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14"/>
  <workbookPr/>
  <mc:AlternateContent xmlns:mc="http://schemas.openxmlformats.org/markup-compatibility/2006">
    <mc:Choice Requires="x15">
      <x15ac:absPath xmlns:x15ac="http://schemas.microsoft.com/office/spreadsheetml/2010/11/ac" url="/Users/galileo/development/Reserch/UMN_Research/CCDPA_git/CCDPApy/input_files/"/>
    </mc:Choice>
  </mc:AlternateContent>
  <xr:revisionPtr revIDLastSave="0" documentId="13_ncr:1_{208CBD49-64B2-B746-94F6-5234B5553F86}" xr6:coauthVersionLast="47" xr6:coauthVersionMax="47" xr10:uidLastSave="{00000000-0000-0000-0000-000000000000}"/>
  <bookViews>
    <workbookView xWindow="0" yWindow="500" windowWidth="28800" windowHeight="16240" tabRatio="874" activeTab="2" xr2:uid="{00000000-000D-0000-FFFF-FFFF00000000}"/>
  </bookViews>
  <sheets>
    <sheet name="Information" sheetId="1496" r:id="rId1"/>
    <sheet name="Medium" sheetId="1493" r:id="rId2"/>
    <sheet name="Glutamine"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Glutamine!$B$7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Glutamine!$C$7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c r="BK14" i="1506" a="1"/>
  <c r="BK14" i="1506" s="1"/>
  <c r="BL14" i="1506" a="1"/>
  <c r="BL14" i="1506" s="1"/>
  <c r="BM14" i="1506" a="1"/>
  <c r="BM14" i="1506" s="1"/>
  <c r="BN14" i="1506" a="1"/>
  <c r="BN14" i="1506" s="1"/>
  <c r="BO14" i="1506" a="1"/>
  <c r="BO14" i="1506" s="1"/>
  <c r="BP14" i="1506" a="1"/>
  <c r="BP14" i="1506" s="1"/>
  <c r="BQ14" i="1506" a="1"/>
  <c r="BQ14" i="1506" s="1"/>
  <c r="BR14" i="1506" a="1"/>
  <c r="BR14" i="1506"/>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c r="CQ14" i="1506" a="1"/>
  <c r="CQ14" i="1506" s="1"/>
  <c r="CR14" i="1506" a="1"/>
  <c r="CR14" i="1506" s="1"/>
  <c r="CS14" i="1506" a="1"/>
  <c r="CS14" i="1506" s="1"/>
  <c r="CT14" i="1506" a="1"/>
  <c r="CT14" i="1506" s="1"/>
  <c r="CU14" i="1506" a="1"/>
  <c r="CU14" i="1506" s="1"/>
  <c r="AD15" i="1506"/>
  <c r="AG15" i="1506" a="1"/>
  <c r="AG15" i="1506" s="1"/>
  <c r="AH15" i="1506" a="1"/>
  <c r="AH15" i="1506" s="1"/>
  <c r="AI15" i="1506" a="1"/>
  <c r="AI15" i="1506" s="1"/>
  <c r="AJ15" i="1506" a="1"/>
  <c r="AJ15" i="1506"/>
  <c r="AK15" i="1506" a="1"/>
  <c r="AK15" i="1506"/>
  <c r="AL15" i="1506" a="1"/>
  <c r="AL15" i="1506" s="1"/>
  <c r="AM15" i="1506" a="1"/>
  <c r="AM15" i="1506" s="1"/>
  <c r="AN15" i="1506" a="1"/>
  <c r="AN15" i="1506" s="1"/>
  <c r="AO15" i="1506" a="1"/>
  <c r="AO15" i="1506" s="1"/>
  <c r="AP15" i="1506" a="1"/>
  <c r="AP15" i="1506" s="1"/>
  <c r="AQ15" i="1506" a="1"/>
  <c r="AQ15" i="1506" s="1"/>
  <c r="AR15" i="1506" a="1"/>
  <c r="AR15" i="1506" s="1"/>
  <c r="AS15" i="1506" a="1"/>
  <c r="AS15" i="1506"/>
  <c r="AT15" i="1506" a="1"/>
  <c r="AT15" i="1506" s="1"/>
  <c r="AU15" i="1506" a="1"/>
  <c r="AU15" i="1506"/>
  <c r="AV15" i="1506" a="1"/>
  <c r="AV15" i="1506" s="1"/>
  <c r="AW15" i="1506" a="1"/>
  <c r="AW15" i="1506" s="1"/>
  <c r="AX15" i="1506" a="1"/>
  <c r="AX15" i="1506" s="1"/>
  <c r="AY15" i="1506" a="1"/>
  <c r="AY15" i="1506" s="1"/>
  <c r="AZ15" i="1506" a="1"/>
  <c r="AZ15" i="1506" s="1"/>
  <c r="BA15" i="1506" a="1"/>
  <c r="BA15" i="1506" s="1"/>
  <c r="BB15" i="1506" a="1"/>
  <c r="BB15" i="1506" s="1"/>
  <c r="BC15" i="1506" a="1"/>
  <c r="BC15" i="1506"/>
  <c r="BD15" i="1506" a="1"/>
  <c r="BD15" i="1506"/>
  <c r="BE15" i="1506" a="1"/>
  <c r="BE15" i="1506" s="1"/>
  <c r="BF15" i="1506" a="1"/>
  <c r="BF15" i="1506" s="1"/>
  <c r="BG15" i="1506" a="1"/>
  <c r="BG15" i="1506" s="1"/>
  <c r="BH15" i="1506" a="1"/>
  <c r="BH15" i="1506"/>
  <c r="BI15" i="1506" a="1"/>
  <c r="BI15" i="1506" s="1"/>
  <c r="BJ15" i="1506" a="1"/>
  <c r="BJ15" i="1506" s="1"/>
  <c r="BK15" i="1506" a="1"/>
  <c r="BK15" i="1506" s="1"/>
  <c r="BL15" i="1506" a="1"/>
  <c r="BL15" i="1506"/>
  <c r="BM15" i="1506" a="1"/>
  <c r="BM15" i="1506" s="1"/>
  <c r="BN15" i="1506" a="1"/>
  <c r="BN15" i="1506" s="1"/>
  <c r="BO15" i="1506" a="1"/>
  <c r="BO15" i="1506" s="1"/>
  <c r="BP15" i="1506" a="1"/>
  <c r="BP15" i="1506"/>
  <c r="BQ15" i="1506" a="1"/>
  <c r="BQ15" i="1506"/>
  <c r="BR15" i="1506" a="1"/>
  <c r="BR15" i="1506" s="1"/>
  <c r="BS15" i="1506" a="1"/>
  <c r="BS15" i="1506" s="1"/>
  <c r="BT15" i="1506" a="1"/>
  <c r="BT15" i="1506" s="1"/>
  <c r="BU15" i="1506" a="1"/>
  <c r="BU15" i="1506" s="1"/>
  <c r="BV15" i="1506" a="1"/>
  <c r="BV15" i="1506" s="1"/>
  <c r="BW15" i="1506" a="1"/>
  <c r="BW15" i="1506" s="1"/>
  <c r="BX15" i="1506" a="1"/>
  <c r="BX15" i="1506" s="1"/>
  <c r="BY15" i="1506" a="1"/>
  <c r="BY15" i="1506"/>
  <c r="BZ15" i="1506" a="1"/>
  <c r="BZ15" i="1506" s="1"/>
  <c r="CA15" i="1506" a="1"/>
  <c r="CA15" i="1506"/>
  <c r="CB15" i="1506" a="1"/>
  <c r="CB15" i="1506" s="1"/>
  <c r="CC15" i="1506" a="1"/>
  <c r="CC15" i="1506" s="1"/>
  <c r="CD15" i="1506" a="1"/>
  <c r="CD15" i="1506" s="1"/>
  <c r="CE15" i="1506" a="1"/>
  <c r="CE15" i="1506" s="1"/>
  <c r="CF15" i="1506" a="1"/>
  <c r="CF15" i="1506" s="1"/>
  <c r="CG15" i="1506" a="1"/>
  <c r="CG15" i="1506" s="1"/>
  <c r="CH15" i="1506" a="1"/>
  <c r="CH15" i="1506" s="1"/>
  <c r="CI15" i="1506" a="1"/>
  <c r="CI15" i="1506"/>
  <c r="CJ15" i="1506" a="1"/>
  <c r="CJ15" i="1506"/>
  <c r="CK15" i="1506" a="1"/>
  <c r="CK15" i="1506" s="1"/>
  <c r="CL15" i="1506" a="1"/>
  <c r="CL15" i="1506" s="1"/>
  <c r="CM15" i="1506" a="1"/>
  <c r="CM15" i="1506" s="1"/>
  <c r="CN15" i="1506" a="1"/>
  <c r="CN15" i="1506" s="1"/>
  <c r="CO15" i="1506" a="1"/>
  <c r="CO15" i="1506" s="1"/>
  <c r="CP15" i="1506" a="1"/>
  <c r="CP15" i="1506"/>
  <c r="CQ15" i="1506" a="1"/>
  <c r="CQ15" i="1506"/>
  <c r="CR15" i="1506" a="1"/>
  <c r="CR15" i="1506" s="1"/>
  <c r="CS15" i="1506" a="1"/>
  <c r="CS15" i="1506" s="1"/>
  <c r="CT15" i="1506" a="1"/>
  <c r="CT15" i="1506" s="1"/>
  <c r="CU15" i="1506" a="1"/>
  <c r="CU15" i="1506"/>
  <c r="A14" i="1506"/>
  <c r="A15" i="1506"/>
  <c r="L15" i="1504"/>
  <c r="M15" i="1504"/>
  <c r="N15" i="1504"/>
  <c r="O15" i="1504"/>
  <c r="P15" i="1504"/>
  <c r="L15" i="1506" s="1"/>
  <c r="S15" i="1504"/>
  <c r="T15" i="1504"/>
  <c r="Z15" i="1504" s="1"/>
  <c r="U15" i="1504"/>
  <c r="AA15" i="1504" s="1"/>
  <c r="V15" i="1504"/>
  <c r="AB15" i="1504" s="1"/>
  <c r="W15" i="1504"/>
  <c r="X15" i="1504"/>
  <c r="Y15" i="1504"/>
  <c r="AC15" i="1504"/>
  <c r="AH15" i="1504"/>
  <c r="AK15" i="1504" a="1"/>
  <c r="AK15" i="1504" s="1"/>
  <c r="AL15" i="1504" a="1"/>
  <c r="AL15" i="1504" s="1"/>
  <c r="AM15" i="1504" a="1"/>
  <c r="AM15" i="1504"/>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c r="BY15" i="1504" a="1"/>
  <c r="BY15" i="1504" s="1"/>
  <c r="BZ15" i="1504" a="1"/>
  <c r="BZ15" i="1504" s="1"/>
  <c r="CA15" i="1504" a="1"/>
  <c r="CA15" i="1504" s="1"/>
  <c r="CB15" i="1504" a="1"/>
  <c r="CB15" i="1504" s="1"/>
  <c r="CC15" i="1504" a="1"/>
  <c r="CC15" i="1504" s="1"/>
  <c r="CD15" i="1504" a="1"/>
  <c r="CD15" i="1504" s="1"/>
  <c r="CE15" i="1504" a="1"/>
  <c r="CE15" i="1504" s="1"/>
  <c r="CF15" i="1504" a="1"/>
  <c r="CF15" i="1504"/>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L16" i="1504"/>
  <c r="M16" i="1504"/>
  <c r="N16" i="1504"/>
  <c r="O16" i="1504"/>
  <c r="P16" i="1504"/>
  <c r="S16" i="1504"/>
  <c r="Y16" i="1504" s="1"/>
  <c r="T16" i="1504"/>
  <c r="U16" i="1504"/>
  <c r="AA16" i="1504" s="1"/>
  <c r="V16" i="1504"/>
  <c r="AB16" i="1504" s="1"/>
  <c r="W16" i="1504"/>
  <c r="AC16" i="1504" s="1"/>
  <c r="X16" i="1504"/>
  <c r="Z16" i="1504"/>
  <c r="AH16" i="1504"/>
  <c r="AK16" i="1504" a="1"/>
  <c r="AK16" i="1504"/>
  <c r="AL16" i="1504" a="1"/>
  <c r="AL16" i="1504"/>
  <c r="AM16" i="1504" a="1"/>
  <c r="AM16" i="1504" s="1"/>
  <c r="AN16" i="1504" a="1"/>
  <c r="AN16" i="1504" s="1"/>
  <c r="AO16" i="1504" a="1"/>
  <c r="AO16" i="1504"/>
  <c r="AP16" i="1504" a="1"/>
  <c r="AP16" i="1504"/>
  <c r="AQ16" i="1504" a="1"/>
  <c r="AQ16" i="1504"/>
  <c r="AR16" i="1504" a="1"/>
  <c r="AR16" i="1504" s="1"/>
  <c r="AS16" i="1504" a="1"/>
  <c r="AS16" i="1504" s="1"/>
  <c r="AT16" i="1504" a="1"/>
  <c r="AT16" i="1504" s="1"/>
  <c r="AU16" i="1504" a="1"/>
  <c r="AU16" i="1504" s="1"/>
  <c r="AV16" i="1504" a="1"/>
  <c r="AV16" i="1504" s="1"/>
  <c r="AW16" i="1504" a="1"/>
  <c r="AW16" i="1504"/>
  <c r="AX16" i="1504" a="1"/>
  <c r="AX16" i="1504"/>
  <c r="AY16" i="1504" a="1"/>
  <c r="AY16" i="1504" s="1"/>
  <c r="AZ16" i="1504" a="1"/>
  <c r="AZ16" i="1504" s="1"/>
  <c r="BA16" i="1504" a="1"/>
  <c r="BA16" i="1504"/>
  <c r="BB16" i="1504" a="1"/>
  <c r="BB16" i="1504" s="1"/>
  <c r="BC16" i="1504" a="1"/>
  <c r="BC16" i="1504" s="1"/>
  <c r="BD16" i="1504" a="1"/>
  <c r="BD16" i="1504" s="1"/>
  <c r="BE16" i="1504" a="1"/>
  <c r="BE16" i="1504"/>
  <c r="BF16" i="1504" a="1"/>
  <c r="BF16" i="1504" s="1"/>
  <c r="BG16" i="1504" a="1"/>
  <c r="BG16" i="1504" s="1"/>
  <c r="BH16" i="1504" a="1"/>
  <c r="BH16" i="1504"/>
  <c r="BI16" i="1504" a="1"/>
  <c r="BI16" i="1504"/>
  <c r="BJ16" i="1504" a="1"/>
  <c r="BJ16" i="1504" s="1"/>
  <c r="BK16" i="1504" a="1"/>
  <c r="BK16" i="1504" s="1"/>
  <c r="BL16" i="1504" a="1"/>
  <c r="BL16" i="1504" s="1"/>
  <c r="BM16" i="1504" a="1"/>
  <c r="BM16" i="1504" s="1"/>
  <c r="BN16" i="1504" a="1"/>
  <c r="BN16" i="1504" s="1"/>
  <c r="BO16" i="1504" a="1"/>
  <c r="BO16" i="1504"/>
  <c r="BP16" i="1504" a="1"/>
  <c r="BP16" i="1504"/>
  <c r="BQ16" i="1504" a="1"/>
  <c r="BQ16" i="1504" s="1"/>
  <c r="BR16" i="1504" a="1"/>
  <c r="BR16" i="1504" s="1"/>
  <c r="BS16" i="1504" a="1"/>
  <c r="BS16" i="1504"/>
  <c r="BT16" i="1504" a="1"/>
  <c r="BT16" i="1504" s="1"/>
  <c r="BU16" i="1504" a="1"/>
  <c r="BU16" i="1504"/>
  <c r="BV16" i="1504" a="1"/>
  <c r="BV16" i="1504" s="1"/>
  <c r="BW16" i="1504" a="1"/>
  <c r="BW16" i="1504" s="1"/>
  <c r="BX16" i="1504" a="1"/>
  <c r="BX16" i="1504" s="1"/>
  <c r="BY16" i="1504" a="1"/>
  <c r="BY16" i="1504" s="1"/>
  <c r="BZ16" i="1504" a="1"/>
  <c r="BZ16" i="1504" s="1"/>
  <c r="CA16" i="1504" a="1"/>
  <c r="CA16" i="1504"/>
  <c r="CB16" i="1504" a="1"/>
  <c r="CB16" i="1504" s="1"/>
  <c r="CC16" i="1504" a="1"/>
  <c r="CC16" i="1504" s="1"/>
  <c r="CD16" i="1504" a="1"/>
  <c r="CD16" i="1504"/>
  <c r="CE16" i="1504" a="1"/>
  <c r="CE16" i="1504" s="1"/>
  <c r="CF16" i="1504" a="1"/>
  <c r="CF16" i="1504" s="1"/>
  <c r="CG16" i="1504" a="1"/>
  <c r="CG16" i="1504" s="1"/>
  <c r="CH16" i="1504" a="1"/>
  <c r="CH16" i="1504" s="1"/>
  <c r="CI16" i="1504" a="1"/>
  <c r="CI16" i="1504"/>
  <c r="CJ16" i="1504" a="1"/>
  <c r="CJ16" i="1504" s="1"/>
  <c r="CK16" i="1504" a="1"/>
  <c r="CK16" i="1504" s="1"/>
  <c r="CL16" i="1504" a="1"/>
  <c r="CL16" i="1504"/>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c r="I15" i="1504"/>
  <c r="I16" i="1504"/>
  <c r="H15" i="1504"/>
  <c r="H16" i="1504"/>
  <c r="F15" i="1504"/>
  <c r="F16" i="1504"/>
  <c r="E15" i="1504"/>
  <c r="E16" i="1504"/>
  <c r="A15" i="1504"/>
  <c r="A16" i="1504"/>
  <c r="K15" i="1506" l="1"/>
  <c r="J15" i="1506"/>
  <c r="I15" i="1506"/>
  <c r="H15" i="1506"/>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5" i="1495" l="1"/>
  <c r="B15" i="1495"/>
  <c r="E4" i="7"/>
  <c r="B4" i="1495" s="1"/>
  <c r="E5" i="7"/>
  <c r="E6" i="7"/>
  <c r="B6" i="1495" s="1"/>
  <c r="E7" i="7"/>
  <c r="B7" i="1495" s="1"/>
  <c r="E8" i="7"/>
  <c r="B8" i="1495" s="1"/>
  <c r="E9" i="7"/>
  <c r="B9" i="1495" s="1"/>
  <c r="E10" i="7"/>
  <c r="B10" i="1495" s="1"/>
  <c r="E11" i="7"/>
  <c r="B11" i="1495" s="1"/>
  <c r="E12" i="7"/>
  <c r="B12" i="1495" s="1"/>
  <c r="E13" i="7"/>
  <c r="B13" i="1495" s="1"/>
  <c r="E14" i="7"/>
  <c r="B14" i="1495" s="1"/>
  <c r="E15" i="7"/>
  <c r="E16" i="7"/>
  <c r="E17" i="7"/>
  <c r="E3" i="7"/>
  <c r="B3" i="1495" s="1"/>
  <c r="J4" i="7"/>
  <c r="B21" i="1495" s="1"/>
  <c r="J5" i="7"/>
  <c r="B22" i="1495" s="1"/>
  <c r="J6" i="7"/>
  <c r="B23" i="1495" s="1"/>
  <c r="J7" i="7"/>
  <c r="B24" i="1495" s="1"/>
  <c r="J8" i="7"/>
  <c r="B25" i="1495" s="1"/>
  <c r="J9" i="7"/>
  <c r="B26" i="1495" s="1"/>
  <c r="J10" i="7"/>
  <c r="B27" i="1495" s="1"/>
  <c r="J11" i="7"/>
  <c r="B28" i="1495" s="1"/>
  <c r="J12" i="7"/>
  <c r="J13" i="7"/>
  <c r="J14" i="7"/>
  <c r="B31" i="1495" s="1"/>
  <c r="J15" i="7"/>
  <c r="J16" i="7"/>
  <c r="B33" i="1495" s="1"/>
  <c r="J17" i="7"/>
  <c r="B34" i="1495" s="1"/>
  <c r="J3" i="7"/>
  <c r="B32" i="1495" l="1"/>
  <c r="B20" i="1495"/>
  <c r="B30" i="1495"/>
  <c r="B29" i="1495"/>
  <c r="C15" i="1502"/>
  <c r="F15" i="1502"/>
  <c r="E15" i="1502" s="1"/>
  <c r="D15" i="1502" s="1"/>
  <c r="C16" i="1502"/>
  <c r="F16" i="1502"/>
  <c r="E16" i="1502" l="1"/>
  <c r="D16" i="1502" s="1"/>
  <c r="G16" i="7"/>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J267" i="1503" s="1"/>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J256" i="1503" s="1"/>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J236" i="1503" s="1"/>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Q223" i="1503"/>
  <c r="N223" i="1503"/>
  <c r="M223" i="1503"/>
  <c r="H223" i="1503"/>
  <c r="E223" i="1503"/>
  <c r="AC222" i="1503"/>
  <c r="AB222" i="1503"/>
  <c r="AA222" i="1503"/>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C206" i="1503"/>
  <c r="AB206" i="1503"/>
  <c r="AJ206" i="1503" s="1"/>
  <c r="AA206" i="1503"/>
  <c r="Y206" i="1503"/>
  <c r="W206" i="1503"/>
  <c r="S206" i="1503"/>
  <c r="R206" i="1503"/>
  <c r="Q206" i="1503"/>
  <c r="N206" i="1503"/>
  <c r="M206" i="1503"/>
  <c r="H206" i="1503"/>
  <c r="E206" i="1503"/>
  <c r="AC205" i="1503"/>
  <c r="AB205" i="1503"/>
  <c r="AA205" i="1503"/>
  <c r="Y205" i="1503"/>
  <c r="W205" i="1503"/>
  <c r="S205" i="1503"/>
  <c r="Q205" i="1503"/>
  <c r="R205" i="1503" s="1"/>
  <c r="N205" i="1503"/>
  <c r="M205" i="1503"/>
  <c r="H205" i="1503"/>
  <c r="E205" i="1503"/>
  <c r="AB204" i="1503"/>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AJ198" i="1503" s="1"/>
  <c r="Y198" i="1503"/>
  <c r="W198" i="1503"/>
  <c r="S198" i="1503"/>
  <c r="Q198" i="1503"/>
  <c r="N198" i="1503"/>
  <c r="M198" i="1503"/>
  <c r="H198" i="1503"/>
  <c r="E198" i="1503"/>
  <c r="Y197" i="1503"/>
  <c r="S197" i="1503"/>
  <c r="R197" i="1503" s="1"/>
  <c r="Q197" i="1503"/>
  <c r="N197" i="1503"/>
  <c r="M197" i="1503"/>
  <c r="E197" i="1503"/>
  <c r="BI196" i="1503"/>
  <c r="BH196" i="1503"/>
  <c r="AC196" i="1503"/>
  <c r="AB196" i="1503"/>
  <c r="AJ196" i="1503" s="1"/>
  <c r="AA196" i="1503"/>
  <c r="Y196" i="1503"/>
  <c r="W196" i="1503"/>
  <c r="S196" i="1503"/>
  <c r="Q196" i="1503"/>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J189" i="1503" s="1"/>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R182" i="1503" s="1"/>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R180" i="1503" s="1"/>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Y173" i="1503"/>
  <c r="W173" i="1503"/>
  <c r="S173" i="1503"/>
  <c r="Q173" i="1503"/>
  <c r="R173" i="1503" s="1"/>
  <c r="N173" i="1503"/>
  <c r="M173" i="1503"/>
  <c r="H173" i="1503"/>
  <c r="E173" i="1503"/>
  <c r="AB172" i="1503"/>
  <c r="AJ172" i="1503" s="1"/>
  <c r="AA172" i="1503"/>
  <c r="Y172" i="1503"/>
  <c r="W172" i="1503"/>
  <c r="S172" i="1503"/>
  <c r="Q172" i="1503"/>
  <c r="R172" i="1503" s="1"/>
  <c r="N172" i="1503"/>
  <c r="M172" i="1503"/>
  <c r="H172" i="1503"/>
  <c r="E172" i="1503"/>
  <c r="AB171" i="1503"/>
  <c r="AJ171" i="1503" s="1"/>
  <c r="AA171" i="1503"/>
  <c r="Y171" i="1503"/>
  <c r="W171" i="1503"/>
  <c r="S171" i="1503"/>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R167" i="1503" s="1"/>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R165" i="1503" s="1"/>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R152" i="1503" s="1"/>
  <c r="N152" i="1503"/>
  <c r="M152" i="1503"/>
  <c r="E152" i="1503"/>
  <c r="BI151" i="1503"/>
  <c r="BH151" i="1503"/>
  <c r="AC151" i="1503"/>
  <c r="AB151" i="1503"/>
  <c r="AA151" i="1503"/>
  <c r="Y151" i="1503"/>
  <c r="W151" i="1503"/>
  <c r="S151" i="1503"/>
  <c r="Q151" i="1503"/>
  <c r="R151" i="1503" s="1"/>
  <c r="N151" i="1503"/>
  <c r="M151" i="1503"/>
  <c r="H151" i="1503"/>
  <c r="E151" i="1503"/>
  <c r="AC150" i="1503"/>
  <c r="AB150" i="1503"/>
  <c r="AA150" i="1503"/>
  <c r="Y150" i="1503"/>
  <c r="W150" i="1503"/>
  <c r="S150" i="1503"/>
  <c r="Q150" i="1503"/>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R141" i="1503" s="1"/>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R131" i="1503" s="1"/>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J59" i="1503"/>
  <c r="AC59" i="1503"/>
  <c r="AB59" i="1503"/>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A46" i="1503"/>
  <c r="Y46" i="1503"/>
  <c r="W46" i="1503"/>
  <c r="T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R41" i="1503" s="1"/>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R25" i="1503" s="1"/>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R18" i="1503" s="1"/>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C12" i="1503"/>
  <c r="AB12" i="1503"/>
  <c r="AA12" i="1503"/>
  <c r="AJ12" i="1503" s="1"/>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R8" i="1503" s="1"/>
  <c r="N8" i="1503"/>
  <c r="M8" i="1503"/>
  <c r="H8" i="1503"/>
  <c r="E8" i="1503"/>
  <c r="AC7" i="1503"/>
  <c r="AB7" i="1503"/>
  <c r="AA7" i="1503"/>
  <c r="Y7" i="1503"/>
  <c r="W7" i="1503"/>
  <c r="S7" i="1503"/>
  <c r="Q7" i="1503"/>
  <c r="R7" i="1503" s="1"/>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R2" i="1503" s="1"/>
  <c r="N2" i="1503"/>
  <c r="M2" i="1503"/>
  <c r="E2" i="1503"/>
  <c r="A16" i="1502" l="1"/>
  <c r="J16" i="1504"/>
  <c r="R19" i="1503"/>
  <c r="R28" i="1503"/>
  <c r="R35" i="1503"/>
  <c r="AJ55" i="1503"/>
  <c r="AJ80" i="1503"/>
  <c r="R84" i="1503"/>
  <c r="R101" i="1503"/>
  <c r="AJ110" i="1503"/>
  <c r="AJ133" i="1503"/>
  <c r="R154" i="1503"/>
  <c r="R160" i="1503"/>
  <c r="AJ164" i="1503"/>
  <c r="R175" i="1503"/>
  <c r="AJ180" i="1503"/>
  <c r="R192" i="1503"/>
  <c r="R208" i="1503"/>
  <c r="R226" i="1503"/>
  <c r="AJ252" i="1503"/>
  <c r="AJ258" i="1503"/>
  <c r="AJ240" i="1503"/>
  <c r="AJ51" i="1503"/>
  <c r="R61" i="1503"/>
  <c r="R67" i="1503"/>
  <c r="AJ72" i="1503"/>
  <c r="AJ86" i="1503"/>
  <c r="R92" i="1503"/>
  <c r="R98" i="1503"/>
  <c r="AJ103" i="1503"/>
  <c r="AJ117" i="1503"/>
  <c r="R122" i="1503"/>
  <c r="AJ129" i="1503"/>
  <c r="R143" i="1503"/>
  <c r="AJ194" i="1503"/>
  <c r="R198" i="1503"/>
  <c r="R224" i="1503"/>
  <c r="AJ231" i="1503"/>
  <c r="AJ264" i="1503"/>
  <c r="A15" i="1502"/>
  <c r="R15" i="1502" s="1"/>
  <c r="F15" i="1506" s="1"/>
  <c r="J15" i="1504"/>
  <c r="AJ14" i="1503"/>
  <c r="AJ211" i="1503"/>
  <c r="AJ176" i="1503"/>
  <c r="AJ193" i="1503"/>
  <c r="R223" i="1503"/>
  <c r="AJ230" i="1503"/>
  <c r="AJ263" i="1503"/>
  <c r="AJ271" i="1503"/>
  <c r="AJ124" i="1503"/>
  <c r="AJ35" i="1503"/>
  <c r="AJ44" i="1503"/>
  <c r="AJ70" i="1503"/>
  <c r="AJ84" i="1503"/>
  <c r="AJ115" i="1503"/>
  <c r="AJ160" i="1503"/>
  <c r="AJ192" i="1503"/>
  <c r="AJ217" i="1503"/>
  <c r="AJ226" i="1503"/>
  <c r="AJ261" i="1503"/>
  <c r="AJ270" i="1503"/>
  <c r="AJ29" i="1503"/>
  <c r="AJ46" i="1503"/>
  <c r="R22" i="1503"/>
  <c r="R38" i="1503"/>
  <c r="R56" i="1503"/>
  <c r="R57" i="1503"/>
  <c r="AJ68" i="1503"/>
  <c r="AJ83" i="1503"/>
  <c r="AJ159" i="1503"/>
  <c r="R166" i="1503"/>
  <c r="AJ183" i="1503"/>
  <c r="AJ191" i="1503"/>
  <c r="AJ205" i="1503"/>
  <c r="R220" i="1503"/>
  <c r="AJ225" i="1503"/>
  <c r="AJ237" i="1503"/>
  <c r="AJ249" i="1503"/>
  <c r="AJ98" i="1503"/>
  <c r="AJ112" i="1503"/>
  <c r="AJ143" i="1503"/>
  <c r="R150" i="1503"/>
  <c r="R156" i="1503"/>
  <c r="R171" i="1503"/>
  <c r="AJ173" i="1503"/>
  <c r="R187" i="1503"/>
  <c r="R196" i="1503"/>
  <c r="AJ204" i="1503"/>
  <c r="AJ215" i="1503"/>
  <c r="R219" i="1503"/>
  <c r="AJ222" i="1503"/>
  <c r="AJ52" i="1503"/>
  <c r="AJ130" i="1503"/>
  <c r="AJ201" i="1503"/>
  <c r="AJ8" i="1503"/>
  <c r="R3" i="1503"/>
  <c r="R14" i="1503"/>
  <c r="R20" i="1503"/>
  <c r="R31" i="1503"/>
  <c r="R74" i="1503"/>
  <c r="AJ81" i="1503"/>
  <c r="R88" i="1503"/>
  <c r="AJ97" i="1503"/>
  <c r="R118" i="1503"/>
  <c r="R124" i="1503"/>
  <c r="R130" i="1503"/>
  <c r="AJ135" i="1503"/>
  <c r="R179" i="1503"/>
  <c r="R195" i="1503"/>
  <c r="R201" i="1503"/>
  <c r="R212" i="1503"/>
  <c r="AJ149" i="1503"/>
  <c r="R191" i="1503"/>
  <c r="AJ75" i="1503"/>
  <c r="R144" i="1503"/>
  <c r="AJ22" i="1503"/>
  <c r="AJ56" i="1503"/>
  <c r="AJ125" i="1503"/>
  <c r="R129" i="1503"/>
  <c r="R146" i="1503"/>
  <c r="R147" i="1503"/>
  <c r="R161" i="1503"/>
  <c r="R169" i="1503"/>
  <c r="R176" i="1503"/>
  <c r="AJ188" i="1503"/>
  <c r="R193" i="1503"/>
  <c r="AJ202" i="1503"/>
  <c r="AJ234" i="1503"/>
  <c r="AJ253" i="1503"/>
  <c r="B16" i="1502"/>
  <c r="G16" i="1502" s="1"/>
  <c r="H16" i="1502" s="1"/>
  <c r="I16" i="1502" s="1"/>
  <c r="A17" i="1499"/>
  <c r="AH17" i="1499"/>
  <c r="CG17" i="1499"/>
  <c r="AT17" i="7"/>
  <c r="AQ17" i="7"/>
  <c r="BY17" i="7" s="1"/>
  <c r="B15" i="1502"/>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AC240" i="1503"/>
  <c r="K16" i="1502" l="1"/>
  <c r="S15" i="1502"/>
  <c r="G15" i="1506" s="1"/>
  <c r="G15" i="1502"/>
  <c r="H15" i="1502" s="1"/>
  <c r="I15" i="1502" s="1"/>
  <c r="K15" i="1502"/>
  <c r="P3" i="1504"/>
  <c r="P4" i="1504"/>
  <c r="P5" i="1504"/>
  <c r="P6" i="1504"/>
  <c r="P7" i="1504"/>
  <c r="P8" i="1504"/>
  <c r="P9" i="1504"/>
  <c r="P10" i="1504"/>
  <c r="P11" i="1504"/>
  <c r="P12" i="1504"/>
  <c r="P13" i="1504"/>
  <c r="P14" i="1504"/>
  <c r="L14" i="1506" s="1"/>
  <c r="O3" i="1504"/>
  <c r="O4" i="1504"/>
  <c r="O5" i="1504"/>
  <c r="O6" i="1504"/>
  <c r="O7" i="1504"/>
  <c r="O8" i="1504"/>
  <c r="O9" i="1504"/>
  <c r="O10" i="1504"/>
  <c r="O11" i="1504"/>
  <c r="O12" i="1504"/>
  <c r="O13" i="1504"/>
  <c r="O14" i="1504"/>
  <c r="K14" i="1506" s="1"/>
  <c r="P2" i="1504"/>
  <c r="L2" i="1506" s="1"/>
  <c r="O2" i="1504"/>
  <c r="L8" i="1506" l="1"/>
  <c r="L11" i="1506"/>
  <c r="K4" i="1506"/>
  <c r="L3" i="1506"/>
  <c r="K13" i="1506"/>
  <c r="L7" i="1506"/>
  <c r="K7" i="1506"/>
  <c r="K5" i="1506"/>
  <c r="K9" i="1506"/>
  <c r="L4" i="1506"/>
  <c r="K6"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E12" i="1502" s="1"/>
  <c r="D12" i="1502" s="1"/>
  <c r="C13" i="1502"/>
  <c r="E13" i="1502" s="1"/>
  <c r="D13" i="1502" s="1"/>
  <c r="AL2" i="1504" l="1"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H9" i="1506" s="1"/>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I8" i="1506" l="1"/>
  <c r="I3" i="1506"/>
  <c r="H4" i="1506"/>
  <c r="J3"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A14" i="1499"/>
  <c r="A7" i="1499"/>
  <c r="A10" i="1499"/>
  <c r="B5" i="1502"/>
  <c r="A13" i="1499"/>
  <c r="B4" i="1502"/>
  <c r="S4" i="1502" s="1"/>
  <c r="G4" i="1506" s="1"/>
  <c r="B8" i="1502"/>
  <c r="AK38" i="1495"/>
  <c r="B11" i="1502"/>
  <c r="S11" i="1502" s="1"/>
  <c r="G11" i="1506" s="1"/>
  <c r="S10" i="1502" l="1"/>
  <c r="G10" i="1506" s="1"/>
  <c r="G7" i="1502"/>
  <c r="H7" i="1502" s="1"/>
  <c r="I7" i="1502" s="1"/>
  <c r="S7" i="1502"/>
  <c r="G7" i="1506" s="1"/>
  <c r="G3" i="1502"/>
  <c r="H3" i="1502" s="1"/>
  <c r="I3" i="1502" s="1"/>
  <c r="S3" i="1502"/>
  <c r="G3" i="1506" s="1"/>
  <c r="G9" i="1502"/>
  <c r="H9" i="1502" s="1"/>
  <c r="I9" i="1502" s="1"/>
  <c r="S9" i="1502"/>
  <c r="G9" i="1506" s="1"/>
  <c r="G6" i="1502"/>
  <c r="H6" i="1502" s="1"/>
  <c r="I6" i="1502" s="1"/>
  <c r="S6" i="1502"/>
  <c r="G6" i="1506" s="1"/>
  <c r="S8" i="1502"/>
  <c r="G8" i="1506" s="1"/>
  <c r="S5" i="1502"/>
  <c r="G5"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11" i="1502" l="1"/>
  <c r="F11" i="1506" s="1"/>
  <c r="R6" i="1502"/>
  <c r="F6" i="1506" s="1"/>
  <c r="R10" i="1502"/>
  <c r="F10"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6" i="1502"/>
  <c r="T8" i="1502"/>
  <c r="T9" i="1502"/>
  <c r="T10" i="1502"/>
  <c r="T13" i="1502"/>
  <c r="T14" i="1502"/>
  <c r="T15" i="1502"/>
  <c r="P2" i="1502"/>
  <c r="M2" i="1506" s="1"/>
  <c r="N2" i="1506" s="1"/>
  <c r="T4" i="1502"/>
  <c r="T5" i="1502"/>
  <c r="T7" i="1502"/>
  <c r="T12" i="1502"/>
  <c r="T11" i="1502"/>
  <c r="T16"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Q16" i="1502"/>
  <c r="Q16" i="1504"/>
  <c r="R16" i="1504" s="1"/>
  <c r="T2" i="1502"/>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Z4" i="7" s="1"/>
  <c r="Z5" i="7" s="1"/>
  <c r="Z6" i="7" s="1"/>
  <c r="Z7" i="7" s="1"/>
  <c r="Z8" i="7" s="1"/>
  <c r="Z9" i="7" s="1"/>
  <c r="Z10" i="7" s="1"/>
  <c r="Z11" i="7" s="1"/>
  <c r="Z12" i="7" s="1"/>
  <c r="Z13" i="7" s="1"/>
  <c r="Z14" i="7" s="1"/>
  <c r="Z15" i="7" s="1"/>
  <c r="Z16" i="7" s="1"/>
  <c r="Z17" i="7" s="1"/>
  <c r="Y4" i="7" l="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E2" i="1500"/>
  <c r="EK2" i="1500"/>
  <c r="EN2" i="1500"/>
  <c r="EW2" i="1500"/>
  <c r="EZ2" i="1500"/>
  <c r="FF2" i="1500"/>
  <c r="FP2" i="1500"/>
  <c r="EV2" i="1500"/>
  <c r="FM2" i="1500"/>
  <c r="ER2" i="1500"/>
  <c r="FQ2" i="1500"/>
  <c r="FI2" i="1500"/>
  <c r="FK2" i="1500"/>
  <c r="FS2" i="1500"/>
  <c r="FG2" i="1500"/>
  <c r="FD2" i="1500"/>
  <c r="EY2" i="1500"/>
  <c r="EU2" i="1500"/>
  <c r="ES2" i="1500"/>
  <c r="FL2" i="1500"/>
  <c r="FR2" i="1500"/>
  <c r="FC2" i="1500"/>
  <c r="EO2" i="1500"/>
  <c r="EP2" i="1500"/>
  <c r="ET2" i="1500"/>
  <c r="FA2" i="1500"/>
  <c r="FB2" i="1500"/>
  <c r="EM2" i="1500"/>
  <c r="FO2" i="1500"/>
  <c r="FN2" i="1500"/>
  <c r="FJ2" i="1500"/>
  <c r="EX2" i="1500"/>
  <c r="EQ2" i="1500"/>
  <c r="FH2" i="1500"/>
  <c r="AS17" i="1499" l="1"/>
  <c r="L17" i="1499"/>
  <c r="BB17" i="7"/>
  <c r="BZ17" i="7" s="1"/>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BI4" i="7"/>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N9" i="7"/>
  <c r="AL9" i="1499" s="1"/>
  <c r="BT8" i="7"/>
  <c r="BU8" i="7" s="1"/>
  <c r="BV8" i="7"/>
  <c r="BW8" i="7" s="1"/>
  <c r="S9" i="7"/>
  <c r="BK8" i="1499"/>
  <c r="AN8" i="7"/>
  <c r="BL8" i="1499" s="1"/>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Y9" i="1499" l="1"/>
  <c r="BO9" i="7"/>
  <c r="BN9" i="7"/>
  <c r="BQ9" i="7"/>
  <c r="Q8" i="1502"/>
  <c r="AO9" i="1499"/>
  <c r="AW9" i="7"/>
  <c r="DF9" i="1500" s="1"/>
  <c r="BD9" i="7"/>
  <c r="DM9" i="1500" s="1"/>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X9" i="1500"/>
  <c r="DW9" i="1500"/>
  <c r="DZ9" i="1500"/>
  <c r="DU9" i="1500"/>
  <c r="DS9" i="1500"/>
  <c r="DC9" i="1500"/>
  <c r="G10" i="1499" l="1"/>
  <c r="BJ10" i="1499"/>
  <c r="Q10" i="1502"/>
  <c r="V10" i="7"/>
  <c r="V10" i="1499"/>
  <c r="AA10" i="7"/>
  <c r="R10" i="1499" s="1"/>
  <c r="AX10" i="7"/>
  <c r="BS10" i="7"/>
  <c r="AO10" i="1499"/>
  <c r="BJ10" i="7"/>
  <c r="AA10" i="1499"/>
  <c r="AZ10" i="1499"/>
  <c r="BD10" i="7"/>
  <c r="BQ10" i="7"/>
  <c r="N10" i="1499"/>
  <c r="W10" i="1499"/>
  <c r="AN10" i="1499"/>
  <c r="D10" i="1499"/>
  <c r="X11" i="7"/>
  <c r="O11" i="1499" s="1"/>
  <c r="AH11" i="7"/>
  <c r="BO11" i="7" s="1"/>
  <c r="BM10" i="7"/>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A11" i="7" l="1"/>
  <c r="AA12" i="7" s="1"/>
  <c r="AY10" i="1499"/>
  <c r="AM10" i="7"/>
  <c r="AD10" i="1499" s="1"/>
  <c r="AO10" i="7"/>
  <c r="AF10" i="1499" s="1"/>
  <c r="BH10" i="7"/>
  <c r="DQ10" i="1500" s="1"/>
  <c r="AK11" i="7"/>
  <c r="AK12" i="7" s="1"/>
  <c r="AK13" i="7" s="1"/>
  <c r="AE11" i="7"/>
  <c r="AE12" i="7" s="1"/>
  <c r="BC12" i="1499"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L11" i="7"/>
  <c r="AJ11" i="1499" s="1"/>
  <c r="M11" i="7"/>
  <c r="BF11" i="1499"/>
  <c r="AB13" i="7"/>
  <c r="X12" i="7"/>
  <c r="O12" i="1499" s="1"/>
  <c r="BE11" i="7"/>
  <c r="AA13" i="7"/>
  <c r="R13" i="1499" s="1"/>
  <c r="AV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V11" i="7"/>
  <c r="AE9" i="1499"/>
  <c r="CA10" i="7"/>
  <c r="BB11" i="7"/>
  <c r="AS11" i="1499"/>
  <c r="EC9" i="1500"/>
  <c r="EE9" i="1500"/>
  <c r="J11" i="1499"/>
  <c r="BX10" i="7"/>
  <c r="AY12" i="1499"/>
  <c r="BH12" i="7"/>
  <c r="W13" i="7"/>
  <c r="AU12" i="1499"/>
  <c r="BD12" i="7"/>
  <c r="AZ12" i="1499"/>
  <c r="BI12" i="7"/>
  <c r="R12" i="1499"/>
  <c r="N12" i="1499"/>
  <c r="O13" i="7"/>
  <c r="AM12" i="1499"/>
  <c r="AV12" i="7"/>
  <c r="K12" i="1499"/>
  <c r="BY11" i="7"/>
  <c r="AR11" i="1499"/>
  <c r="BZ10" i="7"/>
  <c r="S12" i="7"/>
  <c r="AZ11" i="7"/>
  <c r="AQ11" i="1499"/>
  <c r="S12" i="1499"/>
  <c r="F12" i="1499"/>
  <c r="AT13" i="7"/>
  <c r="AQ13" i="7"/>
  <c r="BP20" i="1500"/>
  <c r="DU10" i="1500"/>
  <c r="DM10" i="1500"/>
  <c r="DW10" i="1500"/>
  <c r="DX10" i="1500"/>
  <c r="DV10" i="1500"/>
  <c r="DY10" i="1500"/>
  <c r="DR10" i="1500"/>
  <c r="EB10" i="1500"/>
  <c r="DN10" i="1500"/>
  <c r="DK10" i="1500"/>
  <c r="DZ10" i="1500"/>
  <c r="EA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BI11" i="1499" l="1"/>
  <c r="BR11" i="7"/>
  <c r="E11" i="1499"/>
  <c r="BD12" i="1499"/>
  <c r="W11" i="1499"/>
  <c r="BL12" i="7"/>
  <c r="BL11" i="7"/>
  <c r="BC11" i="1499"/>
  <c r="V11" i="1499"/>
  <c r="AN10" i="7"/>
  <c r="BL10" i="1499" s="1"/>
  <c r="BK10" i="1499"/>
  <c r="BM10" i="1499"/>
  <c r="AF13" i="7"/>
  <c r="AP11" i="1499"/>
  <c r="AB11" i="1499"/>
  <c r="V12" i="1499"/>
  <c r="AE13" i="7"/>
  <c r="V13" i="1499" s="1"/>
  <c r="BM12" i="7"/>
  <c r="R12" i="7"/>
  <c r="R13" i="7" s="1"/>
  <c r="I13" i="1499" s="1"/>
  <c r="AN11" i="1499"/>
  <c r="BQ11" i="7"/>
  <c r="U12" i="1499"/>
  <c r="BD11" i="1499"/>
  <c r="BM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BJ12" i="7"/>
  <c r="BF12" i="1499"/>
  <c r="BO12" i="7"/>
  <c r="X13" i="1499"/>
  <c r="AR12" i="7"/>
  <c r="AS12" i="7" s="1"/>
  <c r="L11" i="1502" s="1"/>
  <c r="L13" i="7"/>
  <c r="AR13" i="7" s="1"/>
  <c r="DA20" i="1500" s="1"/>
  <c r="Z12" i="1499"/>
  <c r="BB12" i="7"/>
  <c r="BP12" i="7"/>
  <c r="AS12" i="1499"/>
  <c r="L12" i="1499"/>
  <c r="BZ11" i="7"/>
  <c r="BK13" i="7"/>
  <c r="BB13" i="1499"/>
  <c r="AZ13" i="1499"/>
  <c r="BI13" i="7"/>
  <c r="DR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C12" i="1499" l="1"/>
  <c r="AE10" i="1499"/>
  <c r="BL13" i="7"/>
  <c r="DU20" i="1500" s="1"/>
  <c r="CA20" i="1500"/>
  <c r="AP12" i="1499"/>
  <c r="AY12" i="7"/>
  <c r="I12" i="1499"/>
  <c r="AY13" i="7"/>
  <c r="DH20" i="1500"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AK12" i="1499"/>
  <c r="M13" i="7"/>
  <c r="D12" i="1499"/>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BF13" i="7" l="1"/>
  <c r="DO20" i="1500" s="1"/>
  <c r="CH20" i="1500"/>
  <c r="Y14" i="7"/>
  <c r="AW13" i="1499"/>
  <c r="G13" i="1499"/>
  <c r="P14" i="7"/>
  <c r="AN14" i="1499" s="1"/>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W15" i="7"/>
  <c r="W16" i="7" s="1"/>
  <c r="Y15" i="7"/>
  <c r="Y16" i="7" s="1"/>
  <c r="AW14" i="1499"/>
  <c r="BF14" i="7"/>
  <c r="DO21" i="1500" s="1"/>
  <c r="DJ20" i="1500"/>
  <c r="AP14" i="1499"/>
  <c r="AY14" i="7"/>
  <c r="DH21" i="1500" s="1"/>
  <c r="CT21" i="1500"/>
  <c r="CH21" i="1500"/>
  <c r="AX14" i="1499"/>
  <c r="P15" i="7"/>
  <c r="P16" i="7" s="1"/>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O14" i="7" l="1"/>
  <c r="CX21" i="1500" s="1"/>
  <c r="AI17" i="7"/>
  <c r="Z16" i="1499"/>
  <c r="BG16" i="1499"/>
  <c r="BP16" i="7"/>
  <c r="AA17" i="7"/>
  <c r="R16" i="1499"/>
  <c r="AY16" i="1499"/>
  <c r="BH16" i="7"/>
  <c r="X16" i="1499"/>
  <c r="BE16" i="1499"/>
  <c r="BN16" i="7"/>
  <c r="AG17" i="7"/>
  <c r="G16" i="1499"/>
  <c r="AN16" i="1499"/>
  <c r="AW16" i="7"/>
  <c r="P17" i="7"/>
  <c r="AW16" i="1499"/>
  <c r="P16" i="1499"/>
  <c r="W17" i="7"/>
  <c r="N16" i="1499"/>
  <c r="AU16" i="1499"/>
  <c r="BD16" i="7"/>
  <c r="S16" i="1499"/>
  <c r="AZ16" i="1499"/>
  <c r="AB17" i="7"/>
  <c r="BI16" i="7"/>
  <c r="AL14" i="1499"/>
  <c r="U16" i="1499"/>
  <c r="BB16" i="1499"/>
  <c r="BK16" i="7"/>
  <c r="CA16" i="7" s="1"/>
  <c r="AD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AE13" i="1499" l="1"/>
  <c r="BL13" i="1499"/>
  <c r="AD14" i="1499"/>
  <c r="BK14" i="1499"/>
  <c r="AN14" i="7"/>
  <c r="CW21" i="1500" s="1"/>
  <c r="AN17" i="1499"/>
  <c r="G17" i="1499"/>
  <c r="AW17" i="7"/>
  <c r="BC15" i="7"/>
  <c r="DL22" i="1500" s="1"/>
  <c r="V16" i="7"/>
  <c r="U17" i="1499"/>
  <c r="BB17" i="1499"/>
  <c r="BK17" i="7"/>
  <c r="CA17" i="7" s="1"/>
  <c r="O15" i="1499"/>
  <c r="X16" i="7"/>
  <c r="AZ17" i="1499"/>
  <c r="S17" i="1499"/>
  <c r="BI17" i="7"/>
  <c r="BE17" i="1499"/>
  <c r="X17" i="1499"/>
  <c r="BN17" i="7"/>
  <c r="BF15" i="1499"/>
  <c r="AH16" i="7"/>
  <c r="V16" i="1499"/>
  <c r="BC16" i="1499"/>
  <c r="BL16" i="7"/>
  <c r="AE17" i="7"/>
  <c r="AO16" i="1499"/>
  <c r="H16" i="1499"/>
  <c r="AX16" i="7"/>
  <c r="Q17" i="7"/>
  <c r="AR15" i="7"/>
  <c r="AS15" i="7" s="1"/>
  <c r="L16" i="7"/>
  <c r="R17" i="1499"/>
  <c r="AY17" i="1499"/>
  <c r="BH17" i="7"/>
  <c r="BI16" i="1499"/>
  <c r="AB16" i="1499"/>
  <c r="BR16" i="7"/>
  <c r="AK17" i="7"/>
  <c r="BM15" i="7"/>
  <c r="DV22" i="1500" s="1"/>
  <c r="AF16" i="7"/>
  <c r="BA16" i="1499"/>
  <c r="T16" i="1499"/>
  <c r="AC17" i="7"/>
  <c r="BJ16" i="7"/>
  <c r="AU17" i="1499"/>
  <c r="N17" i="1499"/>
  <c r="BD17" i="7"/>
  <c r="N17" i="7"/>
  <c r="E16" i="1499"/>
  <c r="AL16" i="1499"/>
  <c r="AU16" i="7"/>
  <c r="I15" i="1499"/>
  <c r="R16" i="7"/>
  <c r="M17" i="7"/>
  <c r="D16" i="1499"/>
  <c r="AK16" i="1499"/>
  <c r="AJ17" i="7"/>
  <c r="AA16" i="1499"/>
  <c r="BH16" i="1499"/>
  <c r="BQ16" i="7"/>
  <c r="J16" i="1499"/>
  <c r="AQ16" i="1499"/>
  <c r="S17" i="7"/>
  <c r="AZ16" i="7"/>
  <c r="AM15" i="1499"/>
  <c r="O16" i="7"/>
  <c r="BJ16" i="1499"/>
  <c r="AC16" i="1499"/>
  <c r="AL17" i="7"/>
  <c r="BS16" i="7"/>
  <c r="P17" i="1499"/>
  <c r="AW17" i="1499"/>
  <c r="BG17" i="1499"/>
  <c r="Z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CN22" i="1500"/>
  <c r="U15" i="1499"/>
  <c r="CE23" i="1500"/>
  <c r="BS22" i="1500"/>
  <c r="BV22" i="1500"/>
  <c r="Y15" i="1499"/>
  <c r="CO22" i="1500"/>
  <c r="W15" i="1499"/>
  <c r="K15" i="1499"/>
  <c r="BY23" i="1500"/>
  <c r="CM23" i="1500"/>
  <c r="CI23"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AE14" i="1499" l="1"/>
  <c r="BL14" i="1499"/>
  <c r="DA22" i="1500"/>
  <c r="L14" i="1502"/>
  <c r="DB22" i="1500"/>
  <c r="E17" i="1499"/>
  <c r="AL17" i="1499"/>
  <c r="AU17" i="7"/>
  <c r="L17" i="7"/>
  <c r="AJ16" i="1499"/>
  <c r="C16" i="1499"/>
  <c r="AR16" i="7"/>
  <c r="AS16" i="7" s="1"/>
  <c r="L15" i="1502" s="1"/>
  <c r="BT19" i="1499" a="1"/>
  <c r="BP19" i="1499" a="1"/>
  <c r="BP36" i="1499" a="1"/>
  <c r="BV36" i="1499" a="1"/>
  <c r="AO17" i="1499"/>
  <c r="H17" i="1499"/>
  <c r="AX17" i="7"/>
  <c r="X17" i="7"/>
  <c r="AV16" i="1499"/>
  <c r="O16" i="1499"/>
  <c r="BE16" i="7"/>
  <c r="DN23" i="1500" s="1"/>
  <c r="O17" i="7"/>
  <c r="F16" i="1499"/>
  <c r="AM16" i="1499"/>
  <c r="AV16" i="7"/>
  <c r="DE23" i="1500" s="1"/>
  <c r="AO16" i="7"/>
  <c r="AM16" i="7"/>
  <c r="T17" i="1499"/>
  <c r="BA17" i="1499"/>
  <c r="BJ17" i="7"/>
  <c r="BX23" i="1500"/>
  <c r="AA17" i="1499"/>
  <c r="BH17" i="1499"/>
  <c r="BQ17" i="7"/>
  <c r="V17" i="1499"/>
  <c r="BC17" i="1499"/>
  <c r="BL17" i="7"/>
  <c r="W16" i="1499"/>
  <c r="BD16" i="1499"/>
  <c r="BM16" i="7"/>
  <c r="AF17" i="7"/>
  <c r="V17" i="7"/>
  <c r="M16" i="1499"/>
  <c r="AT16" i="1499"/>
  <c r="BC16" i="7"/>
  <c r="DL23" i="1500" s="1"/>
  <c r="J17" i="1499"/>
  <c r="AQ17" i="1499"/>
  <c r="AZ17" i="7"/>
  <c r="D17" i="1499"/>
  <c r="AK17" i="1499"/>
  <c r="AB17" i="1499"/>
  <c r="BI17" i="1499"/>
  <c r="BR17" i="7"/>
  <c r="AC17" i="1499"/>
  <c r="BJ17" i="1499"/>
  <c r="BS17" i="7"/>
  <c r="AP16" i="1499"/>
  <c r="I16" i="1499"/>
  <c r="R17" i="7"/>
  <c r="AY16" i="7"/>
  <c r="DH23" i="1500" s="1"/>
  <c r="AH17" i="7"/>
  <c r="Y16" i="1499"/>
  <c r="BF16" i="1499"/>
  <c r="BO16" i="7"/>
  <c r="DX23" i="1500" s="1"/>
  <c r="BP37" i="1499" a="1"/>
  <c r="BV37" i="1499" a="1"/>
  <c r="BP14" i="1499" a="1"/>
  <c r="BT14" i="1499" a="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J23" i="1500"/>
  <c r="EB23" i="1500"/>
  <c r="DP23" i="1500"/>
  <c r="CQ23" i="1500"/>
  <c r="CU23" i="1500"/>
  <c r="BU23" i="1500"/>
  <c r="DZ23" i="1500"/>
  <c r="CS23" i="1500"/>
  <c r="CZ23" i="1500"/>
  <c r="DS23" i="1500"/>
  <c r="CL23" i="1500"/>
  <c r="CD23" i="1500"/>
  <c r="DU23" i="1500"/>
  <c r="C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T37" i="1499"/>
  <c r="BS37" i="1499"/>
  <c r="BR37" i="1499"/>
  <c r="BU37" i="1499"/>
  <c r="BQ37" i="1499"/>
  <c r="BY36" i="1499"/>
  <c r="BW36" i="1499"/>
  <c r="BX36" i="1499"/>
  <c r="BZ36" i="1499"/>
  <c r="CA36" i="1499"/>
  <c r="CB36" i="1499"/>
  <c r="BV36" i="1499"/>
  <c r="BP36" i="1499"/>
  <c r="BR36" i="1499"/>
  <c r="BS36" i="1499"/>
  <c r="CA19" i="1499" s="1"/>
  <c r="BT36" i="1499"/>
  <c r="BU36" i="1499"/>
  <c r="BQ36" i="1499"/>
  <c r="BS19" i="1499"/>
  <c r="BP19" i="1499"/>
  <c r="BQ19" i="1499"/>
  <c r="BR19" i="1499"/>
  <c r="BW19" i="1499"/>
  <c r="BV19" i="1499"/>
  <c r="BU19" i="1499"/>
  <c r="BX19" i="1499"/>
  <c r="BT19" i="1499"/>
  <c r="BF17" i="1499"/>
  <c r="Y17" i="1499"/>
  <c r="BO17" i="7"/>
  <c r="BM16" i="1499"/>
  <c r="AF16" i="1499"/>
  <c r="BD17" i="1499"/>
  <c r="W17" i="1499"/>
  <c r="BM17" i="7"/>
  <c r="BV16" i="7"/>
  <c r="BW16" i="7" s="1"/>
  <c r="BT16" i="7"/>
  <c r="BU16" i="7" s="1"/>
  <c r="AP17" i="1499"/>
  <c r="I17" i="1499"/>
  <c r="AY17" i="7"/>
  <c r="M17" i="1499"/>
  <c r="AT17" i="1499"/>
  <c r="BC17" i="7"/>
  <c r="C17" i="1499"/>
  <c r="AJ17" i="1499"/>
  <c r="AR17" i="7"/>
  <c r="AS17" i="7" s="1"/>
  <c r="L16" i="1502" s="1"/>
  <c r="F17" i="1499"/>
  <c r="AM17" i="1499"/>
  <c r="AV17" i="7"/>
  <c r="AM17" i="7"/>
  <c r="AO17" i="7"/>
  <c r="BK16" i="1499"/>
  <c r="AD16" i="1499"/>
  <c r="AN16" i="7"/>
  <c r="CX23" i="1500"/>
  <c r="BU14" i="1499"/>
  <c r="BT14" i="1499"/>
  <c r="BX14" i="1499"/>
  <c r="BW14" i="1499"/>
  <c r="BV14" i="1499"/>
  <c r="BQ14" i="1499"/>
  <c r="BS14" i="1499"/>
  <c r="BP14" i="1499"/>
  <c r="BR14" i="1499"/>
  <c r="BV37" i="1499"/>
  <c r="CE14" i="1499" s="1"/>
  <c r="BW37" i="1499"/>
  <c r="CD14" i="1499" s="1"/>
  <c r="CB37" i="1499"/>
  <c r="BY14" i="1499" s="1" a="1"/>
  <c r="BY14" i="1499" s="1"/>
  <c r="CA37" i="1499"/>
  <c r="BZ14" i="1499" s="1" a="1"/>
  <c r="BZ14" i="1499" s="1"/>
  <c r="BX37" i="1499"/>
  <c r="CC14" i="1499" s="1"/>
  <c r="BY37" i="1499"/>
  <c r="CB14" i="1499" s="1"/>
  <c r="BZ37" i="1499"/>
  <c r="CA14" i="1499" s="1"/>
  <c r="AV17" i="1499"/>
  <c r="O17" i="1499"/>
  <c r="BE17" i="7"/>
  <c r="BY19" i="1499"/>
  <c r="BZ19" i="1499"/>
  <c r="CB19" i="1499"/>
  <c r="CC19" i="1499"/>
  <c r="CD19"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E33" i="1495" l="1"/>
  <c r="BL16" i="1499"/>
  <c r="AE16" i="1499"/>
  <c r="D29" i="1495"/>
  <c r="P11" i="1506" s="1"/>
  <c r="AF17" i="1499"/>
  <c r="BM17" i="1499"/>
  <c r="E31" i="1495"/>
  <c r="BK17" i="1499"/>
  <c r="AD17" i="1499"/>
  <c r="AN17" i="7"/>
  <c r="E22" i="1495"/>
  <c r="L9" i="1495"/>
  <c r="E20" i="1495"/>
  <c r="L15" i="1495"/>
  <c r="E24" i="1495"/>
  <c r="L7" i="1495"/>
  <c r="E26" i="1495"/>
  <c r="L10" i="1495"/>
  <c r="E25" i="1495"/>
  <c r="L13" i="1495"/>
  <c r="E23" i="1495"/>
  <c r="L5" i="1495"/>
  <c r="E29" i="1495"/>
  <c r="L8" i="1495"/>
  <c r="E28" i="1495"/>
  <c r="L6" i="1495"/>
  <c r="E27" i="1495"/>
  <c r="L11" i="1495"/>
  <c r="L4" i="1495"/>
  <c r="E21" i="1495"/>
  <c r="E32" i="1495"/>
  <c r="E34" i="1495"/>
  <c r="EN34" i="1500" s="1"/>
  <c r="E30" i="1495"/>
  <c r="L12" i="1495"/>
  <c r="L14" i="1495"/>
  <c r="BT17" i="7"/>
  <c r="BU17" i="7" s="1"/>
  <c r="BV17" i="7"/>
  <c r="BW17" i="7" s="1"/>
  <c r="D24" i="1495"/>
  <c r="P6" i="1506" s="1"/>
  <c r="D20" i="1495"/>
  <c r="P2" i="1506"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V14" i="1506" s="1"/>
  <c r="EN33" i="1500"/>
  <c r="Q15" i="1506"/>
  <c r="W15" i="1506" s="1"/>
  <c r="EM29" i="1500"/>
  <c r="P9" i="1506"/>
  <c r="V9" i="1506" s="1"/>
  <c r="EM26" i="1500"/>
  <c r="EM25" i="1500"/>
  <c r="EM24" i="1500"/>
  <c r="Q12" i="1506"/>
  <c r="W12" i="1506" s="1"/>
  <c r="EN30" i="1500"/>
  <c r="Q8" i="1506"/>
  <c r="W8" i="1506" s="1"/>
  <c r="EN26" i="1500"/>
  <c r="Q6" i="1506"/>
  <c r="W6" i="1506" s="1"/>
  <c r="EN24" i="1500"/>
  <c r="Q2" i="1506"/>
  <c r="W2" i="1506" s="1"/>
  <c r="EN20" i="1500"/>
  <c r="Q3" i="1506"/>
  <c r="W3" i="1506" s="1"/>
  <c r="EN21" i="1500"/>
  <c r="Q9" i="1506"/>
  <c r="W9" i="1506" s="1"/>
  <c r="EN27" i="1500"/>
  <c r="Q4" i="1506"/>
  <c r="W4" i="1506" s="1"/>
  <c r="EN22" i="1500"/>
  <c r="AE17" i="1499"/>
  <c r="BL17" i="1499"/>
  <c r="Q11" i="1506"/>
  <c r="W11" i="1506" s="1"/>
  <c r="EN29" i="1500"/>
  <c r="Q13" i="1506"/>
  <c r="W13" i="1506" s="1"/>
  <c r="EN31" i="1500"/>
  <c r="Q5" i="1506"/>
  <c r="W5" i="1506" s="1"/>
  <c r="EN23" i="1500"/>
  <c r="Q10" i="1506"/>
  <c r="W10" i="1506" s="1"/>
  <c r="EN28" i="1500"/>
  <c r="EM20" i="1500"/>
  <c r="Q7" i="1506"/>
  <c r="W7" i="1506" s="1"/>
  <c r="EN25" i="1500"/>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5" i="1506" l="1"/>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34" i="1495" l="1"/>
  <c r="EP34" i="1500" s="1"/>
  <c r="G31" i="1495"/>
  <c r="G30" i="1495"/>
  <c r="G33" i="1495"/>
  <c r="G32" i="1495"/>
  <c r="I4" i="1495"/>
  <c r="G27" i="1495"/>
  <c r="G21" i="1495"/>
  <c r="G28" i="1495"/>
  <c r="G29" i="1495"/>
  <c r="G26" i="1495"/>
  <c r="G23" i="1495"/>
  <c r="G25" i="1495"/>
  <c r="G24" i="1495"/>
  <c r="G22"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J6" i="1495"/>
  <c r="ES6" i="1500" s="1"/>
  <c r="CW49" i="1499"/>
  <c r="CT46" i="1499"/>
  <c r="CT74" i="1499" s="1"/>
  <c r="CT45" i="1499"/>
  <c r="CT73" i="1499" s="1"/>
  <c r="CT44" i="1499"/>
  <c r="CT72" i="1499" s="1"/>
  <c r="CT43" i="1499"/>
  <c r="CT71" i="1499" s="1"/>
  <c r="CT3" i="1499"/>
  <c r="CT47" i="1499"/>
  <c r="CT39" i="1499"/>
  <c r="CT38" i="1499"/>
  <c r="CT66" i="1499" s="1"/>
  <c r="CT40" i="1499"/>
  <c r="CT68" i="1499" s="1"/>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EY16"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FG16" i="1500"/>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EV17" i="1500"/>
  <c r="R13" i="1495"/>
  <c r="U5" i="1495"/>
  <c r="FD5" i="1500" s="1"/>
  <c r="FD18" i="1500"/>
  <c r="U10" i="1495"/>
  <c r="FD10" i="1500" s="1"/>
  <c r="FD17" i="1500"/>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DE46" i="1499"/>
  <c r="CS44" i="1499"/>
  <c r="CS72" i="1499" s="1"/>
  <c r="CO40" i="1499"/>
  <c r="EZ19" i="1500"/>
  <c r="BZ10" i="1499"/>
  <c r="BY10" i="1499"/>
  <c r="EZ18" i="1500"/>
  <c r="FK15" i="1500"/>
  <c r="DH3" i="1499"/>
  <c r="FK17" i="1500"/>
  <c r="O18" i="1492"/>
  <c r="FA17" i="1500"/>
  <c r="FA19" i="1500"/>
  <c r="F18" i="1492"/>
  <c r="FA18" i="1500"/>
  <c r="R4" i="1495"/>
  <c r="FA4" i="1500" s="1"/>
  <c r="AB4" i="1495"/>
  <c r="FK19" i="1500"/>
  <c r="FA15" i="1500"/>
  <c r="CO3" i="1499"/>
  <c r="CX3" i="1499"/>
  <c r="J18" i="1492"/>
  <c r="CC24" i="1499"/>
  <c r="FH7" i="1500"/>
  <c r="EV16" i="1500"/>
  <c r="DE3" i="1499"/>
  <c r="CS3" i="1499"/>
  <c r="CP3" i="1499"/>
  <c r="CC25" i="1499"/>
  <c r="M4" i="1495"/>
  <c r="EV4" i="1500" s="1"/>
  <c r="BZ25" i="1499"/>
  <c r="CA25" i="1499"/>
  <c r="CC7" i="1499"/>
  <c r="Y4" i="1495"/>
  <c r="FH4" i="1500" s="1"/>
  <c r="J4" i="1495"/>
  <c r="ES4" i="1500" s="1"/>
  <c r="FB16" i="1500"/>
  <c r="S4" i="1495"/>
  <c r="FB4" i="1500" s="1"/>
  <c r="CC5" i="1499"/>
  <c r="DD3" i="1499"/>
  <c r="CB10" i="1499"/>
  <c r="CY3" i="1499"/>
  <c r="X4" i="1495"/>
  <c r="FG4" i="1500" s="1"/>
  <c r="CA22" i="1499"/>
  <c r="BY22" i="1499"/>
  <c r="BZ22" i="1499"/>
  <c r="CA17" i="1499"/>
  <c r="CB17" i="1499"/>
  <c r="BY17" i="1499"/>
  <c r="BZ9" i="1499"/>
  <c r="BY9" i="1499"/>
  <c r="CC28" i="1499"/>
  <c r="F34" i="1495" l="1"/>
  <c r="EO34" i="1500" s="1"/>
  <c r="EP32" i="1500"/>
  <c r="S14" i="1506"/>
  <c r="Y14" i="1506" s="1"/>
  <c r="EP33" i="1500"/>
  <c r="S15" i="1506"/>
  <c r="Y15" i="1506" s="1"/>
  <c r="CB13" i="1499"/>
  <c r="AT4" i="1495"/>
  <c r="AT5" i="1495" s="1"/>
  <c r="AT6" i="1495" s="1"/>
  <c r="AT7" i="1495" s="1"/>
  <c r="AT8" i="1495" s="1"/>
  <c r="AT9" i="1495" s="1"/>
  <c r="AT10" i="1495" s="1"/>
  <c r="AT11" i="1495" s="1"/>
  <c r="AT12" i="1495" s="1"/>
  <c r="AT13" i="1495" s="1"/>
  <c r="AT14" i="1495" s="1"/>
  <c r="AT15" i="1495" s="1"/>
  <c r="H7" i="1495"/>
  <c r="H6" i="1495"/>
  <c r="S12" i="1506"/>
  <c r="Y12" i="1506" s="1"/>
  <c r="EP30" i="1500"/>
  <c r="H5" i="1495"/>
  <c r="S13" i="1506"/>
  <c r="Y13" i="1506" s="1"/>
  <c r="EP31" i="1500"/>
  <c r="F27" i="1495"/>
  <c r="H13" i="1495"/>
  <c r="S2" i="1506"/>
  <c r="Y2" i="1506" s="1"/>
  <c r="EP20" i="1500"/>
  <c r="F26" i="1495"/>
  <c r="H9" i="1495"/>
  <c r="S4" i="1506"/>
  <c r="Y4" i="1506" s="1"/>
  <c r="EP22" i="1500"/>
  <c r="F23" i="1495"/>
  <c r="H12" i="1495"/>
  <c r="S6" i="1506"/>
  <c r="Y6" i="1506" s="1"/>
  <c r="EP24" i="1500"/>
  <c r="F24" i="1495"/>
  <c r="H4" i="1495"/>
  <c r="S7" i="1506"/>
  <c r="Y7" i="1506" s="1"/>
  <c r="EP25" i="1500"/>
  <c r="F25" i="1495"/>
  <c r="F21" i="1495"/>
  <c r="S5" i="1506"/>
  <c r="Y5" i="1506" s="1"/>
  <c r="EP23" i="1500"/>
  <c r="F22" i="1495"/>
  <c r="F29" i="1495"/>
  <c r="S8" i="1506"/>
  <c r="Y8" i="1506" s="1"/>
  <c r="EP26" i="1500"/>
  <c r="F28" i="1495"/>
  <c r="H15" i="1495"/>
  <c r="S11" i="1506"/>
  <c r="Y11" i="1506" s="1"/>
  <c r="EP29" i="1500"/>
  <c r="H14" i="1495"/>
  <c r="F32" i="1495"/>
  <c r="S10" i="1506"/>
  <c r="Y10" i="1506" s="1"/>
  <c r="EP28" i="1500"/>
  <c r="H11" i="1495"/>
  <c r="F30" i="1495"/>
  <c r="S3" i="1506"/>
  <c r="Y3" i="1506" s="1"/>
  <c r="EP21" i="1500"/>
  <c r="H10" i="1495"/>
  <c r="V9" i="1504" s="1"/>
  <c r="AB9" i="1504" s="1"/>
  <c r="F33" i="1495"/>
  <c r="S9" i="1506"/>
  <c r="Y9" i="1506" s="1"/>
  <c r="EP27" i="1500"/>
  <c r="H8" i="1495"/>
  <c r="F31" i="1495"/>
  <c r="G5" i="1495"/>
  <c r="G7" i="1495"/>
  <c r="G8" i="1495"/>
  <c r="G4" i="1495"/>
  <c r="G9" i="1495"/>
  <c r="G14" i="1495"/>
  <c r="EP14" i="1500" s="1"/>
  <c r="G13" i="1495"/>
  <c r="EP13" i="1500" s="1"/>
  <c r="G11" i="1495"/>
  <c r="EP11" i="1500" s="1"/>
  <c r="G12" i="1495"/>
  <c r="EP12" i="1500" s="1"/>
  <c r="G6" i="1495"/>
  <c r="G10" i="1495"/>
  <c r="EP10" i="1500" s="1"/>
  <c r="G15" i="1495"/>
  <c r="EP15" i="1500" s="1"/>
  <c r="F20"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9" i="1500"/>
  <c r="EP9" i="1500"/>
  <c r="EP8" i="1500"/>
  <c r="EP7" i="1500"/>
  <c r="EP17" i="1500"/>
  <c r="EP5" i="1500"/>
  <c r="EP16"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FF17" i="1500"/>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O4" i="1495"/>
  <c r="EX4" i="1500" s="1"/>
  <c r="F31" i="1492"/>
  <c r="L31" i="1492"/>
  <c r="P23" i="1492"/>
  <c r="O23" i="1492"/>
  <c r="CI3" i="1499"/>
  <c r="CM3" i="1499"/>
  <c r="FC16" i="1500"/>
  <c r="T4" i="1495"/>
  <c r="FC4" i="1500" s="1"/>
  <c r="Q31" i="1492"/>
  <c r="G31" i="1492"/>
  <c r="EM18" i="1500"/>
  <c r="EM17" i="1500"/>
  <c r="EL5" i="1500"/>
  <c r="EL14" i="1500"/>
  <c r="K23" i="1492"/>
  <c r="Q23" i="1492"/>
  <c r="CN3" i="1499"/>
  <c r="J31" i="1492"/>
  <c r="CZ3" i="1499"/>
  <c r="P31" i="1492"/>
  <c r="I23" i="1492"/>
  <c r="F23" i="1492"/>
  <c r="I31" i="1492"/>
  <c r="J23" i="1492"/>
  <c r="L23" i="1492"/>
  <c r="EO32" i="1500" l="1"/>
  <c r="R14" i="1506"/>
  <c r="X14" i="1506" s="1"/>
  <c r="EO33" i="1500"/>
  <c r="R15" i="1506"/>
  <c r="X15" i="1506" s="1"/>
  <c r="DF17" i="1499"/>
  <c r="K4" i="1495"/>
  <c r="S3" i="1504" s="1"/>
  <c r="Y3" i="1504" s="1"/>
  <c r="C23" i="1495"/>
  <c r="O5" i="1506" s="1"/>
  <c r="R13" i="1506"/>
  <c r="X13" i="1506" s="1"/>
  <c r="EO31" i="1500"/>
  <c r="C21" i="1495"/>
  <c r="C25" i="1495"/>
  <c r="R2" i="1506"/>
  <c r="X2" i="1506" s="1"/>
  <c r="EO20" i="1500"/>
  <c r="C34" i="1495"/>
  <c r="EL34" i="1500" s="1"/>
  <c r="R11" i="1506"/>
  <c r="X11" i="1506" s="1"/>
  <c r="EO29" i="1500"/>
  <c r="C33" i="1495"/>
  <c r="R10" i="1506"/>
  <c r="X10" i="1506" s="1"/>
  <c r="EO28" i="1500"/>
  <c r="R4" i="1506"/>
  <c r="X4" i="1506" s="1"/>
  <c r="EO22" i="1500"/>
  <c r="C32" i="1495"/>
  <c r="R8" i="1506"/>
  <c r="X8" i="1506" s="1"/>
  <c r="EO26" i="1500"/>
  <c r="C31" i="1495"/>
  <c r="C30" i="1495"/>
  <c r="R5" i="1506"/>
  <c r="X5" i="1506" s="1"/>
  <c r="EO23" i="1500"/>
  <c r="R12" i="1506"/>
  <c r="X12" i="1506" s="1"/>
  <c r="EO30" i="1500"/>
  <c r="C20" i="1495"/>
  <c r="R3" i="1506"/>
  <c r="X3" i="1506" s="1"/>
  <c r="EO21" i="1500"/>
  <c r="C27" i="1495"/>
  <c r="R7" i="1506"/>
  <c r="X7" i="1506" s="1"/>
  <c r="EO25" i="1500"/>
  <c r="R9" i="1506"/>
  <c r="X9" i="1506" s="1"/>
  <c r="EO27" i="1500"/>
  <c r="C26" i="1495"/>
  <c r="C24" i="1495"/>
  <c r="C28" i="1495"/>
  <c r="R6" i="1506"/>
  <c r="X6" i="1506" s="1"/>
  <c r="EO24" i="1500"/>
  <c r="K34" i="1492"/>
  <c r="K10" i="1495"/>
  <c r="C29" i="1495"/>
  <c r="C22" i="1495"/>
  <c r="K15" i="1495"/>
  <c r="Q15" i="1492" s="1"/>
  <c r="DK17" i="1499"/>
  <c r="DK16" i="1499"/>
  <c r="K9" i="1495"/>
  <c r="K8" i="1495"/>
  <c r="K7" i="1495"/>
  <c r="K6" i="1495"/>
  <c r="K5" i="1495"/>
  <c r="DJ17" i="1499"/>
  <c r="DJ16" i="1499"/>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FS11" i="1500"/>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EL32" i="1500" l="1"/>
  <c r="O14" i="1506"/>
  <c r="EL33" i="1500"/>
  <c r="O15" i="1506"/>
  <c r="EL23" i="1500"/>
  <c r="O9" i="1506"/>
  <c r="EL27" i="1500"/>
  <c r="O4" i="1506"/>
  <c r="EL22" i="1500"/>
  <c r="O2" i="1506"/>
  <c r="EL20" i="1500"/>
  <c r="O11" i="1506"/>
  <c r="EL29" i="1500"/>
  <c r="O7" i="1506"/>
  <c r="EL25" i="1500"/>
  <c r="O12" i="1506"/>
  <c r="EL30" i="1500"/>
  <c r="O3" i="1506"/>
  <c r="EL21" i="1500"/>
  <c r="O10" i="1506"/>
  <c r="EL28" i="1500"/>
  <c r="O13" i="1506"/>
  <c r="EL31" i="1500"/>
  <c r="O6" i="1506"/>
  <c r="EL24" i="1500"/>
  <c r="O8" i="1506"/>
  <c r="EL26" i="1500"/>
  <c r="U5" i="1506"/>
  <c r="T5"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T14" i="1506"/>
  <c r="U14" i="1506"/>
  <c r="U7" i="1506"/>
  <c r="T7" i="1506"/>
  <c r="U10" i="1506"/>
  <c r="T10" i="1506"/>
  <c r="U3" i="1506"/>
  <c r="T3" i="1506"/>
  <c r="U11" i="1506"/>
  <c r="T11" i="1506"/>
  <c r="U8" i="1506"/>
  <c r="T8" i="1506"/>
  <c r="U2" i="1506"/>
  <c r="T2" i="1506"/>
  <c r="U6" i="1506"/>
  <c r="T6" i="1506"/>
  <c r="U4" i="1506"/>
  <c r="T4" i="1506"/>
  <c r="U12" i="1506"/>
  <c r="T12" i="1506"/>
  <c r="U13" i="1506"/>
  <c r="T13" i="1506"/>
  <c r="U9" i="1506"/>
  <c r="T9"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<sst xmlns="http://schemas.openxmlformats.org/spreadsheetml/2006/main" count="1962" uniqueCount="723">
  <si>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</si>
  <si>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</si>
  <si>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</si>
  <si>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</si>
  <si>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</si>
  <si>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</si>
  <si>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</si>
  <si>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</si>
  <si>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</si>
  <si>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</si>
  <si>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</si>
  <si>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</si>
  <si>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</si>
  <si>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</si>
  <si>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</si>
  <si>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</si>
  <si>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</si>
  <si>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</si>
  <si>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</si>
  <si>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</si>
  <si>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</si>
  <si>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</si>
  <si>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</si>
  <si>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</si>
  <si>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</si>
  <si>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</si>
  <si>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</si>
  <si>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</si>
  <si>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</si>
  <si>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</si>
  <si>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</si>
  <si>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</si>
  <si>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</si>
  <si>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</si>
  <si>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</si>
  <si>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</si>
  <si>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</si>
  <si>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</si>
  <si>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</si>
  <si>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</si>
  <si>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</si>
  <si>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</si>
  <si>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</si>
  <si>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</si>
  <si>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</si>
  <si>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</si>
  <si>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</si>
  <si>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</si>
  <si>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</si>
  <si>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</si>
  <si>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</si>
  <si>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</si>
  <si>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</si>
  <si>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</si>
  <si>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</si>
  <si>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</si>
  <si>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</si>
  <si>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</si>
  <si>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</si>
  <si>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</si>
  <si>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</si>
  <si>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</si>
  <si>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</si>
  <si>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</si>
  <si>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</si>
  <si>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</si>
  <si>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</si>
  <si>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</si>
  <si>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</si>
  <si>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</si>
  <si>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</si>
  <si>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</si>
  <si>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</si>
  <si>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</si>
  <si>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</si>
  <si>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</si>
  <si>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</si>
  <si>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</si>
  <si>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</si>
  <si>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</si>
  <si>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</si>
  <si>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</si>
  <si>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</si>
  <si>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</si>
  <si>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</si>
  <si>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</si>
  <si>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</si>
  <si>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</si>
  <si>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</si>
  <si>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</si>
  <si>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</si>
  <si>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</si>
  <si>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</si>
  <si>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</si>
  <si>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</si>
  <si>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</si>
  <si>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</si>
  <si>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</si>
  <si>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</si>
  <si>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</si>
  <si>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</si>
  <si>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</si>
  <si>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</si>
  <si>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</si>
  <si>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</si>
  <si>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</si>
  <si>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</si>
  <si>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</si>
  <si>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</si>
  <si>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</si>
  <si>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</si>
  <si>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</si>
  <si>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</si>
  <si>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</si>
  <si>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</si>
  <si>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</si>
  <si>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</si>
  <si>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</si>
  <si>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</si>
  <si>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</si>
  <si>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</si>
  <si>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</si>
  <si>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</si>
  <si>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</si>
  <si>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</si>
  <si>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</si>
  <si>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</si>
  <si>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</si>
  <si>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</si>
  <si>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</si>
  <si>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</si>
  <si>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</si>
  <si>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</si>
  <si>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</si>
  <si>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</si>
  <si>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</si>
  <si>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</si>
  <si>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</si>
  <si>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</si>
  <si>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</si>
  <si>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</si>
  <si>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</si>
  <si>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</si>
  <si>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</si>
  <si>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</si>
  <si>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</si>
  <si>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</si>
  <si>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</si>
  <si>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</si>
  <si>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</si>
  <si>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</si>
  <si>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</si>
  <si>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</si>
  <si>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</si>
  <si>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</si>
  <si>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</si>
  <si>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</si>
  <si>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</si>
  <si>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</si>
  <si>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</si>
  <si>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</si>
  <si>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</si>
  <si>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</si>
  <si>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</si>
  <si>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</si>
  <si>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</si>
  <si>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</si>
  <si>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</si>
  <si>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</si>
  <si>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</si>
  <si>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</si>
  <si>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</si>
  <si>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</si>
  <si>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</si>
  <si>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</si>
  <si>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</si>
  <si>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</si>
  <si>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</si>
  <si>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</si>
  <si>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</si>
  <si>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</si>
  <si>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</si>
  <si>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</si>
  <si>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</si>
  <si>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</si>
  <si>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</si>
  <si>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</si>
  <si>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</si>
  <si>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</si>
  <si>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</si>
  <si>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</si>
  <si>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</si>
  <si>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</si>
  <si>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</si>
  <si>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</si>
  <si>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</si>
  <si>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</si>
  <si>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</si>
  <si>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</si>
  <si>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</si>
  <si>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</si>
  <si>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</si>
  <si>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</si>
  <si>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</si>
  <si>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</si>
  <si>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</si>
  <si>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</si>
  <si>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</si>
  <si>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</si>
  <si>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</si>
  <si>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</si>
  <si>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</si>
  <si>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</si>
  <si>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</si>
  <si>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</si>
  <si>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</si>
  <si>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</si>
  <si>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</si>
  <si>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</si>
  <si>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</si>
  <si>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</si>
  <si>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</si>
  <si>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</si>
  <si>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</si>
  <si>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</si>
  <si>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</si>
  <si>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</si>
  <si>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</si>
  <si>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</si>
  <si>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</si>
  <si>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</si>
  <si>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</si>
  <si>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</si>
  <si>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</si>
  <si>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</si>
  <si>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</si>
  <si>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</si>
  <si>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</si>
  <si>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</si>
  <si>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</si>
  <si>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</si>
  <si>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</si>
  <si>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</si>
  <si>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</si>
  <si>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</si>
  <si>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</si>
  <si>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</si>
  <si>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</si>
  <si>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</si>
  <si>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</si>
  <si>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</si>
  <si>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</si>
  <si>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</si>
  <si>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</si>
  <si>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</si>
  <si>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</si>
  <si>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</si>
  <si>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</si>
  <si>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</si>
  <si>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</si>
  <si>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</si>
  <si>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</si>
  <si>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</si>
  <si>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</si>
  <si>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</si>
  <si>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</si>
  <si>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</si>
  <si>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</si>
  <si>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</si>
  <si>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</si>
  <si>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</si>
  <si>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</si>
  <si>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</si>
  <si>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</si>
  <si>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</si>
  <si>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</si>
  <si>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</si>
  <si>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</si>
  <si>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</si>
  <si>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</si>
  <si>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</si>
  <si>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</si>
  <si>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</si>
  <si>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</si>
  <si>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</si>
  <si>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</si>
  <si>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</si>
  <si>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</si>
  <si>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</si>
  <si>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</si>
  <si>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</si>
  <si>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</si>
  <si>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</si>
  <si>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</si>
  <si>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</si>
  <si>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</si>
  <si>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</si>
  <si>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</si>
  <si>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</si>
  <si>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</si>
  <si>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</si>
  <si>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</si>
  <si>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</si>
  <si>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</si>
  <si>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</si>
  <si>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</si>
  <si>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</si>
  <si>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</si>
  <si>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</si>
  <si>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</si>
  <si>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</si>
  <si>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</si>
  <si>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</si>
  <si>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</si>
  <si>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</si>
  <si>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</si>
  <si>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</si>
  <si>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</si>
  <si>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</si>
  <si>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</si>
  <si>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</si>
  <si>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</si>
  <si>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</si>
  <si>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</si>
  <si>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</si>
  <si>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</si>
  <si>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</si>
  <si>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</si>
  <si>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</si>
  <si>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</si>
  <si>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</si>
  <si>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</si>
  <si>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</si>
  <si>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</si>
  <si>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</si>
  <si>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</si>
  <si>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</si>
  <si>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</si>
  <si>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</si>
  <si>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</si>
  <si>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</si>
  <si>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</si>
  <si>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</si>
  <si>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</si>
  <si>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</si>
  <si>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</si>
  <si>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</si>
  <si>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</si>
  <si>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</si>
  <si>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</si>
  <si>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</si>
  <si>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</si>
  <si>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</si>
  <si>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</si>
  <si>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</si>
  <si>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</si>
  <si>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</si>
  <si>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</si>
  <si>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</si>
  <si>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</si>
  <si>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</si>
  <si>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</si>
  <si>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</si>
  <si>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</si>
  <si>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</si>
  <si>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</si>
  <si>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</si>
  <si>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</si>
  <si>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</si>
  <si>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</si>
  <si>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</si>
  <si>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</si>
  <si>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</si>
  <si>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</si>
  <si>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</si>
  <si>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</si>
  <si>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</si>
  <si>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</si>
  <si>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</si>
  <si>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</si>
  <si>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</si>
  <si>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</si>
  <si>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</si>
  <si>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</si>
  <si>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</si>
  <si>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</si>
  <si>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</si>
  <si>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</si>
  <si>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</si>
  <si>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</si>
  <si>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</si>
  <si>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</si>
  <si>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</si>
  <si>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</si>
  <si>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</si>
  <si>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</si>
  <si>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</si>
  <si>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</si>
  <si>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</si>
  <si>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</si>
  <si>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</si>
  <si>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</si>
  <si>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</si>
  <si>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</si>
  <si>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</si>
  <si>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</si>
  <si>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</si>
  <si>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</si>
  <si>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</si>
  <si>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</si>
  <si>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</si>
  <si>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</si>
  <si>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</si>
  <si>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</si>
  <si>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</si>
  <si>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</si>
  <si>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</si>
  <si>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</si>
  <si>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</si>
  <si>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</si>
  <si>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</si>
  <si>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</si>
  <si>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</si>
  <si>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</si>
  <si>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</si>
  <si>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</si>
  <si>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</si>
  <si>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</si>
  <si>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</si>
  <si>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</si>
  <si>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</si>
  <si>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</si>
  <si>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</si>
  <si>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</si>
  <si>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</si>
  <si>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</si>
  <si>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</si>
  <si>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</si>
  <si>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</si>
  <si>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</si>
  <si>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</si>
  <si>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</si>
  <si>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</si>
  <si>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</si>
  <si>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</si>
  <si>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</si>
  <si>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</si>
  <si>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</si>
  <si>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</si>
  <si>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</si>
  <si>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</si>
  <si>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</si>
  <si>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</si>
  <si>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</si>
  <si>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</si>
  <si>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</si>
  <si>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</si>
  <si>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</si>
  <si>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</si>
  <si>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</si>
  <si>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</si>
  <si>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</si>
  <si>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</si>
  <si>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</si>
  <si>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</si>
  <si>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</si>
  <si>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</si>
  <si>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</si>
  <si>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</si>
  <si>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</si>
  <si>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</si>
  <si>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</si>
  <si>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</si>
  <si>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</si>
  <si>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</si>
  <si>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</si>
  <si>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</si>
  <si>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</si>
  <si>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</si>
  <si>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</si>
  <si>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</si>
  <si>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</si>
  <si>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</si>
  <si>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</si>
  <si>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</si>
  <si>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</si>
  <si>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</si>
  <si>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</si>
  <si>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</si>
  <si>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</si>
  <si>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</si>
  <si>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</si>
  <si>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</si>
  <si>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</si>
  <si>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</si>
  <si>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</si>
  <si>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</si>
  <si>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</si>
  <si>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</si>
  <si>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</si>
  <si>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</si>
  <si>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</si>
  <si>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</si>
  <si>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</si>
  <si>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</si>
  <si>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</si>
  <si>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</si>
  <si>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</si>
  <si>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</si>
  <si>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</si>
  <si>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</si>
  <si>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</si>
  <si>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</si>
  <si>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</si>
  <si>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</si>
  <si>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</si>
  <si>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</si>
  <si>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</si>
  <si>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</si>
  <si>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</si>
  <si>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</si>
  <si>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</si>
  <si>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</si>
  <si>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</si>
  <si>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</si>
  <si>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</si>
  <si>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</si>
  <si>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</si>
  <si>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</si>
  <si>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</si>
  <si>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</si>
  <si>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</si>
  <si>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</si>
  <si>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</si>
  <si>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</si>
  <si>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</si>
  <si>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</si>
  <si>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</si>
  <si>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</si>
  <si>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</si>
  <si>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</si>
  <si>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</si>
  <si>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</si>
  <si>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</si>
  <si>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</si>
  <si>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</si>
  <si>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</si>
  <si>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</si>
  <si>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</si>
  <si>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</si>
  <si>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</si>
  <si>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</si>
  <si>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</si>
  <si>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</si>
  <si>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</si>
  <si>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</si>
  <si>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</si>
  <si>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</si>
  <si>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</si>
  <si>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</si>
  <si>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</si>
  <si>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</si>
  <si>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</si>
  <si>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</si>
  <si>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</si>
  <si>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</si>
  <si>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</si>
  <si>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</si>
  <si>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</si>
  <si>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</si>
  <si>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</si>
  <si>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</si>
  <si>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</si>
  <si>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</si>
  <si>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</si>
  <si>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</si>
  <si>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</si>
  <si>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</si>
  <si>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</si>
  <si>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</si>
  <si>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</si>
  <si>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</si>
  <si>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</si>
  <si>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</si>
  <si>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</si>
  <si>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</si>
  <si>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</si>
  <si>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</si>
  <si>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</si>
  <si>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</si>
  <si>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</si>
  <si>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</si>
  <si>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</si>
  <si>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</si>
  <si>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</si>
  <si>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</si>
  <si>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</si>
  <si>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</si>
  <si>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</si>
  <si>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</si>
  <si>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</si>
  <si>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</si>
  <si>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</si>
  <si>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</si>
  <si>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</si>
  <si>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</si>
  <si>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</si>
  <si>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</si>
  <si>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</si>
  <si>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</si>
  <si>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</si>
  <si>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</si>
  <si>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</si>
  <si>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</si>
  <si>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</si>
  <si>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</si>
  <si>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</si>
  <si>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</si>
  <si>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</si>
  <si>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</si>
  <si>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</si>
  <si>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</si>
  <si>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</si>
  <si>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</si>
  <si>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</si>
  <si>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</si>
  <si>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</si>
  <si>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</si>
  <si>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</si>
  <si>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</si>
  <si>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</si>
  <si>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</si>
  <si>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</si>
  <si>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</si>
  <si>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</si>
  <si>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</si>
  <si>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</si>
  <si>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</si>
  <si>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</si>
  <si>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</si>
  <si>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</si>
  <si>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</si>
  <si>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</si>
  <si>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</si>
  <si>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</si>
  <si>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</si>
  <si>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</si>
  <si>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</si>
  <si>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</si>
  <si>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</si>
  <si>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</si>
  <si>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</si>
  <si>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</si>
  <si>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</si>
  <si>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</si>
  <si>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</si>
  <si>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</si>
  <si>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</si>
  <si>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</si>
  <si>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</si>
  <si>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</si>
  <si>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</si>
  <si>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</si>
  <si>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</si>
  <si>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</si>
  <si>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</si>
  <si>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</si>
  <si>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</si>
  <si>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</si>
  <si>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</si>
  <si>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</si>
  <si>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</si>
  <si>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</si>
  <si>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</si>
  <si>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</si>
  <si>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</si>
  <si>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</si>
  <si>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</si>
  <si>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</si>
  <si>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</si>
  <si>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</si>
  <si>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</si>
  <si>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</si>
  <si>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</si>
  <si>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</si>
  <si>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</si>
  <si>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</si>
  <si>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</si>
  <si>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</si>
  <si>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</si>
  <si>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</si>
  <si>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</si>
  <si>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</si>
  <si>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</si>
  <si>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</si>
  <si>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</si>
  <si>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</si>
  <si>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</si>
  <si>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</si>
  <si>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</si>
  <si>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</si>
  <si>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</si>
  <si>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</si>
  <si>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</si>
  <si>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</si>
  <si>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</si>
  <si>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</si>
  <si>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</si>
  <si>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</si>
  <si>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</si>
  <si>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</si>
  <si>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</si>
  <si>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</si>
  <si>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</si>
  <si>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</si>
  <si>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LEUCINE CONC. (mM)</t>
  </si>
  <si>
    <t>LYSINE CONC. (mM)</t>
  </si>
  <si>
    <t>THREONINE CONC. (mM)</t>
  </si>
  <si>
    <t>TYROSINE CONC. (mM)</t>
  </si>
  <si>
    <t>VALINE CONC. (mM)</t>
  </si>
  <si>
    <t>GLUTAMINE CONC. (mM)</t>
  </si>
  <si>
    <t>FEED TYROSINE CONC. (mM)</t>
  </si>
  <si>
    <t>TOTAL CELL CONC. Xt (x106 cells/mL)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</si>
</sst>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2">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44" fillId="3" borderId="3" xfId="0" applyFont="1" applyFill="1" applyBorder="1" applyAlignment="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Regression'!$E$2:$E$18</c:f>
              <c:numCache>
                <c:formatCode>0.0000</c:formatCode>
                <c:ptCount val="17"/>
                <c:pt idx="0">
                  <c:v>0.25458248472505091</c:v>
                </c:pt>
                <c:pt idx="1">
                  <c:v>0.41157155661364664</c:v>
                </c:pt>
                <c:pt idx="2">
                  <c:v>0.79797979797979812</c:v>
                </c:pt>
                <c:pt idx="3">
                  <c:v>1.3624489676739993</c:v>
                </c:pt>
                <c:pt idx="4">
                  <c:v>2.6321311148298348</c:v>
                </c:pt>
                <c:pt idx="5">
                  <c:v>3.9708642327058197</c:v>
                </c:pt>
                <c:pt idx="6">
                  <c:v>6.5230923877748817</c:v>
                </c:pt>
                <c:pt idx="7">
                  <c:v>9.9027150687659571</c:v>
                </c:pt>
                <c:pt idx="8">
                  <c:v>12.668380906452722</c:v>
                </c:pt>
                <c:pt idx="9">
                  <c:v>16.086936977458745</c:v>
                </c:pt>
                <c:pt idx="10">
                  <c:v>17.063427863768812</c:v>
                </c:pt>
                <c:pt idx="11">
                  <c:v>16.579220522169493</c:v>
                </c:pt>
                <c:pt idx="12">
                  <c:v>16.785980975640548</c:v>
                </c:pt>
                <c:pt idx="13">
                  <c:v>16.626316650749924</c:v>
                </c:pt>
                <c:pt idx="14">
                  <c:v>15.711315636897888</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Regression'!$M$2:$M$22</c:f>
              <c:numCache>
                <c:formatCode>General</c:formatCode>
                <c:ptCount val="21"/>
                <c:pt idx="0">
                  <c:v>0.2535504746259114</c:v>
                </c:pt>
                <c:pt idx="1">
                  <c:v>0.43680738588242757</c:v>
                </c:pt>
                <c:pt idx="2">
                  <c:v>0.88490170002532331</c:v>
                </c:pt>
                <c:pt idx="3">
                  <c:v>1.5564241703654311</c:v>
                </c:pt>
                <c:pt idx="4">
                  <c:v>2.7852133766843834</c:v>
                </c:pt>
                <c:pt idx="5">
                  <c:v>4.3449002484024959</c:v>
                </c:pt>
                <c:pt idx="6">
                  <c:v>6.9753980954900223</c:v>
                </c:pt>
                <c:pt idx="7">
                  <c:v>9.8883525699035584</c:v>
                </c:pt>
                <c:pt idx="8">
                  <c:v>12.782738523697281</c:v>
                </c:pt>
                <c:pt idx="9">
                  <c:v>15.044565830344126</c:v>
                </c:pt>
                <c:pt idx="10">
                  <c:v>16.647914297239602</c:v>
                </c:pt>
                <c:pt idx="11">
                  <c:v>17.56280981323258</c:v>
                </c:pt>
                <c:pt idx="12">
                  <c:v>18.079469359130336</c:v>
                </c:pt>
                <c:pt idx="13">
                  <c:v>18.378920839652167</c:v>
                </c:pt>
                <c:pt idx="14">
                  <c:v>18.5435655430745</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Regression'!$L$2:$L$16</c:f>
              <c:numCache>
                <c:formatCode>General</c:formatCode>
                <c:ptCount val="15"/>
                <c:pt idx="0">
                  <c:v>0</c:v>
                </c:pt>
                <c:pt idx="1">
                  <c:v>2.2711701410286961E-2</c:v>
                </c:pt>
                <c:pt idx="2">
                  <c:v>2.3387542977410837E-2</c:v>
                </c:pt>
                <c:pt idx="3">
                  <c:v>2.2878178602500198E-2</c:v>
                </c:pt>
                <c:pt idx="4">
                  <c:v>2.5945738750565411E-2</c:v>
                </c:pt>
                <c:pt idx="5">
                  <c:v>2.0333320052524622E-2</c:v>
                </c:pt>
                <c:pt idx="6">
                  <c:v>1.9694708021018414E-2</c:v>
                </c:pt>
                <c:pt idx="7">
                  <c:v>1.780892146977683E-2</c:v>
                </c:pt>
                <c:pt idx="8">
                  <c:v>1.0666384684841788E-2</c:v>
                </c:pt>
                <c:pt idx="9">
                  <c:v>9.9523010435653321E-3</c:v>
                </c:pt>
                <c:pt idx="10">
                  <c:v>1.1820970615234066E-3</c:v>
                </c:pt>
                <c:pt idx="11">
                  <c:v>-1.4694570152564994E-3</c:v>
                </c:pt>
                <c:pt idx="12">
                  <c:v>-5.4292197513925301E-4</c:v>
                </c:pt>
                <c:pt idx="13">
                  <c:v>-5.6704530371216953E-4</c:v>
                </c:pt>
                <c:pt idx="14">
                  <c:v>-2.7051876261762276E-3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Regression'!$P$2:$P$22</c:f>
              <c:numCache>
                <c:formatCode>General</c:formatCode>
                <c:ptCount val="21"/>
                <c:pt idx="0">
                  <c:v>2.6438696334164732E-2</c:v>
                </c:pt>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3">
                  <c:v>4.9646653685272426E-4</c:v>
                </c:pt>
                <c:pt idx="14">
                  <c:v>2.6081613936711147E-4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Calc.'!$AQ$26:$AQ$42</c:f>
              <c:numCache>
                <c:formatCode>General</c:formatCode>
                <c:ptCount val="17"/>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Calc.'!$AQ$3:$AQ$20</c:f>
              <c:numCache>
                <c:formatCode>General</c:formatCode>
                <c:ptCount val="18"/>
                <c:pt idx="0">
                  <c:v>33.304469459801503</c:v>
                </c:pt>
                <c:pt idx="1">
                  <c:v>32.924900862203941</c:v>
                </c:pt>
                <c:pt idx="2">
                  <c:v>32.014957839574308</c:v>
                </c:pt>
                <c:pt idx="3">
                  <c:v>30.315477206803397</c:v>
                </c:pt>
                <c:pt idx="4">
                  <c:v>27.833941626151354</c:v>
                </c:pt>
                <c:pt idx="5">
                  <c:v>25.300301216292095</c:v>
                </c:pt>
                <c:pt idx="6">
                  <c:v>21.049719988119346</c:v>
                </c:pt>
                <c:pt idx="7">
                  <c:v>15.990149640912744</c:v>
                </c:pt>
                <c:pt idx="8">
                  <c:v>9.8523701495223737</c:v>
                </c:pt>
                <c:pt idx="9">
                  <c:v>2.811568934044232</c:v>
                </c:pt>
                <c:pt idx="10">
                  <c:v>-5.3705249541990145</c:v>
                </c:pt>
                <c:pt idx="11">
                  <c:v>-13.621171921389388</c:v>
                </c:pt>
                <c:pt idx="12">
                  <c:v>-21.467495012798974</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Calc.'!$AR$26:$AR$42</c:f>
              <c:numCache>
                <c:formatCode>General</c:formatCode>
                <c:ptCount val="17"/>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Calc.'!$AR$3:$AR$20</c:f>
              <c:numCache>
                <c:formatCode>General</c:formatCode>
                <c:ptCount val="18"/>
                <c:pt idx="0">
                  <c:v>0</c:v>
                </c:pt>
                <c:pt idx="1">
                  <c:v>0.32491418213597362</c:v>
                </c:pt>
                <c:pt idx="2">
                  <c:v>0.25785212377043654</c:v>
                </c:pt>
                <c:pt idx="3">
                  <c:v>0.28993994945698193</c:v>
                </c:pt>
                <c:pt idx="4">
                  <c:v>0.63233205576925133</c:v>
                </c:pt>
                <c:pt idx="5">
                  <c:v>1.1553777155512948</c:v>
                </c:pt>
                <c:pt idx="6">
                  <c:v>1.9468987984987862</c:v>
                </c:pt>
                <c:pt idx="7">
                  <c:v>2.6646800126048769</c:v>
                </c:pt>
                <c:pt idx="8">
                  <c:v>3.2304299679619057</c:v>
                </c:pt>
                <c:pt idx="9">
                  <c:v>3.4558027854538791</c:v>
                </c:pt>
                <c:pt idx="10">
                  <c:v>3.2736251788312867</c:v>
                </c:pt>
                <c:pt idx="11">
                  <c:v>2.9328614894218119</c:v>
                </c:pt>
                <c:pt idx="12">
                  <c:v>2.4297927355784261</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Calc.'!$AW$26:$AW$42</c:f>
              <c:numCache>
                <c:formatCode>General</c:formatCode>
                <c:ptCount val="17"/>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Calc.'!$AW$3:$AW$20</c:f>
              <c:numCache>
                <c:formatCode>General</c:formatCode>
                <c:ptCount val="18"/>
                <c:pt idx="0">
                  <c:v>0.88809946714031973</c:v>
                </c:pt>
                <c:pt idx="1">
                  <c:v>0.82910054962871538</c:v>
                </c:pt>
                <c:pt idx="2">
                  <c:v>-2.9263717978803547E-2</c:v>
                </c:pt>
                <c:pt idx="3">
                  <c:v>-1.6264446491104689</c:v>
                </c:pt>
                <c:pt idx="4">
                  <c:v>-4.1384989003835253</c:v>
                </c:pt>
                <c:pt idx="5">
                  <c:v>-6.5732234599561883</c:v>
                </c:pt>
                <c:pt idx="6">
                  <c:v>-9.3578351139139535</c:v>
                </c:pt>
                <c:pt idx="7">
                  <c:v>-11.189317998833358</c:v>
                </c:pt>
                <c:pt idx="8">
                  <c:v>-11.834868215305676</c:v>
                </c:pt>
                <c:pt idx="9">
                  <c:v>-10.733812632639857</c:v>
                </c:pt>
                <c:pt idx="10">
                  <c:v>-7.6708018416014934</c:v>
                </c:pt>
                <c:pt idx="11">
                  <c:v>-3.96338340694804</c:v>
                </c:pt>
                <c:pt idx="12">
                  <c:v>-0.41506478214546272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Calc.'!$AN$26:$AN$42</c:f>
              <c:numCache>
                <c:formatCode>General</c:formatCode>
                <c:ptCount val="17"/>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Calc.'!$AN$3:$AN$20</c:f>
              <c:numCache>
                <c:formatCode>General</c:formatCode>
                <c:ptCount val="18"/>
                <c:pt idx="0">
                  <c:v>6.1109999999999998</c:v>
                </c:pt>
                <c:pt idx="1">
                  <c:v>5.806743197796604</c:v>
                </c:pt>
                <c:pt idx="2">
                  <c:v>5.74890794056485</c:v>
                </c:pt>
                <c:pt idx="3">
                  <c:v>5.7174463499457859</c:v>
                </c:pt>
                <c:pt idx="4">
                  <c:v>5.6212508493683728</c:v>
                </c:pt>
                <c:pt idx="5">
                  <c:v>5.4324091981344083</c:v>
                </c:pt>
                <c:pt idx="6">
                  <c:v>4.901656572270749</c:v>
                </c:pt>
                <c:pt idx="7">
                  <c:v>4.1081328761107851</c:v>
                </c:pt>
                <c:pt idx="8">
                  <c:v>3.0622399833910237</c:v>
                </c:pt>
                <c:pt idx="9">
                  <c:v>1.8434451848562037</c:v>
                </c:pt>
                <c:pt idx="10">
                  <c:v>0.52561149048582634</c:v>
                </c:pt>
                <c:pt idx="11">
                  <c:v>-0.47055620926171482</c:v>
                </c:pt>
                <c:pt idx="12">
                  <c:v>-0.9556734259121884</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Glutamine!$H$6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Glutamine!$H$7:$H$79</c:f>
              <c:numCache>
                <c:formatCode>0.0000</c:formatCode>
                <c:ptCount val="73"/>
                <c:pt idx="0">
                  <c:v>0.25</c:v>
                </c:pt>
                <c:pt idx="1">
                  <c:v>0.40849999914169305</c:v>
                </c:pt>
                <c:pt idx="2">
                  <c:v>0.79</c:v>
                </c:pt>
                <c:pt idx="3">
                  <c:v>1.3430000377655029</c:v>
                </c:pt>
                <c:pt idx="4">
                  <c:v>2.6090999675750735</c:v>
                </c:pt>
                <c:pt idx="5">
                  <c:v>3.9289001060485846</c:v>
                </c:pt>
                <c:pt idx="6">
                  <c:v>6.4754999710083014</c:v>
                </c:pt>
                <c:pt idx="7">
                  <c:v>9.8106001449584959</c:v>
                </c:pt>
                <c:pt idx="8">
                  <c:v>12.582400186157226</c:v>
                </c:pt>
                <c:pt idx="9">
                  <c:v>15.968199594116211</c:v>
                </c:pt>
                <c:pt idx="10">
                  <c:v>16.753300531005859</c:v>
                </c:pt>
                <c:pt idx="11">
                  <c:v>16.191300256347656</c:v>
                </c:pt>
                <c:pt idx="12">
                  <c:v>16.129900796508789</c:v>
                </c:pt>
                <c:pt idx="13" formatCode="General">
                  <c:v>15.486100061035156</c:v>
                </c:pt>
                <c:pt idx="14" formatCode="General">
                  <c:v>12.884300096130371</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Regression!$CH$3:$CH$26</c:f>
              <c:numCache>
                <c:formatCode>0.000</c:formatCode>
                <c:ptCount val="24"/>
                <c:pt idx="0">
                  <c:v>0.77746405106227101</c:v>
                </c:pt>
                <c:pt idx="1">
                  <c:v>-1.4172226835638914E-2</c:v>
                </c:pt>
                <c:pt idx="2">
                  <c:v>0.12863032294194252</c:v>
                </c:pt>
                <c:pt idx="3">
                  <c:v>1.0953123350449647</c:v>
                </c:pt>
                <c:pt idx="4">
                  <c:v>2.8298782949394119</c:v>
                </c:pt>
                <c:pt idx="5">
                  <c:v>4.6799451352079897</c:v>
                </c:pt>
                <c:pt idx="6">
                  <c:v>7.2739559454749365</c:v>
                </c:pt>
                <c:pt idx="7">
                  <c:v>9.8252401251443509</c:v>
                </c:pt>
                <c:pt idx="8">
                  <c:v>12.356001126343767</c:v>
                </c:pt>
                <c:pt idx="9">
                  <c:v>14.524425284387947</c:v>
                </c:pt>
                <c:pt idx="10">
                  <c:v>16.215190250503181</c:v>
                </c:pt>
                <c:pt idx="11">
                  <c:v>17.026896393961632</c:v>
                </c:pt>
                <c:pt idx="12">
                  <c:v>16.86867821820811</c:v>
                </c:pt>
                <c:pt idx="13">
                  <c:v>15.485900761346695</c:v>
                </c:pt>
                <c:pt idx="14">
                  <c:v>12.537755730067348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Glutamine!$K$6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Glutamine!$K$7:$K$79</c:f>
              <c:numCache>
                <c:formatCode>0.00</c:formatCode>
                <c:ptCount val="73"/>
                <c:pt idx="0">
                  <c:v>98.2</c:v>
                </c:pt>
                <c:pt idx="1">
                  <c:v>99.253700256347656</c:v>
                </c:pt>
                <c:pt idx="2">
                  <c:v>99</c:v>
                </c:pt>
                <c:pt idx="3">
                  <c:v>98.572502136230469</c:v>
                </c:pt>
                <c:pt idx="4">
                  <c:v>99.125</c:v>
                </c:pt>
                <c:pt idx="5">
                  <c:v>98.943199157714844</c:v>
                </c:pt>
                <c:pt idx="6">
                  <c:v>99.270401000976562</c:v>
                </c:pt>
                <c:pt idx="7">
                  <c:v>99.069801330566406</c:v>
                </c:pt>
                <c:pt idx="8">
                  <c:v>99.321296691894531</c:v>
                </c:pt>
                <c:pt idx="9">
                  <c:v>99.26190185546875</c:v>
                </c:pt>
                <c:pt idx="10">
                  <c:v>98.182502746582031</c:v>
                </c:pt>
                <c:pt idx="11">
                  <c:v>97.660202026367188</c:v>
                </c:pt>
                <c:pt idx="12">
                  <c:v>96.091499328613281</c:v>
                </c:pt>
                <c:pt idx="13" formatCode="General">
                  <c:v>93.142097473144531</c:v>
                </c:pt>
                <c:pt idx="14" formatCode="General">
                  <c:v>82.006500244140625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Glutamine!$H$6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21.199999999953434</c:v>
                </c:pt>
                <c:pt idx="1">
                  <c:v>48.46666666661622</c:v>
                </c:pt>
                <c:pt idx="2">
                  <c:v>70.96666666661622</c:v>
                </c:pt>
                <c:pt idx="3">
                  <c:v>95.449999999953434</c:v>
                </c:pt>
                <c:pt idx="4">
                  <c:v>115.8833333333605</c:v>
                </c:pt>
                <c:pt idx="5">
                  <c:v>141.08333333325572</c:v>
                </c:pt>
                <c:pt idx="6">
                  <c:v>164.73333333333721</c:v>
                </c:pt>
                <c:pt idx="7">
                  <c:v>189.11666666652309</c:v>
                </c:pt>
                <c:pt idx="8">
                  <c:v>213.06666666653473</c:v>
                </c:pt>
                <c:pt idx="9">
                  <c:v>238.18333333334886</c:v>
                </c:pt>
                <c:pt idx="10">
                  <c:v>261.83333333325572</c:v>
                </c:pt>
                <c:pt idx="11">
                  <c:v>284.83333333331393</c:v>
                </c:pt>
                <c:pt idx="12">
                  <c:v>308.66666666662786</c:v>
                </c:pt>
                <c:pt idx="13">
                  <c:v>333.01666666654637</c:v>
                </c:pt>
              </c:numCache>
            </c:numRef>
          </c:xVal>
          <c:yVal>
            <c:numRef>
              <c:f>Glutamine!$H$8:$H$84</c:f>
              <c:numCache>
                <c:formatCode>0.0000</c:formatCode>
                <c:ptCount val="77"/>
                <c:pt idx="0">
                  <c:v>0.40849999914169305</c:v>
                </c:pt>
                <c:pt idx="1">
                  <c:v>0.79</c:v>
                </c:pt>
                <c:pt idx="2">
                  <c:v>1.3430000377655029</c:v>
                </c:pt>
                <c:pt idx="3">
                  <c:v>2.6090999675750735</c:v>
                </c:pt>
                <c:pt idx="4">
                  <c:v>3.9289001060485846</c:v>
                </c:pt>
                <c:pt idx="5">
                  <c:v>6.4754999710083014</c:v>
                </c:pt>
                <c:pt idx="6">
                  <c:v>9.8106001449584959</c:v>
                </c:pt>
                <c:pt idx="7">
                  <c:v>12.582400186157226</c:v>
                </c:pt>
                <c:pt idx="8">
                  <c:v>15.968199594116211</c:v>
                </c:pt>
                <c:pt idx="9">
                  <c:v>16.753300531005859</c:v>
                </c:pt>
                <c:pt idx="10">
                  <c:v>16.191300256347656</c:v>
                </c:pt>
                <c:pt idx="11">
                  <c:v>16.129900796508789</c:v>
                </c:pt>
                <c:pt idx="12" formatCode="General">
                  <c:v>15.486100061035156</c:v>
                </c:pt>
                <c:pt idx="13" formatCode="General">
                  <c:v>12.884300096130371</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Glutamine!$AQ$6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Glutamine!$AP$7:$AP$84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86C9-4B70-8B52-4FE285014218}"/>
            </c:ext>
          </c:extLst>
        </c:ser>
        <c:ser>
          <c:idx val="1"/>
          <c:order val="1"/>
          <c:tx>
            <c:strRef>
              <c:f>Glutamine!$AE$6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Glutamine!$AD$7:$AD$84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86C9-4B70-8B52-4FE285014218}"/>
            </c:ext>
          </c:extLst>
        </c:ser>
        <c:ser>
          <c:idx val="2"/>
          <c:order val="2"/>
          <c:tx>
            <c:strRef>
              <c:f>Glutamine!$AG$6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Glutamine!$AF$7:$AF$84</c:f>
              <c:numCache>
                <c:formatCode>0.0000</c:formatCode>
                <c:ptCount val="78"/>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pt idx="13" formatCode="General">
                  <c:v>2.1092362344582591</c:v>
                </c:pt>
                <c:pt idx="14" formatCode="General">
                  <c:v>3.6634103019538191</c:v>
                </c:pt>
              </c:numCache>
            </c:numRef>
          </c:yVal>
          <c:smooth val="0"/>
          <c:extLst>
            <c:ext xmlns:c16="http://schemas.microsoft.com/office/drawing/2014/chart" uri="{C3380CC4-5D6E-409C-BE32-E72D297353CC}">
              <c16:uniqueId val="{00000002-86C9-4B70-8B52-4FE285014218}"/>
            </c:ext>
          </c:extLst>
        </c:ser>
        <c:ser>
          <c:idx val="3"/>
          <c:order val="3"/>
          <c:tx>
            <c:strRef>
              <c:f>Glutamine!$AH$6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Glutamine!$AG$7:$AG$84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Glutamine!$AN$6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Glutamine!$AM$7:$AM$84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7C78-4BDC-A3B3-ADC485D012A2}"/>
            </c:ext>
          </c:extLst>
        </c:ser>
        <c:ser>
          <c:idx val="1"/>
          <c:order val="1"/>
          <c:tx>
            <c:strRef>
              <c:f>Glutamine!$V$6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Glutamine!$U$7:$U$84</c:f>
              <c:numCache>
                <c:formatCode>General</c:formatCode>
                <c:ptCount val="78"/>
                <c:pt idx="0">
                  <c:v>5.6000000000000001E-2</c:v>
                </c:pt>
                <c:pt idx="1">
                  <c:v>6.3E-2</c:v>
                </c:pt>
                <c:pt idx="2">
                  <c:v>6.3E-2</c:v>
                </c:pt>
                <c:pt idx="3">
                  <c:v>9.8000000000000004E-2</c:v>
                </c:pt>
                <c:pt idx="4">
                  <c:v>0.25800000000000001</c:v>
                </c:pt>
                <c:pt idx="5">
                  <c:v>0.57899999999999996</c:v>
                </c:pt>
                <c:pt idx="6">
                  <c:v>1.4039999999999999</c:v>
                </c:pt>
                <c:pt idx="7">
                  <c:v>3.0390000000000001</c:v>
                </c:pt>
                <c:pt idx="8">
                  <c:v>5.4450000000000003</c:v>
                </c:pt>
                <c:pt idx="9">
                  <c:v>7.3079999999999998</c:v>
                </c:pt>
                <c:pt idx="10">
                  <c:v>7.4710000000000001</c:v>
                </c:pt>
                <c:pt idx="11">
                  <c:v>6.4710000000000001</c:v>
                </c:pt>
                <c:pt idx="12">
                  <c:v>4.76</c:v>
                </c:pt>
                <c:pt idx="13">
                  <c:v>2.8809999999999998</c:v>
                </c:pt>
                <c:pt idx="14">
                  <c:v>2.2639999999999998</c:v>
                </c:pt>
              </c:numCache>
            </c:numRef>
          </c:yVal>
          <c:smooth val="0"/>
          <c:extLst>
            <c:ext xmlns:c16="http://schemas.microsoft.com/office/drawing/2014/chart" uri="{C3380CC4-5D6E-409C-BE32-E72D297353CC}">
              <c16:uniqueId val="{00000001-7C78-4BDC-A3B3-ADC485D012A2}"/>
            </c:ext>
          </c:extLst>
        </c:ser>
        <c:ser>
          <c:idx val="3"/>
          <c:order val="2"/>
          <c:tx>
            <c:strRef>
              <c:f>Glutamine!$AA$6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2-7C78-4BDC-A3B3-ADC485D012A2}"/>
            </c:ext>
          </c:extLst>
        </c:ser>
        <c:ser>
          <c:idx val="4"/>
          <c:order val="3"/>
          <c:tx>
            <c:strRef>
              <c:f>Glutamine!$AK$6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Glutamine!$AJ$7:$AJ$84</c:f>
              <c:numCache>
                <c:formatCode>0.00</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7C78-4BDC-A3B3-ADC485D012A2}"/>
            </c:ext>
          </c:extLst>
        </c:ser>
        <c:ser>
          <c:idx val="2"/>
          <c:order val="4"/>
          <c:tx>
            <c:strRef>
              <c:f>Glutamine!$AO$6</c:f>
              <c:strCache>
                <c:ptCount val="1"/>
                <c:pt idx="0">
                  <c:v>TRYPTOPHAN CONC. (mM)</c:v>
                </c:pt>
              </c:strCache>
            </c:strRef>
          </c:tx>
          <c:spPr>
            <a:ln w="15875"/>
          </c:spP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numRef>
          </c:xVal>
          <c:yVal>
            <c:numRef>
              <c:f>Glutamine!$AO$7:$AO$14</c:f>
              <c:numCache>
                <c:formatCode>General</c:formatCode>
                <c:ptCount val="8"/>
                <c:pt idx="0">
                  <c:v>0</c:v>
                </c:pt>
                <c:pt idx="1">
                  <c:v>0</c:v>
                </c:pt>
                <c:pt idx="2">
                  <c:v>0</c:v>
                </c:pt>
                <c:pt idx="3">
                  <c:v>0</c:v>
                </c:pt>
                <c:pt idx="4">
                  <c:v>0</c:v>
                </c:pt>
                <c:pt idx="5">
                  <c:v>0</c:v>
                </c:pt>
                <c:pt idx="6">
                  <c:v>0</c:v>
                </c:pt>
                <c:pt idx="7">
                  <c:v>0</c:v>
                </c:pt>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Glutamine!$U$6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Glutamine!$T$7:$T$48</c:f>
              <c:numCache>
                <c:formatCode>0.0000</c:formatCode>
                <c:ptCount val="4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F30A-41AE-A307-8076B794C993}"/>
            </c:ext>
          </c:extLst>
        </c:ser>
        <c:ser>
          <c:idx val="1"/>
          <c:order val="1"/>
          <c:tx>
            <c:strRef>
              <c:f>Glutamine!$W$6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Glutamine!$V$7:$V$48</c:f>
              <c:numCache>
                <c:formatCode>General</c:formatCode>
                <c:ptCount val="42"/>
                <c:pt idx="0">
                  <c:v>1.976</c:v>
                </c:pt>
                <c:pt idx="1">
                  <c:v>2.0150000000000001</c:v>
                </c:pt>
                <c:pt idx="2">
                  <c:v>1.7390000000000001</c:v>
                </c:pt>
                <c:pt idx="3">
                  <c:v>1.6719999999999999</c:v>
                </c:pt>
                <c:pt idx="4">
                  <c:v>2.1360000000000001</c:v>
                </c:pt>
                <c:pt idx="5">
                  <c:v>2.411</c:v>
                </c:pt>
                <c:pt idx="6">
                  <c:v>2.9489999999999998</c:v>
                </c:pt>
                <c:pt idx="7">
                  <c:v>3.3559999999999999</c:v>
                </c:pt>
                <c:pt idx="8">
                  <c:v>3.2080000000000002</c:v>
                </c:pt>
                <c:pt idx="9">
                  <c:v>2.6469999999999998</c:v>
                </c:pt>
                <c:pt idx="10">
                  <c:v>2.246</c:v>
                </c:pt>
                <c:pt idx="11">
                  <c:v>1.889</c:v>
                </c:pt>
                <c:pt idx="12">
                  <c:v>1.5740000000000001</c:v>
                </c:pt>
                <c:pt idx="13">
                  <c:v>1.327</c:v>
                </c:pt>
                <c:pt idx="14">
                  <c:v>1.264</c:v>
                </c:pt>
              </c:numCache>
            </c:numRef>
          </c:yVal>
          <c:smooth val="0"/>
          <c:extLst>
            <c:ext xmlns:c16="http://schemas.microsoft.com/office/drawing/2014/chart" uri="{C3380CC4-5D6E-409C-BE32-E72D297353CC}">
              <c16:uniqueId val="{00000001-F30A-41AE-A307-8076B794C993}"/>
            </c:ext>
          </c:extLst>
        </c:ser>
        <c:ser>
          <c:idx val="2"/>
          <c:order val="2"/>
          <c:tx>
            <c:strRef>
              <c:f>Glutamine!$AB$6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Glutamine!$AA$7:$AA$48</c:f>
              <c:numCache>
                <c:formatCode>General</c:formatCode>
                <c:ptCount val="42"/>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pt idx="13">
                  <c:v>2.3639999999999999</c:v>
                </c:pt>
                <c:pt idx="14">
                  <c:v>1.6970000000000001</c:v>
                </c:pt>
              </c:numCache>
            </c:numRef>
          </c:yVal>
          <c:smooth val="0"/>
          <c:extLst>
            <c:ext xmlns:c16="http://schemas.microsoft.com/office/drawing/2014/chart" uri="{C3380CC4-5D6E-409C-BE32-E72D297353CC}">
              <c16:uniqueId val="{00000002-F30A-41AE-A307-8076B794C993}"/>
            </c:ext>
          </c:extLst>
        </c:ser>
        <c:ser>
          <c:idx val="4"/>
          <c:order val="3"/>
          <c:tx>
            <c:strRef>
              <c:f>Glutamine!$AD$6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Glutamine!$AC$7:$AC$84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Glutamine!$AI$6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Glutamine!$AH$7:$AH$84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E26B-4E17-B9A8-0AF55337374C}"/>
            </c:ext>
          </c:extLst>
        </c:ser>
        <c:ser>
          <c:idx val="3"/>
          <c:order val="1"/>
          <c:tx>
            <c:strRef>
              <c:f>Glutamine!$AM$6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Glutamine!$AL$7:$AL$84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E26B-4E17-B9A8-0AF55337374C}"/>
            </c:ext>
          </c:extLst>
        </c:ser>
        <c:ser>
          <c:idx val="4"/>
          <c:order val="2"/>
          <c:tx>
            <c:strRef>
              <c:f>Glutamine!$AP$6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Glutamine!$AO$7:$AO$84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E26B-4E17-B9A8-0AF55337374C}"/>
            </c:ext>
          </c:extLst>
        </c:ser>
        <c:ser>
          <c:idx val="5"/>
          <c:order val="3"/>
          <c:tx>
            <c:strRef>
              <c:f>Glutamine!$AC$6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Glutamine!$AB$7:$AB$84</c:f>
              <c:numCache>
                <c:formatCode>General</c:formatCode>
                <c:ptCount val="78"/>
                <c:pt idx="0">
                  <c:v>2.2599999999999998</c:v>
                </c:pt>
                <c:pt idx="1">
                  <c:v>2.31</c:v>
                </c:pt>
                <c:pt idx="2">
                  <c:v>2.2650000000000001</c:v>
                </c:pt>
                <c:pt idx="3">
                  <c:v>2.2429999999999999</c:v>
                </c:pt>
                <c:pt idx="4">
                  <c:v>6.2320000000000002</c:v>
                </c:pt>
                <c:pt idx="5">
                  <c:v>9.57</c:v>
                </c:pt>
                <c:pt idx="6">
                  <c:v>12.855</c:v>
                </c:pt>
                <c:pt idx="7">
                  <c:v>16.155999999999999</c:v>
                </c:pt>
                <c:pt idx="8">
                  <c:v>15.374000000000001</c:v>
                </c:pt>
                <c:pt idx="9">
                  <c:v>12.234</c:v>
                </c:pt>
                <c:pt idx="10">
                  <c:v>8.4719999999999995</c:v>
                </c:pt>
                <c:pt idx="11">
                  <c:v>5.944</c:v>
                </c:pt>
                <c:pt idx="12">
                  <c:v>3.5590000000000002</c:v>
                </c:pt>
                <c:pt idx="13">
                  <c:v>2.2330000000000001</c:v>
                </c:pt>
                <c:pt idx="14">
                  <c:v>2.4950000000000001</c:v>
                </c:pt>
              </c:numCache>
            </c:numRef>
          </c:yVal>
          <c:smooth val="0"/>
          <c:extLst>
            <c:ext xmlns:c16="http://schemas.microsoft.com/office/drawing/2014/chart" uri="{C3380CC4-5D6E-409C-BE32-E72D297353CC}">
              <c16:uniqueId val="{00000003-E26B-4E17-B9A8-0AF55337374C}"/>
            </c:ext>
          </c:extLst>
        </c:ser>
        <c:ser>
          <c:idx val="1"/>
          <c:order val="4"/>
          <c:tx>
            <c:strRef>
              <c:f>Glutamine!$X$6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Glutamine!$W$7:$W$84</c:f>
              <c:numCache>
                <c:formatCode>General</c:formatCode>
                <c:ptCount val="78"/>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pt idx="13">
                  <c:v>7.4999999999999997E-2</c:v>
                </c:pt>
                <c:pt idx="14">
                  <c:v>8.1000000000000003E-2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Glutamine!$Z$6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Glutamine!$Y$7:$Y$84</c:f>
              <c:numCache>
                <c:formatCode>General</c:formatCode>
                <c:ptCount val="78"/>
                <c:pt idx="0">
                  <c:v>1.014</c:v>
                </c:pt>
                <c:pt idx="1">
                  <c:v>1.083</c:v>
                </c:pt>
                <c:pt idx="2">
                  <c:v>1.04</c:v>
                </c:pt>
                <c:pt idx="3">
                  <c:v>0.96499999999999997</c:v>
                </c:pt>
                <c:pt idx="4">
                  <c:v>0.84899999999999998</c:v>
                </c:pt>
                <c:pt idx="5">
                  <c:v>0.8</c:v>
                </c:pt>
                <c:pt idx="6">
                  <c:v>0.70099999999999996</c:v>
                </c:pt>
                <c:pt idx="7">
                  <c:v>0.61899999999999999</c:v>
                </c:pt>
                <c:pt idx="8">
                  <c:v>0.44500000000000001</c:v>
                </c:pt>
                <c:pt idx="9">
                  <c:v>0.26100000000000001</c:v>
                </c:pt>
                <c:pt idx="10">
                  <c:v>0.14199999999999999</c:v>
                </c:pt>
                <c:pt idx="11">
                  <c:v>8.5999999999999993E-2</c:v>
                </c:pt>
                <c:pt idx="12">
                  <c:v>9.9000000000000005E-2</c:v>
                </c:pt>
                <c:pt idx="13">
                  <c:v>0.191</c:v>
                </c:pt>
                <c:pt idx="14">
                  <c:v>0.35799999999999998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Glutamine!$AA$6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Glutamine!$AF$6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Glutamine!$AE$7:$AE$84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80A-47CD-A6CF-11E92BB1C381}"/>
            </c:ext>
          </c:extLst>
        </c:ser>
        <c:ser>
          <c:idx val="0"/>
          <c:order val="1"/>
          <c:tx>
            <c:strRef>
              <c:f>Glutamine!$AJ$6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Glutamine!$AI$7:$AI$84</c:f>
              <c:numCache>
                <c:formatCode>General</c:formatCode>
                <c:ptCount val="7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Glutamine!$R$6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Glutamine!$R$7:$R$79</c:f>
              <c:numCache>
                <c:formatCode>0.0000</c:formatCode>
                <c:ptCount val="73"/>
                <c:pt idx="0">
                  <c:v>325</c:v>
                </c:pt>
                <c:pt idx="1">
                  <c:v>326</c:v>
                </c:pt>
                <c:pt idx="2">
                  <c:v>331</c:v>
                </c:pt>
                <c:pt idx="3">
                  <c:v>326</c:v>
                </c:pt>
                <c:pt idx="4">
                  <c:v>345</c:v>
                </c:pt>
                <c:pt idx="5">
                  <c:v>375</c:v>
                </c:pt>
                <c:pt idx="6">
                  <c:v>393</c:v>
                </c:pt>
                <c:pt idx="7">
                  <c:v>406</c:v>
                </c:pt>
                <c:pt idx="8">
                  <c:v>378</c:v>
                </c:pt>
                <c:pt idx="9">
                  <c:v>375</c:v>
                </c:pt>
                <c:pt idx="10">
                  <c:v>382</c:v>
                </c:pt>
                <c:pt idx="11">
                  <c:v>382</c:v>
                </c:pt>
                <c:pt idx="12">
                  <c:v>408</c:v>
                </c:pt>
                <c:pt idx="13">
                  <c:v>424</c:v>
                </c:pt>
                <c:pt idx="14">
                  <c:v>445</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Glutamine!$S$6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Glutamine!$S$7:$S$84</c:f>
              <c:numCache>
                <c:formatCode>0.0000</c:formatCode>
                <c:ptCount val="78"/>
                <c:pt idx="4">
                  <c:v>20.71</c:v>
                </c:pt>
                <c:pt idx="5">
                  <c:v>75.08</c:v>
                </c:pt>
                <c:pt idx="6">
                  <c:v>195.04</c:v>
                </c:pt>
                <c:pt idx="7">
                  <c:v>386.43</c:v>
                </c:pt>
                <c:pt idx="8">
                  <c:v>710.45</c:v>
                </c:pt>
                <c:pt idx="9">
                  <c:v>1165.3599999999999</c:v>
                </c:pt>
                <c:pt idx="10">
                  <c:v>1627.85</c:v>
                </c:pt>
                <c:pt idx="11">
                  <c:v>2082.52</c:v>
                </c:pt>
                <c:pt idx="12">
                  <c:v>2540.4499999999998</c:v>
                </c:pt>
                <c:pt idx="13">
                  <c:v>2894.43</c:v>
                </c:pt>
                <c:pt idx="14">
                  <c:v>3050.77</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Calc.'!$L$3:$L$94</c:f>
              <c:numCache>
                <c:formatCode>0.00</c:formatCode>
                <c:ptCount val="92"/>
                <c:pt idx="0">
                  <c:v>0</c:v>
                </c:pt>
                <c:pt idx="1">
                  <c:v>300.56999835205067</c:v>
                </c:pt>
                <c:pt idx="2">
                  <c:v>1021.1999999999999</c:v>
                </c:pt>
                <c:pt idx="3">
                  <c:v>2035.7180708480835</c:v>
                </c:pt>
                <c:pt idx="4">
                  <c:v>4371.7850396572121</c:v>
                </c:pt>
                <c:pt idx="5">
                  <c:v>6873.0426911666036</c:v>
                </c:pt>
                <c:pt idx="6">
                  <c:v>11714.652945386082</c:v>
                </c:pt>
                <c:pt idx="7">
                  <c:v>18115.331097036687</c:v>
                </c:pt>
                <c:pt idx="8">
                  <c:v>23686.574742786324</c:v>
                </c:pt>
                <c:pt idx="9">
                  <c:v>30156.120093410151</c:v>
                </c:pt>
                <c:pt idx="10">
                  <c:v>30724.39130304955</c:v>
                </c:pt>
                <c:pt idx="11">
                  <c:v>29519.628891693115</c:v>
                </c:pt>
                <c:pt idx="12">
                  <c:v>28682.695062487117</c:v>
                </c:pt>
                <c:pt idx="13">
                  <c:v>27428.22468223131</c:v>
                </c:pt>
                <c:pt idx="14">
                  <c:v>22710.853350833804</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Regression!$CI$3:$CI$26</c:f>
              <c:numCache>
                <c:formatCode>0.000</c:formatCode>
                <c:ptCount val="24"/>
                <c:pt idx="0">
                  <c:v>1106.1784221758769</c:v>
                </c:pt>
                <c:pt idx="1">
                  <c:v>-599.96459545135053</c:v>
                </c:pt>
                <c:pt idx="2">
                  <c:v>-389.33691043968031</c:v>
                </c:pt>
                <c:pt idx="3">
                  <c:v>1500.1962815361965</c:v>
                </c:pt>
                <c:pt idx="4">
                  <c:v>4892.9472393408905</c:v>
                </c:pt>
                <c:pt idx="5">
                  <c:v>8482.4215296594721</c:v>
                </c:pt>
                <c:pt idx="6">
                  <c:v>13456.859365731103</c:v>
                </c:pt>
                <c:pt idx="7">
                  <c:v>18276.360741692904</c:v>
                </c:pt>
                <c:pt idx="8">
                  <c:v>22970.721832471361</c:v>
                </c:pt>
                <c:pt idx="9">
                  <c:v>26894.768514352574</c:v>
                </c:pt>
                <c:pt idx="10">
                  <c:v>29827.323499563092</c:v>
                </c:pt>
                <c:pt idx="11">
                  <c:v>31063.668133883853</c:v>
                </c:pt>
                <c:pt idx="12">
                  <c:v>30463.386012660863</c:v>
                </c:pt>
                <c:pt idx="13">
                  <c:v>27573.757317044074</c:v>
                </c:pt>
                <c:pt idx="14">
                  <c:v>21821.50058471688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Regression!$CK$3:$CK$26</c:f>
              <c:numCache>
                <c:formatCode>0.000</c:formatCode>
                <c:ptCount val="24"/>
                <c:pt idx="0">
                  <c:v>252.00140468322894</c:v>
                </c:pt>
                <c:pt idx="1">
                  <c:v>-48.028132127670446</c:v>
                </c:pt>
                <c:pt idx="2">
                  <c:v>-237.42126068210419</c:v>
                </c:pt>
                <c:pt idx="3">
                  <c:v>-232.8978289753355</c:v>
                </c:pt>
                <c:pt idx="4">
                  <c:v>-80.182126908792782</c:v>
                </c:pt>
                <c:pt idx="5">
                  <c:v>152.58456687617843</c:v>
                </c:pt>
                <c:pt idx="6">
                  <c:v>555.17471836729328</c:v>
                </c:pt>
                <c:pt idx="7">
                  <c:v>1032.7540626199125</c:v>
                </c:pt>
                <c:pt idx="8">
                  <c:v>1608.7913659840819</c:v>
                </c:pt>
                <c:pt idx="9">
                  <c:v>2240.2894497999887</c:v>
                </c:pt>
                <c:pt idx="10">
                  <c:v>2954.0496699048626</c:v>
                </c:pt>
                <c:pt idx="11">
                  <c:v>3657.2389882381322</c:v>
                </c:pt>
                <c:pt idx="12">
                  <c:v>4354.352897061116</c:v>
                </c:pt>
                <c:pt idx="13">
                  <c:v>5074.4800341740511</c:v>
                </c:pt>
                <c:pt idx="14">
                  <c:v>5790.8423707072843</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Calc.'!$T$3:$T$94</c:f>
              <c:numCache>
                <c:formatCode>0.0000</c:formatCode>
                <c:ptCount val="9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Calc.'!$U$3:$U$94</c:f>
              <c:numCache>
                <c:formatCode>0.0000</c:formatCode>
                <c:ptCount val="92"/>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Regression!$CQ$3:$CQ$26</c:f>
              <c:numCache>
                <c:formatCode>0.000</c:formatCode>
                <c:ptCount val="24"/>
                <c:pt idx="0">
                  <c:v>0.10342680944719113</c:v>
                </c:pt>
                <c:pt idx="1">
                  <c:v>0.33832500390145293</c:v>
                </c:pt>
                <c:pt idx="2">
                  <c:v>1.5915420944172951</c:v>
                </c:pt>
                <c:pt idx="3">
                  <c:v>3.9006189224982202</c:v>
                </c:pt>
                <c:pt idx="4">
                  <c:v>8.1012475136994109</c:v>
                </c:pt>
                <c:pt idx="5">
                  <c:v>13.135927201784792</c:v>
                </c:pt>
                <c:pt idx="6">
                  <c:v>21.380861535995862</c:v>
                </c:pt>
                <c:pt idx="7">
                  <c:v>31.165343980283303</c:v>
                </c:pt>
                <c:pt idx="8">
                  <c:v>43.203559922208441</c:v>
                </c:pt>
                <c:pt idx="9">
                  <c:v>56.707422710385465</c:v>
                </c:pt>
                <c:pt idx="10">
                  <c:v>72.249822058917289</c:v>
                </c:pt>
                <c:pt idx="11">
                  <c:v>87.671535684630555</c:v>
                </c:pt>
                <c:pt idx="12">
                  <c:v>102.82189082099322</c:v>
                </c:pt>
                <c:pt idx="13">
                  <c:v>117.96964262487768</c:v>
                </c:pt>
                <c:pt idx="14">
                  <c:v>131.98785896325626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Regression!$CR$3:$CR$26</c:f>
              <c:numCache>
                <c:formatCode>0.000</c:formatCode>
                <c:ptCount val="24"/>
                <c:pt idx="0">
                  <c:v>0.17896537923830427</c:v>
                </c:pt>
                <c:pt idx="1">
                  <c:v>-0.44974356319480463</c:v>
                </c:pt>
                <c:pt idx="2">
                  <c:v>-0.32585812386501301</c:v>
                </c:pt>
                <c:pt idx="3">
                  <c:v>-0.3944631433872246</c:v>
                </c:pt>
                <c:pt idx="4">
                  <c:v>-1.0411398340708966</c:v>
                </c:pt>
                <c:pt idx="5">
                  <c:v>-2.0072676981368178</c:v>
                </c:pt>
                <c:pt idx="6">
                  <c:v>-3.4763247791491581</c:v>
                </c:pt>
                <c:pt idx="7">
                  <c:v>-4.8050301866436724</c:v>
                </c:pt>
                <c:pt idx="8">
                  <c:v>-5.8105755657659515</c:v>
                </c:pt>
                <c:pt idx="9">
                  <c:v>-6.2504777545686352</c:v>
                </c:pt>
                <c:pt idx="10">
                  <c:v>-6.0944393068688072</c:v>
                </c:pt>
                <c:pt idx="11">
                  <c:v>-5.4915806585988349</c:v>
                </c:pt>
                <c:pt idx="12">
                  <c:v>-4.6908562662386828</c:v>
                </c:pt>
                <c:pt idx="13">
                  <c:v>-3.8720198760252629</c:v>
                </c:pt>
                <c:pt idx="14">
                  <c:v>-3.1907399282803794</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Calc.'!$Z$3:$Z$94</c:f>
              <c:numCache>
                <c:formatCode>0.0000</c:formatCode>
                <c:ptCount val="92"/>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pt idx="10">
                  <c:v>14.411504588513914</c:v>
                </c:pt>
                <c:pt idx="11">
                  <c:v>8.15571343990527</c:v>
                </c:pt>
                <c:pt idx="12">
                  <c:v>4.3035820011841333</c:v>
                </c:pt>
                <c:pt idx="13">
                  <c:v>2.0831914841128882</c:v>
                </c:pt>
                <c:pt idx="14">
                  <c:v>4.8764801657785686</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Regression!$CW$3:$CW$26</c:f>
              <c:numCache>
                <c:formatCode>0.000</c:formatCode>
                <c:ptCount val="24"/>
                <c:pt idx="0">
                  <c:v>0.43402660913275265</c:v>
                </c:pt>
                <c:pt idx="1">
                  <c:v>0.53486802251060228</c:v>
                </c:pt>
                <c:pt idx="2">
                  <c:v>2.1704909080726078</c:v>
                </c:pt>
                <c:pt idx="3">
                  <c:v>5.2139692296998152</c:v>
                </c:pt>
                <c:pt idx="4">
                  <c:v>9.9509796748247261</c:v>
                </c:pt>
                <c:pt idx="5">
                  <c:v>14.434485981703567</c:v>
                </c:pt>
                <c:pt idx="6">
                  <c:v>19.574366657031568</c:v>
                </c:pt>
                <c:pt idx="7">
                  <c:v>22.911832808170413</c:v>
                </c:pt>
                <c:pt idx="8">
                  <c:v>23.854285845554138</c:v>
                </c:pt>
                <c:pt idx="9">
                  <c:v>21.764731483442887</c:v>
                </c:pt>
                <c:pt idx="10">
                  <c:v>16.48850286829969</c:v>
                </c:pt>
                <c:pt idx="11">
                  <c:v>9.6570935294137712</c:v>
                </c:pt>
                <c:pt idx="12">
                  <c:v>3.2595536782536101</c:v>
                </c:pt>
                <c:pt idx="13">
                  <c:v>0.19117581024795527</c:v>
                </c:pt>
                <c:pt idx="14">
                  <c:v>5.8922568693020594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Calc.'!$O$3:$O$94</c:f>
              <c:numCache>
                <c:formatCode>0.0000</c:formatCode>
                <c:ptCount val="92"/>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pt idx="10">
                  <c:v>-13.808660305555556</c:v>
                </c:pt>
                <c:pt idx="11">
                  <c:v>-11.882762500000002</c:v>
                </c:pt>
                <c:pt idx="12">
                  <c:v>-8.4987777777777787</c:v>
                </c:pt>
                <c:pt idx="13">
                  <c:v>-5.0843223888888902</c:v>
                </c:pt>
                <c:pt idx="14">
                  <c:v>-3.9673431111111119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Calc.'!$Q$3:$Q$94</c:f>
              <c:numCache>
                <c:formatCode>0.0000</c:formatCode>
                <c:ptCount val="92"/>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pt idx="10">
                  <c:v>11.71487947222222</c:v>
                </c:pt>
                <c:pt idx="11">
                  <c:v>11.698777222222221</c:v>
                </c:pt>
                <c:pt idx="12">
                  <c:v>11.703634111111109</c:v>
                </c:pt>
                <c:pt idx="13">
                  <c:v>11.689605833333331</c:v>
                </c:pt>
                <c:pt idx="14">
                  <c:v>11.678966999999998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Calc.'!$V$3:$V$94</c:f>
              <c:numCache>
                <c:formatCode>0.0000</c:formatCode>
                <c:ptCount val="92"/>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pt idx="10">
                  <c:v>-11.40858866666667</c:v>
                </c:pt>
                <c:pt idx="11">
                  <c:v>-6.6414622222222262</c:v>
                </c:pt>
                <c:pt idx="12">
                  <c:v>-2.0623628888888934</c:v>
                </c:pt>
                <c:pt idx="13">
                  <c:v>0.34836561111110731</c:v>
                </c:pt>
                <c:pt idx="14">
                  <c:v>-0.11845444444444814</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Regression!$CL$3:$CL$26</c:f>
              <c:numCache>
                <c:formatCode>0.000</c:formatCode>
                <c:ptCount val="24"/>
                <c:pt idx="0">
                  <c:v>-1.1781876580924495</c:v>
                </c:pt>
                <c:pt idx="1">
                  <c:v>0.67494480278808533</c:v>
                </c:pt>
                <c:pt idx="2">
                  <c:v>1.4481785466862531</c:v>
                </c:pt>
                <c:pt idx="3">
                  <c:v>0.9261932774892021</c:v>
                </c:pt>
                <c:pt idx="4">
                  <c:v>-0.53874793803885712</c:v>
                </c:pt>
                <c:pt idx="5">
                  <c:v>-2.2634697930361138</c:v>
                </c:pt>
                <c:pt idx="6">
                  <c:v>-4.7413876854860106</c:v>
                </c:pt>
                <c:pt idx="7">
                  <c:v>-7.1431421486791962</c:v>
                </c:pt>
                <c:pt idx="8">
                  <c:v>-9.4006613605533005</c:v>
                </c:pt>
                <c:pt idx="9">
                  <c:v>-11.114329270231352</c:v>
                </c:pt>
                <c:pt idx="10">
                  <c:v>-12.062799954018445</c:v>
                </c:pt>
                <c:pt idx="11">
                  <c:v>-11.872223735472708</c:v>
                </c:pt>
                <c:pt idx="12">
                  <c:v>-10.413008391327651</c:v>
                </c:pt>
                <c:pt idx="13">
                  <c:v>-7.3041951325312624</c:v>
                </c:pt>
                <c:pt idx="14">
                  <c:v>-2.161396976162905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Regression!$CN$3:$CN$26</c:f>
              <c:numCache>
                <c:formatCode>0.000</c:formatCode>
                <c:ptCount val="24"/>
                <c:pt idx="0">
                  <c:v>0.43846963786623494</c:v>
                </c:pt>
                <c:pt idx="1">
                  <c:v>0.93554155012980533</c:v>
                </c:pt>
                <c:pt idx="2">
                  <c:v>0.95948409604782325</c:v>
                </c:pt>
                <c:pt idx="3">
                  <c:v>0.85270009590076068</c:v>
                </c:pt>
                <c:pt idx="4">
                  <c:v>0.94740115973479977</c:v>
                </c:pt>
                <c:pt idx="5">
                  <c:v>1.3633757602109933</c:v>
                </c:pt>
                <c:pt idx="6">
                  <c:v>2.4185663272932167</c:v>
                </c:pt>
                <c:pt idx="7">
                  <c:v>3.9723900539627</c:v>
                </c:pt>
                <c:pt idx="8">
                  <c:v>6.0585212288710579</c:v>
                </c:pt>
                <c:pt idx="9">
                  <c:v>8.3931743970849269</c:v>
                </c:pt>
                <c:pt idx="10">
                  <c:v>10.818608080789161</c:v>
                </c:pt>
                <c:pt idx="11">
                  <c:v>12.669150094111643</c:v>
                </c:pt>
                <c:pt idx="12">
                  <c:v>13.589195850903351</c:v>
                </c:pt>
                <c:pt idx="13">
                  <c:v>13.04006984274173</c:v>
                </c:pt>
                <c:pt idx="14">
                  <c:v>10.170290778055517</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Regression!$CS$3:$CS$26</c:f>
              <c:numCache>
                <c:formatCode>0.000</c:formatCode>
                <c:ptCount val="24"/>
                <c:pt idx="0">
                  <c:v>4.5812937272949101</c:v>
                </c:pt>
                <c:pt idx="1">
                  <c:v>0.86119672039976469</c:v>
                </c:pt>
                <c:pt idx="2">
                  <c:v>-3.8877248649252238</c:v>
                </c:pt>
                <c:pt idx="3">
                  <c:v>-7.5384719464276086</c:v>
                </c:pt>
                <c:pt idx="4">
                  <c:v>-11.09322732245764</c:v>
                </c:pt>
                <c:pt idx="5">
                  <c:v>-13.623377480702988</c:v>
                </c:pt>
                <c:pt idx="6">
                  <c:v>-16.062212378663137</c:v>
                </c:pt>
                <c:pt idx="7">
                  <c:v>-17.532781159981056</c:v>
                </c:pt>
                <c:pt idx="8">
                  <c:v>-18.07631811323494</c:v>
                </c:pt>
                <c:pt idx="9">
                  <c:v>-17.50985886939214</c:v>
                </c:pt>
                <c:pt idx="10">
                  <c:v>-15.593336736105424</c:v>
                </c:pt>
                <c:pt idx="11">
                  <c:v>-12.411172387243766</c:v>
                </c:pt>
                <c:pt idx="12">
                  <c:v>-7.9064481212918167</c:v>
                </c:pt>
                <c:pt idx="13">
                  <c:v>-1.6404003541381584</c:v>
                </c:pt>
                <c:pt idx="14">
                  <c:v>6.5806446572396382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Calc.'!$R$3:$R$98</c:f>
              <c:numCache>
                <c:formatCode>0.0000</c:formatCode>
                <c:ptCount val="96"/>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pt idx="10">
                  <c:v>-1.4101418333333335</c:v>
                </c:pt>
                <c:pt idx="11">
                  <c:v>-0.79624166666666718</c:v>
                </c:pt>
                <c:pt idx="12">
                  <c:v>0.19239566666666641</c:v>
                </c:pt>
                <c:pt idx="13">
                  <c:v>0.68544588888888858</c:v>
                </c:pt>
                <c:pt idx="14">
                  <c:v>-0.70658900000000036</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Calc.'!$S$3:$S$94</c:f>
              <c:numCache>
                <c:formatCode>0.0000</c:formatCode>
                <c:ptCount val="92"/>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Regression!$CO$3:$CO$26</c:f>
              <c:numCache>
                <c:formatCode>0.000</c:formatCode>
                <c:ptCount val="24"/>
                <c:pt idx="0">
                  <c:v>-0.73464272963729338</c:v>
                </c:pt>
                <c:pt idx="1">
                  <c:v>0.54226735951548233</c:v>
                </c:pt>
                <c:pt idx="2">
                  <c:v>0.91402708872440341</c:v>
                </c:pt>
                <c:pt idx="3">
                  <c:v>0.50449976544246344</c:v>
                </c:pt>
                <c:pt idx="4">
                  <c:v>-0.30646698050663057</c:v>
                </c:pt>
                <c:pt idx="5">
                  <c:v>-1.0583600345236064</c:v>
                </c:pt>
                <c:pt idx="6">
                  <c:v>-1.8639682002091047</c:v>
                </c:pt>
                <c:pt idx="7">
                  <c:v>-2.3502010253815282</c:v>
                </c:pt>
                <c:pt idx="8">
                  <c:v>-2.4911320704202264</c:v>
                </c:pt>
                <c:pt idx="9">
                  <c:v>-2.2608740253816144</c:v>
                </c:pt>
                <c:pt idx="10">
                  <c:v>-1.6913105999705778</c:v>
                </c:pt>
                <c:pt idx="11">
                  <c:v>-0.97991888861943721</c:v>
                </c:pt>
                <c:pt idx="12">
                  <c:v>-0.31175525795729442</c:v>
                </c:pt>
                <c:pt idx="13">
                  <c:v>9.8632448616683632E-2</c:v>
                </c:pt>
                <c:pt idx="14">
                  <c:v>-0.12197096080276992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Regression!$CP$3:$CP$26</c:f>
              <c:numCache>
                <c:formatCode>0.000</c:formatCode>
                <c:ptCount val="24"/>
                <c:pt idx="0">
                  <c:v>2.0153964379117904E-2</c:v>
                </c:pt>
                <c:pt idx="1">
                  <c:v>-5.8339700809573458E-2</c:v>
                </c:pt>
                <c:pt idx="2">
                  <c:v>-3.7755504105188929E-2</c:v>
                </c:pt>
                <c:pt idx="3">
                  <c:v>6.6286724709000031E-2</c:v>
                </c:pt>
                <c:pt idx="4">
                  <c:v>0.24802672403231826</c:v>
                </c:pt>
                <c:pt idx="5">
                  <c:v>0.43923398592327417</c:v>
                </c:pt>
                <c:pt idx="6">
                  <c:v>0.70483989394185553</c:v>
                </c:pt>
                <c:pt idx="7">
                  <c:v>0.96444940793525014</c:v>
                </c:pt>
                <c:pt idx="8">
                  <c:v>1.2215975794195009</c:v>
                </c:pt>
                <c:pt idx="9">
                  <c:v>1.4433912113000651</c:v>
                </c:pt>
                <c:pt idx="10">
                  <c:v>1.6210588644391604</c:v>
                </c:pt>
                <c:pt idx="11">
                  <c:v>1.7164177220881687</c:v>
                </c:pt>
                <c:pt idx="12">
                  <c:v>1.7233875590025454</c:v>
                </c:pt>
                <c:pt idx="13">
                  <c:v>1.6221283410901348</c:v>
                </c:pt>
                <c:pt idx="14">
                  <c:v>1.3842036803580768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Calc.'!$AM$3:$AM$94</c:f>
              <c:numCache>
                <c:formatCode>0</c:formatCode>
                <c:ptCount val="92"/>
                <c:pt idx="0">
                  <c:v>0</c:v>
                </c:pt>
                <c:pt idx="1">
                  <c:v>0.16795499999999935</c:v>
                </c:pt>
                <c:pt idx="2">
                  <c:v>4.8523649999999989</c:v>
                </c:pt>
                <c:pt idx="3">
                  <c:v>8.6017189999999975</c:v>
                </c:pt>
                <c:pt idx="4">
                  <c:v>-7.0369400000000022</c:v>
                </c:pt>
                <c:pt idx="5">
                  <c:v>-20.678064629629638</c:v>
                </c:pt>
                <c:pt idx="6">
                  <c:v>-36.472432111111118</c:v>
                </c:pt>
                <c:pt idx="7">
                  <c:v>-50.009740962962965</c:v>
                </c:pt>
                <c:pt idx="8">
                  <c:v>-40.49533277777779</c:v>
                </c:pt>
                <c:pt idx="9">
                  <c:v>-27.212699222222231</c:v>
                </c:pt>
                <c:pt idx="10">
                  <c:v>-13.65742997222223</c:v>
                </c:pt>
                <c:pt idx="11">
                  <c:v>-1.0721725000000122</c:v>
                </c:pt>
                <c:pt idx="12">
                  <c:v>11.281565444444428</c:v>
                </c:pt>
                <c:pt idx="13">
                  <c:v>19.769833333333324</c:v>
                </c:pt>
                <c:pt idx="14">
                  <c:v>21.283130555555545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Calc.'!$AN$3:$AN$94</c:f>
              <c:numCache>
                <c:formatCode>0</c:formatCode>
                <c:ptCount val="92"/>
                <c:pt idx="0">
                  <c:v>0</c:v>
                </c:pt>
                <c:pt idx="1">
                  <c:v>0.15535499999999935</c:v>
                </c:pt>
                <c:pt idx="2">
                  <c:v>4.8407099999999987</c:v>
                </c:pt>
                <c:pt idx="3">
                  <c:v>8.5262309999999975</c:v>
                </c:pt>
                <c:pt idx="4">
                  <c:v>-7.4087180000000021</c:v>
                </c:pt>
                <c:pt idx="5">
                  <c:v>-21.653871407407415</c:v>
                </c:pt>
                <c:pt idx="6">
                  <c:v>-39.00889611111112</c:v>
                </c:pt>
                <c:pt idx="7">
                  <c:v>-55.662762185185187</c:v>
                </c:pt>
                <c:pt idx="8">
                  <c:v>-50.846616111111125</c:v>
                </c:pt>
                <c:pt idx="9">
                  <c:v>-41.126970222222234</c:v>
                </c:pt>
                <c:pt idx="10">
                  <c:v>-27.466090277777788</c:v>
                </c:pt>
                <c:pt idx="11">
                  <c:v>-12.954935000000013</c:v>
                </c:pt>
                <c:pt idx="12">
                  <c:v>2.7827876666666498</c:v>
                </c:pt>
                <c:pt idx="13">
                  <c:v>14.685510944444435</c:v>
                </c:pt>
                <c:pt idx="14">
                  <c:v>17.315787444444432</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Calc.'!$AO$3:$AO$94</c:f>
              <c:numCache>
                <c:formatCode>0</c:formatCode>
                <c:ptCount val="92"/>
                <c:pt idx="0">
                  <c:v>0</c:v>
                </c:pt>
                <c:pt idx="1">
                  <c:v>-8.0040000000001499E-2</c:v>
                </c:pt>
                <c:pt idx="2">
                  <c:v>8.3782800000000002</c:v>
                </c:pt>
                <c:pt idx="3">
                  <c:v>16.486868000000001</c:v>
                </c:pt>
                <c:pt idx="4">
                  <c:v>-33.366136000000012</c:v>
                </c:pt>
                <c:pt idx="5">
                  <c:v>-76.750703962963001</c:v>
                </c:pt>
                <c:pt idx="6">
                  <c:v>-119.67377977777778</c:v>
                </c:pt>
                <c:pt idx="7">
                  <c:v>-153.21797474074074</c:v>
                </c:pt>
                <c:pt idx="8">
                  <c:v>-112.27291962962967</c:v>
                </c:pt>
                <c:pt idx="9">
                  <c:v>-49.347534861111129</c:v>
                </c:pt>
                <c:pt idx="10">
                  <c:v>2.5912695833333075</c:v>
                </c:pt>
                <c:pt idx="11">
                  <c:v>33.68814222222219</c:v>
                </c:pt>
                <c:pt idx="12">
                  <c:v>56.249646666666621</c:v>
                </c:pt>
                <c:pt idx="13">
                  <c:v>63.488507444444416</c:v>
                </c:pt>
                <c:pt idx="14">
                  <c:v>57.11852088888886</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Regression!$DJ$3:$DJ$26</c:f>
              <c:numCache>
                <c:formatCode>0.000</c:formatCode>
                <c:ptCount val="24"/>
                <c:pt idx="0">
                  <c:v>9.3207824681946665</c:v>
                </c:pt>
                <c:pt idx="1">
                  <c:v>3.866908969617759</c:v>
                </c:pt>
                <c:pt idx="2">
                  <c:v>-3.760608983655541</c:v>
                </c:pt>
                <c:pt idx="3">
                  <c:v>-10.027346073400906</c:v>
                </c:pt>
                <c:pt idx="4">
                  <c:v>-16.387993225285939</c:v>
                </c:pt>
                <c:pt idx="5">
                  <c:v>-21.018868711384791</c:v>
                </c:pt>
                <c:pt idx="6">
                  <c:v>-25.474725160212664</c:v>
                </c:pt>
                <c:pt idx="7">
                  <c:v>-27.99203899654054</c:v>
                </c:pt>
                <c:pt idx="8">
                  <c:v>-28.467813068722513</c:v>
                </c:pt>
                <c:pt idx="9">
                  <c:v>-26.420320851840081</c:v>
                </c:pt>
                <c:pt idx="10">
                  <c:v>-21.139638441379205</c:v>
                </c:pt>
                <c:pt idx="11">
                  <c:v>-12.8122799325606</c:v>
                </c:pt>
                <c:pt idx="12">
                  <c:v>-1.2045735691684882</c:v>
                </c:pt>
                <c:pt idx="13">
                  <c:v>14.870787863014584</c:v>
                </c:pt>
                <c:pt idx="14">
                  <c:v>35.969483870731523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Regression!$DK$3:$DK$26</c:f>
              <c:numCache>
                <c:formatCode>0.000</c:formatCode>
                <c:ptCount val="24"/>
                <c:pt idx="0">
                  <c:v>8.1425948101022225</c:v>
                </c:pt>
                <c:pt idx="1">
                  <c:v>4.541853772405851</c:v>
                </c:pt>
                <c:pt idx="2">
                  <c:v>-2.312430436969283</c:v>
                </c:pt>
                <c:pt idx="3">
                  <c:v>-9.1011527959117018</c:v>
                </c:pt>
                <c:pt idx="4">
                  <c:v>-16.926741163324799</c:v>
                </c:pt>
                <c:pt idx="5">
                  <c:v>-23.28233850442091</c:v>
                </c:pt>
                <c:pt idx="6">
                  <c:v>-30.216112845698671</c:v>
                </c:pt>
                <c:pt idx="7">
                  <c:v>-35.135181145219732</c:v>
                </c:pt>
                <c:pt idx="8">
                  <c:v>-37.868474429275828</c:v>
                </c:pt>
                <c:pt idx="9">
                  <c:v>-37.53465012207144</c:v>
                </c:pt>
                <c:pt idx="10">
                  <c:v>-33.202438395397635</c:v>
                </c:pt>
                <c:pt idx="11">
                  <c:v>-24.684503668033329</c:v>
                </c:pt>
                <c:pt idx="12">
                  <c:v>-11.617581960496125</c:v>
                </c:pt>
                <c:pt idx="13">
                  <c:v>7.5665927304833644</c:v>
                </c:pt>
                <c:pt idx="14">
                  <c:v>33.808086894568646</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Regression!$DL$3:$DL$26</c:f>
              <c:numCache>
                <c:formatCode>0.000</c:formatCode>
                <c:ptCount val="24"/>
                <c:pt idx="0">
                  <c:v>37.762174468575815</c:v>
                </c:pt>
                <c:pt idx="1">
                  <c:v>6.7995736588887681</c:v>
                </c:pt>
                <c:pt idx="2">
                  <c:v>-26.521825311198661</c:v>
                </c:pt>
                <c:pt idx="3">
                  <c:v>-47.667086130192608</c:v>
                </c:pt>
                <c:pt idx="4">
                  <c:v>-64.25985094671131</c:v>
                </c:pt>
                <c:pt idx="5">
                  <c:v>-73.066575647284239</c:v>
                </c:pt>
                <c:pt idx="6">
                  <c:v>-77.71308640638172</c:v>
                </c:pt>
                <c:pt idx="7">
                  <c:v>-75.931423484633456</c:v>
                </c:pt>
                <c:pt idx="8">
                  <c:v>-67.975920049063603</c:v>
                </c:pt>
                <c:pt idx="9">
                  <c:v>-54.219688387765814</c:v>
                </c:pt>
                <c:pt idx="10">
                  <c:v>-33.581609625614817</c:v>
                </c:pt>
                <c:pt idx="11">
                  <c:v>-8.4413838178304488</c:v>
                </c:pt>
                <c:pt idx="12">
                  <c:v>21.220113385007366</c:v>
                </c:pt>
                <c:pt idx="13">
                  <c:v>57.279204426600465</c:v>
                </c:pt>
                <c:pt idx="14">
                  <c:v>99.609529700937557</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Calc.'!$P$3:$P$94</c:f>
              <c:numCache>
                <c:formatCode>0.0000</c:formatCode>
                <c:ptCount val="92"/>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pt idx="10">
                  <c:v>-0.3603012777777781</c:v>
                </c:pt>
                <c:pt idx="11">
                  <c:v>0.32313805555555519</c:v>
                </c:pt>
                <c:pt idx="12">
                  <c:v>0.97741822222222163</c:v>
                </c:pt>
                <c:pt idx="13">
                  <c:v>1.4317899444444442</c:v>
                </c:pt>
                <c:pt idx="14">
                  <c:v>1.5480791111111107</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Regression!$CM$3:$CM$26</c:f>
              <c:numCache>
                <c:formatCode>0.000</c:formatCode>
                <c:ptCount val="24"/>
                <c:pt idx="0">
                  <c:v>0.48683688628417399</c:v>
                </c:pt>
                <c:pt idx="1">
                  <c:v>0.28247453994255822</c:v>
                </c:pt>
                <c:pt idx="2">
                  <c:v>-4.6300832860457858E-2</c:v>
                </c:pt>
                <c:pt idx="3">
                  <c:v>-0.34177576167490958</c:v>
                </c:pt>
                <c:pt idx="4">
                  <c:v>-0.65943197245599816</c:v>
                </c:pt>
                <c:pt idx="5">
                  <c:v>-0.90066798767947742</c:v>
                </c:pt>
                <c:pt idx="6">
                  <c:v>-1.1411731198517039</c:v>
                </c:pt>
                <c:pt idx="7">
                  <c:v>-1.2827187272032528</c:v>
                </c:pt>
                <c:pt idx="8">
                  <c:v>-1.3145072664666304</c:v>
                </c:pt>
                <c:pt idx="9">
                  <c:v>-1.2049142729445403</c:v>
                </c:pt>
                <c:pt idx="10">
                  <c:v>-0.90965039421848193</c:v>
                </c:pt>
                <c:pt idx="11">
                  <c:v>-0.4346842275916547</c:v>
                </c:pt>
                <c:pt idx="12">
                  <c:v>0.23631949951923836</c:v>
                </c:pt>
                <c:pt idx="13">
                  <c:v>1.1755890041084065</c:v>
                </c:pt>
                <c:pt idx="14">
                  <c:v>2.4197101608705029</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Calc.'!$C$3:$C$97</c:f>
              <c:numCache>
                <c:formatCode>0.0000000</c:formatCode>
                <c:ptCount val="95"/>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6" formatCode="General">
                  <c:v>0</c:v>
                </c:pt>
                <c:pt idx="17" formatCode="0.000">
                  <c:v>3.2104395037506034E-2</c:v>
                </c:pt>
                <c:pt idx="18" formatCode="0.000">
                  <c:v>7.4853757248542888E-2</c:v>
                </c:pt>
                <c:pt idx="19" formatCode="0.000">
                  <c:v>9.5706170287010089E-2</c:v>
                </c:pt>
                <c:pt idx="20" formatCode="0.000">
                  <c:v>8.6604471299917329E-2</c:v>
                </c:pt>
                <c:pt idx="21" formatCode="0.000">
                  <c:v>7.5325407257936558E-2</c:v>
                </c:pt>
                <c:pt idx="22" formatCode="0.000">
                  <c:v>6.289051606076719E-2</c:v>
                </c:pt>
                <c:pt idx="23" formatCode="0.000">
                  <c:v>5.0831688889231307E-2</c:v>
                </c:pt>
                <c:pt idx="24" formatCode="0.000">
                  <c:v>4.4134194462242884E-2</c:v>
                </c:pt>
                <c:pt idx="25" formatCode="0.000">
                  <c:v>3.9542381939957801E-2</c:v>
                </c:pt>
                <c:pt idx="26" formatCode="0.000">
                  <c:v>3.7880847555194587E-2</c:v>
                </c:pt>
                <c:pt idx="27" formatCode="0.000">
                  <c:v>3.965068573274054E-2</c:v>
                </c:pt>
                <c:pt idx="28" formatCode="0.000">
                  <c:v>4.0834157794084711E-2</c:v>
                </c:pt>
                <c:pt idx="29" formatCode="0.000">
                  <c:v>4.0299860323077877E-2</c:v>
                </c:pt>
                <c:pt idx="30" formatCode="0.000">
                  <c:v>4.0709785377592005E-2</c:v>
                </c:pt>
                <c:pt idx="31" formatCode="0.000">
                  <c:v>2.464650022126654E-4</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Calc.'!$E$3:$E$97</c:f>
              <c:numCache>
                <c:formatCode>0.0000</c:formatCode>
                <c:ptCount val="95"/>
                <c:pt idx="1">
                  <c:v>-27.266128867525616</c:v>
                </c:pt>
                <c:pt idx="2">
                  <c:v>-3.6774507545455859</c:v>
                </c:pt>
                <c:pt idx="3">
                  <c:v>2.3857928039471576</c:v>
                </c:pt>
                <c:pt idx="4">
                  <c:v>3.5065038854593049</c:v>
                </c:pt>
                <c:pt idx="5">
                  <c:v>3.4485853315140464</c:v>
                </c:pt>
                <c:pt idx="6">
                  <c:v>2.8218765987348244</c:v>
                </c:pt>
                <c:pt idx="7">
                  <c:v>2.2424963528156172</c:v>
                </c:pt>
                <c:pt idx="8">
                  <c:v>1.9970014317936808</c:v>
                </c:pt>
                <c:pt idx="9">
                  <c:v>1.7215942654564096</c:v>
                </c:pt>
                <c:pt idx="10">
                  <c:v>1.7439123769845268</c:v>
                </c:pt>
                <c:pt idx="11">
                  <c:v>1.8612511549235631</c:v>
                </c:pt>
                <c:pt idx="12">
                  <c:v>1.8831324766339526</c:v>
                </c:pt>
                <c:pt idx="16" formatCode="General">
                  <c:v>0</c:v>
                </c:pt>
                <c:pt idx="17" formatCode="General">
                  <c:v>-4.3997318398012915E-2</c:v>
                </c:pt>
                <c:pt idx="18" formatCode="General">
                  <c:v>5.9736459475640503E-3</c:v>
                </c:pt>
                <c:pt idx="19" formatCode="General">
                  <c:v>-1.2566537523588665E-3</c:v>
                </c:pt>
                <c:pt idx="20" formatCode="General">
                  <c:v>-7.1954531825508599E-3</c:v>
                </c:pt>
                <c:pt idx="21" formatCode="General">
                  <c:v>-7.8010140067021495E-3</c:v>
                </c:pt>
                <c:pt idx="22" formatCode="General">
                  <c:v>-6.0312422651329521E-3</c:v>
                </c:pt>
                <c:pt idx="23" formatCode="General">
                  <c:v>-3.6826215607348605E-3</c:v>
                </c:pt>
                <c:pt idx="24" formatCode="General">
                  <c:v>-1.9444841825072014E-3</c:v>
                </c:pt>
                <c:pt idx="25" formatCode="General">
                  <c:v>-6.7225229040200954E-4</c:v>
                </c:pt>
                <c:pt idx="26" formatCode="General">
                  <c:v>2.086483329753267E-4</c:v>
                </c:pt>
                <c:pt idx="27" formatCode="General">
                  <c:v>8.4593502171075735E-4</c:v>
                </c:pt>
                <c:pt idx="28" formatCode="General">
                  <c:v>1.1907830958138061E-3</c:v>
                </c:pt>
                <c:pt idx="29" formatCode="General">
                  <c:v>1.2136623663437176E-3</c:v>
                </c:pt>
                <c:pt idx="30" formatCode="General">
                  <c:v>1.0878421764874103E-3</c:v>
                </c:pt>
                <c:pt idx="31" formatCode="General">
                  <c:v>-5.863880389989899E-3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Calc.'!$AU$3:$AU$98</c:f>
              <c:numCache>
                <c:formatCode>0.0000</c:formatCode>
                <c:ptCount val="96"/>
                <c:pt idx="1">
                  <c:v>0</c:v>
                </c:pt>
                <c:pt idx="2">
                  <c:v>0</c:v>
                </c:pt>
                <c:pt idx="3">
                  <c:v>0</c:v>
                </c:pt>
                <c:pt idx="4">
                  <c:v>0.42689760121491876</c:v>
                </c:pt>
                <c:pt idx="5">
                  <c:v>0.81786637127224016</c:v>
                </c:pt>
                <c:pt idx="6">
                  <c:v>0.92057744703280409</c:v>
                </c:pt>
                <c:pt idx="7">
                  <c:v>1.0027663562522091</c:v>
                </c:pt>
                <c:pt idx="8">
                  <c:v>1.2123353211881611</c:v>
                </c:pt>
                <c:pt idx="9">
                  <c:v>1.3275666026457436</c:v>
                </c:pt>
                <c:pt idx="10">
                  <c:v>1.0251842902302319</c:v>
                </c:pt>
                <c:pt idx="11">
                  <c:v>1.1420658742501071</c:v>
                </c:pt>
                <c:pt idx="12">
                  <c:v>1.0796820873275796</c:v>
                </c:pt>
                <c:pt idx="13">
                  <c:v>0.91620777219841332</c:v>
                </c:pt>
                <c:pt idx="14">
                  <c:v>0.44224604302057091</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Calc.'!$G$3:$G$97</c:f>
              <c:numCache>
                <c:formatCode>0.0000</c:formatCode>
                <c:ptCount val="95"/>
                <c:pt idx="1">
                  <c:v>-1.4041641665740786E-2</c:v>
                </c:pt>
                <c:pt idx="2">
                  <c:v>-8.5402151887304777E-3</c:v>
                </c:pt>
                <c:pt idx="3">
                  <c:v>-5.2557660673670506E-3</c:v>
                </c:pt>
                <c:pt idx="4">
                  <c:v>-2.5755388885567985E-3</c:v>
                </c:pt>
                <c:pt idx="5">
                  <c:v>-1.4906083022295689E-3</c:v>
                </c:pt>
                <c:pt idx="6">
                  <c:v>-6.4830052867142303E-4</c:v>
                </c:pt>
                <c:pt idx="7">
                  <c:v>-2.0828231290731349E-4</c:v>
                </c:pt>
                <c:pt idx="8">
                  <c:v>6.066265299499687E-5</c:v>
                </c:pt>
                <c:pt idx="9">
                  <c:v>2.5712633479172737E-4</c:v>
                </c:pt>
                <c:pt idx="10">
                  <c:v>5.0772154185427937E-4</c:v>
                </c:pt>
                <c:pt idx="11">
                  <c:v>8.1688019205107217E-4</c:v>
                </c:pt>
                <c:pt idx="12">
                  <c:v>1.1662969197725342E-3</c:v>
                </c:pt>
                <c:pt idx="16" formatCode="General">
                  <c:v>0</c:v>
                </c:pt>
                <c:pt idx="17" formatCode="General">
                  <c:v>9.6430413678712981E-2</c:v>
                </c:pt>
                <c:pt idx="18" formatCode="General">
                  <c:v>1.1067591840009371E-2</c:v>
                </c:pt>
                <c:pt idx="19" formatCode="General">
                  <c:v>-9.3166804255870959E-3</c:v>
                </c:pt>
                <c:pt idx="20" formatCode="General">
                  <c:v>-9.1239625228728399E-3</c:v>
                </c:pt>
                <c:pt idx="21" formatCode="General">
                  <c:v>-6.0721165722529809E-3</c:v>
                </c:pt>
                <c:pt idx="22" formatCode="General">
                  <c:v>-3.2999731679041956E-3</c:v>
                </c:pt>
                <c:pt idx="23" formatCode="General">
                  <c:v>-1.344271123342767E-3</c:v>
                </c:pt>
                <c:pt idx="24" formatCode="General">
                  <c:v>-2.7133893558094966E-4</c:v>
                </c:pt>
                <c:pt idx="25" formatCode="General">
                  <c:v>3.545047818560414E-4</c:v>
                </c:pt>
                <c:pt idx="26" formatCode="General">
                  <c:v>7.4134229657445638E-4</c:v>
                </c:pt>
                <c:pt idx="27" formatCode="General">
                  <c:v>9.9397617805387344E-4</c:v>
                </c:pt>
                <c:pt idx="28" formatCode="General">
                  <c:v>9.9655499862548371E-4</c:v>
                </c:pt>
                <c:pt idx="29" formatCode="General">
                  <c:v>6.2375254335919551E-4</c:v>
                </c:pt>
                <c:pt idx="30" formatCode="General">
                  <c:v>-3.2579216015671725E-4</c:v>
                </c:pt>
                <c:pt idx="31" formatCode="General">
                  <c:v>7.7439436707646076E-3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Calc.'!$AW$3:$AW$94</c:f>
              <c:numCache>
                <c:formatCode>0.0000</c:formatCode>
                <c:ptCount val="92"/>
                <c:pt idx="1">
                  <c:v>-3.4525416750076014E-3</c:v>
                </c:pt>
                <c:pt idx="2">
                  <c:v>1.7814745689914004E-2</c:v>
                </c:pt>
                <c:pt idx="3">
                  <c:v>3.8900972767172402E-3</c:v>
                </c:pt>
                <c:pt idx="4">
                  <c:v>-9.2866899023675373E-3</c:v>
                </c:pt>
                <c:pt idx="5">
                  <c:v>-4.3236351505456152E-3</c:v>
                </c:pt>
                <c:pt idx="6">
                  <c:v>-4.2237295833845194E-3</c:v>
                </c:pt>
                <c:pt idx="7">
                  <c:v>-2.2161933671714716E-3</c:v>
                </c:pt>
                <c:pt idx="8">
                  <c:v>3.8337879133487732E-4</c:v>
                </c:pt>
                <c:pt idx="9">
                  <c:v>1.6505941055409278E-3</c:v>
                </c:pt>
                <c:pt idx="10">
                  <c:v>1.1525786953791848E-3</c:v>
                </c:pt>
                <c:pt idx="11">
                  <c:v>9.4420360647458693E-4</c:v>
                </c:pt>
                <c:pt idx="12">
                  <c:v>9.615361975750552E-4</c:v>
                </c:pt>
                <c:pt idx="13">
                  <c:v>6.6801245972922707E-4</c:v>
                </c:pt>
                <c:pt idx="14">
                  <c:v>1.8689319383994744E-4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Calc.'!$K$3:$K$97</c:f>
              <c:numCache>
                <c:formatCode>0.0000</c:formatCode>
                <c:ptCount val="95"/>
                <c:pt idx="1">
                  <c:v>5.5096279529410284E-2</c:v>
                </c:pt>
                <c:pt idx="2">
                  <c:v>9.3465513653296001E-2</c:v>
                </c:pt>
                <c:pt idx="3">
                  <c:v>9.9503746540952273E-2</c:v>
                </c:pt>
                <c:pt idx="4">
                  <c:v>8.0967790857635766E-2</c:v>
                </c:pt>
                <c:pt idx="5">
                  <c:v>7.1817658299274681E-2</c:v>
                </c:pt>
                <c:pt idx="6">
                  <c:v>5.7484212717558075E-2</c:v>
                </c:pt>
                <c:pt idx="7">
                  <c:v>4.6315429675966649E-2</c:v>
                </c:pt>
                <c:pt idx="8">
                  <c:v>4.222280263055788E-2</c:v>
                </c:pt>
                <c:pt idx="9">
                  <c:v>3.7188412926494746E-2</c:v>
                </c:pt>
                <c:pt idx="10">
                  <c:v>3.8200287551901899E-2</c:v>
                </c:pt>
                <c:pt idx="11">
                  <c:v>4.075970141112055E-2</c:v>
                </c:pt>
                <c:pt idx="12">
                  <c:v>4.0464969614902244E-2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Calc.'!$Q$3:$Q$97</c:f>
              <c:numCache>
                <c:formatCode>0.0000</c:formatCode>
                <c:ptCount val="95"/>
                <c:pt idx="1">
                  <c:v>2.8827663182812099E-2</c:v>
                </c:pt>
                <c:pt idx="2">
                  <c:v>6.7210332266750106E-2</c:v>
                </c:pt>
                <c:pt idx="3">
                  <c:v>6.6383455431723526E-2</c:v>
                </c:pt>
                <c:pt idx="4">
                  <c:v>4.3994922326562366E-2</c:v>
                </c:pt>
                <c:pt idx="5">
                  <c:v>2.9857828146996605E-2</c:v>
                </c:pt>
                <c:pt idx="6">
                  <c:v>1.4707185509965399E-2</c:v>
                </c:pt>
                <c:pt idx="7">
                  <c:v>5.1732638699410888E-3</c:v>
                </c:pt>
                <c:pt idx="8">
                  <c:v>-9.5114007830296833E-4</c:v>
                </c:pt>
                <c:pt idx="9">
                  <c:v>-4.9256428064741418E-3</c:v>
                </c:pt>
                <c:pt idx="10">
                  <c:v>-8.3847754917642913E-3</c:v>
                </c:pt>
                <c:pt idx="11">
                  <c:v>-1.0053208903358403E-2</c:v>
                </c:pt>
                <c:pt idx="12">
                  <c:v>-7.9755282549017568E-3</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Calc.'!$BB$3:$BB$94</c:f>
              <c:numCache>
                <c:formatCode>0.0000</c:formatCode>
                <c:ptCount val="92"/>
                <c:pt idx="1">
                  <c:v>0</c:v>
                </c:pt>
                <c:pt idx="2">
                  <c:v>-1.6235944071456409E-2</c:v>
                </c:pt>
                <c:pt idx="3">
                  <c:v>-3.6417245833342883E-3</c:v>
                </c:pt>
                <c:pt idx="4">
                  <c:v>-5.9183231260472322E-3</c:v>
                </c:pt>
                <c:pt idx="5">
                  <c:v>-4.7419862837727771E-3</c:v>
                </c:pt>
                <c:pt idx="6">
                  <c:v>-4.7688341626658231E-3</c:v>
                </c:pt>
                <c:pt idx="7">
                  <c:v>-4.6279711000439781E-3</c:v>
                </c:pt>
                <c:pt idx="8">
                  <c:v>-3.7325286220031353E-3</c:v>
                </c:pt>
                <c:pt idx="9">
                  <c:v>7.0415573468670225E-4</c:v>
                </c:pt>
                <c:pt idx="10">
                  <c:v>-8.3392384938369324E-5</c:v>
                </c:pt>
                <c:pt idx="11">
                  <c:v>1.6346941531096457E-3</c:v>
                </c:pt>
                <c:pt idx="12">
                  <c:v>5.9848702622487511E-4</c:v>
                </c:pt>
                <c:pt idx="13">
                  <c:v>5.2271699660439894E-4</c:v>
                </c:pt>
                <c:pt idx="14">
                  <c:v>1.9380045764159617E-3</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Calc.'!$L$3:$L$97</c:f>
              <c:numCache>
                <c:formatCode>0.0000</c:formatCode>
                <c:ptCount val="95"/>
                <c:pt idx="1">
                  <c:v>-6.86143953030039E-3</c:v>
                </c:pt>
                <c:pt idx="2">
                  <c:v>3.4893971256530283E-3</c:v>
                </c:pt>
                <c:pt idx="3">
                  <c:v>-5.3373829133951962E-3</c:v>
                </c:pt>
                <c:pt idx="4">
                  <c:v>-8.0147364350930637E-3</c:v>
                </c:pt>
                <c:pt idx="5">
                  <c:v>-7.3736015101016055E-3</c:v>
                </c:pt>
                <c:pt idx="6">
                  <c:v>-4.8906321548188641E-3</c:v>
                </c:pt>
                <c:pt idx="7">
                  <c:v>-2.7210955859687963E-3</c:v>
                </c:pt>
                <c:pt idx="8">
                  <c:v>-1.261838209222753E-3</c:v>
                </c:pt>
                <c:pt idx="9">
                  <c:v>-1.9625647499637043E-4</c:v>
                </c:pt>
                <c:pt idx="10">
                  <c:v>5.6024663916141469E-4</c:v>
                </c:pt>
                <c:pt idx="11">
                  <c:v>1.0634132702051465E-3</c:v>
                </c:pt>
                <c:pt idx="12">
                  <c:v>1.2367299010639639E-3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Calc.'!$F$3:$F$101</c:f>
              <c:numCache>
                <c:formatCode>0.0000</c:formatCode>
                <c:ptCount val="99"/>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Calc.'!$I$3:$I$101</c:f>
              <c:numCache>
                <c:formatCode>0.0000</c:formatCode>
                <c:ptCount val="99"/>
                <c:pt idx="1">
                  <c:v>9.2673510411092327E-2</c:v>
                </c:pt>
                <c:pt idx="2">
                  <c:v>-8.5129385370001087E-3</c:v>
                </c:pt>
                <c:pt idx="3">
                  <c:v>-2.047180183250974E-2</c:v>
                </c:pt>
                <c:pt idx="4">
                  <c:v>-1.4053567781549267E-2</c:v>
                </c:pt>
                <c:pt idx="5">
                  <c:v>-9.1139346601547874E-3</c:v>
                </c:pt>
                <c:pt idx="6">
                  <c:v>-4.1603717861920268E-3</c:v>
                </c:pt>
                <c:pt idx="7">
                  <c:v>-1.3879212715268701E-3</c:v>
                </c:pt>
                <c:pt idx="8">
                  <c:v>1.7067395332874847E-4</c:v>
                </c:pt>
                <c:pt idx="9">
                  <c:v>1.0443411158599983E-3</c:v>
                </c:pt>
                <c:pt idx="10">
                  <c:v>1.6523868299114322E-3</c:v>
                </c:pt>
                <c:pt idx="11">
                  <c:v>1.9214891534916879E-3</c:v>
                </c:pt>
                <c:pt idx="12">
                  <c:v>1.5660468505655179E-3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Calc.'!$J$3:$J$100</c:f>
              <c:numCache>
                <c:formatCode>0.0000</c:formatCode>
                <c:ptCount val="98"/>
                <c:pt idx="1">
                  <c:v>-4.1544789758087858E-3</c:v>
                </c:pt>
                <c:pt idx="2">
                  <c:v>3.8290766566026983E-3</c:v>
                </c:pt>
                <c:pt idx="3">
                  <c:v>4.54155917119163E-3</c:v>
                </c:pt>
                <c:pt idx="4">
                  <c:v>3.2961488239212126E-3</c:v>
                </c:pt>
                <c:pt idx="5">
                  <c:v>2.5485637189177858E-3</c:v>
                </c:pt>
                <c:pt idx="6">
                  <c:v>1.6850196524592525E-3</c:v>
                </c:pt>
                <c:pt idx="7">
                  <c:v>1.1116592498701741E-3</c:v>
                </c:pt>
                <c:pt idx="8">
                  <c:v>7.9798416819841143E-4</c:v>
                </c:pt>
                <c:pt idx="9">
                  <c:v>5.2231521669676858E-4</c:v>
                </c:pt>
                <c:pt idx="10">
                  <c:v>3.3739899668851811E-4</c:v>
                </c:pt>
                <c:pt idx="11">
                  <c:v>1.404904703466454E-4</c:v>
                </c:pt>
                <c:pt idx="12">
                  <c:v>-1.1147821122068187E-4</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Calc.'!$AY$3:$AY$98</c:f>
              <c:numCache>
                <c:formatCode>0.0000</c:formatCode>
                <c:ptCount val="96"/>
                <c:pt idx="1">
                  <c:v>-5.6699068024908721E-3</c:v>
                </c:pt>
                <c:pt idx="2">
                  <c:v>2.4914787184426549E-3</c:v>
                </c:pt>
                <c:pt idx="3">
                  <c:v>1.6040745650727831E-3</c:v>
                </c:pt>
                <c:pt idx="4">
                  <c:v>2.8205187074899774E-3</c:v>
                </c:pt>
                <c:pt idx="5">
                  <c:v>-3.238146279605494E-3</c:v>
                </c:pt>
                <c:pt idx="6">
                  <c:v>-3.064160983281486E-3</c:v>
                </c:pt>
                <c:pt idx="7">
                  <c:v>-4.1692412982975184E-3</c:v>
                </c:pt>
                <c:pt idx="8">
                  <c:v>-3.0244383695728376E-3</c:v>
                </c:pt>
                <c:pt idx="9">
                  <c:v>1.0414030977060828E-3</c:v>
                </c:pt>
                <c:pt idx="10">
                  <c:v>2.3561042539694244E-3</c:v>
                </c:pt>
                <c:pt idx="11">
                  <c:v>8.4813197472101854E-4</c:v>
                </c:pt>
                <c:pt idx="12">
                  <c:v>1.4529105889257068E-3</c:v>
                </c:pt>
                <c:pt idx="13">
                  <c:v>7.2487717788833825E-4</c:v>
                </c:pt>
                <c:pt idx="14">
                  <c:v>-2.2371976150350583E-3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Calc.'!$AZ$3:$AZ$93</c:f>
              <c:numCache>
                <c:formatCode>0.0000</c:formatCode>
                <c:ptCount val="91"/>
                <c:pt idx="1">
                  <c:v>-8.9495924453611847E-3</c:v>
                </c:pt>
                <c:pt idx="2">
                  <c:v>3.1451073945773142E-3</c:v>
                </c:pt>
                <c:pt idx="3">
                  <c:v>3.7738513465016385E-3</c:v>
                </c:pt>
                <c:pt idx="4">
                  <c:v>2.5514516589461465E-3</c:v>
                </c:pt>
                <c:pt idx="5">
                  <c:v>6.572436238320965E-4</c:v>
                </c:pt>
                <c:pt idx="6">
                  <c:v>7.2021196879127074E-4</c:v>
                </c:pt>
                <c:pt idx="7">
                  <c:v>4.0369803781264139E-4</c:v>
                </c:pt>
                <c:pt idx="8">
                  <c:v>6.1116668458670125E-4</c:v>
                </c:pt>
                <c:pt idx="9">
                  <c:v>5.3937555406552136E-4</c:v>
                </c:pt>
                <c:pt idx="10">
                  <c:v>3.0421970471989008E-4</c:v>
                </c:pt>
                <c:pt idx="11">
                  <c:v>1.4527742611460806E-4</c:v>
                </c:pt>
                <c:pt idx="12">
                  <c:v>-2.8879618328526485E-5</c:v>
                </c:pt>
                <c:pt idx="13">
                  <c:v>-2.4293743433181206E-4</c:v>
                </c:pt>
                <c:pt idx="14">
                  <c:v>-4.8250141313524474E-4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6" formatCode="General">
                  <c:v>0</c:v>
                </c:pt>
                <c:pt idx="17" formatCode="General">
                  <c:v>4.8589801521378671E-3</c:v>
                </c:pt>
                <c:pt idx="18" formatCode="General">
                  <c:v>5.1586916974178672E-2</c:v>
                </c:pt>
                <c:pt idx="19" formatCode="General">
                  <c:v>6.7489362516996207E-2</c:v>
                </c:pt>
                <c:pt idx="20" formatCode="General">
                  <c:v>5.2883106584454796E-2</c:v>
                </c:pt>
                <c:pt idx="21" formatCode="General">
                  <c:v>3.6162685614812624E-2</c:v>
                </c:pt>
                <c:pt idx="22" formatCode="General">
                  <c:v>2.1087590806991536E-2</c:v>
                </c:pt>
                <c:pt idx="23" formatCode="General">
                  <c:v>9.2720495847371937E-3</c:v>
                </c:pt>
                <c:pt idx="24" formatCode="General">
                  <c:v>1.8553255093505024E-3</c:v>
                </c:pt>
                <c:pt idx="25" formatCode="General">
                  <c:v>-3.1887177717506736E-3</c:v>
                </c:pt>
                <c:pt idx="26" formatCode="General">
                  <c:v>-6.8538510221468401E-3</c:v>
                </c:pt>
                <c:pt idx="27" formatCode="General">
                  <c:v>-9.5554263032342351E-3</c:v>
                </c:pt>
                <c:pt idx="28" formatCode="General">
                  <c:v>-9.5881488510246547E-3</c:v>
                </c:pt>
                <c:pt idx="29" formatCode="General">
                  <c:v>-4.8115362171210971E-3</c:v>
                </c:pt>
                <c:pt idx="30" formatCode="General">
                  <c:v>8.6841707018281908E-3</c:v>
                </c:pt>
                <c:pt idx="31" formatCode="General">
                  <c:v>-4.9434825083795721E-4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Calc.'!$AG$3:$AG$97</c:f>
              <c:numCache>
                <c:formatCode>0.0000</c:formatCode>
                <c:ptCount val="95"/>
                <c:pt idx="1">
                  <c:v>0.52322340871354023</c:v>
                </c:pt>
                <c:pt idx="2">
                  <c:v>0.71909231158844622</c:v>
                </c:pt>
                <c:pt idx="3">
                  <c:v>0.66714528587526511</c:v>
                </c:pt>
                <c:pt idx="4">
                  <c:v>0.54336325420953946</c:v>
                </c:pt>
                <c:pt idx="5">
                  <c:v>0.41574494148186608</c:v>
                </c:pt>
                <c:pt idx="6">
                  <c:v>0.25584738512863398</c:v>
                </c:pt>
                <c:pt idx="7">
                  <c:v>0.11169633761652277</c:v>
                </c:pt>
                <c:pt idx="8">
                  <c:v>-2.2526692191072138E-2</c:v>
                </c:pt>
                <c:pt idx="9">
                  <c:v>-0.1324510087647458</c:v>
                </c:pt>
                <c:pt idx="10">
                  <c:v>-0.21949508836476897</c:v>
                </c:pt>
                <c:pt idx="11">
                  <c:v>-0.24664579364694675</c:v>
                </c:pt>
                <c:pt idx="12">
                  <c:v>-0.19709710227891949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Calc.'!$F$3:$F$97</c:f>
              <c:numCache>
                <c:formatCode>0.0000</c:formatCode>
                <c:ptCount val="95"/>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Calc.'!$H$3:$H$97</c:f>
              <c:numCache>
                <c:formatCode>0.0000</c:formatCode>
                <c:ptCount val="95"/>
                <c:pt idx="1">
                  <c:v>1.3670191841330101E-2</c:v>
                </c:pt>
                <c:pt idx="2">
                  <c:v>-3.3469966757559864E-3</c:v>
                </c:pt>
                <c:pt idx="3">
                  <c:v>-9.7366568913388361E-4</c:v>
                </c:pt>
                <c:pt idx="4">
                  <c:v>2.4315697743294358E-3</c:v>
                </c:pt>
                <c:pt idx="5">
                  <c:v>4.0145403770987173E-3</c:v>
                </c:pt>
                <c:pt idx="6">
                  <c:v>4.4586084135094647E-3</c:v>
                </c:pt>
                <c:pt idx="7">
                  <c:v>4.1098342225424885E-3</c:v>
                </c:pt>
                <c:pt idx="8">
                  <c:v>3.860028245921565E-3</c:v>
                </c:pt>
                <c:pt idx="9">
                  <c:v>3.2505344397707292E-3</c:v>
                </c:pt>
                <c:pt idx="10">
                  <c:v>2.8978800804004908E-3</c:v>
                </c:pt>
                <c:pt idx="11">
                  <c:v>2.0857343993721917E-3</c:v>
                </c:pt>
                <c:pt idx="12">
                  <c:v>4.6205087507694622E-4</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Calc.'!$M$3:$M$97</c:f>
              <c:numCache>
                <c:formatCode>0.0000</c:formatCode>
                <c:ptCount val="95"/>
                <c:pt idx="1">
                  <c:v>-0.4367868234980537</c:v>
                </c:pt>
                <c:pt idx="2">
                  <c:v>-0.21349849918675431</c:v>
                </c:pt>
                <c:pt idx="3">
                  <c:v>-0.1154150358805462</c:v>
                </c:pt>
                <c:pt idx="4">
                  <c:v>-5.1504022615961133E-2</c:v>
                </c:pt>
                <c:pt idx="5">
                  <c:v>-2.8652684533508384E-2</c:v>
                </c:pt>
                <c:pt idx="6">
                  <c:v>-1.2342718576888869E-2</c:v>
                </c:pt>
                <c:pt idx="7">
                  <c:v>-4.4342379307815557E-3</c:v>
                </c:pt>
                <c:pt idx="8">
                  <c:v>-7.0074137988797702E-6</c:v>
                </c:pt>
                <c:pt idx="9">
                  <c:v>3.0278096191329231E-3</c:v>
                </c:pt>
                <c:pt idx="10">
                  <c:v>6.2861311649147801E-3</c:v>
                </c:pt>
                <c:pt idx="11">
                  <c:v>1.0173645572428247E-2</c:v>
                </c:pt>
                <c:pt idx="12">
                  <c:v>1.4127377639042283E-2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Calc.'!$AX$3:$AX$94</c:f>
              <c:numCache>
                <c:formatCode>0.0000</c:formatCode>
                <c:ptCount val="92"/>
                <c:pt idx="1">
                  <c:v>2.7948874335315062E-2</c:v>
                </c:pt>
                <c:pt idx="2">
                  <c:v>4.9317725442321346E-2</c:v>
                </c:pt>
                <c:pt idx="3">
                  <c:v>3.2216113939620851E-2</c:v>
                </c:pt>
                <c:pt idx="4">
                  <c:v>-2.3512319697648179E-2</c:v>
                </c:pt>
                <c:pt idx="5">
                  <c:v>-1.255938410966018E-2</c:v>
                </c:pt>
                <c:pt idx="6">
                  <c:v>-2.078860862346924E-3</c:v>
                </c:pt>
                <c:pt idx="7">
                  <c:v>5.2386058388638398E-3</c:v>
                </c:pt>
                <c:pt idx="8">
                  <c:v>1.6444506258024582E-2</c:v>
                </c:pt>
                <c:pt idx="9">
                  <c:v>3.1522749661548445E-3</c:v>
                </c:pt>
                <c:pt idx="10">
                  <c:v>1.7834173793437334E-6</c:v>
                </c:pt>
                <c:pt idx="11">
                  <c:v>-2.2246016260436011E-5</c:v>
                </c:pt>
                <c:pt idx="12">
                  <c:v>7.1377289304952576E-6</c:v>
                </c:pt>
                <c:pt idx="13">
                  <c:v>-2.0624224364725659E-5</c:v>
                </c:pt>
                <c:pt idx="14">
                  <c:v>-1.7098114961102962E-5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Calc.'!$BC$3:$BC$94</c:f>
              <c:numCache>
                <c:formatCode>0.0000</c:formatCode>
                <c:ptCount val="92"/>
                <c:pt idx="1">
                  <c:v>-4.7392316095926654E-3</c:v>
                </c:pt>
                <c:pt idx="2">
                  <c:v>3.8568897985151169E-3</c:v>
                </c:pt>
                <c:pt idx="3">
                  <c:v>2.3624009040604981E-3</c:v>
                </c:pt>
                <c:pt idx="4">
                  <c:v>-8.1853049438550707E-2</c:v>
                </c:pt>
                <c:pt idx="5">
                  <c:v>-5.0668687790422912E-2</c:v>
                </c:pt>
                <c:pt idx="6">
                  <c:v>-2.5553699030362621E-2</c:v>
                </c:pt>
                <c:pt idx="7">
                  <c:v>-1.7608919857390336E-2</c:v>
                </c:pt>
                <c:pt idx="8">
                  <c:v>2.1017180483761514E-3</c:v>
                </c:pt>
                <c:pt idx="9">
                  <c:v>9.2301336147573299E-3</c:v>
                </c:pt>
                <c:pt idx="10">
                  <c:v>9.9045961459427682E-3</c:v>
                </c:pt>
                <c:pt idx="11">
                  <c:v>6.5860095575878755E-3</c:v>
                </c:pt>
                <c:pt idx="12">
                  <c:v>6.7294868247702311E-3</c:v>
                </c:pt>
                <c:pt idx="13">
                  <c:v>3.544227328118679E-3</c:v>
                </c:pt>
                <c:pt idx="14">
                  <c:v>-7.5024607736163043E-4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Calc.'!$AD$3:$AD$97</c:f>
              <c:numCache>
                <c:formatCode>0.0000</c:formatCode>
                <c:ptCount val="95"/>
                <c:pt idx="1">
                  <c:v>-0.66968522814061238</c:v>
                </c:pt>
                <c:pt idx="2">
                  <c:v>-0.35716822875106069</c:v>
                </c:pt>
                <c:pt idx="3">
                  <c:v>-0.20277692472682335</c:v>
                </c:pt>
                <c:pt idx="4">
                  <c:v>-9.3610832169223973E-2</c:v>
                </c:pt>
                <c:pt idx="5">
                  <c:v>-5.2666870494398797E-2</c:v>
                </c:pt>
                <c:pt idx="6">
                  <c:v>-2.2163011463928156E-2</c:v>
                </c:pt>
                <c:pt idx="7">
                  <c:v>-6.7830379681919446E-3</c:v>
                </c:pt>
                <c:pt idx="8">
                  <c:v>2.4253756197627502E-3</c:v>
                </c:pt>
                <c:pt idx="9">
                  <c:v>8.9774604351062996E-3</c:v>
                </c:pt>
                <c:pt idx="10">
                  <c:v>1.673206027186934E-2</c:v>
                </c:pt>
                <c:pt idx="11">
                  <c:v>2.6354741911771215E-2</c:v>
                </c:pt>
                <c:pt idx="12">
                  <c:v>3.6287504417713022E-2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Calc.'!$AE$3:$AE$97</c:f>
              <c:numCache>
                <c:formatCode>0.0000</c:formatCode>
                <c:ptCount val="95"/>
                <c:pt idx="1">
                  <c:v>-0.51965067790738861</c:v>
                </c:pt>
                <c:pt idx="2">
                  <c:v>-0.35970862657815611</c:v>
                </c:pt>
                <c:pt idx="3">
                  <c:v>-0.23453020794690138</c:v>
                </c:pt>
                <c:pt idx="4">
                  <c:v>-0.122339161644786</c:v>
                </c:pt>
                <c:pt idx="5">
                  <c:v>-7.6189624211760273E-2</c:v>
                </c:pt>
                <c:pt idx="6">
                  <c:v>-3.7922415229350935E-2</c:v>
                </c:pt>
                <c:pt idx="7">
                  <c:v>-1.6887201412122799E-2</c:v>
                </c:pt>
                <c:pt idx="8">
                  <c:v>-4.2497654221095443E-3</c:v>
                </c:pt>
                <c:pt idx="9">
                  <c:v>5.3994151873094937E-3</c:v>
                </c:pt>
                <c:pt idx="10">
                  <c:v>1.5764301609773764E-2</c:v>
                </c:pt>
                <c:pt idx="11">
                  <c:v>2.8470681160374545E-2</c:v>
                </c:pt>
                <c:pt idx="12">
                  <c:v>4.214334397918066E-2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Calc.'!$AF$3:$AF$97</c:f>
              <c:numCache>
                <c:formatCode>0.0000</c:formatCode>
                <c:ptCount val="95"/>
                <c:pt idx="1">
                  <c:v>-3.3743498743375069</c:v>
                </c:pt>
                <c:pt idx="2">
                  <c:v>-1.3501643485856152</c:v>
                </c:pt>
                <c:pt idx="3">
                  <c:v>-0.60579934392742407</c:v>
                </c:pt>
                <c:pt idx="4">
                  <c:v>-0.20796531970591664</c:v>
                </c:pt>
                <c:pt idx="5">
                  <c:v>-8.1427652828326161E-2</c:v>
                </c:pt>
                <c:pt idx="6">
                  <c:v>-7.6676616593805494E-3</c:v>
                </c:pt>
                <c:pt idx="7">
                  <c:v>2.0346810075951273E-2</c:v>
                </c:pt>
                <c:pt idx="8">
                  <c:v>3.5936748404197208E-2</c:v>
                </c:pt>
                <c:pt idx="9">
                  <c:v>4.3577271734189904E-2</c:v>
                </c:pt>
                <c:pt idx="10">
                  <c:v>5.6510033296993521E-2</c:v>
                </c:pt>
                <c:pt idx="11">
                  <c:v>7.2791378135307269E-2</c:v>
                </c:pt>
                <c:pt idx="12">
                  <c:v>8.6795647575622165E-2</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Calc.'!$BT$3:$BT$94</c:f>
              <c:numCache>
                <c:formatCode>0.0000</c:formatCode>
                <c:ptCount val="92"/>
                <c:pt idx="1">
                  <c:v>2.1767267888020254E-2</c:v>
                </c:pt>
                <c:pt idx="2">
                  <c:v>0.14694629980012427</c:v>
                </c:pt>
                <c:pt idx="3">
                  <c:v>7.9039590309891231E-2</c:v>
                </c:pt>
                <c:pt idx="4">
                  <c:v>-0.1757709403924142</c:v>
                </c:pt>
                <c:pt idx="5">
                  <c:v>-0.10998803762371503</c:v>
                </c:pt>
                <c:pt idx="6">
                  <c:v>-6.4821909133667949E-2</c:v>
                </c:pt>
                <c:pt idx="7">
                  <c:v>-3.7575699804383716E-2</c:v>
                </c:pt>
                <c:pt idx="8">
                  <c:v>1.7635581661145143E-2</c:v>
                </c:pt>
                <c:pt idx="9">
                  <c:v>1.9697679977974742E-2</c:v>
                </c:pt>
                <c:pt idx="10">
                  <c:v>1.7147989159605748E-2</c:v>
                </c:pt>
                <c:pt idx="11">
                  <c:v>1.7241848122727277E-2</c:v>
                </c:pt>
                <c:pt idx="12">
                  <c:v>1.8184047410525282E-2</c:v>
                </c:pt>
                <c:pt idx="13">
                  <c:v>1.2722298349587199E-2</c:v>
                </c:pt>
                <c:pt idx="14">
                  <c:v>2.9145848066032421E-3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Calc.'!$BU$3:$BU$94</c:f>
              <c:numCache>
                <c:formatCode>0.0000</c:formatCode>
                <c:ptCount val="92"/>
                <c:pt idx="1">
                  <c:v>2.2728851113154994E-2</c:v>
                </c:pt>
                <c:pt idx="2">
                  <c:v>0.14691602141292098</c:v>
                </c:pt>
                <c:pt idx="3">
                  <c:v>8.0449494635076987E-2</c:v>
                </c:pt>
                <c:pt idx="4">
                  <c:v>-0.17248912432897556</c:v>
                </c:pt>
                <c:pt idx="5">
                  <c:v>-0.10514687183524468</c:v>
                </c:pt>
                <c:pt idx="6">
                  <c:v>-5.8487956428416407E-2</c:v>
                </c:pt>
                <c:pt idx="7">
                  <c:v>-2.9017967108921378E-2</c:v>
                </c:pt>
                <c:pt idx="8">
                  <c:v>2.6645916800772416E-2</c:v>
                </c:pt>
                <c:pt idx="9">
                  <c:v>2.5126150090375738E-2</c:v>
                </c:pt>
                <c:pt idx="10">
                  <c:v>1.7012016951030773E-2</c:v>
                </c:pt>
                <c:pt idx="11">
                  <c:v>1.458112965802027E-2</c:v>
                </c:pt>
                <c:pt idx="12">
                  <c:v>1.3210912095978373E-2</c:v>
                </c:pt>
                <c:pt idx="13">
                  <c:v>7.7024024550714594E-3</c:v>
                </c:pt>
                <c:pt idx="14">
                  <c:v>1.1194405927375741E-3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Calc.'!$BV$3:$BV$94</c:f>
              <c:numCache>
                <c:formatCode>0.0000</c:formatCode>
                <c:ptCount val="92"/>
                <c:pt idx="1">
                  <c:v>-1.1877842314283491E-2</c:v>
                </c:pt>
                <c:pt idx="2">
                  <c:v>0.27119149894690736</c:v>
                </c:pt>
                <c:pt idx="3">
                  <c:v>0.17063811438616155</c:v>
                </c:pt>
                <c:pt idx="4">
                  <c:v>-0.5718809444344668</c:v>
                </c:pt>
                <c:pt idx="5">
                  <c:v>-0.37676533845373328</c:v>
                </c:pt>
                <c:pt idx="6">
                  <c:v>-0.21220771715096998</c:v>
                </c:pt>
                <c:pt idx="7">
                  <c:v>-0.14345516668744629</c:v>
                </c:pt>
                <c:pt idx="8">
                  <c:v>2.4462486122319708E-2</c:v>
                </c:pt>
                <c:pt idx="9">
                  <c:v>6.3300566623099574E-2</c:v>
                </c:pt>
                <c:pt idx="10">
                  <c:v>6.7686276516736435E-2</c:v>
                </c:pt>
                <c:pt idx="11">
                  <c:v>5.8926103976986124E-2</c:v>
                </c:pt>
                <c:pt idx="12">
                  <c:v>6.2995407945520235E-2</c:v>
                </c:pt>
                <c:pt idx="13">
                  <c:v>4.0761871273641552E-2</c:v>
                </c:pt>
                <c:pt idx="14">
                  <c:v>5.3339290111223099E-4</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Calc.'!$Z$3:$Z$12</c:f>
              <c:numCache>
                <c:formatCode>0.0000</c:formatCode>
                <c:ptCount val="10"/>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Calc.'!$V$3:$V$12</c:f>
              <c:numCache>
                <c:formatCode>0.0000</c:formatCode>
                <c:ptCount val="10"/>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Calc.'!$R$3:$R$12</c:f>
              <c:numCache>
                <c:formatCode>0.0000</c:formatCode>
                <c:ptCount val="10"/>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Calc.'!$O$3:$O$12</c:f>
              <c:numCache>
                <c:formatCode>0.0000</c:formatCode>
                <c:ptCount val="10"/>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Calc.'!$Q$3:$Q$12</c:f>
              <c:numCache>
                <c:formatCode>0.0000</c:formatCode>
                <c:ptCount val="10"/>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Calc.'!$S$3:$S$93</c:f>
              <c:numCache>
                <c:formatCode>0.0000</c:formatCode>
                <c:ptCount val="91"/>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Calc.'!$P$3:$P$12</c:f>
              <c:numCache>
                <c:formatCode>0.0000</c:formatCode>
                <c:ptCount val="10"/>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115</v>
      </c>
      <c r="B1" s="206"/>
      <c r="C1" s="206"/>
      <c r="D1" s="207"/>
      <c r="E1" s="207"/>
      <c r="F1" s="206"/>
      <c r="G1" s="206"/>
      <c r="H1" s="206"/>
      <c r="I1" s="206"/>
      <c r="J1" s="206"/>
      <c r="K1" s="206"/>
    </row>
    <row r="2" spans="1:11" ht="18">
      <c r="A2" s="232" t="s">
        <v>372</v>
      </c>
      <c r="B2" s="210"/>
      <c r="C2" s="210"/>
      <c r="D2" s="211"/>
      <c r="E2" s="211"/>
      <c r="F2" s="210"/>
      <c r="J2" s="210"/>
      <c r="K2" s="210"/>
    </row>
    <row r="3" spans="1:11" ht="18">
      <c r="A3" s="232" t="s">
        <v>373</v>
      </c>
      <c r="B3" s="210"/>
      <c r="C3" s="210"/>
      <c r="D3" s="211"/>
      <c r="E3" s="211"/>
      <c r="F3" s="210"/>
      <c r="K3" s="210"/>
    </row>
    <row r="4" spans="1:11" ht="18">
      <c r="A4" s="232"/>
      <c r="B4" s="210"/>
      <c r="C4" s="210"/>
      <c r="D4" s="211"/>
      <c r="E4" s="211"/>
      <c r="F4" s="210"/>
      <c r="K4" s="210"/>
    </row>
    <row r="5" spans="1:11" ht="18">
      <c r="A5" s="212" t="s">
        <v>116</v>
      </c>
      <c r="B5" s="210"/>
      <c r="C5" s="210"/>
      <c r="D5" s="211"/>
      <c r="E5" s="211"/>
      <c r="F5" s="210"/>
      <c r="G5" s="210"/>
      <c r="H5" s="210"/>
      <c r="I5" s="2"/>
      <c r="J5" s="210"/>
      <c r="K5" s="210"/>
    </row>
    <row r="6" spans="1:11" ht="18">
      <c r="A6" s="212" t="s">
        <v>117</v>
      </c>
      <c r="B6" s="210"/>
      <c r="C6" s="210"/>
      <c r="D6" s="211"/>
      <c r="E6" s="211"/>
      <c r="F6" s="210"/>
      <c r="G6" s="210"/>
      <c r="H6" s="210"/>
      <c r="I6" s="2"/>
      <c r="J6" s="210"/>
      <c r="K6" s="210"/>
    </row>
    <row r="7" spans="1:11" ht="18">
      <c r="A7" s="212" t="s">
        <v>118</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431</v>
      </c>
      <c r="B9" s="210"/>
      <c r="C9" s="210"/>
      <c r="D9" s="211"/>
      <c r="E9" s="211"/>
      <c r="F9" s="210"/>
      <c r="G9" s="210"/>
      <c r="H9" s="210"/>
      <c r="I9" s="2"/>
      <c r="J9" s="210"/>
      <c r="K9" s="210"/>
    </row>
    <row r="10" spans="1:11" ht="18">
      <c r="A10" s="213" t="s">
        <v>463</v>
      </c>
      <c r="B10" s="210"/>
      <c r="C10" s="210"/>
      <c r="D10" s="211"/>
      <c r="E10" s="211"/>
      <c r="F10" s="210"/>
      <c r="G10" s="210"/>
      <c r="H10" s="210"/>
      <c r="I10" s="2"/>
      <c r="J10" s="210"/>
      <c r="K10" s="210"/>
    </row>
    <row r="11" spans="1:11" ht="18">
      <c r="A11" s="213" t="s">
        <v>432</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119</v>
      </c>
      <c r="B13" s="213"/>
      <c r="C13" s="213"/>
      <c r="D13" s="215"/>
      <c r="E13" s="215"/>
      <c r="F13" s="213"/>
      <c r="G13" s="213"/>
      <c r="H13" s="213"/>
      <c r="I13" s="213"/>
      <c r="J13" s="213"/>
      <c r="K13" s="213"/>
    </row>
    <row r="14" spans="1:11" ht="18">
      <c r="A14" s="214" t="s">
        <v>120</v>
      </c>
      <c r="B14" s="213"/>
      <c r="C14" s="213"/>
      <c r="D14" s="215"/>
      <c r="E14" s="215"/>
      <c r="F14" s="213"/>
      <c r="G14" s="213"/>
      <c r="H14" s="213"/>
      <c r="I14" s="213"/>
      <c r="J14" s="213"/>
      <c r="K14" s="213"/>
    </row>
    <row r="15" spans="1:11" ht="18">
      <c r="A15" s="214" t="s">
        <v>121</v>
      </c>
      <c r="B15" s="213"/>
      <c r="C15" s="213"/>
      <c r="D15" s="215"/>
      <c r="E15" s="215"/>
      <c r="F15" s="213"/>
      <c r="G15" s="213"/>
      <c r="H15" s="213"/>
      <c r="I15" s="213"/>
      <c r="J15" s="213"/>
      <c r="K15" s="213"/>
    </row>
    <row r="16" spans="1:11" ht="18">
      <c r="A16" s="214" t="s">
        <v>122</v>
      </c>
      <c r="B16" s="213"/>
      <c r="C16" s="213"/>
      <c r="D16" s="215"/>
      <c r="E16" s="215"/>
      <c r="F16" s="213"/>
      <c r="G16" s="213"/>
      <c r="H16" s="213"/>
      <c r="I16" s="213"/>
      <c r="J16" s="213"/>
      <c r="K16" s="213"/>
    </row>
    <row r="17" spans="1:12" ht="18">
      <c r="A17" s="214" t="s">
        <v>123</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124</v>
      </c>
      <c r="B19" s="213"/>
      <c r="C19" s="213"/>
      <c r="D19" s="215"/>
      <c r="E19" s="215"/>
      <c r="F19" s="213"/>
      <c r="G19" s="213"/>
      <c r="H19" s="213"/>
      <c r="I19" s="213"/>
      <c r="J19" s="213"/>
      <c r="K19" s="213"/>
    </row>
    <row r="20" spans="1:12" ht="18">
      <c r="A20" s="214" t="s">
        <v>125</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126</v>
      </c>
      <c r="F22" s="213" t="s">
        <v>127</v>
      </c>
      <c r="I22" s="217"/>
    </row>
    <row r="23" spans="1:12" ht="21">
      <c r="A23" s="210"/>
      <c r="B23" s="210"/>
      <c r="C23" s="211"/>
      <c r="D23" s="211"/>
      <c r="E23" s="216" t="s">
        <v>436</v>
      </c>
      <c r="F23" s="213" t="s">
        <v>437</v>
      </c>
      <c r="I23" s="217"/>
    </row>
    <row r="24" spans="1:12" ht="20">
      <c r="A24" s="210"/>
      <c r="B24" s="210"/>
      <c r="C24" s="211"/>
      <c r="D24" s="211"/>
      <c r="E24" s="216" t="s">
        <v>128</v>
      </c>
      <c r="F24" s="213" t="s">
        <v>438</v>
      </c>
      <c r="I24" s="217"/>
    </row>
    <row r="25" spans="1:12" ht="21">
      <c r="A25" s="210"/>
      <c r="B25" s="210"/>
      <c r="C25" s="211"/>
      <c r="D25" s="211"/>
      <c r="E25" s="216" t="s">
        <v>439</v>
      </c>
      <c r="F25" s="213" t="s">
        <v>440</v>
      </c>
      <c r="I25" s="217"/>
    </row>
    <row r="26" spans="1:12" ht="21">
      <c r="A26" s="210"/>
      <c r="B26" s="210"/>
      <c r="C26" s="211"/>
      <c r="D26" s="211"/>
      <c r="E26" s="216" t="s">
        <v>441</v>
      </c>
      <c r="F26" s="213" t="s">
        <v>442</v>
      </c>
      <c r="I26" s="217"/>
    </row>
    <row r="27" spans="1:12" ht="18">
      <c r="A27" s="210"/>
      <c r="B27" s="210"/>
      <c r="C27" s="211"/>
      <c r="D27" s="211"/>
      <c r="E27" s="216" t="s">
        <v>129</v>
      </c>
      <c r="F27" s="213" t="s">
        <v>130</v>
      </c>
      <c r="I27" s="217"/>
    </row>
    <row r="28" spans="1:12" ht="20">
      <c r="A28" s="210"/>
      <c r="B28" s="210"/>
      <c r="C28" s="211"/>
      <c r="D28" s="211"/>
      <c r="E28" s="216" t="s">
        <v>443</v>
      </c>
      <c r="F28" s="213" t="s">
        <v>131</v>
      </c>
      <c r="I28" s="217"/>
    </row>
    <row r="29" spans="1:12" ht="20">
      <c r="A29" s="210"/>
      <c r="B29" s="210"/>
      <c r="C29" s="211"/>
      <c r="D29" s="211"/>
      <c r="E29" s="216" t="s">
        <v>132</v>
      </c>
      <c r="F29" s="213" t="s">
        <v>444</v>
      </c>
      <c r="I29" s="217"/>
    </row>
    <row r="30" spans="1:12" ht="18">
      <c r="A30" s="210"/>
      <c r="B30" s="210"/>
      <c r="C30" s="211"/>
      <c r="D30" s="211"/>
      <c r="E30" s="216" t="s">
        <v>133</v>
      </c>
      <c r="F30" s="213" t="s">
        <v>134</v>
      </c>
      <c r="I30" s="217"/>
    </row>
    <row r="32" spans="1:12" ht="23">
      <c r="A32" s="218" t="s">
        <v>135</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445</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446</v>
      </c>
      <c r="D36" s="219"/>
      <c r="E36" s="219"/>
      <c r="F36" s="219"/>
      <c r="G36" s="219"/>
      <c r="H36" s="220"/>
      <c r="I36" s="220"/>
      <c r="J36" s="221"/>
      <c r="K36" s="222"/>
      <c r="L36" s="219"/>
    </row>
    <row r="37" spans="1:12" ht="20">
      <c r="A37" s="219"/>
      <c r="B37" s="219"/>
      <c r="C37" s="225" t="s">
        <v>447</v>
      </c>
      <c r="D37" s="219"/>
      <c r="E37" s="219"/>
      <c r="F37" s="219"/>
      <c r="G37" s="219"/>
      <c r="H37" s="220"/>
      <c r="I37" s="220"/>
      <c r="J37" s="221"/>
      <c r="K37" s="222"/>
      <c r="L37" s="219"/>
    </row>
    <row r="38" spans="1:12" ht="20">
      <c r="A38" s="223"/>
      <c r="B38" s="219"/>
      <c r="C38" s="225" t="s">
        <v>448</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449</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136</v>
      </c>
      <c r="B42" s="219"/>
      <c r="C42" s="226"/>
      <c r="D42" s="226"/>
      <c r="E42" s="226"/>
      <c r="F42" s="226"/>
      <c r="G42" s="219"/>
      <c r="H42" s="220"/>
      <c r="I42" s="220"/>
      <c r="J42" s="221"/>
      <c r="K42" s="222"/>
      <c r="L42" s="219"/>
    </row>
    <row r="43" spans="1:12" ht="18">
      <c r="A43" s="224" t="s">
        <v>137</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138</v>
      </c>
      <c r="B48" s="224"/>
      <c r="C48" s="224"/>
      <c r="D48" s="224"/>
      <c r="E48" s="224"/>
      <c r="F48" s="224"/>
      <c r="G48" s="224"/>
      <c r="H48" s="220"/>
      <c r="I48" s="220"/>
      <c r="J48" s="221"/>
      <c r="K48" s="222"/>
      <c r="L48" s="219"/>
    </row>
    <row r="49" spans="1:12" ht="18">
      <c r="A49" s="224" t="s">
        <v>264</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464</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139</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450</v>
      </c>
      <c r="B59" s="224"/>
      <c r="C59" s="224"/>
      <c r="D59" s="224"/>
      <c r="E59" s="224"/>
      <c r="F59" s="224"/>
      <c r="G59" s="224"/>
      <c r="H59" s="224"/>
      <c r="I59" s="224"/>
      <c r="J59" s="224"/>
      <c r="K59" s="224"/>
    </row>
    <row r="60" spans="1:12" ht="18">
      <c r="A60" s="224" t="s">
        <v>140</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141</v>
      </c>
      <c r="B62" s="224"/>
      <c r="C62" s="224"/>
      <c r="D62" s="224"/>
      <c r="E62" s="224"/>
      <c r="F62" s="224"/>
      <c r="G62" s="224"/>
      <c r="H62" s="224"/>
      <c r="I62" s="224"/>
      <c r="J62" s="224"/>
      <c r="K62" s="224"/>
    </row>
    <row r="63" spans="1:12" ht="18">
      <c r="A63" s="224" t="s">
        <v>451</v>
      </c>
      <c r="B63" s="224"/>
      <c r="C63" s="224"/>
      <c r="D63" s="224"/>
      <c r="E63" s="224"/>
      <c r="F63" s="224"/>
      <c r="G63" s="224"/>
      <c r="H63" s="224"/>
      <c r="I63" s="224"/>
      <c r="J63" s="224"/>
      <c r="K63" s="224"/>
    </row>
    <row r="64" spans="1:12" ht="18">
      <c r="A64" s="224" t="s">
        <v>465</v>
      </c>
      <c r="B64" s="224"/>
      <c r="C64" s="224"/>
      <c r="D64" s="224"/>
      <c r="E64" s="224"/>
      <c r="F64" s="224"/>
      <c r="G64" s="224"/>
      <c r="H64" s="224"/>
      <c r="I64" s="224"/>
      <c r="J64" s="224"/>
      <c r="K64" s="224"/>
    </row>
    <row r="67" spans="1:11" ht="18">
      <c r="A67" s="225" t="s">
        <v>452</v>
      </c>
      <c r="B67" s="224"/>
      <c r="C67" s="224"/>
      <c r="D67" s="224"/>
      <c r="E67" s="224"/>
      <c r="F67" s="224"/>
      <c r="G67" s="224"/>
      <c r="H67" s="224"/>
      <c r="I67" s="224"/>
      <c r="J67" s="224"/>
      <c r="K67" s="224"/>
    </row>
    <row r="68" spans="1:11" ht="18">
      <c r="A68" s="224" t="s">
        <v>142</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453</v>
      </c>
      <c r="B73" s="224"/>
      <c r="C73" s="224"/>
      <c r="D73" s="224"/>
      <c r="E73" s="224"/>
      <c r="F73" s="224"/>
      <c r="G73" s="224"/>
      <c r="H73" s="224"/>
      <c r="I73" s="224"/>
      <c r="J73" s="224"/>
      <c r="K73" s="224"/>
    </row>
    <row r="74" spans="1:11" ht="20">
      <c r="A74" s="224" t="s">
        <v>454</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455</v>
      </c>
      <c r="B76" s="219"/>
      <c r="C76" s="219"/>
      <c r="D76" s="219"/>
      <c r="E76" s="219"/>
      <c r="F76" s="219"/>
      <c r="G76" s="219"/>
      <c r="H76" s="219"/>
      <c r="I76" s="219"/>
      <c r="J76" s="219"/>
      <c r="K76" s="219"/>
    </row>
    <row r="77" spans="1:11" ht="18">
      <c r="A77" s="224" t="s">
        <v>456</v>
      </c>
      <c r="B77" s="219"/>
      <c r="C77" s="219"/>
      <c r="D77" s="219"/>
      <c r="E77" s="219"/>
      <c r="F77" s="219"/>
      <c r="G77" s="219"/>
      <c r="H77" s="219"/>
      <c r="I77" s="219"/>
      <c r="J77" s="219"/>
      <c r="K77" s="219"/>
    </row>
    <row r="78" spans="1:11" ht="18">
      <c r="A78" s="224" t="s">
        <v>457</v>
      </c>
      <c r="B78" s="219"/>
      <c r="C78" s="219"/>
      <c r="D78" s="219"/>
      <c r="E78" s="219"/>
      <c r="F78" s="219"/>
      <c r="G78" s="219"/>
      <c r="H78" s="219"/>
      <c r="I78" s="219"/>
      <c r="J78" s="219"/>
      <c r="K78" s="219"/>
    </row>
    <row r="79" spans="1:11" ht="18">
      <c r="A79" s="224" t="s">
        <v>458</v>
      </c>
      <c r="B79" s="219"/>
      <c r="C79" s="219"/>
      <c r="D79" s="219"/>
      <c r="E79" s="219"/>
      <c r="F79" s="219"/>
      <c r="G79" s="219"/>
      <c r="H79" s="219"/>
      <c r="I79" s="219"/>
      <c r="J79" s="219"/>
      <c r="K79" s="219"/>
    </row>
    <row r="80" spans="1:11" ht="18">
      <c r="A80" s="224" t="s">
        <v>324</v>
      </c>
      <c r="B80" s="219"/>
      <c r="C80" s="219"/>
      <c r="D80" s="219"/>
      <c r="E80" s="219"/>
      <c r="F80" s="219"/>
      <c r="G80" s="219"/>
      <c r="H80" s="219"/>
      <c r="I80" s="219"/>
      <c r="J80" s="219"/>
      <c r="K80" s="219"/>
    </row>
    <row r="81" spans="1:11" ht="18">
      <c r="A81" s="224" t="s">
        <v>332</v>
      </c>
    </row>
    <row r="82" spans="1:11" ht="20" customHeight="1">
      <c r="B82" s="219"/>
      <c r="C82" s="219"/>
      <c r="D82" s="219"/>
      <c r="E82" s="219"/>
      <c r="F82" s="219"/>
      <c r="G82" s="219"/>
      <c r="H82" s="219"/>
      <c r="I82" s="219"/>
      <c r="J82" s="219"/>
      <c r="K82" s="219"/>
    </row>
    <row r="83" spans="1:11" ht="18">
      <c r="A83" s="233" t="s">
        <v>459</v>
      </c>
      <c r="B83" s="219"/>
      <c r="C83" s="219"/>
      <c r="D83" s="219"/>
      <c r="E83" s="219"/>
      <c r="F83" s="219"/>
      <c r="G83" s="219"/>
      <c r="H83" s="219"/>
      <c r="I83" s="219"/>
      <c r="J83" s="219"/>
      <c r="K83" s="219"/>
    </row>
    <row r="84" spans="1:11" s="233" customFormat="1" ht="18">
      <c r="A84" s="233" t="s">
        <v>460</v>
      </c>
      <c r="B84" s="224"/>
      <c r="C84" s="224"/>
      <c r="D84" s="224"/>
      <c r="E84" s="224"/>
      <c r="F84" s="224"/>
      <c r="G84" s="224"/>
      <c r="H84" s="224"/>
      <c r="I84" s="224"/>
      <c r="J84" s="224"/>
      <c r="K84" s="224"/>
    </row>
    <row r="85" spans="1:11" ht="18">
      <c r="A85" s="233" t="s">
        <v>461</v>
      </c>
      <c r="B85" s="219"/>
      <c r="C85" s="219"/>
      <c r="D85" s="219"/>
      <c r="E85" s="219"/>
      <c r="F85" s="219"/>
      <c r="G85" s="219"/>
      <c r="H85" s="219"/>
      <c r="I85" s="219"/>
      <c r="J85" s="219"/>
      <c r="K85" s="219"/>
    </row>
    <row r="86" spans="1:11" ht="18">
      <c r="A86" s="233" t="s">
        <v>462</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4" t="s">
        <v>240</v>
      </c>
      <c r="F1" s="525"/>
      <c r="G1" s="516" t="s">
        <v>326</v>
      </c>
      <c r="H1" s="517"/>
    </row>
    <row r="2" spans="1:8" s="29" customFormat="1" ht="18">
      <c r="A2" s="10"/>
      <c r="B2" s="10"/>
      <c r="C2" s="10"/>
      <c r="D2" s="11"/>
      <c r="E2" s="514"/>
      <c r="F2" s="515"/>
      <c r="G2" s="518"/>
      <c r="H2" s="519"/>
    </row>
    <row r="3" spans="1:8" s="29" customFormat="1" ht="18">
      <c r="A3" s="10"/>
      <c r="B3" s="25" t="s">
        <v>227</v>
      </c>
      <c r="C3" s="10"/>
      <c r="D3" s="11"/>
      <c r="E3" s="526" t="s">
        <v>594</v>
      </c>
      <c r="F3" s="527"/>
      <c r="G3" s="520" t="s">
        <v>595</v>
      </c>
      <c r="H3" s="521"/>
    </row>
    <row r="4" spans="1:8" s="29" customFormat="1" ht="18">
      <c r="A4" s="10"/>
      <c r="B4" s="10" t="s">
        <v>228</v>
      </c>
      <c r="C4" s="10"/>
      <c r="D4" s="11"/>
      <c r="E4" s="522"/>
      <c r="F4" s="523"/>
      <c r="G4" s="522"/>
      <c r="H4" s="523"/>
    </row>
    <row r="5" spans="1:8" ht="42" customHeight="1">
      <c r="A5" s="30"/>
      <c r="B5" s="31" t="s">
        <v>145</v>
      </c>
      <c r="C5" s="31" t="s">
        <v>146</v>
      </c>
      <c r="D5" s="32" t="s">
        <v>225</v>
      </c>
      <c r="E5" s="275" t="s">
        <v>147</v>
      </c>
      <c r="F5" s="276" t="s">
        <v>148</v>
      </c>
      <c r="G5" s="259" t="s">
        <v>147</v>
      </c>
      <c r="H5" s="260" t="s">
        <v>148</v>
      </c>
    </row>
    <row r="6" spans="1:8" ht="18">
      <c r="A6" s="33" t="s">
        <v>149</v>
      </c>
      <c r="B6" s="33"/>
      <c r="C6" s="33"/>
      <c r="D6" s="34"/>
      <c r="E6" s="78"/>
      <c r="F6" s="277"/>
      <c r="G6" s="78"/>
      <c r="H6" s="261"/>
    </row>
    <row r="7" spans="1:8" ht="18">
      <c r="A7" s="12"/>
      <c r="B7" s="12" t="s">
        <v>150</v>
      </c>
      <c r="C7" s="12"/>
      <c r="D7" s="13">
        <v>89.1</v>
      </c>
      <c r="E7" s="79"/>
      <c r="F7" s="278">
        <f>E7/$D7</f>
        <v>0</v>
      </c>
      <c r="G7" s="79">
        <v>0</v>
      </c>
      <c r="H7" s="262">
        <f>G7/$D7</f>
        <v>0</v>
      </c>
    </row>
    <row r="8" spans="1:8" ht="18">
      <c r="A8" s="12"/>
      <c r="B8" s="12" t="s">
        <v>151</v>
      </c>
      <c r="C8" s="12"/>
      <c r="D8" s="13">
        <v>174.2</v>
      </c>
      <c r="E8" s="79"/>
      <c r="F8" s="278">
        <f t="shared" ref="F8:F31" si="0">E8/$D8</f>
        <v>0</v>
      </c>
      <c r="G8" s="79">
        <v>0</v>
      </c>
      <c r="H8" s="262">
        <f t="shared" ref="H8:H31" si="1">G8/$D8</f>
        <v>0</v>
      </c>
    </row>
    <row r="9" spans="1:8" ht="18">
      <c r="A9" s="12"/>
      <c r="B9" s="12" t="s">
        <v>152</v>
      </c>
      <c r="C9" s="12"/>
      <c r="D9" s="13">
        <v>210.65299999999999</v>
      </c>
      <c r="E9" s="80">
        <v>675.68</v>
      </c>
      <c r="F9" s="278">
        <f t="shared" si="0"/>
        <v>3.207549856873626</v>
      </c>
      <c r="G9" s="80">
        <v>2609</v>
      </c>
      <c r="H9" s="262">
        <f t="shared" si="1"/>
        <v>12.385297147441527</v>
      </c>
    </row>
    <row r="10" spans="1:8" ht="18">
      <c r="A10" s="12"/>
      <c r="B10" s="12" t="s">
        <v>229</v>
      </c>
      <c r="C10" s="12"/>
      <c r="D10" s="13">
        <v>150.1</v>
      </c>
      <c r="E10" s="79">
        <v>1100.3</v>
      </c>
      <c r="F10" s="278">
        <f t="shared" si="0"/>
        <v>7.3304463690872748</v>
      </c>
      <c r="G10" s="79">
        <v>2500</v>
      </c>
      <c r="H10" s="262">
        <f t="shared" si="1"/>
        <v>16.655562958027982</v>
      </c>
    </row>
    <row r="11" spans="1:8" ht="18">
      <c r="A11" s="12"/>
      <c r="B11" s="12" t="s">
        <v>153</v>
      </c>
      <c r="C11" s="12"/>
      <c r="D11" s="13">
        <v>133.1</v>
      </c>
      <c r="E11" s="79">
        <v>289.32</v>
      </c>
      <c r="F11" s="278">
        <f t="shared" si="0"/>
        <v>2.1737039819684449</v>
      </c>
      <c r="G11" s="79">
        <v>500</v>
      </c>
      <c r="H11" s="262">
        <f t="shared" si="1"/>
        <v>3.7565740045078888</v>
      </c>
    </row>
    <row r="12" spans="1:8" ht="18">
      <c r="A12" s="12"/>
      <c r="B12" s="12" t="s">
        <v>154</v>
      </c>
      <c r="C12" s="12"/>
      <c r="D12" s="13">
        <v>121.16</v>
      </c>
      <c r="E12" s="79"/>
      <c r="F12" s="278">
        <f t="shared" si="0"/>
        <v>0</v>
      </c>
      <c r="G12" s="79">
        <v>0</v>
      </c>
      <c r="H12" s="262">
        <f t="shared" si="1"/>
        <v>0</v>
      </c>
    </row>
    <row r="13" spans="1:8" ht="18">
      <c r="A13" s="12"/>
      <c r="B13" s="12" t="s">
        <v>230</v>
      </c>
      <c r="C13" s="12"/>
      <c r="D13" s="13">
        <v>175.65299999999999</v>
      </c>
      <c r="E13" s="79">
        <v>219.74</v>
      </c>
      <c r="F13" s="278">
        <f t="shared" si="0"/>
        <v>1.2509891661400603</v>
      </c>
      <c r="G13" s="79">
        <v>2500</v>
      </c>
      <c r="H13" s="262">
        <f t="shared" si="1"/>
        <v>14.232606331801906</v>
      </c>
    </row>
    <row r="14" spans="1:8" ht="18">
      <c r="A14" s="12"/>
      <c r="B14" s="12" t="s">
        <v>155</v>
      </c>
      <c r="C14" s="12"/>
      <c r="D14" s="13">
        <v>313.10599999999999</v>
      </c>
      <c r="E14" s="79"/>
      <c r="F14" s="278">
        <f t="shared" si="0"/>
        <v>0</v>
      </c>
      <c r="G14" s="79">
        <v>0</v>
      </c>
      <c r="H14" s="262">
        <f t="shared" si="1"/>
        <v>0</v>
      </c>
    </row>
    <row r="15" spans="1:8" ht="18">
      <c r="A15" s="12"/>
      <c r="B15" s="12" t="s">
        <v>156</v>
      </c>
      <c r="C15" s="12"/>
      <c r="D15" s="13">
        <v>147.1</v>
      </c>
      <c r="E15" s="79">
        <v>155.5</v>
      </c>
      <c r="F15" s="278">
        <f t="shared" si="0"/>
        <v>1.0571040108769545</v>
      </c>
      <c r="G15" s="79">
        <v>1700</v>
      </c>
      <c r="H15" s="262">
        <f t="shared" si="1"/>
        <v>11.556764106050306</v>
      </c>
    </row>
    <row r="16" spans="1:8" ht="18">
      <c r="A16" s="12"/>
      <c r="B16" s="12" t="s">
        <v>157</v>
      </c>
      <c r="C16" s="12"/>
      <c r="D16" s="13">
        <v>146.1</v>
      </c>
      <c r="E16" s="80">
        <v>492.8</v>
      </c>
      <c r="F16" s="278">
        <f t="shared" si="0"/>
        <v>3.3730321697467489</v>
      </c>
      <c r="G16" s="80">
        <v>0</v>
      </c>
      <c r="H16" s="262">
        <f t="shared" si="1"/>
        <v>0</v>
      </c>
    </row>
    <row r="17" spans="1:8" ht="18">
      <c r="A17" s="12"/>
      <c r="B17" s="12" t="s">
        <v>158</v>
      </c>
      <c r="C17" s="12"/>
      <c r="D17" s="13">
        <v>75.099999999999994</v>
      </c>
      <c r="E17" s="79">
        <v>192.12</v>
      </c>
      <c r="F17" s="278">
        <f t="shared" si="0"/>
        <v>2.5581890812250334</v>
      </c>
      <c r="G17" s="79">
        <v>0</v>
      </c>
      <c r="H17" s="262">
        <f t="shared" si="1"/>
        <v>0</v>
      </c>
    </row>
    <row r="18" spans="1:8" ht="18">
      <c r="A18" s="12"/>
      <c r="B18" s="12" t="s">
        <v>159</v>
      </c>
      <c r="C18" s="12"/>
      <c r="D18" s="13">
        <v>155.16</v>
      </c>
      <c r="E18" s="79"/>
      <c r="F18" s="278">
        <f t="shared" si="0"/>
        <v>0</v>
      </c>
      <c r="G18" s="79">
        <v>0</v>
      </c>
      <c r="H18" s="262">
        <f t="shared" si="1"/>
        <v>0</v>
      </c>
    </row>
    <row r="19" spans="1:8" ht="18">
      <c r="A19" s="12"/>
      <c r="B19" s="12" t="s">
        <v>231</v>
      </c>
      <c r="C19" s="12"/>
      <c r="D19" s="13">
        <v>209.65299999999999</v>
      </c>
      <c r="E19" s="79">
        <v>196.86</v>
      </c>
      <c r="F19" s="278">
        <f t="shared" si="0"/>
        <v>0.93898012430063016</v>
      </c>
      <c r="G19" s="79">
        <v>1395</v>
      </c>
      <c r="H19" s="262">
        <f t="shared" si="1"/>
        <v>6.6538518408990095</v>
      </c>
    </row>
    <row r="20" spans="1:8" ht="18">
      <c r="A20" s="12"/>
      <c r="B20" s="12" t="s">
        <v>160</v>
      </c>
      <c r="C20" s="12"/>
      <c r="D20" s="13">
        <v>131.13</v>
      </c>
      <c r="E20" s="79"/>
      <c r="F20" s="278">
        <f t="shared" si="0"/>
        <v>0</v>
      </c>
      <c r="G20" s="79">
        <v>0</v>
      </c>
      <c r="H20" s="262">
        <f t="shared" si="1"/>
        <v>0</v>
      </c>
    </row>
    <row r="21" spans="1:8" ht="18">
      <c r="A21" s="12"/>
      <c r="B21" s="12" t="s">
        <v>161</v>
      </c>
      <c r="C21" s="12"/>
      <c r="D21" s="13">
        <v>131.19999999999999</v>
      </c>
      <c r="E21" s="79">
        <v>305.89</v>
      </c>
      <c r="F21" s="278">
        <f t="shared" si="0"/>
        <v>2.3314786585365854</v>
      </c>
      <c r="G21" s="79">
        <v>1868.1226001313196</v>
      </c>
      <c r="H21" s="262">
        <f t="shared" si="1"/>
        <v>14.238739330269205</v>
      </c>
    </row>
    <row r="22" spans="1:8" ht="18">
      <c r="A22" s="12"/>
      <c r="B22" s="12" t="s">
        <v>162</v>
      </c>
      <c r="C22" s="12"/>
      <c r="D22" s="13">
        <v>131.19999999999999</v>
      </c>
      <c r="E22" s="79">
        <v>547.02</v>
      </c>
      <c r="F22" s="278">
        <f t="shared" si="0"/>
        <v>4.1693597560975615</v>
      </c>
      <c r="G22" s="79">
        <v>3525.7738673670378</v>
      </c>
      <c r="H22" s="262">
        <f t="shared" si="1"/>
        <v>26.873276428102425</v>
      </c>
    </row>
    <row r="23" spans="1:8" ht="18">
      <c r="A23" s="12"/>
      <c r="B23" s="12" t="s">
        <v>163</v>
      </c>
      <c r="C23" s="12"/>
      <c r="D23" s="13">
        <v>182.65299999999999</v>
      </c>
      <c r="E23" s="79">
        <v>755.43</v>
      </c>
      <c r="F23" s="278">
        <f t="shared" si="0"/>
        <v>4.1358751293436189</v>
      </c>
      <c r="G23" s="79">
        <v>3047.654652659226</v>
      </c>
      <c r="H23" s="262">
        <f t="shared" si="1"/>
        <v>16.685489166119506</v>
      </c>
    </row>
    <row r="24" spans="1:8" ht="18">
      <c r="A24" s="12"/>
      <c r="B24" s="12" t="s">
        <v>164</v>
      </c>
      <c r="C24" s="12"/>
      <c r="D24" s="13">
        <v>149.19999999999999</v>
      </c>
      <c r="E24" s="79">
        <v>187.06</v>
      </c>
      <c r="F24" s="278">
        <f t="shared" si="0"/>
        <v>1.2537533512064345</v>
      </c>
      <c r="G24" s="79">
        <v>807</v>
      </c>
      <c r="H24" s="262">
        <f t="shared" si="1"/>
        <v>5.4088471849865956</v>
      </c>
    </row>
    <row r="25" spans="1:8" ht="18">
      <c r="A25" s="12"/>
      <c r="B25" s="12" t="s">
        <v>165</v>
      </c>
      <c r="C25" s="12"/>
      <c r="D25" s="13">
        <v>165.2</v>
      </c>
      <c r="E25" s="79">
        <v>170.16</v>
      </c>
      <c r="F25" s="278">
        <f t="shared" si="0"/>
        <v>1.0300242130750605</v>
      </c>
      <c r="G25" s="79">
        <v>2243</v>
      </c>
      <c r="H25" s="262">
        <f t="shared" si="1"/>
        <v>13.577481840193705</v>
      </c>
    </row>
    <row r="26" spans="1:8" ht="18">
      <c r="A26" s="12"/>
      <c r="B26" s="12" t="s">
        <v>166</v>
      </c>
      <c r="C26" s="12"/>
      <c r="D26" s="13">
        <v>115.1</v>
      </c>
      <c r="E26" s="79">
        <v>226.77</v>
      </c>
      <c r="F26" s="278">
        <f t="shared" si="0"/>
        <v>1.970199826238054</v>
      </c>
      <c r="G26" s="79">
        <v>2187.2174130006565</v>
      </c>
      <c r="H26" s="262">
        <f t="shared" si="1"/>
        <v>19.002757715036115</v>
      </c>
    </row>
    <row r="27" spans="1:8" ht="18">
      <c r="A27" s="12"/>
      <c r="B27" s="12" t="s">
        <v>167</v>
      </c>
      <c r="C27" s="12"/>
      <c r="D27" s="13">
        <v>105.1</v>
      </c>
      <c r="E27" s="79">
        <v>577.64</v>
      </c>
      <c r="F27" s="278">
        <f t="shared" si="0"/>
        <v>5.4960989533777358</v>
      </c>
      <c r="G27" s="79">
        <v>3816</v>
      </c>
      <c r="H27" s="262">
        <f t="shared" si="1"/>
        <v>36.308277830637493</v>
      </c>
    </row>
    <row r="28" spans="1:8" ht="18">
      <c r="A28" s="12"/>
      <c r="B28" s="12" t="s">
        <v>168</v>
      </c>
      <c r="C28" s="12"/>
      <c r="D28" s="13">
        <v>119.1</v>
      </c>
      <c r="E28" s="79">
        <v>525.35</v>
      </c>
      <c r="F28" s="278">
        <f t="shared" si="0"/>
        <v>4.4109991603694381</v>
      </c>
      <c r="G28" s="79">
        <v>2461</v>
      </c>
      <c r="H28" s="262">
        <f t="shared" si="1"/>
        <v>20.663308144416458</v>
      </c>
    </row>
    <row r="29" spans="1:8" ht="18">
      <c r="A29" s="12"/>
      <c r="B29" s="12" t="s">
        <v>169</v>
      </c>
      <c r="C29" s="12"/>
      <c r="D29" s="13">
        <v>204.2</v>
      </c>
      <c r="E29" s="79">
        <v>120.92</v>
      </c>
      <c r="F29" s="278">
        <f t="shared" si="0"/>
        <v>0.59216454456415279</v>
      </c>
      <c r="G29" s="79">
        <v>906</v>
      </c>
      <c r="H29" s="262">
        <f t="shared" si="1"/>
        <v>4.4368266405484817</v>
      </c>
    </row>
    <row r="30" spans="1:8" ht="18">
      <c r="A30" s="12"/>
      <c r="B30" s="12" t="s">
        <v>338</v>
      </c>
      <c r="C30" s="12"/>
      <c r="D30" s="13">
        <v>181.19</v>
      </c>
      <c r="E30" s="79">
        <v>200</v>
      </c>
      <c r="F30" s="278">
        <f t="shared" si="0"/>
        <v>1.1038136762514488</v>
      </c>
      <c r="G30" s="79">
        <v>0</v>
      </c>
      <c r="H30" s="262">
        <f t="shared" si="1"/>
        <v>0</v>
      </c>
    </row>
    <row r="31" spans="1:8" ht="18">
      <c r="A31" s="12"/>
      <c r="B31" s="12" t="s">
        <v>170</v>
      </c>
      <c r="C31" s="12"/>
      <c r="D31" s="13">
        <v>117.1</v>
      </c>
      <c r="E31" s="79">
        <v>275.33999999999997</v>
      </c>
      <c r="F31" s="279">
        <f t="shared" si="0"/>
        <v>2.3513236549957299</v>
      </c>
      <c r="G31" s="79">
        <v>2841.7701904136575</v>
      </c>
      <c r="H31" s="263">
        <f t="shared" si="1"/>
        <v>24.26789231779383</v>
      </c>
    </row>
    <row r="32" spans="1:8" ht="18">
      <c r="A32" s="22" t="s">
        <v>171</v>
      </c>
      <c r="B32" s="14"/>
      <c r="C32" s="14"/>
      <c r="D32" s="15"/>
      <c r="E32" s="81"/>
      <c r="F32" s="280"/>
      <c r="G32" s="81"/>
      <c r="H32" s="264"/>
    </row>
    <row r="33" spans="1:8" ht="18">
      <c r="A33" s="16"/>
      <c r="B33" s="16" t="s">
        <v>172</v>
      </c>
      <c r="C33" s="16"/>
      <c r="D33" s="17">
        <v>180</v>
      </c>
      <c r="E33" s="82">
        <v>5400</v>
      </c>
      <c r="F33" s="281">
        <f>E33/$D33</f>
        <v>30</v>
      </c>
      <c r="G33" s="82">
        <v>72000</v>
      </c>
      <c r="H33" s="265">
        <f>G33/$D33</f>
        <v>400</v>
      </c>
    </row>
    <row r="34" spans="1:8" ht="18">
      <c r="A34" s="33" t="s">
        <v>173</v>
      </c>
      <c r="B34" s="33"/>
      <c r="C34" s="33"/>
      <c r="D34" s="13"/>
      <c r="E34" s="79"/>
      <c r="F34" s="282"/>
      <c r="G34" s="79"/>
      <c r="H34" s="266"/>
    </row>
    <row r="35" spans="1:8" ht="18">
      <c r="A35" s="12"/>
      <c r="B35" s="12" t="s">
        <v>174</v>
      </c>
      <c r="C35" s="12"/>
      <c r="D35" s="13">
        <v>176.13</v>
      </c>
      <c r="E35" s="79"/>
      <c r="F35" s="278"/>
      <c r="G35" s="79"/>
      <c r="H35" s="262"/>
    </row>
    <row r="36" spans="1:8" ht="18">
      <c r="A36" s="12"/>
      <c r="B36" s="12" t="s">
        <v>175</v>
      </c>
      <c r="C36" s="12"/>
      <c r="D36" s="18">
        <v>1355</v>
      </c>
      <c r="E36" s="83"/>
      <c r="F36" s="283">
        <f>E36/$D36</f>
        <v>0</v>
      </c>
      <c r="G36" s="83"/>
      <c r="H36" s="267">
        <f>G36/$D36</f>
        <v>0</v>
      </c>
    </row>
    <row r="37" spans="1:8" ht="18">
      <c r="A37" s="12"/>
      <c r="B37" s="12" t="s">
        <v>176</v>
      </c>
      <c r="C37" s="12"/>
      <c r="D37" s="13">
        <v>244</v>
      </c>
      <c r="E37" s="83"/>
      <c r="F37" s="283">
        <f t="shared" ref="F37:H54" si="2">E37/$D37</f>
        <v>0</v>
      </c>
      <c r="G37" s="83"/>
      <c r="H37" s="267">
        <f t="shared" si="2"/>
        <v>0</v>
      </c>
    </row>
    <row r="38" spans="1:8" ht="18">
      <c r="A38" s="12"/>
      <c r="B38" s="12" t="s">
        <v>177</v>
      </c>
      <c r="C38" s="12"/>
      <c r="D38" s="13">
        <v>140</v>
      </c>
      <c r="E38" s="79"/>
      <c r="F38" s="283">
        <f t="shared" si="2"/>
        <v>0</v>
      </c>
      <c r="G38" s="79"/>
      <c r="H38" s="267">
        <f t="shared" si="2"/>
        <v>0</v>
      </c>
    </row>
    <row r="39" spans="1:8" ht="18">
      <c r="A39" s="12"/>
      <c r="B39" s="12" t="s">
        <v>178</v>
      </c>
      <c r="C39" s="12"/>
      <c r="D39" s="13">
        <v>396.66</v>
      </c>
      <c r="E39" s="79"/>
      <c r="F39" s="283">
        <f>E39/$D39</f>
        <v>0</v>
      </c>
      <c r="G39" s="79"/>
      <c r="H39" s="267">
        <f t="shared" si="2"/>
        <v>0</v>
      </c>
    </row>
    <row r="40" spans="1:8" ht="18">
      <c r="A40" s="12"/>
      <c r="B40" s="12" t="s">
        <v>179</v>
      </c>
      <c r="C40" s="12"/>
      <c r="D40" s="13">
        <v>441</v>
      </c>
      <c r="E40" s="79"/>
      <c r="F40" s="283">
        <f>E40/$D40</f>
        <v>0</v>
      </c>
      <c r="G40" s="79"/>
      <c r="H40" s="267">
        <f t="shared" si="2"/>
        <v>0</v>
      </c>
    </row>
    <row r="41" spans="1:8" ht="18">
      <c r="A41" s="12"/>
      <c r="B41" s="12" t="s">
        <v>180</v>
      </c>
      <c r="C41" s="12"/>
      <c r="D41" s="13">
        <v>180</v>
      </c>
      <c r="E41" s="79"/>
      <c r="F41" s="283">
        <f>E41/$D41</f>
        <v>0</v>
      </c>
      <c r="G41" s="79"/>
      <c r="H41" s="267">
        <f t="shared" si="2"/>
        <v>0</v>
      </c>
    </row>
    <row r="42" spans="1:8" ht="18">
      <c r="A42" s="12"/>
      <c r="B42" s="12" t="s">
        <v>181</v>
      </c>
      <c r="C42" s="12"/>
      <c r="D42" s="13"/>
      <c r="E42" s="79"/>
      <c r="F42" s="283"/>
      <c r="G42" s="79"/>
      <c r="H42" s="267"/>
    </row>
    <row r="43" spans="1:8" ht="18">
      <c r="A43" s="12"/>
      <c r="B43" s="12" t="s">
        <v>182</v>
      </c>
      <c r="C43" s="12"/>
      <c r="D43" s="13">
        <v>122</v>
      </c>
      <c r="E43" s="79"/>
      <c r="F43" s="283">
        <f t="shared" si="2"/>
        <v>0</v>
      </c>
      <c r="G43" s="79"/>
      <c r="H43" s="267">
        <f t="shared" si="2"/>
        <v>0</v>
      </c>
    </row>
    <row r="44" spans="1:8" ht="18">
      <c r="A44" s="12"/>
      <c r="B44" s="12" t="s">
        <v>183</v>
      </c>
      <c r="C44" s="12"/>
      <c r="D44" s="13">
        <v>477</v>
      </c>
      <c r="E44" s="79"/>
      <c r="F44" s="283">
        <f t="shared" si="2"/>
        <v>0</v>
      </c>
      <c r="G44" s="79"/>
      <c r="H44" s="267">
        <f t="shared" si="2"/>
        <v>0</v>
      </c>
    </row>
    <row r="45" spans="1:8" ht="18">
      <c r="A45" s="12"/>
      <c r="B45" s="12" t="s">
        <v>184</v>
      </c>
      <c r="C45" s="12"/>
      <c r="D45" s="13">
        <v>204</v>
      </c>
      <c r="E45" s="79"/>
      <c r="F45" s="283">
        <f t="shared" si="2"/>
        <v>0</v>
      </c>
      <c r="G45" s="79"/>
      <c r="H45" s="267">
        <f t="shared" si="2"/>
        <v>0</v>
      </c>
    </row>
    <row r="46" spans="1:8" ht="18">
      <c r="A46" s="12"/>
      <c r="B46" s="12" t="s">
        <v>185</v>
      </c>
      <c r="C46" s="12"/>
      <c r="D46" s="13">
        <v>206</v>
      </c>
      <c r="E46" s="79"/>
      <c r="F46" s="283">
        <f t="shared" si="2"/>
        <v>0</v>
      </c>
      <c r="G46" s="79"/>
      <c r="H46" s="267">
        <f t="shared" si="2"/>
        <v>0</v>
      </c>
    </row>
    <row r="47" spans="1:8" ht="18">
      <c r="A47" s="12"/>
      <c r="B47" s="12" t="s">
        <v>186</v>
      </c>
      <c r="C47" s="12"/>
      <c r="D47" s="13">
        <v>376</v>
      </c>
      <c r="E47" s="79"/>
      <c r="F47" s="283">
        <f t="shared" si="2"/>
        <v>0</v>
      </c>
      <c r="G47" s="79"/>
      <c r="H47" s="267">
        <f t="shared" si="2"/>
        <v>0</v>
      </c>
    </row>
    <row r="48" spans="1:8" ht="18">
      <c r="A48" s="12"/>
      <c r="B48" s="12" t="s">
        <v>187</v>
      </c>
      <c r="C48" s="12"/>
      <c r="D48" s="13">
        <v>337</v>
      </c>
      <c r="E48" s="79"/>
      <c r="F48" s="283">
        <f t="shared" si="2"/>
        <v>0</v>
      </c>
      <c r="G48" s="79"/>
      <c r="H48" s="267">
        <f t="shared" si="2"/>
        <v>0</v>
      </c>
    </row>
    <row r="49" spans="1:8" ht="18">
      <c r="A49" s="12"/>
      <c r="B49" s="12" t="s">
        <v>188</v>
      </c>
      <c r="C49" s="12"/>
      <c r="D49" s="13">
        <v>242.23</v>
      </c>
      <c r="E49" s="79"/>
      <c r="F49" s="283">
        <f t="shared" si="2"/>
        <v>0</v>
      </c>
      <c r="G49" s="79"/>
      <c r="H49" s="267">
        <f t="shared" si="2"/>
        <v>0</v>
      </c>
    </row>
    <row r="50" spans="1:8" ht="18">
      <c r="A50" s="12"/>
      <c r="B50" s="12" t="s">
        <v>189</v>
      </c>
      <c r="C50" s="12"/>
      <c r="D50" s="13">
        <v>88.15</v>
      </c>
      <c r="E50" s="79"/>
      <c r="F50" s="283">
        <f t="shared" si="2"/>
        <v>0</v>
      </c>
      <c r="G50" s="79"/>
      <c r="H50" s="267">
        <f t="shared" si="2"/>
        <v>0</v>
      </c>
    </row>
    <row r="51" spans="1:8" ht="18">
      <c r="A51" s="12"/>
      <c r="B51" s="12" t="s">
        <v>190</v>
      </c>
      <c r="C51" s="12"/>
      <c r="D51" s="13">
        <v>110</v>
      </c>
      <c r="E51" s="79"/>
      <c r="F51" s="283">
        <f t="shared" si="2"/>
        <v>0</v>
      </c>
      <c r="G51" s="79"/>
      <c r="H51" s="267">
        <f t="shared" si="2"/>
        <v>0</v>
      </c>
    </row>
    <row r="52" spans="1:8" ht="18">
      <c r="A52" s="12"/>
      <c r="B52" s="19" t="s">
        <v>211</v>
      </c>
      <c r="C52" s="12"/>
      <c r="D52" s="13"/>
      <c r="E52" s="79"/>
      <c r="F52" s="283"/>
      <c r="G52" s="79"/>
      <c r="H52" s="267"/>
    </row>
    <row r="53" spans="1:8" ht="18">
      <c r="A53" s="12"/>
      <c r="B53" s="12" t="s">
        <v>191</v>
      </c>
      <c r="C53" s="12"/>
      <c r="D53" s="13">
        <v>206</v>
      </c>
      <c r="E53" s="79"/>
      <c r="F53" s="283">
        <f t="shared" si="2"/>
        <v>0</v>
      </c>
      <c r="G53" s="79"/>
      <c r="H53" s="267">
        <f t="shared" si="2"/>
        <v>0</v>
      </c>
    </row>
    <row r="54" spans="1:8" ht="18">
      <c r="A54" s="12"/>
      <c r="B54" s="12" t="s">
        <v>192</v>
      </c>
      <c r="C54" s="12"/>
      <c r="D54" s="13">
        <v>280.48</v>
      </c>
      <c r="E54" s="79"/>
      <c r="F54" s="283">
        <f t="shared" si="2"/>
        <v>0</v>
      </c>
      <c r="G54" s="79"/>
      <c r="H54" s="267">
        <f t="shared" si="2"/>
        <v>0</v>
      </c>
    </row>
    <row r="55" spans="1:8" ht="18">
      <c r="A55" s="12"/>
      <c r="B55" s="12" t="s">
        <v>193</v>
      </c>
      <c r="C55" s="12"/>
      <c r="D55" s="13"/>
      <c r="E55" s="79"/>
      <c r="F55" s="278"/>
      <c r="G55" s="79"/>
      <c r="H55" s="262"/>
    </row>
    <row r="56" spans="1:8" ht="18">
      <c r="A56" s="12"/>
      <c r="B56" s="12" t="s">
        <v>194</v>
      </c>
      <c r="C56" s="12"/>
      <c r="D56" s="13"/>
      <c r="E56" s="79"/>
      <c r="F56" s="279"/>
      <c r="G56" s="79"/>
      <c r="H56" s="263"/>
    </row>
    <row r="57" spans="1:8" ht="18">
      <c r="A57" s="22" t="s">
        <v>195</v>
      </c>
      <c r="B57" s="14"/>
      <c r="C57" s="14"/>
      <c r="D57" s="15"/>
      <c r="E57" s="81"/>
      <c r="F57" s="280"/>
      <c r="G57" s="81"/>
      <c r="H57" s="264"/>
    </row>
    <row r="58" spans="1:8" ht="18">
      <c r="A58" s="20"/>
      <c r="B58" s="20" t="s">
        <v>327</v>
      </c>
      <c r="C58" s="20"/>
      <c r="D58" s="21">
        <v>95.21</v>
      </c>
      <c r="E58" s="79"/>
      <c r="F58" s="278">
        <f t="shared" ref="F58:F67" si="3">E58/$D58</f>
        <v>0</v>
      </c>
      <c r="G58" s="79"/>
      <c r="H58" s="262">
        <f t="shared" ref="H58:H67" si="4">G58/$D58</f>
        <v>0</v>
      </c>
    </row>
    <row r="59" spans="1:8" ht="18">
      <c r="A59" s="20"/>
      <c r="B59" s="20" t="s">
        <v>196</v>
      </c>
      <c r="C59" s="20"/>
      <c r="D59" s="21">
        <v>120.4</v>
      </c>
      <c r="E59" s="79"/>
      <c r="F59" s="278">
        <f t="shared" si="3"/>
        <v>0</v>
      </c>
      <c r="G59" s="79"/>
      <c r="H59" s="262">
        <f t="shared" si="4"/>
        <v>0</v>
      </c>
    </row>
    <row r="60" spans="1:8" ht="18">
      <c r="A60" s="20"/>
      <c r="B60" s="20" t="s">
        <v>197</v>
      </c>
      <c r="C60" s="20"/>
      <c r="D60" s="21">
        <v>74.55</v>
      </c>
      <c r="E60" s="79"/>
      <c r="F60" s="278">
        <f t="shared" si="3"/>
        <v>0</v>
      </c>
      <c r="G60" s="79"/>
      <c r="H60" s="262">
        <f t="shared" si="4"/>
        <v>0</v>
      </c>
    </row>
    <row r="61" spans="1:8" ht="20">
      <c r="A61" s="20"/>
      <c r="B61" s="20" t="s">
        <v>198</v>
      </c>
      <c r="C61" s="20" t="s">
        <v>212</v>
      </c>
      <c r="D61" s="21">
        <v>142</v>
      </c>
      <c r="E61" s="79"/>
      <c r="F61" s="278">
        <f t="shared" si="3"/>
        <v>0</v>
      </c>
      <c r="G61" s="79"/>
      <c r="H61" s="262">
        <f t="shared" si="4"/>
        <v>0</v>
      </c>
    </row>
    <row r="62" spans="1:8" ht="20">
      <c r="A62" s="20"/>
      <c r="B62" s="20" t="s">
        <v>213</v>
      </c>
      <c r="C62" s="20"/>
      <c r="D62" s="21">
        <v>160</v>
      </c>
      <c r="E62" s="79"/>
      <c r="F62" s="278">
        <f t="shared" si="3"/>
        <v>0</v>
      </c>
      <c r="G62" s="79"/>
      <c r="H62" s="262">
        <f t="shared" si="4"/>
        <v>0</v>
      </c>
    </row>
    <row r="63" spans="1:8" ht="18">
      <c r="A63" s="20"/>
      <c r="B63" s="20" t="s">
        <v>199</v>
      </c>
      <c r="C63" s="20" t="s">
        <v>200</v>
      </c>
      <c r="D63" s="21">
        <v>58.44</v>
      </c>
      <c r="E63" s="79"/>
      <c r="F63" s="278">
        <f t="shared" si="3"/>
        <v>0</v>
      </c>
      <c r="G63" s="79"/>
      <c r="H63" s="262">
        <f t="shared" si="4"/>
        <v>0</v>
      </c>
    </row>
    <row r="64" spans="1:8" ht="20">
      <c r="A64" s="20"/>
      <c r="B64" s="20" t="s">
        <v>214</v>
      </c>
      <c r="C64" s="20" t="s">
        <v>215</v>
      </c>
      <c r="D64" s="21">
        <v>120</v>
      </c>
      <c r="E64" s="79"/>
      <c r="F64" s="278">
        <f t="shared" si="3"/>
        <v>0</v>
      </c>
      <c r="G64" s="79"/>
      <c r="H64" s="262">
        <f t="shared" si="4"/>
        <v>0</v>
      </c>
    </row>
    <row r="65" spans="1:8" ht="20">
      <c r="A65" s="20"/>
      <c r="B65" s="20" t="s">
        <v>201</v>
      </c>
      <c r="C65" s="20" t="s">
        <v>216</v>
      </c>
      <c r="D65" s="21">
        <v>111</v>
      </c>
      <c r="E65" s="79"/>
      <c r="F65" s="278">
        <f t="shared" si="3"/>
        <v>0</v>
      </c>
      <c r="G65" s="79"/>
      <c r="H65" s="262">
        <f t="shared" si="4"/>
        <v>0</v>
      </c>
    </row>
    <row r="66" spans="1:8" ht="20">
      <c r="A66" s="20"/>
      <c r="B66" s="20" t="s">
        <v>217</v>
      </c>
      <c r="C66" s="20" t="s">
        <v>232</v>
      </c>
      <c r="D66" s="21">
        <f>40+2*(14+3*16)+4*18</f>
        <v>236</v>
      </c>
      <c r="E66" s="79"/>
      <c r="F66" s="278">
        <f t="shared" si="3"/>
        <v>0</v>
      </c>
      <c r="G66" s="79"/>
      <c r="H66" s="262">
        <f t="shared" si="4"/>
        <v>0</v>
      </c>
    </row>
    <row r="67" spans="1:8" ht="20">
      <c r="A67" s="20"/>
      <c r="B67" s="20" t="s">
        <v>202</v>
      </c>
      <c r="C67" s="20" t="s">
        <v>218</v>
      </c>
      <c r="D67" s="21">
        <v>84.01</v>
      </c>
      <c r="E67" s="79"/>
      <c r="F67" s="278">
        <f t="shared" si="3"/>
        <v>0</v>
      </c>
      <c r="G67" s="79"/>
      <c r="H67" s="262">
        <f t="shared" si="4"/>
        <v>0</v>
      </c>
    </row>
    <row r="68" spans="1:8" ht="18">
      <c r="A68" s="16"/>
      <c r="B68" s="16" t="s">
        <v>203</v>
      </c>
      <c r="C68" s="16"/>
      <c r="D68" s="17"/>
      <c r="E68" s="84"/>
      <c r="F68" s="279"/>
      <c r="G68" s="79"/>
      <c r="H68" s="263"/>
    </row>
    <row r="69" spans="1:8" ht="18">
      <c r="A69" s="22" t="s">
        <v>204</v>
      </c>
      <c r="B69" s="14"/>
      <c r="C69" s="14"/>
      <c r="D69" s="15"/>
      <c r="E69" s="81"/>
      <c r="F69" s="280"/>
      <c r="G69" s="81"/>
      <c r="H69" s="264"/>
    </row>
    <row r="70" spans="1:8" ht="20">
      <c r="A70" s="20"/>
      <c r="B70" s="20" t="s">
        <v>219</v>
      </c>
      <c r="C70" s="20"/>
      <c r="D70" s="21">
        <v>249.7</v>
      </c>
      <c r="E70" s="83"/>
      <c r="F70" s="283">
        <f>E70/$D70</f>
        <v>0</v>
      </c>
      <c r="G70" s="83"/>
      <c r="H70" s="267">
        <f>G70/$D70</f>
        <v>0</v>
      </c>
    </row>
    <row r="71" spans="1:8" ht="20">
      <c r="A71" s="20"/>
      <c r="B71" s="20" t="s">
        <v>220</v>
      </c>
      <c r="C71" s="20"/>
      <c r="D71" s="21">
        <v>278</v>
      </c>
      <c r="E71" s="79"/>
      <c r="F71" s="283">
        <f>E71/$D71</f>
        <v>0</v>
      </c>
      <c r="G71" s="79"/>
      <c r="H71" s="267">
        <f>G71/$D71</f>
        <v>0</v>
      </c>
    </row>
    <row r="72" spans="1:8" ht="20">
      <c r="A72" s="20"/>
      <c r="B72" s="20" t="s">
        <v>221</v>
      </c>
      <c r="C72" s="20"/>
      <c r="D72" s="21">
        <v>101.1</v>
      </c>
      <c r="E72" s="79"/>
      <c r="F72" s="283">
        <f>E72/$D72</f>
        <v>0</v>
      </c>
      <c r="G72" s="79"/>
      <c r="H72" s="267">
        <f>G72/$D72</f>
        <v>0</v>
      </c>
    </row>
    <row r="73" spans="1:8" ht="18">
      <c r="A73" s="20"/>
      <c r="B73" s="20" t="s">
        <v>205</v>
      </c>
      <c r="C73" s="20"/>
      <c r="D73" s="21">
        <v>287.5</v>
      </c>
      <c r="E73" s="79"/>
      <c r="F73" s="283">
        <f>E73/$D73</f>
        <v>0</v>
      </c>
      <c r="G73" s="79"/>
      <c r="H73" s="267">
        <f>G73/$D73</f>
        <v>0</v>
      </c>
    </row>
    <row r="74" spans="1:8" ht="20">
      <c r="A74" s="20"/>
      <c r="B74" s="20" t="s">
        <v>222</v>
      </c>
      <c r="C74" s="20"/>
      <c r="D74" s="21"/>
      <c r="E74" s="79"/>
      <c r="F74" s="278"/>
      <c r="G74" s="79"/>
      <c r="H74" s="262"/>
    </row>
    <row r="75" spans="1:8" ht="20">
      <c r="A75" s="16"/>
      <c r="B75" s="16" t="s">
        <v>223</v>
      </c>
      <c r="C75" s="16"/>
      <c r="D75" s="17"/>
      <c r="E75" s="84"/>
      <c r="F75" s="279"/>
      <c r="G75" s="79"/>
      <c r="H75" s="263"/>
    </row>
    <row r="76" spans="1:8" ht="18">
      <c r="A76" s="22" t="s">
        <v>206</v>
      </c>
      <c r="B76" s="14"/>
      <c r="C76" s="14"/>
      <c r="D76" s="15"/>
      <c r="E76" s="81"/>
      <c r="F76" s="284"/>
      <c r="G76" s="81"/>
      <c r="H76" s="268"/>
    </row>
    <row r="77" spans="1:8" ht="18">
      <c r="A77" s="20"/>
      <c r="B77" s="20" t="s">
        <v>207</v>
      </c>
      <c r="C77" s="20"/>
      <c r="D77" s="21"/>
      <c r="E77" s="79"/>
      <c r="F77" s="285"/>
      <c r="G77" s="79"/>
      <c r="H77" s="269"/>
    </row>
    <row r="78" spans="1:8" ht="18">
      <c r="A78" s="20"/>
      <c r="B78" s="20" t="s">
        <v>208</v>
      </c>
      <c r="C78" s="20"/>
      <c r="D78" s="21"/>
      <c r="E78" s="79"/>
      <c r="F78" s="285"/>
      <c r="G78" s="79"/>
      <c r="H78" s="269"/>
    </row>
    <row r="79" spans="1:8" ht="18">
      <c r="A79" s="20"/>
      <c r="B79" s="20" t="s">
        <v>209</v>
      </c>
      <c r="C79" s="20"/>
      <c r="D79" s="21"/>
      <c r="E79" s="79"/>
      <c r="F79" s="285"/>
      <c r="G79" s="79"/>
      <c r="H79" s="269"/>
    </row>
    <row r="80" spans="1:8" ht="18">
      <c r="A80" s="23"/>
      <c r="B80" s="16" t="s">
        <v>210</v>
      </c>
      <c r="C80" s="16"/>
      <c r="D80" s="16"/>
      <c r="E80" s="84"/>
      <c r="F80" s="286"/>
      <c r="G80" s="79"/>
      <c r="H80" s="270"/>
    </row>
    <row r="81" spans="1:8" ht="17.75" customHeight="1">
      <c r="A81" s="513" t="s">
        <v>233</v>
      </c>
      <c r="B81" s="513"/>
      <c r="C81" s="28"/>
      <c r="D81" s="28"/>
      <c r="E81" s="41"/>
      <c r="F81" s="287"/>
      <c r="G81" s="44"/>
      <c r="H81" s="271"/>
    </row>
    <row r="82" spans="1:8" ht="17.75" customHeight="1">
      <c r="A82" s="29"/>
      <c r="B82" s="20" t="s">
        <v>234</v>
      </c>
      <c r="C82" s="29"/>
      <c r="D82" s="29"/>
      <c r="E82" s="42"/>
      <c r="F82" s="288"/>
      <c r="G82" s="85"/>
      <c r="H82" s="272"/>
    </row>
    <row r="83" spans="1:8" ht="17.75" customHeight="1">
      <c r="A83" s="29"/>
      <c r="B83" s="20" t="s">
        <v>235</v>
      </c>
      <c r="C83" s="29"/>
      <c r="D83" s="29"/>
      <c r="E83" s="42"/>
      <c r="F83" s="288"/>
      <c r="G83" s="85"/>
      <c r="H83" s="273"/>
    </row>
    <row r="84" spans="1:8" ht="17.75" customHeight="1">
      <c r="A84" s="29"/>
      <c r="B84" s="20" t="s">
        <v>236</v>
      </c>
      <c r="C84" s="29"/>
      <c r="D84" s="29"/>
      <c r="E84" s="42"/>
      <c r="F84" s="288"/>
      <c r="G84" s="85"/>
      <c r="H84" s="272"/>
    </row>
    <row r="85" spans="1:8" ht="17.75" customHeight="1">
      <c r="A85" s="29"/>
      <c r="B85" s="20" t="s">
        <v>237</v>
      </c>
      <c r="C85" s="29"/>
      <c r="D85" s="29"/>
      <c r="E85" s="42"/>
      <c r="F85" s="288"/>
      <c r="G85" s="85"/>
      <c r="H85" s="272"/>
    </row>
    <row r="86" spans="1:8" ht="17.75" customHeight="1">
      <c r="A86" s="29"/>
      <c r="B86" s="20" t="s">
        <v>238</v>
      </c>
      <c r="C86" s="29"/>
      <c r="D86" s="29"/>
      <c r="E86" s="42"/>
      <c r="F86" s="288"/>
      <c r="G86" s="85"/>
      <c r="H86" s="272"/>
    </row>
    <row r="87" spans="1:8" ht="17.75" customHeight="1">
      <c r="A87" s="38"/>
      <c r="B87" s="16" t="s">
        <v>239</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B1" zoomScale="130" zoomScaleNormal="130" workbookViewId="0">
      <pane ySplit="6" topLeftCell="A7" activePane="bottomLeft" state="frozen"/>
      <selection pane="bottomLeft" activeCell="E16" sqref="E1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112</v>
      </c>
      <c r="B1" s="86" t="s">
        <v>583</v>
      </c>
      <c r="C1" s="300"/>
    </row>
    <row r="2" spans="1:68" s="253" customFormat="1" ht="13.25" customHeight="1">
      <c r="A2" s="253" t="s">
        <v>113</v>
      </c>
      <c r="B2" s="86" t="s">
        <v>592</v>
      </c>
      <c r="C2" s="300"/>
    </row>
    <row r="3" spans="1:68" s="253" customFormat="1" ht="13.25" customHeight="1">
      <c r="A3" s="253" t="s">
        <v>114</v>
      </c>
      <c r="B3" s="86" t="s">
        <v>700</v>
      </c>
      <c r="C3" s="300"/>
    </row>
    <row r="4" spans="1:68" s="253" customFormat="1" ht="13.25" customHeight="1">
      <c r="A4" s="253" t="s">
        <v>263</v>
      </c>
      <c r="B4" s="87">
        <v>1935</v>
      </c>
      <c r="C4" s="300"/>
    </row>
    <row r="5" spans="1:68" s="254" customFormat="1" ht="13.25" customHeight="1">
      <c r="B5" s="301"/>
      <c r="C5" s="302"/>
      <c r="T5" s="528" t="s">
        <v>482</v>
      </c>
      <c r="U5" s="529"/>
      <c r="V5" s="529"/>
      <c r="W5" s="529"/>
      <c r="X5" s="529"/>
      <c r="Y5" s="529"/>
      <c r="Z5" s="529"/>
      <c r="AA5" s="529"/>
      <c r="AB5" s="529"/>
      <c r="AC5" s="529"/>
      <c r="AD5" s="529"/>
      <c r="AE5" s="529"/>
      <c r="AF5" s="529"/>
      <c r="AG5" s="529"/>
      <c r="AH5" s="529"/>
      <c r="AI5" s="529"/>
      <c r="AJ5" s="529"/>
      <c r="AK5" s="529"/>
      <c r="AL5" s="529"/>
      <c r="AM5" s="529"/>
      <c r="AN5" s="529"/>
      <c r="AO5" s="529"/>
      <c r="AP5" s="530"/>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602</v>
      </c>
      <c r="C6" s="305" t="s">
        <v>1</v>
      </c>
      <c r="D6" s="256" t="s">
        <v>3</v>
      </c>
      <c r="E6" s="256" t="s">
        <v>466</v>
      </c>
      <c r="F6" s="256" t="s">
        <v>593</v>
      </c>
      <c r="G6" s="256" t="s">
        <v>468</v>
      </c>
      <c r="H6" s="256" t="s">
        <v>486</v>
      </c>
      <c r="I6" s="256" t="s">
        <v>487</v>
      </c>
      <c r="J6" s="256" t="s">
        <v>722</v>
      </c>
      <c r="K6" s="256" t="s">
        <v>5</v>
      </c>
      <c r="L6" s="256" t="s">
        <v>45</v>
      </c>
      <c r="M6" s="256" t="s">
        <v>101</v>
      </c>
      <c r="N6" s="256" t="s">
        <v>407</v>
      </c>
      <c r="O6" s="256" t="s">
        <v>339</v>
      </c>
      <c r="P6" s="256" t="s">
        <v>299</v>
      </c>
      <c r="Q6" s="256" t="s">
        <v>6</v>
      </c>
      <c r="R6" s="256" t="s">
        <v>10</v>
      </c>
      <c r="S6" s="256" t="s">
        <v>378</v>
      </c>
      <c r="T6" s="512" t="s">
        <v>701</v>
      </c>
      <c r="U6" s="258" t="s">
        <v>17</v>
      </c>
      <c r="V6" s="258" t="s">
        <v>713</v>
      </c>
      <c r="W6" s="258" t="s">
        <v>13</v>
      </c>
      <c r="X6" s="258" t="s">
        <v>11</v>
      </c>
      <c r="Y6" s="258" t="s">
        <v>340</v>
      </c>
      <c r="Z6" s="258" t="s">
        <v>7</v>
      </c>
      <c r="AA6" s="258" t="s">
        <v>720</v>
      </c>
      <c r="AB6" s="258" t="s">
        <v>12</v>
      </c>
      <c r="AC6" s="258" t="s">
        <v>16</v>
      </c>
      <c r="AD6" s="258" t="s">
        <v>15</v>
      </c>
      <c r="AE6" s="258" t="s">
        <v>714</v>
      </c>
      <c r="AF6" s="258" t="s">
        <v>8</v>
      </c>
      <c r="AG6" s="258" t="s">
        <v>715</v>
      </c>
      <c r="AH6" s="258" t="s">
        <v>716</v>
      </c>
      <c r="AI6" s="258" t="s">
        <v>19</v>
      </c>
      <c r="AJ6" s="258" t="s">
        <v>488</v>
      </c>
      <c r="AK6" s="258" t="s">
        <v>412</v>
      </c>
      <c r="AL6" s="258" t="s">
        <v>341</v>
      </c>
      <c r="AM6" s="258" t="s">
        <v>14</v>
      </c>
      <c r="AN6" s="258" t="s">
        <v>717</v>
      </c>
      <c r="AO6" s="258" t="s">
        <v>342</v>
      </c>
      <c r="AP6" s="258" t="s">
        <v>718</v>
      </c>
      <c r="AQ6" s="258" t="s">
        <v>719</v>
      </c>
      <c r="AR6" s="258" t="s">
        <v>44</v>
      </c>
      <c r="AS6" s="258" t="s">
        <v>29</v>
      </c>
      <c r="AT6" s="258" t="s">
        <v>28</v>
      </c>
      <c r="AU6" s="258" t="s">
        <v>22</v>
      </c>
      <c r="AV6" s="258" t="s">
        <v>20</v>
      </c>
      <c r="AW6" s="258" t="s">
        <v>343</v>
      </c>
      <c r="AX6" s="258" t="s">
        <v>328</v>
      </c>
      <c r="AY6" s="258" t="s">
        <v>24</v>
      </c>
      <c r="AZ6" s="258" t="s">
        <v>21</v>
      </c>
      <c r="BA6" s="258" t="s">
        <v>26</v>
      </c>
      <c r="BB6" s="258" t="s">
        <v>25</v>
      </c>
      <c r="BC6" s="258" t="s">
        <v>42</v>
      </c>
      <c r="BD6" s="258" t="s">
        <v>596</v>
      </c>
      <c r="BE6" s="258" t="s">
        <v>32</v>
      </c>
      <c r="BF6" s="258" t="s">
        <v>33</v>
      </c>
      <c r="BG6" s="258" t="s">
        <v>30</v>
      </c>
      <c r="BH6" s="258" t="s">
        <v>597</v>
      </c>
      <c r="BI6" s="258" t="s">
        <v>64</v>
      </c>
      <c r="BJ6" s="258" t="s">
        <v>344</v>
      </c>
      <c r="BK6" s="258" t="s">
        <v>23</v>
      </c>
      <c r="BL6" s="258" t="s">
        <v>27</v>
      </c>
      <c r="BM6" s="258" t="s">
        <v>345</v>
      </c>
      <c r="BN6" s="258" t="s">
        <v>721</v>
      </c>
      <c r="BO6" s="258" t="s">
        <v>31</v>
      </c>
      <c r="BP6" s="258" t="s">
        <v>43</v>
      </c>
    </row>
    <row r="7" spans="1:68" ht="13.25" customHeight="1">
      <c r="A7" s="251">
        <v>0</v>
      </c>
      <c r="B7" s="472">
        <v>2.2222222221898846E-2</v>
      </c>
      <c r="C7">
        <v>0.53333333332557231</v>
      </c>
      <c r="D7" s="413">
        <v>20</v>
      </c>
      <c r="E7" s="64"/>
      <c r="F7" s="299"/>
      <c r="G7"/>
      <c r="H7" s="65">
        <v>0.25</v>
      </c>
      <c r="I7" s="307">
        <v>4.582484725050906E-3</v>
      </c>
      <c r="J7" s="307">
        <v>0.25458248472505091</v>
      </c>
      <c r="K7" s="325">
        <v>98.2</v>
      </c>
      <c r="L7" s="326"/>
      <c r="M7" s="64"/>
      <c r="N7" s="298"/>
      <c r="O7" s="298"/>
      <c r="P7" s="64"/>
      <c r="Q7" s="64"/>
      <c r="R7" s="297">
        <v>325</v>
      </c>
      <c r="S7" s="65"/>
      <c r="T7" s="100">
        <v>0</v>
      </c>
      <c r="U7" s="479">
        <v>5.6000000000000001E-2</v>
      </c>
      <c r="V7" s="479">
        <v>1.976</v>
      </c>
      <c r="W7" s="479">
        <v>6.1109999999999998</v>
      </c>
      <c r="X7" s="479">
        <v>1.7030000000000001</v>
      </c>
      <c r="Y7" s="479">
        <v>1.014</v>
      </c>
      <c r="Z7" s="65">
        <v>33.304469459801503</v>
      </c>
      <c r="AA7" s="479">
        <v>0</v>
      </c>
      <c r="AB7" s="479">
        <v>2.2599999999999998</v>
      </c>
      <c r="AC7" s="479">
        <v>0</v>
      </c>
      <c r="AD7" s="479">
        <v>0</v>
      </c>
      <c r="AE7" s="479">
        <v>0</v>
      </c>
      <c r="AF7" s="65">
        <v>0.88809946714031973</v>
      </c>
      <c r="AG7" s="479">
        <v>0</v>
      </c>
      <c r="AH7" s="479">
        <v>0</v>
      </c>
      <c r="AI7" s="479">
        <v>0</v>
      </c>
      <c r="AJ7" s="477">
        <v>0</v>
      </c>
      <c r="AK7" s="479">
        <v>0</v>
      </c>
      <c r="AL7" s="479">
        <v>0</v>
      </c>
      <c r="AM7" s="479">
        <v>0</v>
      </c>
      <c r="AN7" s="479">
        <v>0</v>
      </c>
      <c r="AO7" s="479">
        <v>0</v>
      </c>
      <c r="AP7" s="479">
        <v>0</v>
      </c>
      <c r="AQ7" s="479">
        <v>0</v>
      </c>
      <c r="AR7" s="65">
        <v>0</v>
      </c>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v>1</v>
      </c>
      <c r="B8" s="472">
        <v>0.88333333333139308</v>
      </c>
      <c r="C8">
        <v>21.199999999953434</v>
      </c>
      <c r="D8" s="413">
        <v>20</v>
      </c>
      <c r="E8" s="64"/>
      <c r="F8" s="299"/>
      <c r="G8"/>
      <c r="H8" s="65">
        <v>0.40849999914169305</v>
      </c>
      <c r="I8" s="307">
        <v>3.0715574719535899E-3</v>
      </c>
      <c r="J8" s="307">
        <v>0.41157155661364664</v>
      </c>
      <c r="K8" s="325">
        <v>99.253700256347656</v>
      </c>
      <c r="L8" s="326"/>
      <c r="M8" s="64"/>
      <c r="N8" s="298"/>
      <c r="O8" s="298"/>
      <c r="P8" s="64"/>
      <c r="Q8" s="64"/>
      <c r="R8" s="297">
        <v>326</v>
      </c>
      <c r="S8" s="65"/>
      <c r="T8" s="102">
        <v>0.23790920273805341</v>
      </c>
      <c r="U8" s="479">
        <v>6.3E-2</v>
      </c>
      <c r="V8" s="479">
        <v>2.0150000000000001</v>
      </c>
      <c r="W8" s="479">
        <v>5.968</v>
      </c>
      <c r="X8" s="479">
        <v>1.7549999999999999</v>
      </c>
      <c r="Y8" s="479">
        <v>1.083</v>
      </c>
      <c r="Z8" s="65">
        <v>33.415484358000839</v>
      </c>
      <c r="AA8" s="479">
        <v>0</v>
      </c>
      <c r="AB8" s="479">
        <v>2.31</v>
      </c>
      <c r="AC8" s="479">
        <v>0</v>
      </c>
      <c r="AD8" s="479">
        <v>0</v>
      </c>
      <c r="AE8" s="479">
        <v>0</v>
      </c>
      <c r="AF8" s="65">
        <v>1.3321492007104796</v>
      </c>
      <c r="AG8" s="479">
        <v>0</v>
      </c>
      <c r="AH8" s="479">
        <v>0</v>
      </c>
      <c r="AI8" s="479">
        <v>0</v>
      </c>
      <c r="AJ8" s="477">
        <v>0</v>
      </c>
      <c r="AK8" s="479">
        <v>0</v>
      </c>
      <c r="AL8" s="479">
        <v>0</v>
      </c>
      <c r="AM8" s="479">
        <v>0</v>
      </c>
      <c r="AN8" s="479">
        <v>0</v>
      </c>
      <c r="AO8" s="479">
        <v>0</v>
      </c>
      <c r="AP8" s="479">
        <v>0</v>
      </c>
      <c r="AQ8" s="479">
        <v>0</v>
      </c>
      <c r="AR8" s="65">
        <v>0</v>
      </c>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v>2</v>
      </c>
      <c r="B9" s="472">
        <v>2.0194444444423425</v>
      </c>
      <c r="C9">
        <v>48.46666666661622</v>
      </c>
      <c r="D9" s="413">
        <v>20</v>
      </c>
      <c r="E9" s="64"/>
      <c r="F9" s="299"/>
      <c r="G9"/>
      <c r="H9" s="65">
        <v>0.79</v>
      </c>
      <c r="I9" s="307">
        <v>7.9797979797980867E-3</v>
      </c>
      <c r="J9" s="307">
        <v>0.79797979797979812</v>
      </c>
      <c r="K9" s="325">
        <v>99</v>
      </c>
      <c r="L9" s="326"/>
      <c r="M9" s="64"/>
      <c r="N9" s="298"/>
      <c r="O9" s="298"/>
      <c r="P9" s="64"/>
      <c r="Q9" s="64"/>
      <c r="R9" s="297">
        <v>331</v>
      </c>
      <c r="S9" s="65"/>
      <c r="T9" s="102">
        <v>2.0361132618648101</v>
      </c>
      <c r="U9" s="479">
        <v>6.3E-2</v>
      </c>
      <c r="V9" s="479">
        <v>1.7390000000000001</v>
      </c>
      <c r="W9" s="479">
        <v>5.2069999999999999</v>
      </c>
      <c r="X9" s="479">
        <v>1.728</v>
      </c>
      <c r="Y9" s="479">
        <v>1.04</v>
      </c>
      <c r="Z9" s="65">
        <v>31.972290681409444</v>
      </c>
      <c r="AA9" s="479">
        <v>0.26600000000000001</v>
      </c>
      <c r="AB9" s="479">
        <v>2.2650000000000001</v>
      </c>
      <c r="AC9" s="479">
        <v>0</v>
      </c>
      <c r="AD9" s="479">
        <v>0</v>
      </c>
      <c r="AE9" s="479">
        <v>0</v>
      </c>
      <c r="AF9" s="65">
        <v>2.5532859680284195</v>
      </c>
      <c r="AG9" s="479">
        <v>0</v>
      </c>
      <c r="AH9" s="479">
        <v>0</v>
      </c>
      <c r="AI9" s="479">
        <v>0</v>
      </c>
      <c r="AJ9" s="477">
        <v>0</v>
      </c>
      <c r="AK9" s="479">
        <v>0</v>
      </c>
      <c r="AL9" s="479">
        <v>0</v>
      </c>
      <c r="AM9" s="479">
        <v>0</v>
      </c>
      <c r="AN9" s="479">
        <v>0</v>
      </c>
      <c r="AO9" s="479">
        <v>0</v>
      </c>
      <c r="AP9" s="479">
        <v>0</v>
      </c>
      <c r="AQ9" s="479">
        <v>0</v>
      </c>
      <c r="AR9" s="65">
        <v>0</v>
      </c>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v>3</v>
      </c>
      <c r="B10" s="472">
        <v>2.9569444444423425</v>
      </c>
      <c r="C10">
        <v>70.96666666661622</v>
      </c>
      <c r="D10" s="413">
        <v>20</v>
      </c>
      <c r="E10" s="64"/>
      <c r="F10" s="299"/>
      <c r="G10"/>
      <c r="H10" s="65">
        <v>1.3430000377655029</v>
      </c>
      <c r="I10" s="307">
        <v>1.9448929908496337E-2</v>
      </c>
      <c r="J10" s="307">
        <v>1.3624489676739993</v>
      </c>
      <c r="K10" s="325">
        <v>98.572502136230469</v>
      </c>
      <c r="L10" s="326"/>
      <c r="M10" s="64"/>
      <c r="N10" s="298"/>
      <c r="O10" s="298"/>
      <c r="P10" s="64"/>
      <c r="Q10" s="64"/>
      <c r="R10" s="297">
        <v>326</v>
      </c>
      <c r="S10" s="65"/>
      <c r="T10" s="102">
        <v>4.1004094487096108</v>
      </c>
      <c r="U10" s="479">
        <v>9.8000000000000004E-2</v>
      </c>
      <c r="V10" s="479">
        <v>1.6719999999999999</v>
      </c>
      <c r="W10" s="479">
        <v>4.51</v>
      </c>
      <c r="X10" s="479">
        <v>1.716</v>
      </c>
      <c r="Y10" s="479">
        <v>0.96499999999999997</v>
      </c>
      <c r="Z10" s="65">
        <v>30.251559759319701</v>
      </c>
      <c r="AA10" s="479">
        <v>0.35799999999999998</v>
      </c>
      <c r="AB10" s="479">
        <v>2.2429999999999999</v>
      </c>
      <c r="AC10" s="479">
        <v>0</v>
      </c>
      <c r="AD10" s="479">
        <v>0</v>
      </c>
      <c r="AE10" s="479">
        <v>0</v>
      </c>
      <c r="AF10" s="65">
        <v>3.8854351687388986</v>
      </c>
      <c r="AG10" s="479">
        <v>0</v>
      </c>
      <c r="AH10" s="479">
        <v>0</v>
      </c>
      <c r="AI10" s="479">
        <v>0</v>
      </c>
      <c r="AJ10" s="477">
        <v>0</v>
      </c>
      <c r="AK10" s="479">
        <v>0</v>
      </c>
      <c r="AL10" s="479">
        <v>0</v>
      </c>
      <c r="AM10" s="479">
        <v>0</v>
      </c>
      <c r="AN10" s="479">
        <v>0</v>
      </c>
      <c r="AO10" s="479">
        <v>0</v>
      </c>
      <c r="AP10" s="479">
        <v>0</v>
      </c>
      <c r="AQ10" s="479">
        <v>0</v>
      </c>
      <c r="AR10" s="65">
        <v>0</v>
      </c>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v>4</v>
      </c>
      <c r="B11" s="472">
        <v>3.9770833333313931</v>
      </c>
      <c r="C11">
        <v>95.449999999953434</v>
      </c>
      <c r="D11" s="413">
        <v>20</v>
      </c>
      <c r="E11" s="64"/>
      <c r="F11" s="299"/>
      <c r="G11"/>
      <c r="H11" s="65">
        <v>2.6090999675750735</v>
      </c>
      <c r="I11" s="307">
        <v>2.3031147254761297E-2</v>
      </c>
      <c r="J11" s="307">
        <v>2.6321311148298348</v>
      </c>
      <c r="K11" s="325">
        <v>99.125</v>
      </c>
      <c r="L11" s="326"/>
      <c r="M11" s="64"/>
      <c r="N11" s="298"/>
      <c r="O11" s="298"/>
      <c r="P11" s="64"/>
      <c r="Q11" s="64"/>
      <c r="R11" s="297">
        <v>345</v>
      </c>
      <c r="S11" s="65">
        <v>20.71</v>
      </c>
      <c r="T11" s="102">
        <v>7.9942980563749506</v>
      </c>
      <c r="U11" s="479">
        <v>0.25800000000000001</v>
      </c>
      <c r="V11" s="479">
        <v>2.1360000000000001</v>
      </c>
      <c r="W11" s="479">
        <v>5.6870000000000003</v>
      </c>
      <c r="X11" s="479">
        <v>1.593</v>
      </c>
      <c r="Y11" s="479">
        <v>0.84899999999999998</v>
      </c>
      <c r="Z11" s="65">
        <v>33.082439663402823</v>
      </c>
      <c r="AA11" s="479">
        <v>0.64800000000000002</v>
      </c>
      <c r="AB11" s="479">
        <v>6.2320000000000002</v>
      </c>
      <c r="AC11" s="479">
        <v>0</v>
      </c>
      <c r="AD11" s="479">
        <v>0</v>
      </c>
      <c r="AE11" s="479">
        <v>0</v>
      </c>
      <c r="AF11" s="65">
        <v>5.7726465364120783</v>
      </c>
      <c r="AG11" s="479">
        <v>0</v>
      </c>
      <c r="AH11" s="479">
        <v>0</v>
      </c>
      <c r="AI11" s="479">
        <v>0</v>
      </c>
      <c r="AJ11" s="477">
        <v>0</v>
      </c>
      <c r="AK11" s="479">
        <v>0</v>
      </c>
      <c r="AL11" s="479">
        <v>0</v>
      </c>
      <c r="AM11" s="479">
        <v>0</v>
      </c>
      <c r="AN11" s="479">
        <v>0</v>
      </c>
      <c r="AO11" s="479">
        <v>0</v>
      </c>
      <c r="AP11" s="479">
        <v>0</v>
      </c>
      <c r="AQ11" s="479">
        <v>0</v>
      </c>
      <c r="AR11" s="65">
        <v>0</v>
      </c>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v>5</v>
      </c>
      <c r="B12" s="481">
        <v>4.828472222223354</v>
      </c>
      <c r="C12" s="482">
        <v>115.8833333333605</v>
      </c>
      <c r="D12" s="488">
        <v>35</v>
      </c>
      <c r="E12" s="64"/>
      <c r="F12" s="299"/>
      <c r="G12"/>
      <c r="H12" s="65">
        <v>3.9289001060485846</v>
      </c>
      <c r="I12" s="307">
        <v>4.1964126657235035E-2</v>
      </c>
      <c r="J12" s="307">
        <v>3.9708642327058197</v>
      </c>
      <c r="K12" s="325">
        <v>98.943199157714844</v>
      </c>
      <c r="L12" s="326"/>
      <c r="M12" s="64"/>
      <c r="N12" s="298"/>
      <c r="O12" s="298"/>
      <c r="P12" s="64"/>
      <c r="Q12" s="64"/>
      <c r="R12" s="297">
        <v>375</v>
      </c>
      <c r="S12" s="65">
        <v>75.08</v>
      </c>
      <c r="T12" s="102">
        <v>12.867750240484616</v>
      </c>
      <c r="U12" s="479">
        <v>0.57899999999999996</v>
      </c>
      <c r="V12" s="479">
        <v>2.411</v>
      </c>
      <c r="W12" s="479">
        <v>6.4889999999999999</v>
      </c>
      <c r="X12" s="479">
        <v>1.7989999999999999</v>
      </c>
      <c r="Y12" s="479">
        <v>0.8</v>
      </c>
      <c r="Z12" s="65">
        <v>34.248096094495885</v>
      </c>
      <c r="AA12" s="479">
        <v>0.96</v>
      </c>
      <c r="AB12" s="479">
        <v>9.57</v>
      </c>
      <c r="AC12" s="479">
        <v>0</v>
      </c>
      <c r="AD12" s="479">
        <v>0</v>
      </c>
      <c r="AE12" s="479">
        <v>0</v>
      </c>
      <c r="AF12" s="65">
        <v>7.659857904085257</v>
      </c>
      <c r="AG12" s="479">
        <v>0</v>
      </c>
      <c r="AH12" s="479">
        <v>0</v>
      </c>
      <c r="AI12" s="479">
        <v>0</v>
      </c>
      <c r="AJ12" s="477">
        <v>0</v>
      </c>
      <c r="AK12" s="479">
        <v>0</v>
      </c>
      <c r="AL12" s="479">
        <v>0</v>
      </c>
      <c r="AM12" s="479">
        <v>0</v>
      </c>
      <c r="AN12" s="479">
        <v>0</v>
      </c>
      <c r="AO12" s="479">
        <v>0</v>
      </c>
      <c r="AP12" s="479">
        <v>0</v>
      </c>
      <c r="AQ12" s="479">
        <v>0</v>
      </c>
      <c r="AR12" s="65">
        <v>0</v>
      </c>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v>6</v>
      </c>
      <c r="B13" s="472">
        <v>5.8784722222189885</v>
      </c>
      <c r="C13">
        <v>141.08333333325572</v>
      </c>
      <c r="D13" s="413">
        <v>20</v>
      </c>
      <c r="E13" s="64"/>
      <c r="F13" s="299"/>
      <c r="G13"/>
      <c r="H13" s="65">
        <v>6.4754999710083014</v>
      </c>
      <c r="I13" s="307">
        <v>4.7592416766580214E-2</v>
      </c>
      <c r="J13" s="307">
        <v>6.5230923877748817</v>
      </c>
      <c r="K13" s="325">
        <v>99.270401000976562</v>
      </c>
      <c r="L13" s="326"/>
      <c r="M13" s="64"/>
      <c r="N13" s="298"/>
      <c r="O13" s="298"/>
      <c r="P13" s="64"/>
      <c r="Q13" s="64"/>
      <c r="R13" s="297">
        <v>393</v>
      </c>
      <c r="S13" s="65">
        <v>195.04</v>
      </c>
      <c r="T13" s="102">
        <v>20.620079823926854</v>
      </c>
      <c r="U13" s="479">
        <v>1.4039999999999999</v>
      </c>
      <c r="V13" s="479">
        <v>2.9489999999999998</v>
      </c>
      <c r="W13" s="479">
        <v>6.7220000000000004</v>
      </c>
      <c r="X13" s="479">
        <v>2.1890000000000001</v>
      </c>
      <c r="Y13" s="479">
        <v>0.70099999999999996</v>
      </c>
      <c r="Z13" s="65">
        <v>33.526499256200182</v>
      </c>
      <c r="AA13" s="479">
        <v>1.5780000000000001</v>
      </c>
      <c r="AB13" s="479">
        <v>12.855</v>
      </c>
      <c r="AC13" s="479">
        <v>0</v>
      </c>
      <c r="AD13" s="479">
        <v>0</v>
      </c>
      <c r="AE13" s="479">
        <v>0</v>
      </c>
      <c r="AF13" s="65">
        <v>10.768206039076377</v>
      </c>
      <c r="AG13" s="479">
        <v>0</v>
      </c>
      <c r="AH13" s="479">
        <v>0</v>
      </c>
      <c r="AI13" s="479">
        <v>0</v>
      </c>
      <c r="AJ13" s="477">
        <v>0</v>
      </c>
      <c r="AK13" s="479">
        <v>0</v>
      </c>
      <c r="AL13" s="479">
        <v>0</v>
      </c>
      <c r="AM13" s="479">
        <v>0</v>
      </c>
      <c r="AN13" s="479">
        <v>0</v>
      </c>
      <c r="AO13" s="479">
        <v>0</v>
      </c>
      <c r="AP13" s="479">
        <v>0</v>
      </c>
      <c r="AQ13" s="479">
        <v>0</v>
      </c>
      <c r="AR13" s="65">
        <v>0</v>
      </c>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v>7</v>
      </c>
      <c r="B14" s="472">
        <v>6.8638888888890506</v>
      </c>
      <c r="C14">
        <v>164.73333333333721</v>
      </c>
      <c r="D14" s="413">
        <v>20</v>
      </c>
      <c r="E14" s="64"/>
      <c r="F14" s="299"/>
      <c r="G14"/>
      <c r="H14" s="65">
        <v>9.8106001449584959</v>
      </c>
      <c r="I14" s="307">
        <v>9.2114923807461224E-2</v>
      </c>
      <c r="J14" s="307">
        <v>9.9027150687659571</v>
      </c>
      <c r="K14" s="325">
        <v>99.069801330566406</v>
      </c>
      <c r="L14" s="326"/>
      <c r="M14" s="64"/>
      <c r="N14" s="298"/>
      <c r="O14" s="298"/>
      <c r="P14" s="64"/>
      <c r="Q14" s="64"/>
      <c r="R14" s="297">
        <v>406</v>
      </c>
      <c r="S14" s="65">
        <v>386.43</v>
      </c>
      <c r="T14" s="102">
        <v>30.756762103315186</v>
      </c>
      <c r="U14" s="479">
        <v>3.0390000000000001</v>
      </c>
      <c r="V14" s="479">
        <v>3.3559999999999999</v>
      </c>
      <c r="W14" s="479">
        <v>5.673</v>
      </c>
      <c r="X14" s="479">
        <v>2.976</v>
      </c>
      <c r="Y14" s="479">
        <v>0.61899999999999999</v>
      </c>
      <c r="Z14" s="65">
        <v>29.974022513821357</v>
      </c>
      <c r="AA14" s="479">
        <v>2.4569999999999999</v>
      </c>
      <c r="AB14" s="479">
        <v>16.155999999999999</v>
      </c>
      <c r="AC14" s="479">
        <v>0</v>
      </c>
      <c r="AD14" s="479">
        <v>0</v>
      </c>
      <c r="AE14" s="479">
        <v>0</v>
      </c>
      <c r="AF14" s="65">
        <v>13.987566607460035</v>
      </c>
      <c r="AG14" s="479">
        <v>0</v>
      </c>
      <c r="AH14" s="479">
        <v>0</v>
      </c>
      <c r="AI14" s="479">
        <v>0</v>
      </c>
      <c r="AJ14" s="477">
        <v>0</v>
      </c>
      <c r="AK14" s="479">
        <v>0</v>
      </c>
      <c r="AL14" s="479">
        <v>0</v>
      </c>
      <c r="AM14" s="479">
        <v>0</v>
      </c>
      <c r="AN14" s="479">
        <v>0</v>
      </c>
      <c r="AO14" s="479">
        <v>0</v>
      </c>
      <c r="AP14" s="479">
        <v>0</v>
      </c>
      <c r="AQ14" s="479">
        <v>0</v>
      </c>
      <c r="AR14" s="65">
        <v>0</v>
      </c>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v>8</v>
      </c>
      <c r="B15" s="472">
        <v>7.8798611111051287</v>
      </c>
      <c r="C15">
        <v>189.11666666652309</v>
      </c>
      <c r="D15" s="413">
        <v>20</v>
      </c>
      <c r="E15" s="64"/>
      <c r="F15" s="299"/>
      <c r="G15"/>
      <c r="H15" s="65">
        <v>12.582400186157226</v>
      </c>
      <c r="I15" s="307">
        <v>8.5980720295495416E-2</v>
      </c>
      <c r="J15" s="307">
        <v>12.668380906452722</v>
      </c>
      <c r="K15" s="325">
        <v>99.321296691894531</v>
      </c>
      <c r="L15" s="326"/>
      <c r="M15" s="64"/>
      <c r="N15" s="298"/>
      <c r="O15" s="298"/>
      <c r="P15" s="250"/>
      <c r="Q15" s="250"/>
      <c r="R15" s="297">
        <v>378</v>
      </c>
      <c r="S15" s="65">
        <v>710.45</v>
      </c>
      <c r="T15" s="102">
        <v>44.226152156654031</v>
      </c>
      <c r="U15" s="479">
        <v>5.4450000000000003</v>
      </c>
      <c r="V15" s="479">
        <v>3.2080000000000002</v>
      </c>
      <c r="W15" s="479">
        <v>1.135</v>
      </c>
      <c r="X15" s="479">
        <v>3.758</v>
      </c>
      <c r="Y15" s="479">
        <v>0.44500000000000001</v>
      </c>
      <c r="Z15" s="65">
        <v>18.650502897488842</v>
      </c>
      <c r="AA15" s="479">
        <v>3.4380000000000002</v>
      </c>
      <c r="AB15" s="479">
        <v>15.374000000000001</v>
      </c>
      <c r="AC15" s="479">
        <v>0</v>
      </c>
      <c r="AD15" s="479">
        <v>0</v>
      </c>
      <c r="AE15" s="479">
        <v>0</v>
      </c>
      <c r="AF15" s="65">
        <v>15.430728241563054</v>
      </c>
      <c r="AG15" s="479">
        <v>0</v>
      </c>
      <c r="AH15" s="479">
        <v>0</v>
      </c>
      <c r="AI15" s="479">
        <v>0</v>
      </c>
      <c r="AJ15" s="477">
        <v>0</v>
      </c>
      <c r="AK15" s="479">
        <v>0</v>
      </c>
      <c r="AL15" s="479">
        <v>0</v>
      </c>
      <c r="AM15" s="479">
        <v>0</v>
      </c>
      <c r="AN15" s="479">
        <v>0</v>
      </c>
      <c r="AO15" s="479">
        <v>0</v>
      </c>
      <c r="AP15" s="479">
        <v>0</v>
      </c>
      <c r="AQ15" s="479">
        <v>0</v>
      </c>
      <c r="AR15" s="65">
        <v>0</v>
      </c>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v>9</v>
      </c>
      <c r="B16" s="472">
        <v>8.8777777777722804</v>
      </c>
      <c r="C16">
        <v>213.06666666653473</v>
      </c>
      <c r="D16" s="413">
        <v>20</v>
      </c>
      <c r="E16" s="64"/>
      <c r="F16" s="299"/>
      <c r="G16"/>
      <c r="H16" s="65">
        <v>15.968199594116211</v>
      </c>
      <c r="I16" s="307">
        <v>0.11873738334253403</v>
      </c>
      <c r="J16" s="307">
        <v>16.086936977458745</v>
      </c>
      <c r="K16" s="325">
        <v>99.26190185546875</v>
      </c>
      <c r="L16" s="326"/>
      <c r="M16" s="64"/>
      <c r="N16" s="298"/>
      <c r="O16" s="298"/>
      <c r="P16" s="250"/>
      <c r="Q16" s="250"/>
      <c r="R16" s="297">
        <v>375</v>
      </c>
      <c r="S16" s="65">
        <v>1165.3599999999999</v>
      </c>
      <c r="T16" s="102">
        <v>58.261340562456823</v>
      </c>
      <c r="U16" s="479">
        <v>7.3079999999999998</v>
      </c>
      <c r="V16" s="479">
        <v>2.6469999999999998</v>
      </c>
      <c r="W16" s="479">
        <v>5.8000000000000003E-2</v>
      </c>
      <c r="X16" s="479">
        <v>3.4060000000000001</v>
      </c>
      <c r="Y16" s="479">
        <v>0.26100000000000001</v>
      </c>
      <c r="Z16" s="65">
        <v>9.5472812451430986</v>
      </c>
      <c r="AA16" s="479">
        <v>3.2010000000000001</v>
      </c>
      <c r="AB16" s="479">
        <v>12.234</v>
      </c>
      <c r="AC16" s="479">
        <v>0</v>
      </c>
      <c r="AD16" s="479">
        <v>0</v>
      </c>
      <c r="AE16" s="479">
        <v>0</v>
      </c>
      <c r="AF16" s="65">
        <v>11.323268206039078</v>
      </c>
      <c r="AG16" s="479">
        <v>0</v>
      </c>
      <c r="AH16" s="479">
        <v>0</v>
      </c>
      <c r="AI16" s="479">
        <v>0</v>
      </c>
      <c r="AJ16" s="477">
        <v>0</v>
      </c>
      <c r="AK16" s="479">
        <v>0</v>
      </c>
      <c r="AL16" s="479">
        <v>0</v>
      </c>
      <c r="AM16" s="479">
        <v>0</v>
      </c>
      <c r="AN16" s="479">
        <v>0</v>
      </c>
      <c r="AO16" s="479">
        <v>0</v>
      </c>
      <c r="AP16" s="479">
        <v>0</v>
      </c>
      <c r="AQ16" s="479">
        <v>0</v>
      </c>
      <c r="AR16" s="65">
        <v>0</v>
      </c>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v>10</v>
      </c>
      <c r="B17" s="472">
        <v>9.9243055555562023</v>
      </c>
      <c r="C17">
        <v>238.18333333334886</v>
      </c>
      <c r="D17" s="413">
        <v>46</v>
      </c>
      <c r="E17" s="64"/>
      <c r="F17" s="299"/>
      <c r="G17"/>
      <c r="H17" s="65">
        <v>16.753300531005859</v>
      </c>
      <c r="I17" s="307">
        <v>0.31012733276295279</v>
      </c>
      <c r="J17" s="307">
        <v>17.063427863768812</v>
      </c>
      <c r="K17" s="325">
        <v>98.182502746582031</v>
      </c>
      <c r="L17" s="326"/>
      <c r="M17" s="64"/>
      <c r="N17" s="298"/>
      <c r="O17" s="298"/>
      <c r="P17" s="250"/>
      <c r="Q17" s="250"/>
      <c r="R17" s="297">
        <v>382</v>
      </c>
      <c r="S17" s="65">
        <v>1627.85</v>
      </c>
      <c r="T17" s="102">
        <v>71.298677089160918</v>
      </c>
      <c r="U17" s="479">
        <v>7.4710000000000001</v>
      </c>
      <c r="V17" s="479">
        <v>2.246</v>
      </c>
      <c r="W17" s="479">
        <v>5.8999999999999997E-2</v>
      </c>
      <c r="X17" s="479">
        <v>2.5259999999999998</v>
      </c>
      <c r="Y17" s="479">
        <v>0.14199999999999999</v>
      </c>
      <c r="Z17" s="65">
        <v>6.2723417482626154</v>
      </c>
      <c r="AA17" s="479">
        <v>3.3319999999999999</v>
      </c>
      <c r="AB17" s="479">
        <v>8.4719999999999995</v>
      </c>
      <c r="AC17" s="479">
        <v>0</v>
      </c>
      <c r="AD17" s="479">
        <v>0</v>
      </c>
      <c r="AE17" s="479">
        <v>0</v>
      </c>
      <c r="AF17" s="65">
        <v>8.6589698046181169</v>
      </c>
      <c r="AG17" s="479">
        <v>0</v>
      </c>
      <c r="AH17" s="479">
        <v>0</v>
      </c>
      <c r="AI17" s="479">
        <v>0</v>
      </c>
      <c r="AJ17" s="477">
        <v>0</v>
      </c>
      <c r="AK17" s="479">
        <v>0</v>
      </c>
      <c r="AL17" s="479">
        <v>0</v>
      </c>
      <c r="AM17" s="479">
        <v>0</v>
      </c>
      <c r="AN17" s="479">
        <v>0</v>
      </c>
      <c r="AO17" s="479">
        <v>0</v>
      </c>
      <c r="AP17" s="479">
        <v>0</v>
      </c>
      <c r="AQ17" s="479">
        <v>0</v>
      </c>
      <c r="AR17" s="65">
        <v>0</v>
      </c>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v>11</v>
      </c>
      <c r="B18" s="472">
        <v>10.909722222218988</v>
      </c>
      <c r="C18">
        <v>261.83333333325572</v>
      </c>
      <c r="D18" s="413">
        <v>20</v>
      </c>
      <c r="E18" s="64"/>
      <c r="F18" s="299"/>
      <c r="G18"/>
      <c r="H18" s="65">
        <v>16.191300256347656</v>
      </c>
      <c r="I18" s="307">
        <v>0.38792026582183681</v>
      </c>
      <c r="J18" s="307">
        <v>16.579220522169493</v>
      </c>
      <c r="K18" s="325">
        <v>97.660202026367188</v>
      </c>
      <c r="L18" s="326"/>
      <c r="M18" s="64"/>
      <c r="N18" s="298"/>
      <c r="O18" s="298"/>
      <c r="P18" s="250"/>
      <c r="Q18" s="250"/>
      <c r="R18" s="297">
        <v>382</v>
      </c>
      <c r="S18" s="65">
        <v>2082.52</v>
      </c>
      <c r="T18" s="102">
        <v>86.449325988235898</v>
      </c>
      <c r="U18" s="479">
        <v>6.4710000000000001</v>
      </c>
      <c r="V18" s="479">
        <v>1.889</v>
      </c>
      <c r="W18" s="479">
        <v>6.8000000000000005E-2</v>
      </c>
      <c r="X18" s="479">
        <v>2.2080000000000002</v>
      </c>
      <c r="Y18" s="479">
        <v>8.5999999999999993E-2</v>
      </c>
      <c r="Z18" s="65">
        <v>7.8820577721530221</v>
      </c>
      <c r="AA18" s="479">
        <v>2.7109999999999999</v>
      </c>
      <c r="AB18" s="479">
        <v>5.944</v>
      </c>
      <c r="AC18" s="479">
        <v>0</v>
      </c>
      <c r="AD18" s="479">
        <v>0</v>
      </c>
      <c r="AE18" s="479">
        <v>0</v>
      </c>
      <c r="AF18" s="65">
        <v>5.3285968028419184</v>
      </c>
      <c r="AG18" s="479">
        <v>0</v>
      </c>
      <c r="AH18" s="479">
        <v>0</v>
      </c>
      <c r="AI18" s="479">
        <v>0</v>
      </c>
      <c r="AJ18" s="477">
        <v>0</v>
      </c>
      <c r="AK18" s="479">
        <v>0</v>
      </c>
      <c r="AL18" s="479">
        <v>0</v>
      </c>
      <c r="AM18" s="479">
        <v>0</v>
      </c>
      <c r="AN18" s="479">
        <v>0</v>
      </c>
      <c r="AO18" s="479">
        <v>0</v>
      </c>
      <c r="AP18" s="479">
        <v>0</v>
      </c>
      <c r="AQ18" s="479">
        <v>0</v>
      </c>
      <c r="AR18" s="65">
        <v>0</v>
      </c>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v>12</v>
      </c>
      <c r="B19" s="472">
        <v>11.868055555554747</v>
      </c>
      <c r="C19">
        <v>284.83333333331393</v>
      </c>
      <c r="D19" s="413">
        <v>20</v>
      </c>
      <c r="E19" s="64"/>
      <c r="F19" s="299"/>
      <c r="G19"/>
      <c r="H19" s="65">
        <v>16.129900796508789</v>
      </c>
      <c r="I19" s="307">
        <v>0.65608017913175942</v>
      </c>
      <c r="J19" s="307">
        <v>16.785980975640548</v>
      </c>
      <c r="K19" s="325">
        <v>96.091499328613281</v>
      </c>
      <c r="L19" s="326"/>
      <c r="M19" s="64"/>
      <c r="N19" s="298"/>
      <c r="O19" s="298"/>
      <c r="P19" s="250"/>
      <c r="Q19" s="250"/>
      <c r="R19" s="297">
        <v>408</v>
      </c>
      <c r="S19" s="65">
        <v>2540.4499999999998</v>
      </c>
      <c r="T19" s="102">
        <v>103.05467116437173</v>
      </c>
      <c r="U19" s="479">
        <v>4.76</v>
      </c>
      <c r="V19" s="479">
        <v>1.5740000000000001</v>
      </c>
      <c r="W19" s="479">
        <v>6.7000000000000004E-2</v>
      </c>
      <c r="X19" s="479">
        <v>1.716</v>
      </c>
      <c r="Y19" s="479">
        <v>9.9000000000000005E-2</v>
      </c>
      <c r="Z19" s="65">
        <v>8.8811918559470691</v>
      </c>
      <c r="AA19" s="479">
        <v>2.5529999999999999</v>
      </c>
      <c r="AB19" s="479">
        <v>3.5590000000000002</v>
      </c>
      <c r="AC19" s="479">
        <v>0</v>
      </c>
      <c r="AD19" s="479">
        <v>0</v>
      </c>
      <c r="AE19" s="479">
        <v>0</v>
      </c>
      <c r="AF19" s="65">
        <v>3.3303730017761985</v>
      </c>
      <c r="AG19" s="479">
        <v>0</v>
      </c>
      <c r="AH19" s="479">
        <v>0</v>
      </c>
      <c r="AI19" s="479">
        <v>0</v>
      </c>
      <c r="AJ19" s="477">
        <v>0</v>
      </c>
      <c r="AK19" s="479">
        <v>0</v>
      </c>
      <c r="AL19" s="479">
        <v>0</v>
      </c>
      <c r="AM19" s="479">
        <v>0</v>
      </c>
      <c r="AN19" s="479">
        <v>0</v>
      </c>
      <c r="AO19" s="479">
        <v>0</v>
      </c>
      <c r="AP19" s="479">
        <v>0</v>
      </c>
      <c r="AQ19" s="479">
        <v>0</v>
      </c>
      <c r="AR19" s="65">
        <v>0</v>
      </c>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v>13</v>
      </c>
      <c r="B20" s="472">
        <v>12.861111111109494</v>
      </c>
      <c r="C20">
        <v>308.66666666662786</v>
      </c>
      <c r="D20" s="413">
        <v>20</v>
      </c>
      <c r="E20" s="290"/>
      <c r="F20" s="290"/>
      <c r="G20" s="250"/>
      <c r="H20" s="250">
        <v>15.486100061035156</v>
      </c>
      <c r="I20" s="307">
        <v>1.1402165897147682</v>
      </c>
      <c r="J20" s="307">
        <v>16.626316650749924</v>
      </c>
      <c r="K20" s="314">
        <v>93.142097473144531</v>
      </c>
      <c r="L20" s="250"/>
      <c r="M20" s="250"/>
      <c r="N20" s="250"/>
      <c r="O20" s="250"/>
      <c r="P20" s="250"/>
      <c r="Q20" s="250"/>
      <c r="R20" s="297">
        <v>424</v>
      </c>
      <c r="S20" s="65">
        <v>2894.43</v>
      </c>
      <c r="T20" s="102">
        <v>118.69643760746584</v>
      </c>
      <c r="U20" s="479">
        <v>2.8809999999999998</v>
      </c>
      <c r="V20" s="479">
        <v>1.327</v>
      </c>
      <c r="W20" s="479">
        <v>7.4999999999999997E-2</v>
      </c>
      <c r="X20" s="479">
        <v>1.448</v>
      </c>
      <c r="Y20" s="479">
        <v>0.191</v>
      </c>
      <c r="Z20" s="250">
        <v>12.65569839472457</v>
      </c>
      <c r="AA20" s="479">
        <v>2.3639999999999999</v>
      </c>
      <c r="AB20" s="479">
        <v>2.2330000000000001</v>
      </c>
      <c r="AC20" s="479">
        <v>0</v>
      </c>
      <c r="AD20" s="479">
        <v>0</v>
      </c>
      <c r="AE20" s="479">
        <v>0</v>
      </c>
      <c r="AF20" s="250">
        <v>2.1092362344582591</v>
      </c>
      <c r="AG20" s="479">
        <v>0</v>
      </c>
      <c r="AH20" s="479">
        <v>0</v>
      </c>
      <c r="AI20" s="479">
        <v>0</v>
      </c>
      <c r="AJ20" s="477">
        <v>0</v>
      </c>
      <c r="AK20" s="479">
        <v>0</v>
      </c>
      <c r="AL20" s="479">
        <v>0</v>
      </c>
      <c r="AM20" s="479">
        <v>0</v>
      </c>
      <c r="AN20" s="479">
        <v>0</v>
      </c>
      <c r="AO20" s="479">
        <v>0</v>
      </c>
      <c r="AP20" s="479">
        <v>0</v>
      </c>
      <c r="AQ20" s="479">
        <v>0</v>
      </c>
      <c r="AR20" s="65">
        <v>0</v>
      </c>
    </row>
    <row r="21" spans="1:68" s="310" customFormat="1" ht="13.25" customHeight="1">
      <c r="A21" s="251">
        <v>14</v>
      </c>
      <c r="B21" s="481">
        <v>13.875694444439432</v>
      </c>
      <c r="C21" s="482">
        <v>333.01666666654637</v>
      </c>
      <c r="D21" s="488">
        <v>20</v>
      </c>
      <c r="E21" s="250"/>
      <c r="F21" s="250"/>
      <c r="G21" s="250"/>
      <c r="H21" s="250">
        <v>12.884300096130371</v>
      </c>
      <c r="I21" s="307">
        <v>2.8270155407675173</v>
      </c>
      <c r="J21" s="307">
        <v>15.711315636897888</v>
      </c>
      <c r="K21" s="314">
        <v>82.006500244140625</v>
      </c>
      <c r="L21" s="250"/>
      <c r="M21" s="250"/>
      <c r="N21" s="250"/>
      <c r="O21" s="250"/>
      <c r="P21" s="250"/>
      <c r="Q21" s="250"/>
      <c r="R21" s="297">
        <v>445</v>
      </c>
      <c r="S21" s="65">
        <v>3050.77</v>
      </c>
      <c r="T21" s="102">
        <v>131.72909914153692</v>
      </c>
      <c r="U21" s="479">
        <v>2.2639999999999998</v>
      </c>
      <c r="V21" s="479">
        <v>1.264</v>
      </c>
      <c r="W21" s="479">
        <v>8.1000000000000003E-2</v>
      </c>
      <c r="X21" s="479">
        <v>2.2229999999999999</v>
      </c>
      <c r="Y21" s="479">
        <v>0.35799999999999998</v>
      </c>
      <c r="Z21" s="250">
        <v>14.265414418614977</v>
      </c>
      <c r="AA21" s="479">
        <v>1.6970000000000001</v>
      </c>
      <c r="AB21" s="479">
        <v>2.4950000000000001</v>
      </c>
      <c r="AC21" s="479">
        <v>0</v>
      </c>
      <c r="AD21" s="479">
        <v>0</v>
      </c>
      <c r="AE21" s="479">
        <v>0</v>
      </c>
      <c r="AF21" s="250">
        <v>3.6634103019538191</v>
      </c>
      <c r="AG21" s="479">
        <v>0</v>
      </c>
      <c r="AH21" s="479">
        <v>0</v>
      </c>
      <c r="AI21" s="479">
        <v>0</v>
      </c>
      <c r="AJ21" s="477">
        <v>0</v>
      </c>
      <c r="AK21" s="479">
        <v>0</v>
      </c>
      <c r="AL21" s="479">
        <v>0</v>
      </c>
      <c r="AM21" s="479">
        <v>0</v>
      </c>
      <c r="AN21" s="479">
        <v>0</v>
      </c>
      <c r="AO21" s="479">
        <v>0</v>
      </c>
      <c r="AP21" s="479">
        <v>0</v>
      </c>
      <c r="AQ21" s="479">
        <v>0</v>
      </c>
      <c r="AR21" s="65">
        <v>0</v>
      </c>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600</v>
      </c>
      <c r="B1" s="327" t="s">
        <v>601</v>
      </c>
      <c r="C1" s="328" t="s">
        <v>602</v>
      </c>
      <c r="D1" s="328" t="s">
        <v>603</v>
      </c>
      <c r="E1" s="328" t="s">
        <v>604</v>
      </c>
      <c r="F1" s="327" t="s">
        <v>605</v>
      </c>
      <c r="G1" s="327" t="s">
        <v>606</v>
      </c>
      <c r="H1" s="327" t="s">
        <v>607</v>
      </c>
      <c r="I1" s="327" t="s">
        <v>608</v>
      </c>
      <c r="J1" s="327" t="s">
        <v>609</v>
      </c>
      <c r="K1" s="327" t="s">
        <v>610</v>
      </c>
      <c r="L1" s="327" t="s">
        <v>611</v>
      </c>
      <c r="M1" s="327" t="s">
        <v>612</v>
      </c>
      <c r="N1" s="327" t="s">
        <v>613</v>
      </c>
      <c r="O1" s="327" t="s">
        <v>614</v>
      </c>
      <c r="P1" s="327" t="s">
        <v>615</v>
      </c>
      <c r="Q1" s="327" t="s">
        <v>616</v>
      </c>
      <c r="R1" s="327" t="s">
        <v>617</v>
      </c>
      <c r="S1" s="327" t="s">
        <v>618</v>
      </c>
      <c r="T1" s="327" t="s">
        <v>619</v>
      </c>
      <c r="U1" s="328" t="s">
        <v>620</v>
      </c>
      <c r="V1" s="329" t="s">
        <v>621</v>
      </c>
      <c r="W1" s="329" t="s">
        <v>622</v>
      </c>
      <c r="X1" s="329" t="s">
        <v>623</v>
      </c>
      <c r="Y1" s="329" t="s">
        <v>624</v>
      </c>
      <c r="Z1" s="327" t="s">
        <v>625</v>
      </c>
      <c r="AA1" s="327" t="s">
        <v>626</v>
      </c>
      <c r="AB1" s="327" t="s">
        <v>627</v>
      </c>
      <c r="AC1" s="327" t="s">
        <v>628</v>
      </c>
      <c r="AD1" s="327" t="s">
        <v>629</v>
      </c>
      <c r="AE1" s="327" t="s">
        <v>630</v>
      </c>
      <c r="AF1" s="327" t="s">
        <v>631</v>
      </c>
      <c r="AG1" s="327" t="s">
        <v>632</v>
      </c>
      <c r="AH1" s="330" t="s">
        <v>633</v>
      </c>
      <c r="AI1" s="330" t="s">
        <v>634</v>
      </c>
      <c r="AJ1" s="331" t="s">
        <v>635</v>
      </c>
      <c r="AK1" s="332" t="s">
        <v>636</v>
      </c>
      <c r="AL1" s="333" t="s">
        <v>637</v>
      </c>
      <c r="AM1" s="332" t="s">
        <v>638</v>
      </c>
      <c r="AN1" s="332" t="s">
        <v>639</v>
      </c>
      <c r="AO1" s="333" t="s">
        <v>640</v>
      </c>
      <c r="AP1" s="333" t="s">
        <v>641</v>
      </c>
      <c r="AQ1" s="333" t="s">
        <v>642</v>
      </c>
      <c r="AR1" s="333" t="s">
        <v>643</v>
      </c>
      <c r="AS1" s="333" t="s">
        <v>644</v>
      </c>
      <c r="AT1" s="332" t="s">
        <v>645</v>
      </c>
      <c r="AU1" s="332" t="s">
        <v>646</v>
      </c>
      <c r="AV1" s="333" t="s">
        <v>647</v>
      </c>
      <c r="AW1" s="333" t="s">
        <v>648</v>
      </c>
      <c r="AX1" s="333" t="s">
        <v>649</v>
      </c>
      <c r="AY1" s="333" t="s">
        <v>650</v>
      </c>
      <c r="AZ1" s="333" t="s">
        <v>651</v>
      </c>
      <c r="BA1" s="333" t="s">
        <v>652</v>
      </c>
      <c r="BB1" s="333" t="s">
        <v>653</v>
      </c>
      <c r="BC1" s="333" t="s">
        <v>654</v>
      </c>
      <c r="BD1" s="333" t="s">
        <v>655</v>
      </c>
      <c r="BE1" s="333" t="s">
        <v>656</v>
      </c>
      <c r="BF1" s="333" t="s">
        <v>657</v>
      </c>
      <c r="BG1" s="333" t="s">
        <v>658</v>
      </c>
      <c r="BH1" s="334" t="s">
        <v>659</v>
      </c>
      <c r="BI1" s="334" t="s">
        <v>660</v>
      </c>
      <c r="BJ1" t="s">
        <v>661</v>
      </c>
      <c r="BK1" t="s">
        <v>662</v>
      </c>
      <c r="BL1" t="s">
        <v>663</v>
      </c>
      <c r="BM1" t="s">
        <v>664</v>
      </c>
      <c r="BN1" t="s">
        <v>665</v>
      </c>
      <c r="BO1" t="s">
        <v>666</v>
      </c>
      <c r="BP1" t="s">
        <v>667</v>
      </c>
      <c r="BQ1" t="s">
        <v>668</v>
      </c>
      <c r="BR1" t="s">
        <v>669</v>
      </c>
      <c r="BS1" t="s">
        <v>670</v>
      </c>
      <c r="BT1" t="s">
        <v>671</v>
      </c>
      <c r="BU1" t="s">
        <v>672</v>
      </c>
      <c r="BV1" t="s">
        <v>673</v>
      </c>
      <c r="BW1" t="s">
        <v>674</v>
      </c>
      <c r="BX1" t="s">
        <v>675</v>
      </c>
      <c r="BY1" t="s">
        <v>676</v>
      </c>
      <c r="BZ1" t="s">
        <v>677</v>
      </c>
      <c r="CA1" t="s">
        <v>678</v>
      </c>
      <c r="CB1" t="s">
        <v>679</v>
      </c>
      <c r="CC1" t="s">
        <v>680</v>
      </c>
    </row>
    <row r="2" spans="1:81" ht="14" customHeight="1" thickBot="1">
      <c r="A2" s="336">
        <v>327595</v>
      </c>
      <c r="B2" s="336" t="s">
        <v>681</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681</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681</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681</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681</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681</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681</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681</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681</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681</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681</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681</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681</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681</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681</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682</v>
      </c>
      <c r="AY16" s="363">
        <v>2.57</v>
      </c>
      <c r="AZ16" s="364" t="s">
        <v>682</v>
      </c>
      <c r="BA16" s="363">
        <v>0.68</v>
      </c>
      <c r="BB16" s="363">
        <v>0.49</v>
      </c>
      <c r="BC16" s="363">
        <v>0.25</v>
      </c>
      <c r="BD16" s="363">
        <v>20.059999999999999</v>
      </c>
      <c r="BE16" s="363">
        <v>7.59</v>
      </c>
      <c r="BF16" s="364" t="s">
        <v>682</v>
      </c>
      <c r="BG16" s="364" t="s">
        <v>682</v>
      </c>
      <c r="BH16" s="365">
        <f>(2*AY16+BB16+BC16+BD16+BE16)/(2*(SUM(AV16:BG16)))</f>
        <v>0.17593661454507292</v>
      </c>
      <c r="BI16" s="365">
        <f>SUM(BD16:BE16,AY16,AW16)/SUM(AV16:BG16)</f>
        <v>0.9636897890649595</v>
      </c>
    </row>
    <row r="17" spans="1:61" ht="14.5" customHeight="1" thickBot="1">
      <c r="A17" s="336" t="s">
        <v>683</v>
      </c>
      <c r="B17" s="336" t="s">
        <v>681</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683</v>
      </c>
      <c r="B18" s="336" t="s">
        <v>681</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683</v>
      </c>
      <c r="B19" s="336" t="s">
        <v>681</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683</v>
      </c>
      <c r="B20" s="336" t="s">
        <v>681</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683</v>
      </c>
      <c r="B21" s="336" t="s">
        <v>681</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683</v>
      </c>
      <c r="B22" s="336" t="s">
        <v>681</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683</v>
      </c>
      <c r="B23" s="336" t="s">
        <v>681</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683</v>
      </c>
      <c r="B24" s="336" t="s">
        <v>681</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683</v>
      </c>
      <c r="B25" s="336" t="s">
        <v>681</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683</v>
      </c>
      <c r="B26" s="336" t="s">
        <v>681</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683</v>
      </c>
      <c r="B27" s="336" t="s">
        <v>681</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683</v>
      </c>
      <c r="B28" s="336" t="s">
        <v>681</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683</v>
      </c>
      <c r="B29" s="336" t="s">
        <v>681</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683</v>
      </c>
      <c r="B30" s="336" t="s">
        <v>681</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683</v>
      </c>
      <c r="B31" s="336" t="s">
        <v>681</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684</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685</v>
      </c>
      <c r="B32" s="336" t="s">
        <v>681</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685</v>
      </c>
      <c r="B33" s="336" t="s">
        <v>681</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685</v>
      </c>
      <c r="B34" s="336" t="s">
        <v>681</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685</v>
      </c>
      <c r="B35" s="336" t="s">
        <v>681</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685</v>
      </c>
      <c r="B36" s="336" t="s">
        <v>681</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685</v>
      </c>
      <c r="B37" s="336" t="s">
        <v>681</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685</v>
      </c>
      <c r="B38" s="336" t="s">
        <v>681</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685</v>
      </c>
      <c r="B39" s="336" t="s">
        <v>681</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685</v>
      </c>
      <c r="B40" s="336" t="s">
        <v>681</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685</v>
      </c>
      <c r="B41" s="336" t="s">
        <v>681</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685</v>
      </c>
      <c r="B42" s="336" t="s">
        <v>681</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685</v>
      </c>
      <c r="B43" s="336" t="s">
        <v>681</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685</v>
      </c>
      <c r="B44" s="336" t="s">
        <v>681</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685</v>
      </c>
      <c r="B45" s="336" t="s">
        <v>681</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685</v>
      </c>
      <c r="B46" s="336" t="s">
        <v>681</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682</v>
      </c>
      <c r="AY46" s="363">
        <v>2.2000000000000002</v>
      </c>
      <c r="AZ46" s="364" t="s">
        <v>682</v>
      </c>
      <c r="BA46" s="363">
        <v>0.7</v>
      </c>
      <c r="BB46" s="363">
        <v>0.4</v>
      </c>
      <c r="BC46" s="363">
        <v>0.2</v>
      </c>
      <c r="BD46" s="363">
        <v>17.600000000000001</v>
      </c>
      <c r="BE46" s="363">
        <v>7.2</v>
      </c>
      <c r="BF46" s="364" t="s">
        <v>682</v>
      </c>
      <c r="BG46" s="364" t="s">
        <v>682</v>
      </c>
      <c r="BH46" s="365">
        <f>(2*AY46+BB46+BC46+BD46+BE46)/(2*(SUM(AV46:BG46)))</f>
        <v>0.15537017726798746</v>
      </c>
      <c r="BI46" s="365">
        <f>SUM(BD46:BE46,AY46,AW46)/SUM(AV46:BG46)</f>
        <v>0.96246089676746593</v>
      </c>
    </row>
    <row r="47" spans="1:61" ht="14" customHeight="1" thickBot="1">
      <c r="A47" s="331" t="s">
        <v>686</v>
      </c>
      <c r="B47" s="336" t="s">
        <v>681</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686</v>
      </c>
      <c r="B48" s="336" t="s">
        <v>681</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686</v>
      </c>
      <c r="B49" s="336" t="s">
        <v>681</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686</v>
      </c>
      <c r="B50" s="336" t="s">
        <v>681</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686</v>
      </c>
      <c r="B51" s="336" t="s">
        <v>681</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686</v>
      </c>
      <c r="B52" s="336" t="s">
        <v>681</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686</v>
      </c>
      <c r="B53" s="336" t="s">
        <v>681</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686</v>
      </c>
      <c r="B54" s="336" t="s">
        <v>681</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686</v>
      </c>
      <c r="B55" s="336" t="s">
        <v>681</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686</v>
      </c>
      <c r="B56" s="336" t="s">
        <v>681</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686</v>
      </c>
      <c r="B57" s="336" t="s">
        <v>681</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686</v>
      </c>
      <c r="B58" s="336" t="s">
        <v>681</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686</v>
      </c>
      <c r="B59" s="336" t="s">
        <v>681</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686</v>
      </c>
      <c r="B60" s="336" t="s">
        <v>681</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686</v>
      </c>
      <c r="B61" s="336" t="s">
        <v>681</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682</v>
      </c>
      <c r="AY61" s="363">
        <v>2.78</v>
      </c>
      <c r="AZ61" s="364" t="s">
        <v>682</v>
      </c>
      <c r="BA61" s="363">
        <v>0.72</v>
      </c>
      <c r="BB61" s="363">
        <v>0.49</v>
      </c>
      <c r="BC61" s="363">
        <v>0.26</v>
      </c>
      <c r="BD61" s="363">
        <v>20.51</v>
      </c>
      <c r="BE61" s="363">
        <v>7.76</v>
      </c>
      <c r="BF61" s="364" t="s">
        <v>682</v>
      </c>
      <c r="BG61" s="364" t="s">
        <v>682</v>
      </c>
      <c r="BH61" s="365">
        <f>(2*AY61+BB61+BC61+BD61+BE61)/(2*(SUM(AV61:BG61)))</f>
        <v>0.18286620835536749</v>
      </c>
      <c r="BI61" s="365">
        <f>SUM(BD61:BE61,AY61,AW61)/SUM(AV61:BG61)</f>
        <v>0.96181914331041762</v>
      </c>
    </row>
    <row r="62" spans="1:61" ht="13.25" customHeight="1" thickBot="1">
      <c r="A62" s="411" t="s">
        <v>687</v>
      </c>
      <c r="B62" s="411" t="s">
        <v>688</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687</v>
      </c>
      <c r="B63" s="411" t="s">
        <v>688</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687</v>
      </c>
      <c r="B64" s="411" t="s">
        <v>688</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687</v>
      </c>
      <c r="B65" s="411" t="s">
        <v>688</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687</v>
      </c>
      <c r="B66" s="411" t="s">
        <v>688</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687</v>
      </c>
      <c r="B67" s="411" t="s">
        <v>688</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687</v>
      </c>
      <c r="B68" s="411" t="s">
        <v>688</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687</v>
      </c>
      <c r="B69" s="411" t="s">
        <v>688</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687</v>
      </c>
      <c r="B70" s="411" t="s">
        <v>688</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687</v>
      </c>
      <c r="B71" s="411" t="s">
        <v>688</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687</v>
      </c>
      <c r="B72" s="411" t="s">
        <v>688</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687</v>
      </c>
      <c r="B73" s="411" t="s">
        <v>688</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687</v>
      </c>
      <c r="B74" s="411" t="s">
        <v>688</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687</v>
      </c>
      <c r="B75" s="411" t="s">
        <v>688</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687</v>
      </c>
      <c r="B76" s="411" t="s">
        <v>688</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689</v>
      </c>
      <c r="B77" s="411" t="s">
        <v>688</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689</v>
      </c>
      <c r="B78" s="411" t="s">
        <v>688</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689</v>
      </c>
      <c r="B79" s="411" t="s">
        <v>688</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689</v>
      </c>
      <c r="B80" s="411" t="s">
        <v>688</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689</v>
      </c>
      <c r="B81" s="411" t="s">
        <v>688</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689</v>
      </c>
      <c r="B82" s="411" t="s">
        <v>688</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689</v>
      </c>
      <c r="B83" s="411" t="s">
        <v>688</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689</v>
      </c>
      <c r="B84" s="411" t="s">
        <v>688</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689</v>
      </c>
      <c r="B85" s="411" t="s">
        <v>688</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689</v>
      </c>
      <c r="B86" s="411" t="s">
        <v>688</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689</v>
      </c>
      <c r="B87" s="411" t="s">
        <v>688</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689</v>
      </c>
      <c r="B88" s="411" t="s">
        <v>688</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689</v>
      </c>
      <c r="B89" s="411" t="s">
        <v>688</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689</v>
      </c>
      <c r="B90" s="411" t="s">
        <v>688</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689</v>
      </c>
      <c r="B91" s="411" t="s">
        <v>688</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690</v>
      </c>
      <c r="B92" s="411" t="s">
        <v>688</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690</v>
      </c>
      <c r="B93" s="411" t="s">
        <v>688</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690</v>
      </c>
      <c r="B94" s="411" t="s">
        <v>688</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690</v>
      </c>
      <c r="B95" s="411" t="s">
        <v>688</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690</v>
      </c>
      <c r="B96" s="411" t="s">
        <v>688</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690</v>
      </c>
      <c r="B97" s="411" t="s">
        <v>688</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690</v>
      </c>
      <c r="B98" s="411" t="s">
        <v>688</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690</v>
      </c>
      <c r="B99" s="411" t="s">
        <v>688</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690</v>
      </c>
      <c r="B100" s="411" t="s">
        <v>688</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690</v>
      </c>
      <c r="B101" s="411" t="s">
        <v>688</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690</v>
      </c>
      <c r="B102" s="411" t="s">
        <v>688</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690</v>
      </c>
      <c r="B103" s="411" t="s">
        <v>688</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690</v>
      </c>
      <c r="B104" s="411" t="s">
        <v>688</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690</v>
      </c>
      <c r="B105" s="411" t="s">
        <v>688</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690</v>
      </c>
      <c r="B106" s="411" t="s">
        <v>688</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691</v>
      </c>
      <c r="B107" s="411" t="s">
        <v>688</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691</v>
      </c>
      <c r="B108" s="411" t="s">
        <v>688</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691</v>
      </c>
      <c r="B109" s="411" t="s">
        <v>688</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691</v>
      </c>
      <c r="B110" s="411" t="s">
        <v>688</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691</v>
      </c>
      <c r="B111" s="411" t="s">
        <v>688</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691</v>
      </c>
      <c r="B112" s="411" t="s">
        <v>688</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691</v>
      </c>
      <c r="B113" s="411" t="s">
        <v>688</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691</v>
      </c>
      <c r="B114" s="411" t="s">
        <v>688</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691</v>
      </c>
      <c r="B115" s="411" t="s">
        <v>688</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691</v>
      </c>
      <c r="B116" s="411" t="s">
        <v>688</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691</v>
      </c>
      <c r="B117" s="411" t="s">
        <v>688</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691</v>
      </c>
      <c r="B118" s="411" t="s">
        <v>688</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691</v>
      </c>
      <c r="B119" s="411" t="s">
        <v>688</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691</v>
      </c>
      <c r="B120" s="411" t="s">
        <v>688</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691</v>
      </c>
      <c r="B121" s="411" t="s">
        <v>688</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692</v>
      </c>
      <c r="B122" s="411" t="s">
        <v>688</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692</v>
      </c>
      <c r="B123" s="411" t="s">
        <v>688</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692</v>
      </c>
      <c r="B124" s="411" t="s">
        <v>688</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692</v>
      </c>
      <c r="B125" s="411" t="s">
        <v>688</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692</v>
      </c>
      <c r="B126" s="411" t="s">
        <v>688</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692</v>
      </c>
      <c r="B127" s="411" t="s">
        <v>688</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692</v>
      </c>
      <c r="B128" s="411" t="s">
        <v>688</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692</v>
      </c>
      <c r="B129" s="411" t="s">
        <v>688</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692</v>
      </c>
      <c r="B130" s="411" t="s">
        <v>688</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692</v>
      </c>
      <c r="B131" s="411" t="s">
        <v>688</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692</v>
      </c>
      <c r="B132" s="411" t="s">
        <v>688</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692</v>
      </c>
      <c r="B133" s="411" t="s">
        <v>688</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692</v>
      </c>
      <c r="B134" s="411" t="s">
        <v>688</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692</v>
      </c>
      <c r="B135" s="411" t="s">
        <v>688</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692</v>
      </c>
      <c r="B136" s="411" t="s">
        <v>688</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693</v>
      </c>
      <c r="B137" s="411" t="s">
        <v>688</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693</v>
      </c>
      <c r="B138" s="411" t="s">
        <v>688</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693</v>
      </c>
      <c r="B139" s="411" t="s">
        <v>688</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693</v>
      </c>
      <c r="B140" s="411" t="s">
        <v>688</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693</v>
      </c>
      <c r="B141" s="411" t="s">
        <v>688</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693</v>
      </c>
      <c r="B142" s="411" t="s">
        <v>688</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693</v>
      </c>
      <c r="B143" s="411" t="s">
        <v>688</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693</v>
      </c>
      <c r="B144" s="411" t="s">
        <v>688</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693</v>
      </c>
      <c r="B145" s="411" t="s">
        <v>688</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693</v>
      </c>
      <c r="B146" s="411" t="s">
        <v>688</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693</v>
      </c>
      <c r="B147" s="411" t="s">
        <v>688</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693</v>
      </c>
      <c r="B148" s="411" t="s">
        <v>688</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693</v>
      </c>
      <c r="B149" s="411" t="s">
        <v>688</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693</v>
      </c>
      <c r="B150" s="411" t="s">
        <v>688</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693</v>
      </c>
      <c r="B151" s="411" t="s">
        <v>688</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694</v>
      </c>
      <c r="B152" s="411" t="s">
        <v>688</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694</v>
      </c>
      <c r="B153" s="411" t="s">
        <v>688</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694</v>
      </c>
      <c r="B154" s="411" t="s">
        <v>688</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694</v>
      </c>
      <c r="B155" s="411" t="s">
        <v>688</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694</v>
      </c>
      <c r="B156" s="411" t="s">
        <v>688</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694</v>
      </c>
      <c r="B157" s="411" t="s">
        <v>688</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694</v>
      </c>
      <c r="B158" s="411" t="s">
        <v>688</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694</v>
      </c>
      <c r="B159" s="411" t="s">
        <v>688</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694</v>
      </c>
      <c r="B160" s="411" t="s">
        <v>688</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694</v>
      </c>
      <c r="B161" s="411" t="s">
        <v>688</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694</v>
      </c>
      <c r="B162" s="411" t="s">
        <v>688</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694</v>
      </c>
      <c r="B163" s="411" t="s">
        <v>688</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694</v>
      </c>
      <c r="B164" s="411" t="s">
        <v>688</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694</v>
      </c>
      <c r="B165" s="411" t="s">
        <v>688</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694</v>
      </c>
      <c r="B166" s="411" t="s">
        <v>688</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695</v>
      </c>
      <c r="B167" s="411" t="s">
        <v>688</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695</v>
      </c>
      <c r="B168" s="411" t="s">
        <v>688</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695</v>
      </c>
      <c r="B169" s="411" t="s">
        <v>688</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695</v>
      </c>
      <c r="B170" s="411" t="s">
        <v>688</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695</v>
      </c>
      <c r="B171" s="411" t="s">
        <v>688</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695</v>
      </c>
      <c r="B172" s="411" t="s">
        <v>688</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695</v>
      </c>
      <c r="B173" s="411" t="s">
        <v>688</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695</v>
      </c>
      <c r="B174" s="411" t="s">
        <v>688</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695</v>
      </c>
      <c r="B175" s="411" t="s">
        <v>688</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695</v>
      </c>
      <c r="B176" s="411" t="s">
        <v>688</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695</v>
      </c>
      <c r="B177" s="411" t="s">
        <v>688</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695</v>
      </c>
      <c r="B178" s="411" t="s">
        <v>688</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695</v>
      </c>
      <c r="B179" s="411" t="s">
        <v>688</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695</v>
      </c>
      <c r="B180" s="411" t="s">
        <v>688</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695</v>
      </c>
      <c r="B181" s="411" t="s">
        <v>688</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696</v>
      </c>
      <c r="B182" s="411" t="s">
        <v>688</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696</v>
      </c>
      <c r="B183" s="411" t="s">
        <v>688</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696</v>
      </c>
      <c r="B184" s="411" t="s">
        <v>688</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696</v>
      </c>
      <c r="B185" s="411" t="s">
        <v>688</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696</v>
      </c>
      <c r="B186" s="411" t="s">
        <v>688</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696</v>
      </c>
      <c r="B187" s="411" t="s">
        <v>688</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696</v>
      </c>
      <c r="B188" s="411" t="s">
        <v>688</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696</v>
      </c>
      <c r="B189" s="411" t="s">
        <v>688</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696</v>
      </c>
      <c r="B190" s="411" t="s">
        <v>688</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696</v>
      </c>
      <c r="B191" s="411" t="s">
        <v>688</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696</v>
      </c>
      <c r="B192" s="411" t="s">
        <v>688</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696</v>
      </c>
      <c r="B193" s="411" t="s">
        <v>688</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696</v>
      </c>
      <c r="B194" s="411" t="s">
        <v>688</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696</v>
      </c>
      <c r="B195" s="411" t="s">
        <v>688</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696</v>
      </c>
      <c r="B196" s="411" t="s">
        <v>688</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697</v>
      </c>
      <c r="B197" s="411" t="s">
        <v>688</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697</v>
      </c>
      <c r="B198" s="411" t="s">
        <v>688</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697</v>
      </c>
      <c r="B199" s="411" t="s">
        <v>688</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697</v>
      </c>
      <c r="B200" s="411" t="s">
        <v>688</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697</v>
      </c>
      <c r="B201" s="411" t="s">
        <v>688</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697</v>
      </c>
      <c r="B202" s="411" t="s">
        <v>688</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697</v>
      </c>
      <c r="B203" s="411" t="s">
        <v>688</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697</v>
      </c>
      <c r="B204" s="411" t="s">
        <v>688</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697</v>
      </c>
      <c r="B205" s="411" t="s">
        <v>688</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697</v>
      </c>
      <c r="B206" s="411" t="s">
        <v>688</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697</v>
      </c>
      <c r="B207" s="411" t="s">
        <v>688</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697</v>
      </c>
      <c r="B208" s="411" t="s">
        <v>688</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697</v>
      </c>
      <c r="B209" s="411" t="s">
        <v>688</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697</v>
      </c>
      <c r="B210" s="411" t="s">
        <v>688</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697</v>
      </c>
      <c r="B211" s="411" t="s">
        <v>688</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684</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698</v>
      </c>
      <c r="B212" s="411" t="s">
        <v>688</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698</v>
      </c>
      <c r="B213" s="411" t="s">
        <v>688</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698</v>
      </c>
      <c r="B214" s="411" t="s">
        <v>688</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698</v>
      </c>
      <c r="B215" s="411" t="s">
        <v>688</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698</v>
      </c>
      <c r="B216" s="411" t="s">
        <v>688</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698</v>
      </c>
      <c r="B217" s="411" t="s">
        <v>688</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698</v>
      </c>
      <c r="B218" s="411" t="s">
        <v>688</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698</v>
      </c>
      <c r="B219" s="411" t="s">
        <v>688</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698</v>
      </c>
      <c r="B220" s="411" t="s">
        <v>688</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698</v>
      </c>
      <c r="B221" s="411" t="s">
        <v>688</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698</v>
      </c>
      <c r="B222" s="411" t="s">
        <v>688</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698</v>
      </c>
      <c r="B223" s="411" t="s">
        <v>688</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698</v>
      </c>
      <c r="B224" s="411" t="s">
        <v>688</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698</v>
      </c>
      <c r="B225" s="411" t="s">
        <v>688</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698</v>
      </c>
      <c r="B226" s="411" t="s">
        <v>688</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684</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582</v>
      </c>
      <c r="B227" s="471" t="s">
        <v>699</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582</v>
      </c>
      <c r="B228" s="471" t="s">
        <v>699</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582</v>
      </c>
      <c r="B229" s="471" t="s">
        <v>699</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582</v>
      </c>
      <c r="B230" s="471" t="s">
        <v>699</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582</v>
      </c>
      <c r="B231" s="471" t="s">
        <v>699</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582</v>
      </c>
      <c r="B232" s="471" t="s">
        <v>699</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582</v>
      </c>
      <c r="B233" s="471" t="s">
        <v>699</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582</v>
      </c>
      <c r="B234" s="471" t="s">
        <v>699</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582</v>
      </c>
      <c r="B235" s="471" t="s">
        <v>699</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582</v>
      </c>
      <c r="B236" s="471" t="s">
        <v>699</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582</v>
      </c>
      <c r="B237" s="471" t="s">
        <v>699</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582</v>
      </c>
      <c r="B238" s="471" t="s">
        <v>699</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582</v>
      </c>
      <c r="B239" s="471" t="s">
        <v>699</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582</v>
      </c>
      <c r="B240" s="471" t="s">
        <v>699</v>
      </c>
      <c r="C240" s="472">
        <v>12.864583333335759</v>
      </c>
      <c r="D240">
        <v>308.75000000005821</v>
      </c>
      <c r="E240" s="337">
        <f t="shared" si="100"/>
        <v>13.934400422668457</v>
      </c>
      <c r="F240" s="473">
        <v>13934400.422668457</v>
      </c>
      <c r="G240" s="449">
        <v>92.429901123046875</v>
      </c>
      <c r="H240" s="351">
        <f t="shared" si="112"/>
        <v>-1.546092156363353E-3</v>
      </c>
      <c r="I240" s="474" t="s">
        <v>684</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582</v>
      </c>
      <c r="B241" s="471" t="s">
        <v>699</v>
      </c>
      <c r="C241" s="481">
        <v>13.879166666665697</v>
      </c>
      <c r="D241" s="482">
        <v>333.09999999997672</v>
      </c>
      <c r="E241" s="337">
        <f t="shared" si="100"/>
        <v>13.162699563598633</v>
      </c>
      <c r="F241" s="483">
        <v>13162699.563598633</v>
      </c>
      <c r="G241" s="482">
        <v>87.281097412109375</v>
      </c>
      <c r="H241" s="484">
        <f t="shared" si="112"/>
        <v>-2.3391453020943386E-3</v>
      </c>
      <c r="I241" s="485" t="s">
        <v>684</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583</v>
      </c>
      <c r="B242" s="471" t="s">
        <v>699</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583</v>
      </c>
      <c r="B243" s="471" t="s">
        <v>699</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583</v>
      </c>
      <c r="B244" s="471" t="s">
        <v>699</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583</v>
      </c>
      <c r="B245" s="471" t="s">
        <v>699</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583</v>
      </c>
      <c r="B246" s="471" t="s">
        <v>699</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583</v>
      </c>
      <c r="B247" s="471" t="s">
        <v>699</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583</v>
      </c>
      <c r="B248" s="471" t="s">
        <v>699</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583</v>
      </c>
      <c r="B249" s="471" t="s">
        <v>699</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583</v>
      </c>
      <c r="B250" s="471" t="s">
        <v>699</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583</v>
      </c>
      <c r="B251" s="471" t="s">
        <v>699</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583</v>
      </c>
      <c r="B252" s="471" t="s">
        <v>699</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583</v>
      </c>
      <c r="B253" s="471" t="s">
        <v>699</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583</v>
      </c>
      <c r="B254" s="471" t="s">
        <v>699</v>
      </c>
      <c r="C254" s="472">
        <v>11.868055555554747</v>
      </c>
      <c r="D254">
        <v>284.83333333331393</v>
      </c>
      <c r="E254" s="337">
        <f t="shared" si="100"/>
        <v>16.129900796508789</v>
      </c>
      <c r="F254" s="473">
        <v>16129900.796508789</v>
      </c>
      <c r="G254" s="449">
        <v>96.091499328613281</v>
      </c>
      <c r="H254" s="351">
        <f t="shared" si="112"/>
        <v>-1.6518827550698203E-4</v>
      </c>
      <c r="I254" s="474" t="s">
        <v>684</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583</v>
      </c>
      <c r="B255" s="471" t="s">
        <v>699</v>
      </c>
      <c r="C255" s="472">
        <v>12.861111111109494</v>
      </c>
      <c r="D255">
        <v>308.66666666662786</v>
      </c>
      <c r="E255" s="337">
        <f t="shared" si="100"/>
        <v>15.486100061035156</v>
      </c>
      <c r="F255" s="473">
        <v>15486100.061035156</v>
      </c>
      <c r="G255" s="449">
        <v>93.142097473144531</v>
      </c>
      <c r="H255" s="351">
        <f t="shared" si="112"/>
        <v>-1.7087941256933147E-3</v>
      </c>
      <c r="I255" s="474" t="s">
        <v>684</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583</v>
      </c>
      <c r="B256" s="471" t="s">
        <v>699</v>
      </c>
      <c r="C256" s="481">
        <v>13.875694444439432</v>
      </c>
      <c r="D256" s="482">
        <v>333.01666666654637</v>
      </c>
      <c r="E256" s="337">
        <f t="shared" si="100"/>
        <v>12.884300096130371</v>
      </c>
      <c r="F256" s="483">
        <v>12884300.096130371</v>
      </c>
      <c r="G256" s="482">
        <v>82.006500244140625</v>
      </c>
      <c r="H256" s="484">
        <f t="shared" si="112"/>
        <v>-7.5325057550513965E-3</v>
      </c>
      <c r="I256" s="485" t="s">
        <v>684</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584</v>
      </c>
      <c r="B257" s="471" t="s">
        <v>699</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584</v>
      </c>
      <c r="B258" s="471" t="s">
        <v>699</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584</v>
      </c>
      <c r="B259" s="471" t="s">
        <v>699</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584</v>
      </c>
      <c r="B260" s="471" t="s">
        <v>699</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584</v>
      </c>
      <c r="B261" s="471" t="s">
        <v>699</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584</v>
      </c>
      <c r="B262" s="471" t="s">
        <v>699</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584</v>
      </c>
      <c r="B263" s="471" t="s">
        <v>699</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584</v>
      </c>
      <c r="B264" s="471" t="s">
        <v>699</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584</v>
      </c>
      <c r="B265" s="471" t="s">
        <v>699</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584</v>
      </c>
      <c r="B266" s="471" t="s">
        <v>699</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584</v>
      </c>
      <c r="B267" s="471" t="s">
        <v>699</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584</v>
      </c>
      <c r="B268" s="471" t="s">
        <v>699</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584</v>
      </c>
      <c r="B269" s="471" t="s">
        <v>699</v>
      </c>
      <c r="C269" s="472">
        <v>11.864583333335759</v>
      </c>
      <c r="D269">
        <v>284.75000000005821</v>
      </c>
      <c r="E269" s="337">
        <f t="shared" si="133"/>
        <v>16.004000527954101</v>
      </c>
      <c r="F269" s="473">
        <v>16004000.527954102</v>
      </c>
      <c r="G269" s="449">
        <v>96.566200256347656</v>
      </c>
      <c r="H269" s="351">
        <f t="shared" si="112"/>
        <v>5.6822410995621925E-4</v>
      </c>
      <c r="I269" s="474" t="s">
        <v>684</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584</v>
      </c>
      <c r="B270" s="471" t="s">
        <v>699</v>
      </c>
      <c r="C270" s="472">
        <v>12.857638888890506</v>
      </c>
      <c r="D270">
        <v>308.58333333337214</v>
      </c>
      <c r="E270" s="337">
        <f t="shared" si="133"/>
        <v>15.927300317382812</v>
      </c>
      <c r="F270" s="473">
        <v>15927300.317382812</v>
      </c>
      <c r="G270" s="449">
        <v>93.397796630859375</v>
      </c>
      <c r="H270" s="351">
        <f t="shared" si="112"/>
        <v>-2.0156965536300022E-4</v>
      </c>
      <c r="I270" s="474" t="s">
        <v>684</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584</v>
      </c>
      <c r="B271" s="471" t="s">
        <v>699</v>
      </c>
      <c r="C271" s="481">
        <v>13.872222222220444</v>
      </c>
      <c r="D271" s="482">
        <v>332.93333333329065</v>
      </c>
      <c r="E271" s="337">
        <f t="shared" si="133"/>
        <v>13.334700448608398</v>
      </c>
      <c r="F271" s="483">
        <v>13334700.448608398</v>
      </c>
      <c r="G271" s="482">
        <v>82.252700805664062</v>
      </c>
      <c r="H271" s="484">
        <f t="shared" si="112"/>
        <v>-7.2771697823027443E-3</v>
      </c>
      <c r="I271" s="485" t="s">
        <v>684</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582</v>
      </c>
      <c r="B272" s="471" t="s">
        <v>699</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583</v>
      </c>
      <c r="B273" s="471" t="s">
        <v>699</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584</v>
      </c>
      <c r="B274" s="471" t="s">
        <v>699</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topLeftCell="AJ1" zoomScale="160" zoomScaleNormal="160" workbookViewId="0">
      <pane ySplit="2" topLeftCell="A3" activePane="bottomLeft" state="frozen"/>
      <selection pane="bottomLeft" activeCell="E17" sqref="E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2" t="s">
        <v>377</v>
      </c>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1" t="s">
        <v>241</v>
      </c>
      <c r="AQ1" s="531"/>
      <c r="AR1" s="531"/>
      <c r="AS1" s="531"/>
      <c r="AT1" s="531"/>
      <c r="AU1" s="531"/>
      <c r="AV1" s="531"/>
      <c r="AW1" s="531"/>
      <c r="AX1" s="531"/>
      <c r="AY1" s="531"/>
      <c r="AZ1" s="531"/>
      <c r="BA1" s="531"/>
      <c r="BB1" s="531"/>
      <c r="BC1" s="531"/>
      <c r="BD1" s="531"/>
      <c r="BE1" s="531"/>
      <c r="BF1" s="531"/>
      <c r="BG1" s="531"/>
      <c r="BH1" s="531"/>
      <c r="BI1" s="531"/>
      <c r="BJ1" s="531"/>
      <c r="BK1" s="531"/>
      <c r="BL1" s="531"/>
      <c r="BM1" s="531"/>
      <c r="BN1" s="531"/>
      <c r="BO1" s="531"/>
      <c r="BP1" s="531"/>
      <c r="BQ1" s="531"/>
      <c r="BR1" s="531"/>
      <c r="BS1" s="531"/>
      <c r="BT1" s="531"/>
      <c r="BU1" s="531"/>
      <c r="BV1" s="531"/>
      <c r="BW1" s="531"/>
      <c r="BX1" s="531"/>
      <c r="BY1" s="531"/>
      <c r="BZ1" s="531"/>
      <c r="CA1" s="531"/>
    </row>
    <row r="2" spans="1:80" s="63" customFormat="1" ht="109" customHeight="1">
      <c r="A2" s="92" t="s">
        <v>0</v>
      </c>
      <c r="B2" s="93" t="s">
        <v>351</v>
      </c>
      <c r="C2" s="93" t="s">
        <v>1</v>
      </c>
      <c r="D2" s="93" t="s">
        <v>707</v>
      </c>
      <c r="E2" s="93" t="s">
        <v>2</v>
      </c>
      <c r="F2" s="93" t="s">
        <v>466</v>
      </c>
      <c r="G2" s="93" t="s">
        <v>467</v>
      </c>
      <c r="H2" s="93" t="s">
        <v>468</v>
      </c>
      <c r="I2" s="93" t="s">
        <v>483</v>
      </c>
      <c r="J2" s="93" t="s">
        <v>4</v>
      </c>
      <c r="K2" s="61" t="s">
        <v>270</v>
      </c>
      <c r="L2" s="59" t="s">
        <v>109</v>
      </c>
      <c r="M2" s="59" t="s">
        <v>108</v>
      </c>
      <c r="N2" s="59" t="s">
        <v>104</v>
      </c>
      <c r="O2" s="59" t="s">
        <v>289</v>
      </c>
      <c r="P2" s="59" t="s">
        <v>53</v>
      </c>
      <c r="Q2" s="59" t="s">
        <v>48</v>
      </c>
      <c r="R2" s="59" t="s">
        <v>46</v>
      </c>
      <c r="S2" s="59" t="s">
        <v>346</v>
      </c>
      <c r="T2" s="503" t="s">
        <v>701</v>
      </c>
      <c r="U2" s="59" t="s">
        <v>50</v>
      </c>
      <c r="V2" s="59" t="s">
        <v>47</v>
      </c>
      <c r="W2" s="59" t="s">
        <v>51</v>
      </c>
      <c r="X2" s="59" t="s">
        <v>329</v>
      </c>
      <c r="Y2" s="59" t="s">
        <v>58</v>
      </c>
      <c r="Z2" s="503" t="s">
        <v>702</v>
      </c>
      <c r="AA2" s="59" t="s">
        <v>59</v>
      </c>
      <c r="AB2" s="59" t="s">
        <v>60</v>
      </c>
      <c r="AC2" s="59" t="s">
        <v>56</v>
      </c>
      <c r="AD2" s="59" t="s">
        <v>106</v>
      </c>
      <c r="AE2" s="59" t="s">
        <v>63</v>
      </c>
      <c r="AF2" s="59" t="s">
        <v>358</v>
      </c>
      <c r="AG2" s="59" t="s">
        <v>49</v>
      </c>
      <c r="AH2" s="59" t="s">
        <v>52</v>
      </c>
      <c r="AI2" s="59" t="s">
        <v>347</v>
      </c>
      <c r="AJ2" s="59" t="s">
        <v>54</v>
      </c>
      <c r="AK2" s="59" t="s">
        <v>57</v>
      </c>
      <c r="AL2" s="59" t="s">
        <v>55</v>
      </c>
      <c r="AM2" s="59" t="s">
        <v>111</v>
      </c>
      <c r="AN2" s="59" t="s">
        <v>110</v>
      </c>
      <c r="AO2" s="59" t="s">
        <v>242</v>
      </c>
      <c r="AP2" s="104" t="s">
        <v>96</v>
      </c>
      <c r="AQ2" s="104" t="s">
        <v>265</v>
      </c>
      <c r="AR2" s="104" t="s">
        <v>334</v>
      </c>
      <c r="AS2" s="105" t="s">
        <v>61</v>
      </c>
      <c r="AT2" s="104" t="s">
        <v>62</v>
      </c>
      <c r="AU2" s="104" t="s">
        <v>224</v>
      </c>
      <c r="AV2" s="104" t="s">
        <v>243</v>
      </c>
      <c r="AW2" s="104" t="s">
        <v>244</v>
      </c>
      <c r="AX2" s="104" t="s">
        <v>245</v>
      </c>
      <c r="AY2" s="104" t="s">
        <v>246</v>
      </c>
      <c r="AZ2" s="104" t="s">
        <v>348</v>
      </c>
      <c r="BA2" s="505" t="s">
        <v>704</v>
      </c>
      <c r="BB2" s="104" t="s">
        <v>247</v>
      </c>
      <c r="BC2" s="104" t="s">
        <v>248</v>
      </c>
      <c r="BD2" s="104" t="s">
        <v>249</v>
      </c>
      <c r="BE2" s="104" t="s">
        <v>250</v>
      </c>
      <c r="BF2" s="104" t="s">
        <v>251</v>
      </c>
      <c r="BG2" s="505" t="s">
        <v>705</v>
      </c>
      <c r="BH2" s="104" t="s">
        <v>253</v>
      </c>
      <c r="BI2" s="104" t="s">
        <v>254</v>
      </c>
      <c r="BJ2" s="104" t="s">
        <v>255</v>
      </c>
      <c r="BK2" s="104" t="s">
        <v>266</v>
      </c>
      <c r="BL2" s="104" t="s">
        <v>256</v>
      </c>
      <c r="BM2" s="104" t="s">
        <v>349</v>
      </c>
      <c r="BN2" s="104" t="s">
        <v>257</v>
      </c>
      <c r="BO2" s="104" t="s">
        <v>258</v>
      </c>
      <c r="BP2" s="104" t="s">
        <v>350</v>
      </c>
      <c r="BQ2" s="104" t="s">
        <v>259</v>
      </c>
      <c r="BR2" s="104" t="s">
        <v>260</v>
      </c>
      <c r="BS2" s="104" t="s">
        <v>261</v>
      </c>
      <c r="BT2" s="104" t="s">
        <v>98</v>
      </c>
      <c r="BU2" s="104" t="s">
        <v>267</v>
      </c>
      <c r="BV2" s="104" t="s">
        <v>268</v>
      </c>
      <c r="BW2" s="104" t="s">
        <v>269</v>
      </c>
      <c r="BX2" s="105" t="s">
        <v>382</v>
      </c>
      <c r="BY2" s="104" t="s">
        <v>379</v>
      </c>
      <c r="BZ2" s="104" t="s">
        <v>380</v>
      </c>
      <c r="CA2" s="104" t="s">
        <v>381</v>
      </c>
      <c r="CB2" s="62"/>
    </row>
    <row r="3" spans="1:80">
      <c r="A3" s="94">
        <f>Glutamine!$A7</f>
        <v>0</v>
      </c>
      <c r="B3" s="500">
        <f>Glutamine!B7</f>
        <v>2.2222222221898846E-2</v>
      </c>
      <c r="C3" s="500">
        <f>Glutamine!C7</f>
        <v>0.53333333332557231</v>
      </c>
      <c r="D3" s="97">
        <v>1.9350000000000001</v>
      </c>
      <c r="E3" s="97">
        <f>D3*1000</f>
        <v>1935</v>
      </c>
      <c r="F3" s="97">
        <f>Glutamine!E7</f>
        <v>0</v>
      </c>
      <c r="G3" s="97">
        <f>Glutamine!F7</f>
        <v>0</v>
      </c>
      <c r="H3" s="97">
        <f>Glutamine!G7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Glutamine!$A8</f>
        <v>1</v>
      </c>
      <c r="B4" s="500">
        <f>Glutamine!B8</f>
        <v>0.88333333333139308</v>
      </c>
      <c r="C4" s="500">
        <f>Glutamine!C8</f>
        <v>21.199999999953434</v>
      </c>
      <c r="D4" s="97">
        <v>1.92</v>
      </c>
      <c r="E4" s="97">
        <f t="shared" ref="E4:E17" si="0">D4*1000</f>
        <v>1920</v>
      </c>
      <c r="F4" s="97">
        <f>Glutamine!E8</f>
        <v>0</v>
      </c>
      <c r="G4" s="97">
        <f>Glutamine!F8</f>
        <v>0</v>
      </c>
      <c r="H4" s="97">
        <f>Glutamine!G8</f>
        <v>0</v>
      </c>
      <c r="I4" s="97">
        <v>0</v>
      </c>
      <c r="J4" s="97">
        <f t="shared" ref="J4:J17" si="1">D4*1000</f>
        <v>1920</v>
      </c>
      <c r="K4" s="99">
        <v>10.913175000033371</v>
      </c>
      <c r="L4" s="99">
        <f>L3 + Glutamine!$H8*'In Process Calc.'!$E4 - Glutamine!$H7*'In Process Calc.'!$J3</f>
        <v>300.56999835205067</v>
      </c>
      <c r="M4" s="102">
        <f>M3 + (Glutamine!P8*$E4-Glutamine!P7*$J3)/1000</f>
        <v>0</v>
      </c>
      <c r="N4" s="102">
        <f>N3+(-Glutamine!S7*'In Process Calc.'!$J3+Glutamine!S8*'In Process Calc.'!$E4)/1000</f>
        <v>0</v>
      </c>
      <c r="O4" s="102">
        <f>O3-(-Glutamine!U7*'In Process Calc.'!$J3+Glutamine!U8*'In Process Calc.'!$E4-$F3*Glutamine!AS8)/1000</f>
        <v>-1.2600000000000009E-2</v>
      </c>
      <c r="P4" s="102">
        <f>P3-(-Glutamine!V7*'In Process Calc.'!$J3+Glutamine!V8*'In Process Calc.'!$E4-$F3*Glutamine!AT8)/1000</f>
        <v>-4.5240000000000238E-2</v>
      </c>
      <c r="Q4" s="102">
        <f>Q3-(-Glutamine!W7*'In Process Calc.'!$J3+Glutamine!W8*'In Process Calc.'!$E4-$F3*Glutamine!AU8)/1000</f>
        <v>0.36622500000000036</v>
      </c>
      <c r="R4" s="102">
        <f>R3-(-Glutamine!X7*'In Process Calc.'!$J3+Glutamine!X8*'In Process Calc.'!$E4-$F3*Glutamine!AV8)/1000</f>
        <v>-7.4294999999999611E-2</v>
      </c>
      <c r="S4" s="102">
        <f>S3-(-Glutamine!Y7*'In Process Calc.'!$J3+Glutamine!Y8*'In Process Calc.'!$E4-$F3*Glutamine!AW8)/1000</f>
        <v>-0.11727000000000021</v>
      </c>
      <c r="T4" s="102">
        <v>0.23790920273805341</v>
      </c>
      <c r="U4" s="102">
        <f>U3-(-Glutamine!AA7*'In Process Calc.'!$J3+Glutamine!AA8*'In Process Calc.'!$E4-$G3*Glutamine!AY8)/1000</f>
        <v>0</v>
      </c>
      <c r="V4" s="102">
        <f>V3-(-Glutamine!AB7*'In Process Calc.'!$J3+Glutamine!AB8*'In Process Calc.'!$E4-$F3*Glutamine!AZ8)/1000</f>
        <v>-6.2100000000000363E-2</v>
      </c>
      <c r="W4" s="102">
        <f>W3-(-Glutamine!AC7*'In Process Calc.'!$J3+Glutamine!AC8*'In Process Calc.'!$E4-$F3*Glutamine!BA8)/1000</f>
        <v>0</v>
      </c>
      <c r="X4" s="102">
        <f>X3-(-Glutamine!AD7*'In Process Calc.'!$J3+Glutamine!AD8*'In Process Calc.'!$E4-$F3*Glutamine!BB8)/1000</f>
        <v>0</v>
      </c>
      <c r="Y4" s="102">
        <f>Y3-(-Glutamine!AE7*'In Process Calc.'!$J3+Glutamine!AE8*'In Process Calc.'!$E4-$F3*Glutamine!BC8)/1000</f>
        <v>0</v>
      </c>
      <c r="Z4" s="102">
        <f>Z3+(-Glutamine!AF7*'In Process Calc.'!$J3+Glutamine!AF8*'In Process Calc.'!$E4-$F3*Glutamine!BD8)/1000</f>
        <v>0.83925399644760224</v>
      </c>
      <c r="AA4" s="102">
        <f>AA3-(-Glutamine!AG7*'In Process Calc.'!$J3+Glutamine!AG8*'In Process Calc.'!$E4-$F3*Glutamine!BE8)/1000</f>
        <v>0</v>
      </c>
      <c r="AB4" s="102">
        <f>AB3-(-Glutamine!AH7*'In Process Calc.'!$J3+Glutamine!AH8*'In Process Calc.'!$E4-$F3*Glutamine!BF8)/1000</f>
        <v>0</v>
      </c>
      <c r="AC4" s="102">
        <f>AC3-(-Glutamine!AI7*'In Process Calc.'!$J3+Glutamine!AI8*'In Process Calc.'!$E4-$F3*Glutamine!BG8)/1000</f>
        <v>0</v>
      </c>
      <c r="AD4" s="102">
        <f>AD3-(-Glutamine!AJ7*'In Process Calc.'!$J3+Glutamine!AJ8*'In Process Calc.'!$E4-$F3*Glutamine!BH8)/1000</f>
        <v>0</v>
      </c>
      <c r="AE4" s="102">
        <f>AE3-(-Glutamine!AK7*'In Process Calc.'!$J3+Glutamine!AK8*'In Process Calc.'!$E4-$F3*Glutamine!BI8)/1000</f>
        <v>0</v>
      </c>
      <c r="AF4" s="102">
        <f>AF3-(-Glutamine!AL7*'In Process Calc.'!$J3+Glutamine!AL8*'In Process Calc.'!$E4-$F3*Glutamine!BJ8)/1000</f>
        <v>0</v>
      </c>
      <c r="AG4" s="102">
        <f>AG3-(-Glutamine!AM7*'In Process Calc.'!$J3+Glutamine!AM8*'In Process Calc.'!$E4-$F3*Glutamine!BK8)/1000</f>
        <v>0</v>
      </c>
      <c r="AH4" s="102">
        <f>AH3-(-Glutamine!AN7*'In Process Calc.'!$J3+Glutamine!AN8*'In Process Calc.'!$E4-$F3*Glutamine!BL8)/1000</f>
        <v>0</v>
      </c>
      <c r="AI4" s="102">
        <f>AI3-(-Glutamine!AO7*'In Process Calc.'!$J3+Glutamine!AO8*'In Process Calc.'!$E4-$F3*Glutamine!BM8)/1000</f>
        <v>0</v>
      </c>
      <c r="AJ4" s="102">
        <f>AJ3-(-Glutamine!AP7*'In Process Calc.'!$J3+Glutamine!AP8*'In Process Calc.'!$E4-$F3*Glutamine!BN8)/1000</f>
        <v>0</v>
      </c>
      <c r="AK4" s="102">
        <f>AK3-(-Glutamine!AQ7*'In Process Calc.'!$J3+Glutamine!AQ8*'In Process Calc.'!$E4-$F3*Glutamine!BO8)/1000</f>
        <v>0</v>
      </c>
      <c r="AL4" s="102">
        <f>AL3-(-Glutamine!AR7*'In Process Calc.'!$J3+Glutamine!AR8*'In Process Calc.'!$E4-'In Process Calc.'!$F3*Glutamine!BP8)/1000</f>
        <v>0</v>
      </c>
      <c r="AM4" s="101">
        <f>($O4*1+$P4*4+$Q4*2+$R4*1+S4*2+$U4*2+$V4*1+$W4*1+$X4*3+$Y4*1+$AA4*1+$AB4*2+$AC4*1-$AD4*1+$AE4*1+AF4*1+$AG4*1+$AH4*1+AI4*2+$AJ4*1+$AK4*1)</f>
        <v>0.16795499999999935</v>
      </c>
      <c r="AN4" s="101">
        <f t="shared" ref="AN4:AN17" si="2">$AM4+$AD4*1+$O4*1</f>
        <v>0.15535499999999935</v>
      </c>
      <c r="AO4" s="101">
        <f>(-$O4*3+$P4*6+$Q4*4+$R4*4+S4*6+$U4*5+$V4*5+$W4*2+$X4*6+$Y4*6+$AA4*6+$AB4*6+$AC4*5+$AE4*9+AF4*5+$AG4*3+$AH4*4+AI4*11+$AJ4*9+$AK4*5)</f>
        <v>-8.0040000000001499E-2</v>
      </c>
      <c r="AP4" s="107">
        <f>Glutamine!N8/(Glutamine!H8)</f>
        <v>0</v>
      </c>
      <c r="AQ4" s="108">
        <f>IF(Glutamine!O8&gt;0,Glutamine!O8,(Glutamine!P8*$E4-Glutamine!P7*$J3)/1000/((Glutamine!$H7*$J3+Glutamine!$H8*$E4)*1000000*0.5*($C4-$C3))*1000000000)</f>
        <v>0</v>
      </c>
      <c r="AR4" s="108">
        <f>(L4-L3)/((Glutamine!$H7*$J3+Glutamine!$H8*$E4)*0.5*($C4-$C3))</f>
        <v>2.2938338761437124E-2</v>
      </c>
      <c r="AS4" s="108">
        <f t="shared" ref="AS4:AS17" si="3">$AR4+$AT4</f>
        <v>2.2711701410286961E-2</v>
      </c>
      <c r="AT4" s="108">
        <f>(Glutamine!$I8*$E4-Glutamine!$I7*$J3)/((Glutamine!$H7*$J3+Glutamine!$H8*$E4)*0.5*($C4-$C3))</f>
        <v>-2.2663735115016422E-4</v>
      </c>
      <c r="AU4" s="108">
        <f>(N4-N3)*1000/((Glutamine!$H7*$J3+Glutamine!$H8*$E4)*0.5*($C4-$C3))</f>
        <v>0</v>
      </c>
      <c r="AV4" s="108">
        <f>(O4-O3)*1000/((Glutamine!$H7*$J3+Glutamine!$H8*$E4)*0.5*($C4-$C3))</f>
        <v>-9.6158322513473866E-4</v>
      </c>
      <c r="AW4" s="108">
        <f>(P4-P3)*1000/((Glutamine!$H7*$J3+Glutamine!$H8*$E4)*0.5*($C4-$C3))</f>
        <v>-3.4525416750076014E-3</v>
      </c>
      <c r="AX4" s="108">
        <f>(Q4-Q3)*1000/((Glutamine!$H7*$J3+Glutamine!$H8*$E4)*0.5*($C4-$C3))</f>
        <v>2.7948874335315062E-2</v>
      </c>
      <c r="AY4" s="108">
        <f>(R4-R3)*1000/((Glutamine!$H7*$J3+Glutamine!$H8*$E4)*0.5*($C4-$C3))</f>
        <v>-5.6699068024908721E-3</v>
      </c>
      <c r="AZ4" s="108">
        <f>(S4-S3)*1000/((Glutamine!$H7*$J3+Glutamine!$H8*$E4)*0.5*($C4-$C3))</f>
        <v>-8.9495924453611847E-3</v>
      </c>
      <c r="BA4" s="507">
        <v>0.1449857625715468</v>
      </c>
      <c r="BB4" s="108">
        <f>(U4-U3)*1000/((Glutamine!$H7*$J3+Glutamine!$H8*$E4)*0.5*($C4-$C3))</f>
        <v>0</v>
      </c>
      <c r="BC4" s="108">
        <f>(V4-V3)*1000/((Glutamine!$H7*$J3+Glutamine!$H8*$E4)*0.5*($C4-$C3))</f>
        <v>-4.7392316095926654E-3</v>
      </c>
      <c r="BD4" s="108">
        <f>(W4-W3)*1000/((Glutamine!$H7*$J3+Glutamine!$H8*$E4)*0.5*($C4-$C3))</f>
        <v>0</v>
      </c>
      <c r="BE4" s="108">
        <f>(X4-X3)*1000/((Glutamine!$H7*$J3+Glutamine!$H8*$E4)*0.5*($C4-$C3))</f>
        <v>0</v>
      </c>
      <c r="BF4" s="108">
        <f>(Y4-Y3)*1000/((Glutamine!$H7*$J3+Glutamine!$H8*$E4)*0.5*($C4-$C3))</f>
        <v>0</v>
      </c>
      <c r="BG4" s="507">
        <v>0.12206797753233189</v>
      </c>
      <c r="BH4" s="108">
        <f>(AA4-AA3)*1000/((Glutamine!$H7*$J3+Glutamine!$H8*$E4)*0.5*($C4-$C3))</f>
        <v>0</v>
      </c>
      <c r="BI4" s="108">
        <f>(AB4-AB3)*1000/((Glutamine!$H7*$J3+Glutamine!$H8*$E4)*0.5*($C4-$C3))</f>
        <v>0</v>
      </c>
      <c r="BJ4" s="108">
        <f>(AC4-AC3)*1000/((Glutamine!$H7*$J3+Glutamine!$H8*$E4)*0.5*($C4-$C3))</f>
        <v>0</v>
      </c>
      <c r="BK4" s="108">
        <f>(AD4-AD3)*1000/((Glutamine!$H7*$J3+Glutamine!$H8*$E4)*0.5*($C4-$C3))</f>
        <v>0</v>
      </c>
      <c r="BL4" s="108">
        <f>(AE4-AE3)*1000/((Glutamine!$H7*$J3+Glutamine!$H8*$E4)*0.5*($C4-$C3))</f>
        <v>0</v>
      </c>
      <c r="BM4" s="108">
        <f>(AF4-AF3)*1000/((Glutamine!$H7*$J3+Glutamine!$H8*$E4)*0.5*($C4-$C3))</f>
        <v>0</v>
      </c>
      <c r="BN4" s="108">
        <f>(AG4-AG3)*1000/((Glutamine!$H7*$J3+Glutamine!$H8*$E4)*0.5*($C4-$C3))</f>
        <v>0</v>
      </c>
      <c r="BO4" s="108">
        <f>(AH4-AH3)*1000/((Glutamine!$H7*$J3+Glutamine!$H8*$E4)*0.5*($C4-$C3))</f>
        <v>0</v>
      </c>
      <c r="BP4" s="108">
        <f>(AI4-AI3)*1000/((Glutamine!$H7*$J3+Glutamine!$H8*$E4)*0.5*($C4-$C3))</f>
        <v>0</v>
      </c>
      <c r="BQ4" s="108">
        <f>(AJ4-AJ3)*1000/((Glutamine!$H7*$J3+Glutamine!$H8*$E4)*0.5*($C4-$C3))</f>
        <v>0</v>
      </c>
      <c r="BR4" s="108">
        <f>(AK4-AK3)*1000/((Glutamine!$H7*$J3+Glutamine!$H8*$E4)*0.5*($C4-$C3))</f>
        <v>0</v>
      </c>
      <c r="BS4" s="108">
        <f>(AL4-AL3)*1000/((Glutamine!$H7*$E4+Glutamine!$H8*$E4)*0.5*($C4-$C3))</f>
        <v>0</v>
      </c>
      <c r="BT4" s="109">
        <f>($AV4*1+$AW4*4+$AX4*2+$AY4*1+$AZ4*1+$BB4*2+$BC4*1+$BD4*1+$BE4*3+$BF4*1+$BH4*1+$BI4*2+$BJ4*1-$BK4*1+$BL4*1+$BM4*1+$BN4*1+$BO4*1+$BP4*1+$BQ4*1+$BR4*1)</f>
        <v>2.1767267888020254E-2</v>
      </c>
      <c r="BU4" s="109">
        <f>$BT4+$BK4*1-$AV4*1</f>
        <v>2.2728851113154994E-2</v>
      </c>
      <c r="BV4" s="109">
        <f>($AV4*3+$AW4*6+$AX4*4+$AY4*4+$AZ4*6+$BB4*5+$BC4*5+$BD4*2+$BE4*6+$BF4*6+$BH4*6+$BI4*6+$BJ4*5+$BL4*9+$BM4*5+$BN4*3+$BO4*4+$BP4*4+$BQ4*9+$BR4*5)</f>
        <v>-1.1877842314283491E-2</v>
      </c>
      <c r="BW4" s="109">
        <f>($BV4+ABS($AV4*3)+ABS($AW4*6)+ABS($AX4*4)+ABS($AY4*4)+ABS($AZ4*6)+ABS($BB4*5)+ABS($BC4*5)+ABS($BD4*2)+ABS($BE4*6)+ABS($BF4*6)+ABS($BH4*6)+ABS($BI4*6)+ABS($BJ4*5)+ABS($BL4*9)+ABS($BM4*5)+ABS($BN4*3)+ABS($BO4*4)+ABS($BP4*4)+ABS($BQ4*9)+ABS($BR4*5))/2</f>
        <v>0.11179549734126025</v>
      </c>
      <c r="BX4" s="108">
        <f t="shared" ref="BX4:BX17" si="4">$BG4/$BA4</f>
        <v>0.84193078939109234</v>
      </c>
      <c r="BY4" s="108">
        <f t="shared" ref="BY4:BY17" si="5">$AQ4/$BA4</f>
        <v>0</v>
      </c>
      <c r="BZ4" s="108">
        <f t="shared" ref="BZ4:BZ17" si="6">$BB4/$BA4</f>
        <v>0</v>
      </c>
      <c r="CA4" s="108" t="e">
        <f>$BK4/$BB4</f>
        <v>#DIV/0!</v>
      </c>
      <c r="CB4" s="36"/>
    </row>
    <row r="5" spans="1:80">
      <c r="A5" s="94">
        <f>Glutamine!$A9</f>
        <v>2</v>
      </c>
      <c r="B5" s="500">
        <f>Glutamine!B9</f>
        <v>2.0194444444423425</v>
      </c>
      <c r="C5" s="500">
        <f>Glutamine!C9</f>
        <v>48.46666666661622</v>
      </c>
      <c r="D5" s="97">
        <v>1.905</v>
      </c>
      <c r="E5" s="97">
        <f t="shared" si="0"/>
        <v>1905</v>
      </c>
      <c r="F5" s="97">
        <f>Glutamine!E9</f>
        <v>0</v>
      </c>
      <c r="G5" s="97">
        <f>Glutamine!F9</f>
        <v>0</v>
      </c>
      <c r="H5" s="97">
        <f>Glutamine!G9</f>
        <v>0</v>
      </c>
      <c r="I5" s="97">
        <v>0</v>
      </c>
      <c r="J5" s="97">
        <f t="shared" si="1"/>
        <v>1905</v>
      </c>
      <c r="K5" s="99">
        <v>32.268999937617458</v>
      </c>
      <c r="L5" s="99">
        <f>L4 + Glutamine!$H9*'In Process Calc.'!$E5 - Glutamine!$H8*'In Process Calc.'!$J4</f>
        <v>1021.1999999999999</v>
      </c>
      <c r="M5" s="102">
        <f>M4 + (Glutamine!P9*$E5-Glutamine!P8*$J4)/1000</f>
        <v>0</v>
      </c>
      <c r="N5" s="102">
        <f>N4+(-Glutamine!S8*'In Process Calc.'!$J4+Glutamine!S9*'In Process Calc.'!$E5)/1000</f>
        <v>0</v>
      </c>
      <c r="O5" s="102">
        <f>O4-(-Glutamine!U8*'In Process Calc.'!$J4+Glutamine!U9*'In Process Calc.'!$E5-$F4*Glutamine!AS9)/1000</f>
        <v>-1.1655000000000002E-2</v>
      </c>
      <c r="P5" s="102">
        <f>P4-(-Glutamine!V8*'In Process Calc.'!$J4+Glutamine!V9*'In Process Calc.'!$E5-$F4*Glutamine!AT9)/1000</f>
        <v>0.5107649999999998</v>
      </c>
      <c r="Q5" s="102">
        <f>Q4-(-Glutamine!W8*'In Process Calc.'!$J4+Glutamine!W9*'In Process Calc.'!$E5-$F4*Glutamine!AU9)/1000</f>
        <v>1.9054500000000005</v>
      </c>
      <c r="R5" s="102">
        <f>R4-(-Glutamine!X8*'In Process Calc.'!$J4+Glutamine!X9*'In Process Calc.'!$E5-$F4*Glutamine!AV9)/1000</f>
        <v>3.4650000000001485E-3</v>
      </c>
      <c r="S5" s="102">
        <f>S4-(-Glutamine!Y8*'In Process Calc.'!$J4+Glutamine!Y9*'In Process Calc.'!$E5-$F4*Glutamine!AW9)/1000</f>
        <v>-1.9110000000000127E-2</v>
      </c>
      <c r="T5" s="102">
        <v>2.0361132618648101</v>
      </c>
      <c r="U5" s="102">
        <f>U4-(-Glutamine!AA8*'In Process Calc.'!$J4+Glutamine!AA9*'In Process Calc.'!$E5-$G4*Glutamine!AY9)/1000</f>
        <v>-0.50673000000000001</v>
      </c>
      <c r="V5" s="102">
        <f>V4-(-Glutamine!AB8*'In Process Calc.'!$J4+Glutamine!AB9*'In Process Calc.'!$E5-$F4*Glutamine!AZ9)/1000</f>
        <v>5.8274999999999633E-2</v>
      </c>
      <c r="W5" s="102">
        <f>W4-(-Glutamine!AC8*'In Process Calc.'!$J4+Glutamine!AC9*'In Process Calc.'!$E5-$F4*Glutamine!BA9)/1000</f>
        <v>0</v>
      </c>
      <c r="X5" s="102">
        <f>X4-(-Glutamine!AD8*'In Process Calc.'!$J4+Glutamine!AD9*'In Process Calc.'!$E5-$F4*Glutamine!BB9)/1000</f>
        <v>0</v>
      </c>
      <c r="Y5" s="102">
        <f>Y4-(-Glutamine!AE8*'In Process Calc.'!$J4+Glutamine!AE9*'In Process Calc.'!$E5-$F4*Glutamine!BC9)/1000</f>
        <v>0</v>
      </c>
      <c r="Z5" s="102">
        <f>Z4+(-Glutamine!AF8*'In Process Calc.'!$J4+Glutamine!AF9*'In Process Calc.'!$E5-$F4*Glutamine!BD9)/1000</f>
        <v>3.1455373001776206</v>
      </c>
      <c r="AA5" s="102">
        <f>AA4-(-Glutamine!AG8*'In Process Calc.'!$J4+Glutamine!AG9*'In Process Calc.'!$E5-$F4*Glutamine!BE9)/1000</f>
        <v>0</v>
      </c>
      <c r="AB5" s="102">
        <f>AB4-(-Glutamine!AH8*'In Process Calc.'!$J4+Glutamine!AH9*'In Process Calc.'!$E5-$F4*Glutamine!BF9)/1000</f>
        <v>0</v>
      </c>
      <c r="AC5" s="102">
        <f>AC4-(-Glutamine!AI8*'In Process Calc.'!$J4+Glutamine!AI9*'In Process Calc.'!$E5-$F4*Glutamine!BG9)/1000</f>
        <v>0</v>
      </c>
      <c r="AD5" s="102">
        <f>AD4-(-Glutamine!AJ8*'In Process Calc.'!$J4+Glutamine!AJ9*'In Process Calc.'!$E5-$F4*Glutamine!BH9)/1000</f>
        <v>0</v>
      </c>
      <c r="AE5" s="102">
        <f>AE4-(-Glutamine!AK8*'In Process Calc.'!$J4+Glutamine!AK9*'In Process Calc.'!$E5-$F4*Glutamine!BI9)/1000</f>
        <v>0</v>
      </c>
      <c r="AF5" s="102">
        <f>AF4-(-Glutamine!AL8*'In Process Calc.'!$J4+Glutamine!AL9*'In Process Calc.'!$E5-$F4*Glutamine!BJ9)/1000</f>
        <v>0</v>
      </c>
      <c r="AG5" s="102">
        <f>AG4-(-Glutamine!AM8*'In Process Calc.'!$J4+Glutamine!AM9*'In Process Calc.'!$E5-$F4*Glutamine!BK9)/1000</f>
        <v>0</v>
      </c>
      <c r="AH5" s="102">
        <f>AH4-(-Glutamine!AN8*'In Process Calc.'!$J4+Glutamine!AN9*'In Process Calc.'!$E5-$F4*Glutamine!BL9)/1000</f>
        <v>0</v>
      </c>
      <c r="AI5" s="102">
        <f>AI4-(-Glutamine!AO8*'In Process Calc.'!$J4+Glutamine!AO9*'In Process Calc.'!$E5-$F4*Glutamine!BM9)/1000</f>
        <v>0</v>
      </c>
      <c r="AJ5" s="102">
        <f>AJ4-(-Glutamine!AP8*'In Process Calc.'!$J4+Glutamine!AP9*'In Process Calc.'!$E5-$F4*Glutamine!BN9)/1000</f>
        <v>0</v>
      </c>
      <c r="AK5" s="102">
        <f>AK4-(-Glutamine!AQ8*'In Process Calc.'!$J4+Glutamine!AQ9*'In Process Calc.'!$E5-$F4*Glutamine!BO9)/1000</f>
        <v>0</v>
      </c>
      <c r="AL5" s="102">
        <f>AL4-(-Glutamine!AR8*'In Process Calc.'!$J4+Glutamine!AR9*'In Process Calc.'!$E5-'In Process Calc.'!$F4*Glutamine!BP9)/1000</f>
        <v>0</v>
      </c>
      <c r="AM5" s="101">
        <f>($O5*1+$P5*4+$Q5*2+$R5*1+S5*2+$U5*2+$V5*1+$W5*1+$X5*3+$Y5*1+$AA5*1+$AB5*2+$AC5*1-$AD5*1+$AE5*1+AF5*1+$AG5*1+$AH5*1+AI5*2+$AJ5*1+$AK5*1)</f>
        <v>4.8523649999999989</v>
      </c>
      <c r="AN5" s="101">
        <f t="shared" si="2"/>
        <v>4.8407099999999987</v>
      </c>
      <c r="AO5" s="101">
        <f t="shared" ref="AO5:AO15" si="7">(-$O5*3+$P5*6+$Q5*4+$R5*4+S5*6+$U5*5+$V5*5+$W5*2+$X5*6+$Y5*6+$AA5*6+$AB5*6+$AC5*5+$AE5*9+AF5*5+$AG5*3+$AH5*4+AI5*11+$AJ5*9+$AK5*5)</f>
        <v>8.3782800000000002</v>
      </c>
      <c r="AP5" s="107">
        <f>Glutamine!N9/(Glutamine!H9)</f>
        <v>0</v>
      </c>
      <c r="AQ5" s="108">
        <f>IF(Glutamine!O9&gt;0,Glutamine!O9,(Glutamine!P9*$E5-Glutamine!P8*$J4)/1000/((Glutamine!$H8*$J4+Glutamine!$H9*$E5)*1000000*0.5*($C5-$C4))*1000000000)</f>
        <v>0</v>
      </c>
      <c r="AR5" s="108">
        <f>(L5-L4)/((Glutamine!$H8*$J4+Glutamine!$H9*$E5)*0.5*($C5-$C4))</f>
        <v>2.30894330372578E-2</v>
      </c>
      <c r="AS5" s="108">
        <f t="shared" si="3"/>
        <v>2.3387542977410837E-2</v>
      </c>
      <c r="AT5" s="108">
        <f>(Glutamine!$I9*$E5-Glutamine!$I8*$J4)/((Glutamine!$H8*$J4+Glutamine!$H9*$E5)*0.5*($C5-$C4))</f>
        <v>2.9810994015303546E-4</v>
      </c>
      <c r="AU5" s="108">
        <f>(N5-N4)*1000/((Glutamine!$H8*$J4+Glutamine!$H9*$E5)*0.5*($C5-$C4))</f>
        <v>0</v>
      </c>
      <c r="AV5" s="108">
        <f>(O5-O4)*1000/((Glutamine!$H8*$J4+Glutamine!$H9*$E5)*0.5*($C5-$C4))</f>
        <v>3.0278387203296458E-5</v>
      </c>
      <c r="AW5" s="108">
        <f>(P5-P4)*1000/((Glutamine!$H8*$J4+Glutamine!$H9*$E5)*0.5*($C5-$C4))</f>
        <v>1.7814745689914004E-2</v>
      </c>
      <c r="AX5" s="108">
        <f>(Q5-Q4)*1000/((Glutamine!$H8*$J4+Glutamine!$H9*$E5)*0.5*($C5-$C4))</f>
        <v>4.9317725442321346E-2</v>
      </c>
      <c r="AY5" s="108">
        <f>(R5-R4)*1000/((Glutamine!$H8*$J4+Glutamine!$H9*$E5)*0.5*($C5-$C4))</f>
        <v>2.4914787184426549E-3</v>
      </c>
      <c r="AZ5" s="108">
        <f>(S5-S4)*1000/((Glutamine!$H8*$J4+Glutamine!$H9*$E5)*0.5*($C5-$C4))</f>
        <v>3.1451073945773142E-3</v>
      </c>
      <c r="BA5" s="507">
        <v>5.2687416642327865E-2</v>
      </c>
      <c r="BB5" s="108">
        <f>(U5-U4)*1000/((Glutamine!$H8*$J4+Glutamine!$H9*$E5)*0.5*($C5-$C4))</f>
        <v>-1.6235944071456409E-2</v>
      </c>
      <c r="BC5" s="108">
        <f>(V5-V4)*1000/((Glutamine!$H8*$J4+Glutamine!$H9*$E5)*0.5*($C5-$C4))</f>
        <v>3.8568897985151169E-3</v>
      </c>
      <c r="BD5" s="108">
        <f>(W5-W4)*1000/((Glutamine!$H8*$J4+Glutamine!$H9*$E5)*0.5*($C5-$C4))</f>
        <v>0</v>
      </c>
      <c r="BE5" s="108">
        <f>(X5-X4)*1000/((Glutamine!$H8*$J4+Glutamine!$H9*$E5)*0.5*($C5-$C4))</f>
        <v>0</v>
      </c>
      <c r="BF5" s="108">
        <f>(Y5-Y4)*1000/((Glutamine!$H8*$J4+Glutamine!$H9*$E5)*0.5*($C5-$C4))</f>
        <v>0</v>
      </c>
      <c r="BG5" s="507">
        <v>5.7180500911901681E-2</v>
      </c>
      <c r="BH5" s="108">
        <f>(AA5-AA4)*1000/((Glutamine!$H8*$J4+Glutamine!$H9*$E5)*0.5*($C5-$C4))</f>
        <v>0</v>
      </c>
      <c r="BI5" s="108">
        <f>(AB5-AB4)*1000/((Glutamine!$H8*$J4+Glutamine!$H9*$E5)*0.5*($C5-$C4))</f>
        <v>0</v>
      </c>
      <c r="BJ5" s="108">
        <f>(AC5-AC4)*1000/((Glutamine!$H8*$J4+Glutamine!$H9*$E5)*0.5*($C5-$C4))</f>
        <v>0</v>
      </c>
      <c r="BK5" s="108">
        <f>(AD5-AD4)*1000/((Glutamine!$H8*$J4+Glutamine!$H9*$E5)*0.5*($C5-$C4))</f>
        <v>0</v>
      </c>
      <c r="BL5" s="108">
        <f>(AE5-AE4)*1000/((Glutamine!$H8*$J4+Glutamine!$H9*$E5)*0.5*($C5-$C4))</f>
        <v>0</v>
      </c>
      <c r="BM5" s="108">
        <f>(AF5-AF4)*1000/((Glutamine!$H8*$J4+Glutamine!$H9*$E5)*0.5*($C5-$C4))</f>
        <v>0</v>
      </c>
      <c r="BN5" s="108">
        <f>(AG5-AG4)*1000/((Glutamine!$H8*$J4+Glutamine!$H9*$E5)*0.5*($C5-$C4))</f>
        <v>0</v>
      </c>
      <c r="BO5" s="108">
        <f>(AH5-AH4)*1000/((Glutamine!$H8*$J4+Glutamine!$H9*$E5)*0.5*($C5-$C4))</f>
        <v>0</v>
      </c>
      <c r="BP5" s="108">
        <f>(AI5-AI4)*1000/((Glutamine!$H8*$J4+Glutamine!$H9*$E5)*0.5*($C5-$C4))</f>
        <v>0</v>
      </c>
      <c r="BQ5" s="108">
        <f>(AJ5-AJ4)*1000/((Glutamine!$H8*$J4+Glutamine!$H9*$E5)*0.5*($C5-$C4))</f>
        <v>0</v>
      </c>
      <c r="BR5" s="108">
        <f>(AK5-AK4)*1000/((Glutamine!$H8*$J4+Glutamine!$H9*$E5)*0.5*($C5-$C4))</f>
        <v>0</v>
      </c>
      <c r="BS5" s="108">
        <f>(AL5-AL4)*1000/((Glutamine!$H8*$E5+Glutamine!$H9*$E5)*0.5*($C5-$C4))</f>
        <v>0</v>
      </c>
      <c r="BT5" s="109">
        <f t="shared" ref="BT5:BT17" si="8">($AV5*1+$AW5*4+$AX5*2+$AY5*1+$AZ5*1+$BB5*2+$BC5*1+$BD5*1+$BE5*3+$BF5*1+$BH5*1+$BI5*2+$BJ5*1-$BK5*1+$BL5*1+$BM5*1+$BN5*1+$BO5*1+$BP5*1+$BQ5*1+$BR5*1)</f>
        <v>0.14694629980012427</v>
      </c>
      <c r="BU5" s="109">
        <f t="shared" ref="BU5:BU17" si="9">$BT5+$BK5*1-$AV5*1</f>
        <v>0.14691602141292098</v>
      </c>
      <c r="BV5" s="109">
        <f t="shared" ref="BV5:BV17" si="10">($AV5*3+$AW5*6+$AX5*4+$AY5*4+$AZ5*6+$BB5*5+$BC5*5+$BD5*2+$BE5*6+$BF5*6+$BH5*6+$BI5*6+$BJ5*5+$BL5*9+$BM5*5+$BN5*3+$BO5*4+$BP5*4+$BQ5*9+$BR5*5)</f>
        <v>0.27119149894690736</v>
      </c>
      <c r="BW5" s="109">
        <f t="shared" ref="BW5:BW17" si="11">($BV5+ABS($AV5*3)+ABS($AW5*6)+ABS($AX5*4)+ABS($AY5*4)+ABS($AZ5*6)+ABS($BB5*5)+ABS($BC5*5)+ABS($BD5*2)+ABS($BE5*6)+ABS($BF5*6)+ABS($BH5*6)+ABS($BI5*6)+ABS($BJ5*5)+ABS($BL5*9)+ABS($BM5*5)+ABS($BN5*3)+ABS($BO5*4)+ABS($BP5*4)+ABS($BQ5*9)+ABS($BR5*5))/2</f>
        <v>0.35237121930418941</v>
      </c>
      <c r="BX5" s="108">
        <f t="shared" si="4"/>
        <v>1.0852781281738566</v>
      </c>
      <c r="BY5" s="108">
        <f t="shared" si="5"/>
        <v>0</v>
      </c>
      <c r="BZ5" s="108">
        <f t="shared" si="6"/>
        <v>-0.30815600965359957</v>
      </c>
      <c r="CA5" s="108">
        <f t="shared" ref="CA5:CA17" si="12">$BK5/$BB5</f>
        <v>0</v>
      </c>
      <c r="CB5" s="36"/>
    </row>
    <row r="6" spans="1:80">
      <c r="A6" s="94">
        <f>Glutamine!$A10</f>
        <v>3</v>
      </c>
      <c r="B6" s="500">
        <f>Glutamine!B10</f>
        <v>2.9569444444423425</v>
      </c>
      <c r="C6" s="500">
        <f>Glutamine!C10</f>
        <v>70.96666666661622</v>
      </c>
      <c r="D6" s="97">
        <v>1.8759999999999999</v>
      </c>
      <c r="E6" s="97">
        <f t="shared" si="0"/>
        <v>1876</v>
      </c>
      <c r="F6" s="97">
        <f>Glutamine!E10</f>
        <v>0</v>
      </c>
      <c r="G6" s="97">
        <f>Glutamine!F10</f>
        <v>0</v>
      </c>
      <c r="H6" s="97">
        <f>Glutamine!G10</f>
        <v>0</v>
      </c>
      <c r="I6" s="97">
        <v>1</v>
      </c>
      <c r="J6" s="97">
        <f t="shared" si="1"/>
        <v>1876</v>
      </c>
      <c r="K6" s="99">
        <v>58.173752507505455</v>
      </c>
      <c r="L6" s="99">
        <f>L5 + Glutamine!$H10*'In Process Calc.'!$E6 - Glutamine!$H9*'In Process Calc.'!$J5</f>
        <v>2035.7180708480835</v>
      </c>
      <c r="M6" s="102">
        <f>M5 + (Glutamine!P10*$E6-Glutamine!P9*$J5)/1000</f>
        <v>0</v>
      </c>
      <c r="N6" s="102">
        <f>N5+(-Glutamine!S9*'In Process Calc.'!$J5+Glutamine!S10*'In Process Calc.'!$E6)/1000</f>
        <v>0</v>
      </c>
      <c r="O6" s="102">
        <f>O5-(-Glutamine!U9*'In Process Calc.'!$J5+Glutamine!U10*'In Process Calc.'!$E6-$F5*Glutamine!AS10)/1000</f>
        <v>-7.5488000000000013E-2</v>
      </c>
      <c r="P6" s="102">
        <f>P5-(-Glutamine!V9*'In Process Calc.'!$J5+Glutamine!V10*'In Process Calc.'!$E6-$F5*Glutamine!AT10)/1000</f>
        <v>0.68688799999999983</v>
      </c>
      <c r="Q6" s="102">
        <f>Q5-(-Glutamine!W9*'In Process Calc.'!$J5+Glutamine!W10*'In Process Calc.'!$E6-$F5*Glutamine!AU10)/1000</f>
        <v>3.3640249999999994</v>
      </c>
      <c r="R6" s="102">
        <f>R5-(-Glutamine!X9*'In Process Calc.'!$J5+Glutamine!X10*'In Process Calc.'!$E6-$F5*Glutamine!AV10)/1000</f>
        <v>7.6089000000000406E-2</v>
      </c>
      <c r="S6" s="102">
        <f>S5-(-Glutamine!Y9*'In Process Calc.'!$J5+Glutamine!Y10*'In Process Calc.'!$E6-$F5*Glutamine!AW10)/1000</f>
        <v>0.15175</v>
      </c>
      <c r="T6" s="102">
        <v>4.1004094487096108</v>
      </c>
      <c r="U6" s="102">
        <f>U5-(-Glutamine!AA9*'In Process Calc.'!$J5+Glutamine!AA10*'In Process Calc.'!$E6-$G5*Glutamine!AY10)/1000</f>
        <v>-0.67160799999999998</v>
      </c>
      <c r="V6" s="102">
        <f>V5-(-Glutamine!AB9*'In Process Calc.'!$J5+Glutamine!AB10*'In Process Calc.'!$E6-$F5*Glutamine!AZ10)/1000</f>
        <v>0.16523199999999996</v>
      </c>
      <c r="W6" s="102">
        <f>W5-(-Glutamine!AC9*'In Process Calc.'!$J5+Glutamine!AC10*'In Process Calc.'!$E6-$F5*Glutamine!BA10)/1000</f>
        <v>0</v>
      </c>
      <c r="X6" s="102">
        <f>X5-(-Glutamine!AD9*'In Process Calc.'!$J5+Glutamine!AD10*'In Process Calc.'!$E6-$F5*Glutamine!BB10)/1000</f>
        <v>0</v>
      </c>
      <c r="Y6" s="102">
        <f>Y5-(-Glutamine!AE9*'In Process Calc.'!$J5+Glutamine!AE10*'In Process Calc.'!$E6-$F5*Glutamine!BC10)/1000</f>
        <v>0</v>
      </c>
      <c r="Z6" s="102">
        <f>Z5+(-Glutamine!AF9*'In Process Calc.'!$J5+Glutamine!AF10*'In Process Calc.'!$E6-$F5*Glutamine!BD10)/1000</f>
        <v>5.5706039076376559</v>
      </c>
      <c r="AA6" s="102">
        <f>AA5-(-Glutamine!AG9*'In Process Calc.'!$J5+Glutamine!AG10*'In Process Calc.'!$E6-$F5*Glutamine!BE10)/1000</f>
        <v>0</v>
      </c>
      <c r="AB6" s="102">
        <f>AB5-(-Glutamine!AH9*'In Process Calc.'!$J5+Glutamine!AH10*'In Process Calc.'!$E6-$F5*Glutamine!BF10)/1000</f>
        <v>0</v>
      </c>
      <c r="AC6" s="102">
        <f>AC5-(-Glutamine!AI9*'In Process Calc.'!$J5+Glutamine!AI10*'In Process Calc.'!$E6-$F5*Glutamine!BG10)/1000</f>
        <v>0</v>
      </c>
      <c r="AD6" s="102">
        <f>AD5-(-Glutamine!AJ9*'In Process Calc.'!$J5+Glutamine!AJ10*'In Process Calc.'!$E6-$F5*Glutamine!BH10)/1000</f>
        <v>0</v>
      </c>
      <c r="AE6" s="102">
        <f>AE5-(-Glutamine!AK9*'In Process Calc.'!$J5+Glutamine!AK10*'In Process Calc.'!$E6-$F5*Glutamine!BI10)/1000</f>
        <v>0</v>
      </c>
      <c r="AF6" s="102">
        <f>AF5-(-Glutamine!AL9*'In Process Calc.'!$J5+Glutamine!AL10*'In Process Calc.'!$E6-$F5*Glutamine!BJ10)/1000</f>
        <v>0</v>
      </c>
      <c r="AG6" s="102">
        <f>AG5-(-Glutamine!AM9*'In Process Calc.'!$J5+Glutamine!AM10*'In Process Calc.'!$E6-$F5*Glutamine!BK10)/1000</f>
        <v>0</v>
      </c>
      <c r="AH6" s="102">
        <f>AH5-(-Glutamine!AN9*'In Process Calc.'!$J5+Glutamine!AN10*'In Process Calc.'!$E6-$F5*Glutamine!BL10)/1000</f>
        <v>0</v>
      </c>
      <c r="AI6" s="102">
        <f>AI5-(-Glutamine!AO9*'In Process Calc.'!$J5+Glutamine!AO10*'In Process Calc.'!$E6-$F5*Glutamine!BM10)/1000</f>
        <v>0</v>
      </c>
      <c r="AJ6" s="102">
        <f>AJ5-(-Glutamine!AP9*'In Process Calc.'!$J5+Glutamine!AP10*'In Process Calc.'!$E6-$F5*Glutamine!BN10)/1000</f>
        <v>0</v>
      </c>
      <c r="AK6" s="102">
        <f>AK5-(-Glutamine!AQ9*'In Process Calc.'!$J5+Glutamine!AQ10*'In Process Calc.'!$E6-$F5*Glutamine!BO10)/1000</f>
        <v>0</v>
      </c>
      <c r="AL6" s="102">
        <f>AL5-(-Glutamine!AR9*'In Process Calc.'!$J5+Glutamine!AR10*'In Process Calc.'!$E6-'In Process Calc.'!$F5*Glutamine!BP10)/1000</f>
        <v>0</v>
      </c>
      <c r="AM6" s="101">
        <f>($O6*1+$P6*4+$Q6*2+$R6*1+S6*2+$U6*2+$V6*1+$W6*1+$X6*3+$Y6*1+$AA6*1+$AB6*2+$AC6*1-$AD6*1+$AE6*1+AF6*1+$AG6*1+$AH6*1+AI6*2+$AJ6*1+$AK6*1)</f>
        <v>8.6017189999999975</v>
      </c>
      <c r="AN6" s="101">
        <f t="shared" si="2"/>
        <v>8.5262309999999975</v>
      </c>
      <c r="AO6" s="101">
        <f t="shared" si="7"/>
        <v>16.486868000000001</v>
      </c>
      <c r="AP6" s="107">
        <f>Glutamine!N10/(Glutamine!H10)</f>
        <v>0</v>
      </c>
      <c r="AQ6" s="108">
        <f>IF(Glutamine!O10&gt;0,Glutamine!O10,(Glutamine!P10*$E6-Glutamine!P9*$J5)/1000/((Glutamine!$H9*$J5+Glutamine!$H10*$E6)*1000000*0.5*($C6-$C5))*1000000000)</f>
        <v>0</v>
      </c>
      <c r="AR6" s="108">
        <f>(L6-L5)/((Glutamine!$H9*$J5+Glutamine!$H10*$E6)*0.5*($C6-$C5))</f>
        <v>2.2408055646261745E-2</v>
      </c>
      <c r="AS6" s="108">
        <f t="shared" si="3"/>
        <v>2.2878178602500198E-2</v>
      </c>
      <c r="AT6" s="108">
        <f>(Glutamine!$I10*$E6-Glutamine!$I9*$J5)/((Glutamine!$H9*$J5+Glutamine!$H10*$E6)*0.5*($C6-$C5))</f>
        <v>4.7012295623845415E-4</v>
      </c>
      <c r="AU6" s="108">
        <f>(N6-N5)*1000/((Glutamine!$H9*$J5+Glutamine!$H10*$E6)*0.5*($C6-$C5))</f>
        <v>0</v>
      </c>
      <c r="AV6" s="108">
        <f>(O6-O5)*1000/((Glutamine!$H9*$J5+Glutamine!$H10*$E6)*0.5*($C6-$C5))</f>
        <v>-1.4099043251857601E-3</v>
      </c>
      <c r="AW6" s="108">
        <f>(P6-P5)*1000/((Glutamine!$H9*$J5+Glutamine!$H10*$E6)*0.5*($C6-$C5))</f>
        <v>3.8900972767172402E-3</v>
      </c>
      <c r="AX6" s="108">
        <f>(Q6-Q5)*1000/((Glutamine!$H9*$J5+Glutamine!$H10*$E6)*0.5*($C6-$C5))</f>
        <v>3.2216113939620851E-2</v>
      </c>
      <c r="AY6" s="108">
        <f>(R6-R5)*1000/((Glutamine!$H9*$J5+Glutamine!$H10*$E6)*0.5*($C6-$C5))</f>
        <v>1.6040745650727831E-3</v>
      </c>
      <c r="AZ6" s="108">
        <f>(S6-S5)*1000/((Glutamine!$H9*$J5+Glutamine!$H10*$E6)*0.5*($C6-$C5))</f>
        <v>3.7738513465016385E-3</v>
      </c>
      <c r="BA6" s="507">
        <v>0.10113035026121092</v>
      </c>
      <c r="BB6" s="108">
        <f>(U6-U5)*1000/((Glutamine!$H9*$J5+Glutamine!$H10*$E6)*0.5*($C6-$C5))</f>
        <v>-3.6417245833342883E-3</v>
      </c>
      <c r="BC6" s="108">
        <f>(V6-V5)*1000/((Glutamine!$H9*$J5+Glutamine!$H10*$E6)*0.5*($C6-$C5))</f>
        <v>2.3624009040604981E-3</v>
      </c>
      <c r="BD6" s="108">
        <f>(W6-W5)*1000/((Glutamine!$H9*$J5+Glutamine!$H10*$E6)*0.5*($C6-$C5))</f>
        <v>0</v>
      </c>
      <c r="BE6" s="108">
        <f>(X6-X5)*1000/((Glutamine!$H9*$J5+Glutamine!$H10*$E6)*0.5*($C6-$C5))</f>
        <v>0</v>
      </c>
      <c r="BF6" s="108">
        <f>(Y6-Y5)*1000/((Glutamine!$H9*$J5+Glutamine!$H10*$E6)*0.5*($C6-$C5))</f>
        <v>0</v>
      </c>
      <c r="BG6" s="507">
        <v>3.4283263842969779E-2</v>
      </c>
      <c r="BH6" s="108">
        <f>(AA6-AA5)*1000/((Glutamine!$H9*$J5+Glutamine!$H10*$E6)*0.5*($C6-$C5))</f>
        <v>0</v>
      </c>
      <c r="BI6" s="108">
        <f>(AB6-AB5)*1000/((Glutamine!$H9*$J5+Glutamine!$H10*$E6)*0.5*($C6-$C5))</f>
        <v>0</v>
      </c>
      <c r="BJ6" s="108">
        <f>(AC6-AC5)*1000/((Glutamine!$H9*$J5+Glutamine!$H10*$E6)*0.5*($C6-$C5))</f>
        <v>0</v>
      </c>
      <c r="BK6" s="108">
        <f>(AD6-AD5)*1000/((Glutamine!$H9*$J5+Glutamine!$H10*$E6)*0.5*($C6-$C5))</f>
        <v>0</v>
      </c>
      <c r="BL6" s="108">
        <f>(AE6-AE5)*1000/((Glutamine!$H9*$J5+Glutamine!$H10*$E6)*0.5*($C6-$C5))</f>
        <v>0</v>
      </c>
      <c r="BM6" s="108">
        <f>(AF6-AF5)*1000/((Glutamine!$H9*$J5+Glutamine!$H10*$E6)*0.5*($C6-$C5))</f>
        <v>0</v>
      </c>
      <c r="BN6" s="108">
        <f>(AG6-AG5)*1000/((Glutamine!$H9*$J5+Glutamine!$H10*$E6)*0.5*($C6-$C5))</f>
        <v>0</v>
      </c>
      <c r="BO6" s="108">
        <f>(AH6-AH5)*1000/((Glutamine!$H9*$J5+Glutamine!$H10*$E6)*0.5*($C6-$C5))</f>
        <v>0</v>
      </c>
      <c r="BP6" s="108">
        <f>(AI6-AI5)*1000/((Glutamine!$H9*$J5+Glutamine!$H10*$E6)*0.5*($C6-$C5))</f>
        <v>0</v>
      </c>
      <c r="BQ6" s="108">
        <f>(AJ6-AJ5)*1000/((Glutamine!$H9*$J5+Glutamine!$H10*$E6)*0.5*($C6-$C5))</f>
        <v>0</v>
      </c>
      <c r="BR6" s="108">
        <f>(AK6-AK5)*1000/((Glutamine!$H9*$J5+Glutamine!$H10*$E6)*0.5*($C6-$C5))</f>
        <v>0</v>
      </c>
      <c r="BS6" s="108">
        <f>(AL6-AL5)*1000/((Glutamine!$H9*$E6+Glutamine!$H10*$E6)*0.5*($C6-$C5))</f>
        <v>0</v>
      </c>
      <c r="BT6" s="109">
        <f t="shared" si="8"/>
        <v>7.9039590309891231E-2</v>
      </c>
      <c r="BU6" s="109">
        <f t="shared" si="9"/>
        <v>8.0449494635076987E-2</v>
      </c>
      <c r="BV6" s="109">
        <f t="shared" si="10"/>
        <v>0.17063811438616155</v>
      </c>
      <c r="BW6" s="109">
        <f t="shared" si="11"/>
        <v>0.19307645027839027</v>
      </c>
      <c r="BX6" s="108">
        <f t="shared" si="4"/>
        <v>0.33900074264965052</v>
      </c>
      <c r="BY6" s="108">
        <f t="shared" si="5"/>
        <v>0</v>
      </c>
      <c r="BZ6" s="108">
        <f t="shared" si="6"/>
        <v>-3.601020439391369E-2</v>
      </c>
      <c r="CA6" s="108">
        <f t="shared" si="12"/>
        <v>0</v>
      </c>
      <c r="CB6" s="36"/>
    </row>
    <row r="7" spans="1:80">
      <c r="A7" s="94">
        <f>Glutamine!$A11</f>
        <v>4</v>
      </c>
      <c r="B7" s="500">
        <f>Glutamine!B11</f>
        <v>3.9770833333313931</v>
      </c>
      <c r="C7" s="500">
        <f>Glutamine!C11</f>
        <v>95.449999999953434</v>
      </c>
      <c r="D7" s="97">
        <v>1.861</v>
      </c>
      <c r="E7" s="97">
        <f t="shared" si="0"/>
        <v>1861</v>
      </c>
      <c r="F7" s="97">
        <f>Glutamine!E11</f>
        <v>0</v>
      </c>
      <c r="G7" s="97">
        <f>Glutamine!F11</f>
        <v>0</v>
      </c>
      <c r="H7" s="97">
        <f>Glutamine!G11</f>
        <v>0</v>
      </c>
      <c r="I7" s="97">
        <v>0</v>
      </c>
      <c r="J7" s="97">
        <f t="shared" si="1"/>
        <v>1861</v>
      </c>
      <c r="K7" s="99">
        <v>100.17091886077893</v>
      </c>
      <c r="L7" s="99">
        <f>L6 + Glutamine!$H11*'In Process Calc.'!$E7 - Glutamine!$H10*'In Process Calc.'!$J6</f>
        <v>4371.7850396572121</v>
      </c>
      <c r="M7" s="102">
        <f>M6 + (Glutamine!P11*$E7-Glutamine!P10*$J6)/1000</f>
        <v>0</v>
      </c>
      <c r="N7" s="102">
        <f>N6+(-Glutamine!S10*'In Process Calc.'!$J6+Glutamine!S11*'In Process Calc.'!$E7)/1000</f>
        <v>38.541310000000003</v>
      </c>
      <c r="O7" s="102">
        <f>O6-(-Glutamine!U10*'In Process Calc.'!$J6+Glutamine!U11*'In Process Calc.'!$E7-$F6*Glutamine!AS11)/1000</f>
        <v>-0.371778</v>
      </c>
      <c r="P7" s="102">
        <f>P6-(-Glutamine!V10*'In Process Calc.'!$J6+Glutamine!V11*'In Process Calc.'!$E7-$F6*Glutamine!AT11)/1000</f>
        <v>-0.15153600000000012</v>
      </c>
      <c r="Q7" s="102">
        <f>Q6-(-Glutamine!W10*'In Process Calc.'!$J6+Glutamine!W11*'In Process Calc.'!$E7-$F6*Glutamine!AU11)/1000</f>
        <v>1.2412779999999999</v>
      </c>
      <c r="R7" s="102">
        <f>R6-(-Glutamine!X10*'In Process Calc.'!$J6+Glutamine!X11*'In Process Calc.'!$E7-$F6*Glutamine!AV11)/1000</f>
        <v>0.33073200000000041</v>
      </c>
      <c r="S7" s="102">
        <f>S6-(-Glutamine!Y10*'In Process Calc.'!$J6+Glutamine!Y11*'In Process Calc.'!$E7-$F6*Glutamine!AW11)/1000</f>
        <v>0.38210099999999991</v>
      </c>
      <c r="T7" s="102">
        <v>7.9942980563749506</v>
      </c>
      <c r="U7" s="102">
        <f>U6-(-Glutamine!AA10*'In Process Calc.'!$J6+Glutamine!AA11*'In Process Calc.'!$E7-$G6*Glutamine!AY11)/1000</f>
        <v>-1.2059280000000001</v>
      </c>
      <c r="V7" s="102">
        <f>V6-(-Glutamine!AB10*'In Process Calc.'!$J6+Glutamine!AB11*'In Process Calc.'!$E7-$F6*Glutamine!AZ11)/1000</f>
        <v>-7.2246520000000016</v>
      </c>
      <c r="W7" s="102">
        <f>W6-(-Glutamine!AC10*'In Process Calc.'!$J6+Glutamine!AC11*'In Process Calc.'!$E7-$F6*Glutamine!BA11)/1000</f>
        <v>0</v>
      </c>
      <c r="X7" s="102">
        <f>X6-(-Glutamine!AD10*'In Process Calc.'!$J6+Glutamine!AD11*'In Process Calc.'!$E7-$F6*Glutamine!BB11)/1000</f>
        <v>0</v>
      </c>
      <c r="Y7" s="102">
        <f>Y6-(-Glutamine!AE10*'In Process Calc.'!$J6+Glutamine!AE11*'In Process Calc.'!$E7-$F6*Glutamine!BC11)/1000</f>
        <v>0</v>
      </c>
      <c r="Z7" s="102">
        <f>Z6+(-Glutamine!AF10*'In Process Calc.'!$J6+Glutamine!AF11*'In Process Calc.'!$E7-$F6*Glutamine!BD11)/1000</f>
        <v>9.0244227353463593</v>
      </c>
      <c r="AA7" s="102">
        <f>AA6-(-Glutamine!AG10*'In Process Calc.'!$J6+Glutamine!AG11*'In Process Calc.'!$E7-$F6*Glutamine!BE11)/1000</f>
        <v>0</v>
      </c>
      <c r="AB7" s="102">
        <f>AB6-(-Glutamine!AH10*'In Process Calc.'!$J6+Glutamine!AH11*'In Process Calc.'!$E7-$F6*Glutamine!BF11)/1000</f>
        <v>0</v>
      </c>
      <c r="AC7" s="102">
        <f>AC6-(-Glutamine!AI10*'In Process Calc.'!$J6+Glutamine!AI11*'In Process Calc.'!$E7-$F6*Glutamine!BG11)/1000</f>
        <v>0</v>
      </c>
      <c r="AD7" s="102">
        <f>AD6-(-Glutamine!AJ10*'In Process Calc.'!$J6+Glutamine!AJ11*'In Process Calc.'!$E7-$F6*Glutamine!BH11)/1000</f>
        <v>0</v>
      </c>
      <c r="AE7" s="102">
        <f>AE6-(-Glutamine!AK10*'In Process Calc.'!$J6+Glutamine!AK11*'In Process Calc.'!$E7-$F6*Glutamine!BI11)/1000</f>
        <v>0</v>
      </c>
      <c r="AF7" s="102">
        <f>AF6-(-Glutamine!AL10*'In Process Calc.'!$J6+Glutamine!AL11*'In Process Calc.'!$E7-$F6*Glutamine!BJ11)/1000</f>
        <v>0</v>
      </c>
      <c r="AG7" s="102">
        <f>AG6-(-Glutamine!AM10*'In Process Calc.'!$J6+Glutamine!AM11*'In Process Calc.'!$E7-$F6*Glutamine!BK11)/1000</f>
        <v>0</v>
      </c>
      <c r="AH7" s="102">
        <f>AH6-(-Glutamine!AN10*'In Process Calc.'!$J6+Glutamine!AN11*'In Process Calc.'!$E7-$F6*Glutamine!BL11)/1000</f>
        <v>0</v>
      </c>
      <c r="AI7" s="102">
        <f>AI6-(-Glutamine!AO10*'In Process Calc.'!$J6+Glutamine!AO11*'In Process Calc.'!$E7-$F6*Glutamine!BM11)/1000</f>
        <v>0</v>
      </c>
      <c r="AJ7" s="102">
        <f>AJ6-(-Glutamine!AP10*'In Process Calc.'!$J6+Glutamine!AP11*'In Process Calc.'!$E7-$F6*Glutamine!BN11)/1000</f>
        <v>0</v>
      </c>
      <c r="AK7" s="102">
        <f>AK6-(-Glutamine!AQ10*'In Process Calc.'!$J6+Glutamine!AQ11*'In Process Calc.'!$E7-$F6*Glutamine!BO11)/1000</f>
        <v>0</v>
      </c>
      <c r="AL7" s="102">
        <f>AL6-(-Glutamine!AR10*'In Process Calc.'!$J6+Glutamine!AR11*'In Process Calc.'!$E7-'In Process Calc.'!$F6*Glutamine!BP11)/1000</f>
        <v>0</v>
      </c>
      <c r="AM7" s="101">
        <f t="shared" ref="AM7:AM8" si="13">($O7*1+$P7*4+$Q7*2+$R7*1+S7*2+$U7*2+$V7*1+$W7*1+$X7*3+$Y7*1+$AA7*1+$AB7*2+$AC7*1-$AD7*1+$AE7*1+AF7*1+$AG7*1+$AH7*1+AI7*2+$AJ7*1+$AK7*1)</f>
        <v>-7.0369400000000022</v>
      </c>
      <c r="AN7" s="101">
        <f t="shared" si="2"/>
        <v>-7.4087180000000021</v>
      </c>
      <c r="AO7" s="101">
        <f t="shared" si="7"/>
        <v>-33.366136000000012</v>
      </c>
      <c r="AP7" s="107">
        <f>Glutamine!N11/(Glutamine!H11)</f>
        <v>0</v>
      </c>
      <c r="AQ7" s="108">
        <f>IF(Glutamine!O11&gt;0,Glutamine!O11,(Glutamine!P11*$E7-Glutamine!P10*$J6)/1000/((Glutamine!$H10*$J6+Glutamine!$H11*$E7)*1000000*0.5*($C7-$C6))*1000000000)</f>
        <v>0</v>
      </c>
      <c r="AR7" s="108">
        <f>(L7-L6)/((Glutamine!$H10*$J6+Glutamine!$H11*$E7)*0.5*($C7-$C6))</f>
        <v>2.5875129445834179E-2</v>
      </c>
      <c r="AS7" s="108">
        <f t="shared" si="3"/>
        <v>2.5945738750565411E-2</v>
      </c>
      <c r="AT7" s="108">
        <f>(Glutamine!$I11*$E7-Glutamine!$I10*$J6)/((Glutamine!$H10*$J6+Glutamine!$H11*$E7)*0.5*($C7-$C6))</f>
        <v>7.0609304731234266E-5</v>
      </c>
      <c r="AU7" s="108">
        <f>(N7-N6)*1000/((Glutamine!$H10*$J6+Glutamine!$H11*$E7)*0.5*($C7-$C6))</f>
        <v>0.42689760121491876</v>
      </c>
      <c r="AV7" s="108">
        <f>(O7-O6)*1000/((Glutamine!$H10*$J6+Glutamine!$H11*$E7)*0.5*($C7-$C6))</f>
        <v>-3.2818160634386397E-3</v>
      </c>
      <c r="AW7" s="108">
        <f>(P7-P6)*1000/((Glutamine!$H10*$J6+Glutamine!$H11*$E7)*0.5*($C7-$C6))</f>
        <v>-9.2866899023675373E-3</v>
      </c>
      <c r="AX7" s="108">
        <f>(Q7-Q6)*1000/((Glutamine!$H10*$J6+Glutamine!$H11*$E7)*0.5*($C7-$C6))</f>
        <v>-2.3512319697648179E-2</v>
      </c>
      <c r="AY7" s="108">
        <f>(R7-R6)*1000/((Glutamine!$H10*$J6+Glutamine!$H11*$E7)*0.5*($C7-$C6))</f>
        <v>2.8205187074899774E-3</v>
      </c>
      <c r="AZ7" s="108">
        <f>(S7-S6)*1000/((Glutamine!$H10*$J6+Glutamine!$H11*$E7)*0.5*($C7-$C6))</f>
        <v>2.5514516589461465E-3</v>
      </c>
      <c r="BA7" s="507">
        <v>7.9511007546199414E-2</v>
      </c>
      <c r="BB7" s="108">
        <f>(U7-U6)*1000/((Glutamine!$H10*$J6+Glutamine!$H11*$E7)*0.5*($C7-$C6))</f>
        <v>-5.9183231260472322E-3</v>
      </c>
      <c r="BC7" s="108">
        <f>(V7-V6)*1000/((Glutamine!$H10*$J6+Glutamine!$H11*$E7)*0.5*($C7-$C6))</f>
        <v>-8.1853049438550707E-2</v>
      </c>
      <c r="BD7" s="108">
        <f>(W7-W6)*1000/((Glutamine!$H10*$J6+Glutamine!$H11*$E7)*0.5*($C7-$C6))</f>
        <v>0</v>
      </c>
      <c r="BE7" s="108">
        <f>(X7-X6)*1000/((Glutamine!$H10*$J6+Glutamine!$H11*$E7)*0.5*($C7-$C6))</f>
        <v>0</v>
      </c>
      <c r="BF7" s="108">
        <f>(Y7-Y6)*1000/((Glutamine!$H10*$J6+Glutamine!$H11*$E7)*0.5*($C7-$C6))</f>
        <v>0</v>
      </c>
      <c r="BG7" s="507">
        <v>3.9649972735798795E-2</v>
      </c>
      <c r="BH7" s="108">
        <f>(AA7-AA6)*1000/((Glutamine!$H10*$J6+Glutamine!$H11*$E7)*0.5*($C7-$C6))</f>
        <v>0</v>
      </c>
      <c r="BI7" s="108">
        <f>(AB7-AB6)*1000/((Glutamine!$H10*$J6+Glutamine!$H11*$E7)*0.5*($C7-$C6))</f>
        <v>0</v>
      </c>
      <c r="BJ7" s="108">
        <f>(AC7-AC6)*1000/((Glutamine!$H10*$J6+Glutamine!$H11*$E7)*0.5*($C7-$C6))</f>
        <v>0</v>
      </c>
      <c r="BK7" s="108">
        <f>(AD7-AD6)*1000/((Glutamine!$H10*$J6+Glutamine!$H11*$E7)*0.5*($C7-$C6))</f>
        <v>0</v>
      </c>
      <c r="BL7" s="108">
        <f>(AE7-AE6)*1000/((Glutamine!$H10*$J6+Glutamine!$H11*$E7)*0.5*($C7-$C6))</f>
        <v>0</v>
      </c>
      <c r="BM7" s="108">
        <f>(AF7-AF6)*1000/((Glutamine!$H10*$J6+Glutamine!$H11*$E7)*0.5*($C7-$C6))</f>
        <v>0</v>
      </c>
      <c r="BN7" s="108">
        <f>(AG7-AG6)*1000/((Glutamine!$H10*$J6+Glutamine!$H11*$E7)*0.5*($C7-$C6))</f>
        <v>0</v>
      </c>
      <c r="BO7" s="108">
        <f>(AH7-AH6)*1000/((Glutamine!$H10*$J6+Glutamine!$H11*$E7)*0.5*($C7-$C6))</f>
        <v>0</v>
      </c>
      <c r="BP7" s="108">
        <f>(AI7-AI6)*1000/((Glutamine!$H10*$J6+Glutamine!$H11*$E7)*0.5*($C7-$C6))</f>
        <v>0</v>
      </c>
      <c r="BQ7" s="108">
        <f>(AJ7-AJ6)*1000/((Glutamine!$H10*$J6+Glutamine!$H11*$E7)*0.5*($C7-$C6))</f>
        <v>0</v>
      </c>
      <c r="BR7" s="108">
        <f>(AK7-AK6)*1000/((Glutamine!$H10*$J6+Glutamine!$H11*$E7)*0.5*($C7-$C6))</f>
        <v>0</v>
      </c>
      <c r="BS7" s="108">
        <f>(AL7-AL6)*1000/((Glutamine!$H10*$E7+Glutamine!$H11*$E7)*0.5*($C7-$C6))</f>
        <v>0</v>
      </c>
      <c r="BT7" s="109">
        <f t="shared" si="8"/>
        <v>-0.1757709403924142</v>
      </c>
      <c r="BU7" s="109">
        <f t="shared" si="9"/>
        <v>-0.17248912432897556</v>
      </c>
      <c r="BV7" s="109">
        <f t="shared" si="10"/>
        <v>-0.5718809444344668</v>
      </c>
      <c r="BW7" s="109">
        <f t="shared" si="11"/>
        <v>2.6590784783636773E-2</v>
      </c>
      <c r="BX7" s="108">
        <f t="shared" si="4"/>
        <v>0.49867274933927114</v>
      </c>
      <c r="BY7" s="108">
        <f t="shared" si="5"/>
        <v>0</v>
      </c>
      <c r="BZ7" s="108">
        <f t="shared" si="6"/>
        <v>-7.4434009940176196E-2</v>
      </c>
      <c r="CA7" s="108">
        <f t="shared" si="12"/>
        <v>0</v>
      </c>
      <c r="CB7" s="36"/>
    </row>
    <row r="8" spans="1:80">
      <c r="A8" s="94">
        <f>Glutamine!$A12</f>
        <v>5</v>
      </c>
      <c r="B8" s="500">
        <f>Glutamine!B12</f>
        <v>4.828472222223354</v>
      </c>
      <c r="C8" s="500">
        <f>Glutamine!C12</f>
        <v>115.8833333333605</v>
      </c>
      <c r="D8" s="97">
        <v>1.8724814814814814</v>
      </c>
      <c r="E8" s="97">
        <f t="shared" si="0"/>
        <v>1872.4814814814815</v>
      </c>
      <c r="F8" s="97">
        <f>Glutamine!E12</f>
        <v>0</v>
      </c>
      <c r="G8" s="97">
        <f>Glutamine!F12</f>
        <v>0</v>
      </c>
      <c r="H8" s="97">
        <f>Glutamine!G12</f>
        <v>0</v>
      </c>
      <c r="I8" s="97">
        <v>0</v>
      </c>
      <c r="J8" s="97">
        <f t="shared" si="1"/>
        <v>1872.4814814814815</v>
      </c>
      <c r="K8" s="99">
        <v>187.58442439979564</v>
      </c>
      <c r="L8" s="99">
        <f>L7 + Glutamine!$H12*'In Process Calc.'!$E8 - Glutamine!$H11*'In Process Calc.'!$J7</f>
        <v>6873.0426911666036</v>
      </c>
      <c r="M8" s="102">
        <f>M7 + (Glutamine!P12*$E8-Glutamine!P11*$J7)/1000</f>
        <v>0</v>
      </c>
      <c r="N8" s="102">
        <f>N7+(-Glutamine!S11*'In Process Calc.'!$J7+Glutamine!S12*'In Process Calc.'!$E8)/1000</f>
        <v>140.58590962962964</v>
      </c>
      <c r="O8" s="102">
        <f>O7-(-Glutamine!U11*'In Process Calc.'!$J7+Glutamine!U12*'In Process Calc.'!$E8-$F7*Glutamine!AS12)/1000</f>
        <v>-0.97580677777777769</v>
      </c>
      <c r="P8" s="102">
        <f>P7-(-Glutamine!V11*'In Process Calc.'!$J7+Glutamine!V12*'In Process Calc.'!$E8-$F7*Glutamine!AT12)/1000</f>
        <v>-0.69099285185185233</v>
      </c>
      <c r="Q8" s="102">
        <f>Q7-(-Glutamine!W11*'In Process Calc.'!$J7+Glutamine!W12*'In Process Calc.'!$E8-$F7*Glutamine!AU12)/1000</f>
        <v>-0.32574733333333317</v>
      </c>
      <c r="R8" s="102">
        <f>R7-(-Glutamine!X11*'In Process Calc.'!$J7+Glutamine!X12*'In Process Calc.'!$E8-$F7*Glutamine!AV12)/1000</f>
        <v>-7.3289185185185068E-2</v>
      </c>
      <c r="S8" s="102">
        <f>S7-(-Glutamine!Y11*'In Process Calc.'!$J7+Glutamine!Y12*'In Process Calc.'!$E8-$F7*Glutamine!AW12)/1000</f>
        <v>0.46410481481481453</v>
      </c>
      <c r="T8" s="102">
        <v>12.867750240484616</v>
      </c>
      <c r="U8" s="102">
        <f>U7-(-Glutamine!AA11*'In Process Calc.'!$J7+Glutamine!AA12*'In Process Calc.'!$E8-$G7*Glutamine!AY12)/1000</f>
        <v>-1.7975822222222222</v>
      </c>
      <c r="V8" s="102">
        <f>V7-(-Glutamine!AB11*'In Process Calc.'!$J7+Glutamine!AB12*'In Process Calc.'!$E8-$F7*Glutamine!AZ12)/1000</f>
        <v>-13.546547777777782</v>
      </c>
      <c r="W8" s="102">
        <f>W7-(-Glutamine!AC11*'In Process Calc.'!$J7+Glutamine!AC12*'In Process Calc.'!$E8-$F7*Glutamine!BA12)/1000</f>
        <v>0</v>
      </c>
      <c r="X8" s="102">
        <f>X7-(-Glutamine!AD11*'In Process Calc.'!$J7+Glutamine!AD12*'In Process Calc.'!$E8-$F7*Glutamine!BB12)/1000</f>
        <v>0</v>
      </c>
      <c r="Y8" s="102">
        <f>Y7-(-Glutamine!AE11*'In Process Calc.'!$J7+Glutamine!AE12*'In Process Calc.'!$E8-$F7*Glutamine!BC12)/1000</f>
        <v>0</v>
      </c>
      <c r="Z8" s="102">
        <f>Z7+(-Glutamine!AF11*'In Process Calc.'!$J7+Glutamine!AF12*'In Process Calc.'!$E8-$F7*Glutamine!BD12)/1000</f>
        <v>12.624469607262681</v>
      </c>
      <c r="AA8" s="102">
        <f>AA7-(-Glutamine!AG11*'In Process Calc.'!$J7+Glutamine!AG12*'In Process Calc.'!$E8-$F7*Glutamine!BE12)/1000</f>
        <v>0</v>
      </c>
      <c r="AB8" s="102">
        <f>AB7-(-Glutamine!AH11*'In Process Calc.'!$J7+Glutamine!AH12*'In Process Calc.'!$E8-$F7*Glutamine!BF12)/1000</f>
        <v>0</v>
      </c>
      <c r="AC8" s="102">
        <f>AC7-(-Glutamine!AI11*'In Process Calc.'!$J7+Glutamine!AI12*'In Process Calc.'!$E8-$F7*Glutamine!BG12)/1000</f>
        <v>0</v>
      </c>
      <c r="AD8" s="102">
        <f>AD7-(-Glutamine!AJ11*'In Process Calc.'!$J7+Glutamine!AJ12*'In Process Calc.'!$E8-$F7*Glutamine!BH12)/1000</f>
        <v>0</v>
      </c>
      <c r="AE8" s="102">
        <f>AE7-(-Glutamine!AK11*'In Process Calc.'!$J7+Glutamine!AK12*'In Process Calc.'!$E8-$F7*Glutamine!BI12)/1000</f>
        <v>0</v>
      </c>
      <c r="AF8" s="102">
        <f>AF7-(-Glutamine!AL11*'In Process Calc.'!$J7+Glutamine!AL12*'In Process Calc.'!$E8-$F7*Glutamine!BJ12)/1000</f>
        <v>0</v>
      </c>
      <c r="AG8" s="102">
        <f>AG7-(-Glutamine!AM11*'In Process Calc.'!$J7+Glutamine!AM12*'In Process Calc.'!$E8-$F7*Glutamine!BK12)/1000</f>
        <v>0</v>
      </c>
      <c r="AH8" s="102">
        <f>AH7-(-Glutamine!AN11*'In Process Calc.'!$J7+Glutamine!AN12*'In Process Calc.'!$E8-$F7*Glutamine!BL12)/1000</f>
        <v>0</v>
      </c>
      <c r="AI8" s="102">
        <f>AI7-(-Glutamine!AO11*'In Process Calc.'!$J7+Glutamine!AO12*'In Process Calc.'!$E8-$F7*Glutamine!BM12)/1000</f>
        <v>0</v>
      </c>
      <c r="AJ8" s="102">
        <f>AJ7-(-Glutamine!AP11*'In Process Calc.'!$J7+Glutamine!AP12*'In Process Calc.'!$E8-$F7*Glutamine!BN12)/1000</f>
        <v>0</v>
      </c>
      <c r="AK8" s="102">
        <f>AK7-(-Glutamine!AQ11*'In Process Calc.'!$J7+Glutamine!AQ12*'In Process Calc.'!$E8-$F7*Glutamine!BO12)/1000</f>
        <v>0</v>
      </c>
      <c r="AL8" s="102">
        <f>AL7-(-Glutamine!AR11*'In Process Calc.'!$J7+Glutamine!AR12*'In Process Calc.'!$E8-'In Process Calc.'!$F7*Glutamine!BP12)/1000</f>
        <v>0</v>
      </c>
      <c r="AM8" s="101">
        <f t="shared" si="13"/>
        <v>-20.678064629629638</v>
      </c>
      <c r="AN8" s="101">
        <f t="shared" si="2"/>
        <v>-21.653871407407415</v>
      </c>
      <c r="AO8" s="101">
        <f t="shared" si="7"/>
        <v>-76.750703962963001</v>
      </c>
      <c r="AP8" s="107">
        <f>Glutamine!N12/(Glutamine!H12)</f>
        <v>0</v>
      </c>
      <c r="AQ8" s="108">
        <f>IF(Glutamine!O12&gt;0,Glutamine!O12,(Glutamine!P12*$E8-Glutamine!P11*$J7)/1000/((Glutamine!$H11*$J7+Glutamine!$H12*$E8)*1000000*0.5*($C8-$C7))*1000000000)</f>
        <v>0</v>
      </c>
      <c r="AR8" s="108">
        <f>(L8-L7)/((Glutamine!$H11*$J7+Glutamine!$H12*$E8)*0.5*($C8-$C7))</f>
        <v>2.004706301442457E-2</v>
      </c>
      <c r="AS8" s="108">
        <f t="shared" si="3"/>
        <v>2.0333320052524622E-2</v>
      </c>
      <c r="AT8" s="108">
        <f>(Glutamine!$I12*$E8-Glutamine!$I11*$J7)/((Glutamine!$H11*$J7+Glutamine!$H12*$E8)*0.5*($C8-$C7))</f>
        <v>2.862570381000523E-4</v>
      </c>
      <c r="AU8" s="108">
        <f>(N8-N7)*1000/((Glutamine!$H11*$J7+Glutamine!$H12*$E8)*0.5*($C8-$C7))</f>
        <v>0.81786637127224016</v>
      </c>
      <c r="AV8" s="108">
        <f>(O8-O7)*1000/((Glutamine!$H11*$J7+Glutamine!$H12*$E8)*0.5*($C8-$C7))</f>
        <v>-4.8411657884703529E-3</v>
      </c>
      <c r="AW8" s="108">
        <f>(P8-P7)*1000/((Glutamine!$H11*$J7+Glutamine!$H12*$E8)*0.5*($C8-$C7))</f>
        <v>-4.3236351505456152E-3</v>
      </c>
      <c r="AX8" s="108">
        <f>(Q8-Q7)*1000/((Glutamine!$H11*$J7+Glutamine!$H12*$E8)*0.5*($C8-$C7))</f>
        <v>-1.255938410966018E-2</v>
      </c>
      <c r="AY8" s="108">
        <f>(R8-R7)*1000/((Glutamine!$H11*$J7+Glutamine!$H12*$E8)*0.5*($C8-$C7))</f>
        <v>-3.238146279605494E-3</v>
      </c>
      <c r="AZ8" s="108">
        <f>(S8-S7)*1000/((Glutamine!$H11*$J7+Glutamine!$H12*$E8)*0.5*($C8-$C7))</f>
        <v>6.572436238320965E-4</v>
      </c>
      <c r="BA8" s="507">
        <v>5.4698722786507108E-2</v>
      </c>
      <c r="BB8" s="108">
        <f>(U8-U7)*1000/((Glutamine!$H11*$J7+Glutamine!$H12*$E8)*0.5*($C8-$C7))</f>
        <v>-4.7419862837727771E-3</v>
      </c>
      <c r="BC8" s="108">
        <f>(V8-V7)*1000/((Glutamine!$H11*$J7+Glutamine!$H12*$E8)*0.5*($C8-$C7))</f>
        <v>-5.0668687790422912E-2</v>
      </c>
      <c r="BD8" s="108">
        <f>(W8-W7)*1000/((Glutamine!$H11*$J7+Glutamine!$H12*$E8)*0.5*($C8-$C7))</f>
        <v>0</v>
      </c>
      <c r="BE8" s="108">
        <f>(X8-X7)*1000/((Glutamine!$H11*$J7+Glutamine!$H12*$E8)*0.5*($C8-$C7))</f>
        <v>0</v>
      </c>
      <c r="BF8" s="108">
        <f>(Y8-Y7)*1000/((Glutamine!$H11*$J7+Glutamine!$H12*$E8)*0.5*($C8-$C7))</f>
        <v>0</v>
      </c>
      <c r="BG8" s="507">
        <v>2.1589471284054945E-2</v>
      </c>
      <c r="BH8" s="108">
        <f>(AA8-AA7)*1000/((Glutamine!$H11*$J7+Glutamine!$H12*$E8)*0.5*($C8-$C7))</f>
        <v>0</v>
      </c>
      <c r="BI8" s="108">
        <f>(AB8-AB7)*1000/((Glutamine!$H11*$J7+Glutamine!$H12*$E8)*0.5*($C8-$C7))</f>
        <v>0</v>
      </c>
      <c r="BJ8" s="108">
        <f>(AC8-AC7)*1000/((Glutamine!$H11*$J7+Glutamine!$H12*$E8)*0.5*($C8-$C7))</f>
        <v>0</v>
      </c>
      <c r="BK8" s="108">
        <f>(AD8-AD7)*1000/((Glutamine!$H11*$J7+Glutamine!$H12*$E8)*0.5*($C8-$C7))</f>
        <v>0</v>
      </c>
      <c r="BL8" s="108">
        <f>(AE8-AE7)*1000/((Glutamine!$H11*$J7+Glutamine!$H12*$E8)*0.5*($C8-$C7))</f>
        <v>0</v>
      </c>
      <c r="BM8" s="108">
        <f>(AF8-AF7)*1000/((Glutamine!$H11*$J7+Glutamine!$H12*$E8)*0.5*($C8-$C7))</f>
        <v>0</v>
      </c>
      <c r="BN8" s="108">
        <f>(AG8-AG7)*1000/((Glutamine!$H11*$J7+Glutamine!$H12*$E8)*0.5*($C8-$C7))</f>
        <v>0</v>
      </c>
      <c r="BO8" s="108">
        <f>(AH8-AH7)*1000/((Glutamine!$H11*$J7+Glutamine!$H12*$E8)*0.5*($C8-$C7))</f>
        <v>0</v>
      </c>
      <c r="BP8" s="108">
        <f>(AI8-AI7)*1000/((Glutamine!$H11*$J7+Glutamine!$H12*$E8)*0.5*($C8-$C7))</f>
        <v>0</v>
      </c>
      <c r="BQ8" s="108">
        <f>(AJ8-AJ7)*1000/((Glutamine!$H11*$J7+Glutamine!$H12*$E8)*0.5*($C8-$C7))</f>
        <v>0</v>
      </c>
      <c r="BR8" s="108">
        <f>(AK8-AK7)*1000/((Glutamine!$H11*$J7+Glutamine!$H12*$E8)*0.5*($C8-$C7))</f>
        <v>0</v>
      </c>
      <c r="BS8" s="108">
        <f>(AL8-AL7)*1000/((Glutamine!$H11*$E8+Glutamine!$H12*$E8)*0.5*($C8-$C7))</f>
        <v>0</v>
      </c>
      <c r="BT8" s="109">
        <f t="shared" si="8"/>
        <v>-0.10998803762371503</v>
      </c>
      <c r="BU8" s="109">
        <f t="shared" si="9"/>
        <v>-0.10514687183524468</v>
      </c>
      <c r="BV8" s="109">
        <f t="shared" si="10"/>
        <v>-0.37676533845373328</v>
      </c>
      <c r="BW8" s="109">
        <f t="shared" si="11"/>
        <v>3.9434617429925517E-3</v>
      </c>
      <c r="BX8" s="108">
        <f t="shared" si="4"/>
        <v>0.39469790489112777</v>
      </c>
      <c r="BY8" s="108">
        <f t="shared" si="5"/>
        <v>0</v>
      </c>
      <c r="BZ8" s="108">
        <f t="shared" si="6"/>
        <v>-8.6692815521142552E-2</v>
      </c>
      <c r="CA8" s="108">
        <f t="shared" si="12"/>
        <v>0</v>
      </c>
      <c r="CB8" s="36"/>
    </row>
    <row r="9" spans="1:80">
      <c r="A9" s="94">
        <f>Glutamine!$A13</f>
        <v>6</v>
      </c>
      <c r="B9" s="500">
        <f>Glutamine!B13</f>
        <v>5.8784722222189885</v>
      </c>
      <c r="C9" s="500">
        <f>Glutamine!C13</f>
        <v>141.08333333325572</v>
      </c>
      <c r="D9" s="97">
        <v>1.8837777777777778</v>
      </c>
      <c r="E9" s="97">
        <f t="shared" si="0"/>
        <v>1883.7777777777778</v>
      </c>
      <c r="F9" s="97">
        <f>Glutamine!E13</f>
        <v>0</v>
      </c>
      <c r="G9" s="97">
        <f>Glutamine!F13</f>
        <v>0</v>
      </c>
      <c r="H9" s="97">
        <f>Glutamine!G13</f>
        <v>0</v>
      </c>
      <c r="I9" s="97">
        <v>0</v>
      </c>
      <c r="J9" s="97">
        <f t="shared" si="1"/>
        <v>1883.7777777777778</v>
      </c>
      <c r="K9" s="99">
        <v>335.14896391090406</v>
      </c>
      <c r="L9" s="99">
        <f>L8 + Glutamine!$H13*'In Process Calc.'!$E9 - Glutamine!$H12*'In Process Calc.'!$J8</f>
        <v>11714.652945386082</v>
      </c>
      <c r="M9" s="102">
        <f>M8 + (Glutamine!P13*$E9-Glutamine!P12*$J8)/1000</f>
        <v>0</v>
      </c>
      <c r="N9" s="102">
        <f>N8+(-Glutamine!S12*'In Process Calc.'!$J8+Glutamine!S13*'In Process Calc.'!$E9)/1000</f>
        <v>367.41201777777781</v>
      </c>
      <c r="O9" s="102">
        <f>O8-(-Glutamine!U12*'In Process Calc.'!$J8+Glutamine!U13*'In Process Calc.'!$E9-$F8*Glutamine!AS13)/1000</f>
        <v>-2.5364640000000001</v>
      </c>
      <c r="P9" s="102">
        <f>P8-(-Glutamine!V12*'In Process Calc.'!$J8+Glutamine!V13*'In Process Calc.'!$E9-$F8*Glutamine!AT13)/1000</f>
        <v>-1.7317006666666663</v>
      </c>
      <c r="Q9" s="102">
        <f>Q8-(-Glutamine!W12*'In Process Calc.'!$J8+Glutamine!W13*'In Process Calc.'!$E9-$F8*Glutamine!AU13)/1000</f>
        <v>-0.83796922222222425</v>
      </c>
      <c r="R9" s="102">
        <f>R8-(-Glutamine!X12*'In Process Calc.'!$J8+Glutamine!X13*'In Process Calc.'!$E9-$F8*Glutamine!AV13)/1000</f>
        <v>-0.82828455555555602</v>
      </c>
      <c r="S9" s="102">
        <f>S8-(-Glutamine!Y12*'In Process Calc.'!$J8+Glutamine!Y13*'In Process Calc.'!$E9-$F8*Glutamine!AW13)/1000</f>
        <v>0.64156177777777768</v>
      </c>
      <c r="T9" s="102">
        <v>20.620079823926854</v>
      </c>
      <c r="U9" s="102">
        <f>U8-(-Glutamine!AA12*'In Process Calc.'!$J8+Glutamine!AA13*'In Process Calc.'!$E9-$G8*Glutamine!AY13)/1000</f>
        <v>-2.9726013333333334</v>
      </c>
      <c r="V9" s="102">
        <f>V8-(-Glutamine!AB12*'In Process Calc.'!$J8+Glutamine!AB13*'In Process Calc.'!$E9-$F8*Glutamine!AZ13)/1000</f>
        <v>-19.842863333333334</v>
      </c>
      <c r="W9" s="102">
        <f>W8-(-Glutamine!AC12*'In Process Calc.'!$J8+Glutamine!AC13*'In Process Calc.'!$E9-$F8*Glutamine!BA13)/1000</f>
        <v>0</v>
      </c>
      <c r="X9" s="102">
        <f>X8-(-Glutamine!AD12*'In Process Calc.'!$J8+Glutamine!AD13*'In Process Calc.'!$E9-$F8*Glutamine!BB13)/1000</f>
        <v>0</v>
      </c>
      <c r="Y9" s="102">
        <f>Y8-(-Glutamine!AE12*'In Process Calc.'!$J8+Glutamine!AE13*'In Process Calc.'!$E9-$F8*Glutamine!BC13)/1000</f>
        <v>0</v>
      </c>
      <c r="Z9" s="102">
        <f>Z8+(-Glutamine!AF12*'In Process Calc.'!$J8+Glutamine!AF13*'In Process Calc.'!$E9-$F8*Glutamine!BD13)/1000</f>
        <v>18.566434774028025</v>
      </c>
      <c r="AA9" s="102">
        <f>AA8-(-Glutamine!AG12*'In Process Calc.'!$J8+Glutamine!AG13*'In Process Calc.'!$E9-$F8*Glutamine!BE13)/1000</f>
        <v>0</v>
      </c>
      <c r="AB9" s="102">
        <f>AB8-(-Glutamine!AH12*'In Process Calc.'!$J8+Glutamine!AH13*'In Process Calc.'!$E9-$F8*Glutamine!BF13)/1000</f>
        <v>0</v>
      </c>
      <c r="AC9" s="102">
        <f>AC8-(-Glutamine!AI12*'In Process Calc.'!$J8+Glutamine!AI13*'In Process Calc.'!$E9-$F8*Glutamine!BG13)/1000</f>
        <v>0</v>
      </c>
      <c r="AD9" s="102">
        <f>AD8-(-Glutamine!AJ12*'In Process Calc.'!$J8+Glutamine!AJ13*'In Process Calc.'!$E9-$F8*Glutamine!BH13)/1000</f>
        <v>0</v>
      </c>
      <c r="AE9" s="102">
        <f>AE8-(-Glutamine!AK12*'In Process Calc.'!$J8+Glutamine!AK13*'In Process Calc.'!$E9-$F8*Glutamine!BI13)/1000</f>
        <v>0</v>
      </c>
      <c r="AF9" s="102">
        <f>AF8-(-Glutamine!AL12*'In Process Calc.'!$J8+Glutamine!AL13*'In Process Calc.'!$E9-$F8*Glutamine!BJ13)/1000</f>
        <v>0</v>
      </c>
      <c r="AG9" s="102">
        <f>AG8-(-Glutamine!AM12*'In Process Calc.'!$J8+Glutamine!AM13*'In Process Calc.'!$E9-$F8*Glutamine!BK13)/1000</f>
        <v>0</v>
      </c>
      <c r="AH9" s="102">
        <f>AH8-(-Glutamine!AN12*'In Process Calc.'!$J8+Glutamine!AN13*'In Process Calc.'!$E9-$F8*Glutamine!BL13)/1000</f>
        <v>0</v>
      </c>
      <c r="AI9" s="102">
        <f>AI8-(-Glutamine!AO12*'In Process Calc.'!$J8+Glutamine!AO13*'In Process Calc.'!$E9-$F8*Glutamine!BM13)/1000</f>
        <v>0</v>
      </c>
      <c r="AJ9" s="102">
        <f>AJ8-(-Glutamine!AP12*'In Process Calc.'!$J8+Glutamine!AP13*'In Process Calc.'!$E9-$F8*Glutamine!BN13)/1000</f>
        <v>0</v>
      </c>
      <c r="AK9" s="102">
        <f>AK8-(-Glutamine!AQ12*'In Process Calc.'!$J8+Glutamine!AQ13*'In Process Calc.'!$E9-$F8*Glutamine!BO13)/1000</f>
        <v>0</v>
      </c>
      <c r="AL9" s="102">
        <f>AL8-(-Glutamine!AR12*'In Process Calc.'!$J8+Glutamine!AR13*'In Process Calc.'!$E9-'In Process Calc.'!$F8*Glutamine!BP13)/1000</f>
        <v>0</v>
      </c>
      <c r="AM9" s="101">
        <f t="shared" ref="AM9:AM15" si="14">($O9*1+$P9*4+$Q9*2+$R9*1+S9*2+$U9*2+$V9*1+$W9*1+$X9*3+$Y9*1+$AA9*1+$AB9*2+$AC9*1-$AD9*1+$AE9*1+AF9*1+$AG9*1+$AH9*1+AI9*2+$AJ9*1+$AK9*1)</f>
        <v>-36.472432111111118</v>
      </c>
      <c r="AN9" s="101">
        <f t="shared" si="2"/>
        <v>-39.00889611111112</v>
      </c>
      <c r="AO9" s="101">
        <f t="shared" si="7"/>
        <v>-119.67377977777778</v>
      </c>
      <c r="AP9" s="107">
        <f>Glutamine!N13/(Glutamine!H13)</f>
        <v>0</v>
      </c>
      <c r="AQ9" s="108">
        <f>IF(Glutamine!O13&gt;0,Glutamine!O13,(Glutamine!P13*$E9-Glutamine!P12*$J8)/1000/((Glutamine!$H12*$J8+Glutamine!$H13*$E9)*1000000*0.5*($C9-$C8))*1000000000)</f>
        <v>0</v>
      </c>
      <c r="AR9" s="108">
        <f>(L9-L8)/((Glutamine!$H12*$J8+Glutamine!$H13*$E9)*0.5*($C9-$C8))</f>
        <v>1.964975391830176E-2</v>
      </c>
      <c r="AS9" s="108">
        <f t="shared" si="3"/>
        <v>1.9694708021018414E-2</v>
      </c>
      <c r="AT9" s="108">
        <f>(Glutamine!$I13*$E9-Glutamine!$I12*$J8)/((Glutamine!$H12*$J8+Glutamine!$H13*$E9)*0.5*($C9-$C8))</f>
        <v>4.4954102716654928E-5</v>
      </c>
      <c r="AU9" s="108">
        <f>(N9-N8)*1000/((Glutamine!$H12*$J8+Glutamine!$H13*$E9)*0.5*($C9-$C8))</f>
        <v>0.92057744703280409</v>
      </c>
      <c r="AV9" s="108">
        <f>(O9-O8)*1000/((Glutamine!$H12*$J8+Glutamine!$H13*$E9)*0.5*($C9-$C8))</f>
        <v>-6.3339527052515381E-3</v>
      </c>
      <c r="AW9" s="108">
        <f>(P9-P8)*1000/((Glutamine!$H12*$J8+Glutamine!$H13*$E9)*0.5*($C9-$C8))</f>
        <v>-4.2237295833845194E-3</v>
      </c>
      <c r="AX9" s="108">
        <f>(Q9-Q8)*1000/((Glutamine!$H12*$J8+Glutamine!$H13*$E9)*0.5*($C9-$C8))</f>
        <v>-2.078860862346924E-3</v>
      </c>
      <c r="AY9" s="108">
        <f>(R9-R8)*1000/((Glutamine!$H12*$J8+Glutamine!$H13*$E9)*0.5*($C9-$C8))</f>
        <v>-3.064160983281486E-3</v>
      </c>
      <c r="AZ9" s="108">
        <f>(S9-S8)*1000/((Glutamine!$H12*$J8+Glutamine!$H13*$E9)*0.5*($C9-$C8))</f>
        <v>7.2021196879127074E-4</v>
      </c>
      <c r="BA9" s="507">
        <v>5.1606859714009856E-2</v>
      </c>
      <c r="BB9" s="108">
        <f>(U9-U8)*1000/((Glutamine!$H12*$J8+Glutamine!$H13*$E9)*0.5*($C9-$C8))</f>
        <v>-4.7688341626658231E-3</v>
      </c>
      <c r="BC9" s="108">
        <f>(V9-V8)*1000/((Glutamine!$H12*$J8+Glutamine!$H13*$E9)*0.5*($C9-$C8))</f>
        <v>-2.5553699030362621E-2</v>
      </c>
      <c r="BD9" s="108">
        <f>(W9-W8)*1000/((Glutamine!$H12*$J8+Glutamine!$H13*$E9)*0.5*($C9-$C8))</f>
        <v>0</v>
      </c>
      <c r="BE9" s="108">
        <f>(X9-X8)*1000/((Glutamine!$H12*$J8+Glutamine!$H13*$E9)*0.5*($C9-$C8))</f>
        <v>0</v>
      </c>
      <c r="BF9" s="108">
        <f>(Y9-Y8)*1000/((Glutamine!$H12*$J8+Glutamine!$H13*$E9)*0.5*($C9-$C8))</f>
        <v>0</v>
      </c>
      <c r="BG9" s="507">
        <v>1.9559734864274498E-2</v>
      </c>
      <c r="BH9" s="108">
        <f>(AA9-AA8)*1000/((Glutamine!$H12*$J8+Glutamine!$H13*$E9)*0.5*($C9-$C8))</f>
        <v>0</v>
      </c>
      <c r="BI9" s="108">
        <f>(AB9-AB8)*1000/((Glutamine!$H12*$J8+Glutamine!$H13*$E9)*0.5*($C9-$C8))</f>
        <v>0</v>
      </c>
      <c r="BJ9" s="108">
        <f>(AC9-AC8)*1000/((Glutamine!$H12*$J8+Glutamine!$H13*$E9)*0.5*($C9-$C8))</f>
        <v>0</v>
      </c>
      <c r="BK9" s="108">
        <f>(AD9-AD8)*1000/((Glutamine!$H12*$J8+Glutamine!$H13*$E9)*0.5*($C9-$C8))</f>
        <v>0</v>
      </c>
      <c r="BL9" s="108">
        <f>(AE9-AE8)*1000/((Glutamine!$H12*$J8+Glutamine!$H13*$E9)*0.5*($C9-$C8))</f>
        <v>0</v>
      </c>
      <c r="BM9" s="108">
        <f>(AF9-AF8)*1000/((Glutamine!$H12*$J8+Glutamine!$H13*$E9)*0.5*($C9-$C8))</f>
        <v>0</v>
      </c>
      <c r="BN9" s="108">
        <f>(AG9-AG8)*1000/((Glutamine!$H12*$J8+Glutamine!$H13*$E9)*0.5*($C9-$C8))</f>
        <v>0</v>
      </c>
      <c r="BO9" s="108">
        <f>(AH9-AH8)*1000/((Glutamine!$H12*$J8+Glutamine!$H13*$E9)*0.5*($C9-$C8))</f>
        <v>0</v>
      </c>
      <c r="BP9" s="108">
        <f>(AI9-AI8)*1000/((Glutamine!$H12*$J8+Glutamine!$H13*$E9)*0.5*($C9-$C8))</f>
        <v>0</v>
      </c>
      <c r="BQ9" s="108">
        <f>(AJ9-AJ8)*1000/((Glutamine!$H12*$J8+Glutamine!$H13*$E9)*0.5*($C9-$C8))</f>
        <v>0</v>
      </c>
      <c r="BR9" s="108">
        <f>(AK9-AK8)*1000/((Glutamine!$H12*$J8+Glutamine!$H13*$E9)*0.5*($C9-$C8))</f>
        <v>0</v>
      </c>
      <c r="BS9" s="108">
        <f>(AL9-AL8)*1000/((Glutamine!$H12*$E9+Glutamine!$H13*$E9)*0.5*($C9-$C8))</f>
        <v>0</v>
      </c>
      <c r="BT9" s="109">
        <f t="shared" si="8"/>
        <v>-6.4821909133667949E-2</v>
      </c>
      <c r="BU9" s="109">
        <f t="shared" si="9"/>
        <v>-5.8487956428416407E-2</v>
      </c>
      <c r="BV9" s="109">
        <f t="shared" si="10"/>
        <v>-0.21220771715096998</v>
      </c>
      <c r="BW9" s="109">
        <f t="shared" si="11"/>
        <v>4.3212718127476207E-3</v>
      </c>
      <c r="BX9" s="108">
        <f t="shared" si="4"/>
        <v>0.37901424292562724</v>
      </c>
      <c r="BY9" s="108">
        <f t="shared" si="5"/>
        <v>0</v>
      </c>
      <c r="BZ9" s="108">
        <f t="shared" si="6"/>
        <v>-9.2406982116201394E-2</v>
      </c>
      <c r="CA9" s="108">
        <f t="shared" si="12"/>
        <v>0</v>
      </c>
      <c r="CB9" s="36"/>
    </row>
    <row r="10" spans="1:80">
      <c r="A10" s="94">
        <f>Glutamine!$A14</f>
        <v>7</v>
      </c>
      <c r="B10" s="500">
        <f>Glutamine!B14</f>
        <v>6.8638888888890506</v>
      </c>
      <c r="C10" s="500">
        <f>Glutamine!C14</f>
        <v>164.73333333333721</v>
      </c>
      <c r="D10" s="97">
        <v>1.8958148148148148</v>
      </c>
      <c r="E10" s="97">
        <f t="shared" si="0"/>
        <v>1895.8148148148148</v>
      </c>
      <c r="F10" s="97">
        <f>Glutamine!E14</f>
        <v>0</v>
      </c>
      <c r="G10" s="97">
        <f>Glutamine!F14</f>
        <v>0</v>
      </c>
      <c r="H10" s="97">
        <f>Glutamine!G14</f>
        <v>0</v>
      </c>
      <c r="I10" s="97">
        <v>0</v>
      </c>
      <c r="J10" s="97">
        <f t="shared" si="1"/>
        <v>1895.8148148148148</v>
      </c>
      <c r="K10" s="99">
        <v>565.15386705116282</v>
      </c>
      <c r="L10" s="99">
        <f>L9 + Glutamine!$H14*'In Process Calc.'!$E10 - Glutamine!$H13*'In Process Calc.'!$J9</f>
        <v>18115.331097036687</v>
      </c>
      <c r="M10" s="102">
        <f>M9 + (Glutamine!P14*$E10-Glutamine!P13*$J9)/1000</f>
        <v>0</v>
      </c>
      <c r="N10" s="102">
        <f>N9+(-Glutamine!S13*'In Process Calc.'!$J9+Glutamine!S14*'In Process Calc.'!$E10)/1000</f>
        <v>732.5997188888889</v>
      </c>
      <c r="O10" s="102">
        <f>O9-(-Glutamine!U13*'In Process Calc.'!$J9+Glutamine!U14*'In Process Calc.'!$E10-$F9*Glutamine!AS14)/1000</f>
        <v>-5.6530212222222218</v>
      </c>
      <c r="P10" s="102">
        <f>P9-(-Glutamine!V13*'In Process Calc.'!$J9+Glutamine!V14*'In Process Calc.'!$E10-$F9*Glutamine!AT14)/1000</f>
        <v>-2.5387945185185186</v>
      </c>
      <c r="Q10" s="102">
        <f>Q9-(-Glutamine!W13*'In Process Calc.'!$J9+Glutamine!W14*'In Process Calc.'!$E10-$F9*Glutamine!AU14)/1000</f>
        <v>1.069827555555555</v>
      </c>
      <c r="R10" s="102">
        <f>R9-(-Glutamine!X13*'In Process Calc.'!$J9+Glutamine!X14*'In Process Calc.'!$E10-$F9*Glutamine!AV14)/1000</f>
        <v>-2.3466398888888893</v>
      </c>
      <c r="S10" s="102">
        <f>S9-(-Glutamine!Y13*'In Process Calc.'!$J9+Glutamine!Y14*'In Process Calc.'!$E10-$F9*Glutamine!AW14)/1000</f>
        <v>0.7885806296296296</v>
      </c>
      <c r="T10" s="102">
        <v>30.756762103315186</v>
      </c>
      <c r="U10" s="102">
        <f>U9-(-Glutamine!AA13*'In Process Calc.'!$J9+Glutamine!AA14*'In Process Calc.'!$E10-$G9*Glutamine!AY14)/1000</f>
        <v>-4.6580169999999992</v>
      </c>
      <c r="V10" s="102">
        <f>V9-(-Glutamine!AB13*'In Process Calc.'!$J9+Glutamine!AB14*'In Process Calc.'!$E10-$F9*Glutamine!AZ14)/1000</f>
        <v>-26.255684148148145</v>
      </c>
      <c r="W10" s="102">
        <f>W9-(-Glutamine!AC13*'In Process Calc.'!$J9+Glutamine!AC14*'In Process Calc.'!$E10-$F9*Glutamine!BA14)/1000</f>
        <v>0</v>
      </c>
      <c r="X10" s="102">
        <f>X9-(-Glutamine!AD13*'In Process Calc.'!$J9+Glutamine!AD14*'In Process Calc.'!$E10-$F9*Glutamine!BB14)/1000</f>
        <v>0</v>
      </c>
      <c r="Y10" s="102">
        <f>Y9-(-Glutamine!AE13*'In Process Calc.'!$J9+Glutamine!AE14*'In Process Calc.'!$E10-$F9*Glutamine!BC14)/1000</f>
        <v>0</v>
      </c>
      <c r="Z10" s="102">
        <f>Z9+(-Glutamine!AF13*'In Process Calc.'!$J9+Glutamine!AF14*'In Process Calc.'!$E10-$F9*Glutamine!BD14)/1000</f>
        <v>24.799363528715215</v>
      </c>
      <c r="AA10" s="102">
        <f>AA9-(-Glutamine!AG13*'In Process Calc.'!$J9+Glutamine!AG14*'In Process Calc.'!$E10-$F9*Glutamine!BE14)/1000</f>
        <v>0</v>
      </c>
      <c r="AB10" s="102">
        <f>AB9-(-Glutamine!AH13*'In Process Calc.'!$J9+Glutamine!AH14*'In Process Calc.'!$E10-$F9*Glutamine!BF14)/1000</f>
        <v>0</v>
      </c>
      <c r="AC10" s="102">
        <f>AC9-(-Glutamine!AI13*'In Process Calc.'!$J9+Glutamine!AI14*'In Process Calc.'!$E10-$F9*Glutamine!BG14)/1000</f>
        <v>0</v>
      </c>
      <c r="AD10" s="102">
        <f>AD9-(-Glutamine!AJ13*'In Process Calc.'!$J9+Glutamine!AJ14*'In Process Calc.'!$E10-$F9*Glutamine!BH14)/1000</f>
        <v>0</v>
      </c>
      <c r="AE10" s="102">
        <f>AE9-(-Glutamine!AK13*'In Process Calc.'!$J9+Glutamine!AK14*'In Process Calc.'!$E10-$F9*Glutamine!BI14)/1000</f>
        <v>0</v>
      </c>
      <c r="AF10" s="102">
        <f>AF9-(-Glutamine!AL13*'In Process Calc.'!$J9+Glutamine!AL14*'In Process Calc.'!$E10-$F9*Glutamine!BJ14)/1000</f>
        <v>0</v>
      </c>
      <c r="AG10" s="102">
        <f>AG9-(-Glutamine!AM13*'In Process Calc.'!$J9+Glutamine!AM14*'In Process Calc.'!$E10-$F9*Glutamine!BK14)/1000</f>
        <v>0</v>
      </c>
      <c r="AH10" s="102">
        <f>AH9-(-Glutamine!AN13*'In Process Calc.'!$J9+Glutamine!AN14*'In Process Calc.'!$E10-$F9*Glutamine!BL14)/1000</f>
        <v>0</v>
      </c>
      <c r="AI10" s="102">
        <f>AI9-(-Glutamine!AO13*'In Process Calc.'!$J9+Glutamine!AO14*'In Process Calc.'!$E10-$F9*Glutamine!BM14)/1000</f>
        <v>0</v>
      </c>
      <c r="AJ10" s="102">
        <f>AJ9-(-Glutamine!AP13*'In Process Calc.'!$J9+Glutamine!AP14*'In Process Calc.'!$E10-$F9*Glutamine!BN14)/1000</f>
        <v>0</v>
      </c>
      <c r="AK10" s="102">
        <f>AK9-(-Glutamine!AQ13*'In Process Calc.'!$J9+Glutamine!AQ14*'In Process Calc.'!$E10-$F9*Glutamine!BO14)/1000</f>
        <v>0</v>
      </c>
      <c r="AL10" s="102">
        <f>AL9-(-Glutamine!AR13*'In Process Calc.'!$J9+Glutamine!AR14*'In Process Calc.'!$E10-'In Process Calc.'!$F9*Glutamine!BP14)/1000</f>
        <v>0</v>
      </c>
      <c r="AM10" s="101">
        <f t="shared" si="14"/>
        <v>-50.009740962962965</v>
      </c>
      <c r="AN10" s="101">
        <f t="shared" si="2"/>
        <v>-55.662762185185187</v>
      </c>
      <c r="AO10" s="101">
        <f t="shared" si="7"/>
        <v>-153.21797474074074</v>
      </c>
      <c r="AP10" s="107">
        <f>Glutamine!N14/(Glutamine!H14)</f>
        <v>0</v>
      </c>
      <c r="AQ10" s="108">
        <f>IF(Glutamine!O14&gt;0,Glutamine!O14,(Glutamine!P14*$E10-Glutamine!P13*$J9)/1000/((Glutamine!$H13*$J9+Glutamine!$H14*$E10)*1000000*0.5*($C10-$C9))*1000000000)</f>
        <v>0</v>
      </c>
      <c r="AR10" s="108">
        <f>(L10-L9)/((Glutamine!$H13*$J9+Glutamine!$H14*$E10)*0.5*($C10-$C9))</f>
        <v>1.7575577403470554E-2</v>
      </c>
      <c r="AS10" s="108">
        <f t="shared" si="3"/>
        <v>1.780892146977683E-2</v>
      </c>
      <c r="AT10" s="108">
        <f>(Glutamine!$I14*$E10-Glutamine!$I13*$J9)/((Glutamine!$H13*$J9+Glutamine!$H14*$E10)*0.5*($C10-$C9))</f>
        <v>2.3334406630627494E-4</v>
      </c>
      <c r="AU10" s="108">
        <f>(N10-N9)*1000/((Glutamine!$H13*$J9+Glutamine!$H14*$E10)*0.5*($C10-$C9))</f>
        <v>1.0027663562522091</v>
      </c>
      <c r="AV10" s="108">
        <f>(O10-O9)*1000/((Glutamine!$H13*$J9+Glutamine!$H14*$E10)*0.5*($C10-$C9))</f>
        <v>-8.5577326954623389E-3</v>
      </c>
      <c r="AW10" s="108">
        <f>(P10-P9)*1000/((Glutamine!$H13*$J9+Glutamine!$H14*$E10)*0.5*($C10-$C9))</f>
        <v>-2.2161933671714716E-3</v>
      </c>
      <c r="AX10" s="108">
        <f>(Q10-Q9)*1000/((Glutamine!$H13*$J9+Glutamine!$H14*$E10)*0.5*($C10-$C9))</f>
        <v>5.2386058388638398E-3</v>
      </c>
      <c r="AY10" s="108">
        <f>(R10-R9)*1000/((Glutamine!$H13*$J9+Glutamine!$H14*$E10)*0.5*($C10-$C9))</f>
        <v>-4.1692412982975184E-3</v>
      </c>
      <c r="AZ10" s="108">
        <f>(S10-S9)*1000/((Glutamine!$H13*$J9+Glutamine!$H14*$E10)*0.5*($C10-$C9))</f>
        <v>4.0369803781264139E-4</v>
      </c>
      <c r="BA10" s="507">
        <v>3.9303993792439866E-2</v>
      </c>
      <c r="BB10" s="108">
        <f>(U10-U9)*1000/((Glutamine!$H13*$J9+Glutamine!$H14*$E10)*0.5*($C10-$C9))</f>
        <v>-4.6279711000439781E-3</v>
      </c>
      <c r="BC10" s="108">
        <f>(V10-V9)*1000/((Glutamine!$H13*$J9+Glutamine!$H14*$E10)*0.5*($C10-$C9))</f>
        <v>-1.7608919857390336E-2</v>
      </c>
      <c r="BD10" s="108">
        <f>(W10-W9)*1000/((Glutamine!$H13*$J9+Glutamine!$H14*$E10)*0.5*($C10-$C9))</f>
        <v>0</v>
      </c>
      <c r="BE10" s="108">
        <f>(X10-X9)*1000/((Glutamine!$H13*$J9+Glutamine!$H14*$E10)*0.5*($C10-$C9))</f>
        <v>0</v>
      </c>
      <c r="BF10" s="108">
        <f>(Y10-Y9)*1000/((Glutamine!$H13*$J9+Glutamine!$H14*$E10)*0.5*($C10-$C9))</f>
        <v>0</v>
      </c>
      <c r="BG10" s="507">
        <v>6.7571345057275255E-3</v>
      </c>
      <c r="BH10" s="108">
        <f>(AA10-AA9)*1000/((Glutamine!$H13*$J9+Glutamine!$H14*$E10)*0.5*($C10-$C9))</f>
        <v>0</v>
      </c>
      <c r="BI10" s="108">
        <f>(AB10-AB9)*1000/((Glutamine!$H13*$J9+Glutamine!$H14*$E10)*0.5*($C10-$C9))</f>
        <v>0</v>
      </c>
      <c r="BJ10" s="108">
        <f>(AC10-AC9)*1000/((Glutamine!$H13*$J9+Glutamine!$H14*$E10)*0.5*($C10-$C9))</f>
        <v>0</v>
      </c>
      <c r="BK10" s="108">
        <f>(AD10-AD9)*1000/((Glutamine!$H13*$J9+Glutamine!$H14*$E10)*0.5*($C10-$C9))</f>
        <v>0</v>
      </c>
      <c r="BL10" s="108">
        <f>(AE10-AE9)*1000/((Glutamine!$H13*$J9+Glutamine!$H14*$E10)*0.5*($C10-$C9))</f>
        <v>0</v>
      </c>
      <c r="BM10" s="108">
        <f>(AF10-AF9)*1000/((Glutamine!$H13*$J9+Glutamine!$H14*$E10)*0.5*($C10-$C9))</f>
        <v>0</v>
      </c>
      <c r="BN10" s="108">
        <f>(AG10-AG9)*1000/((Glutamine!$H13*$J9+Glutamine!$H14*$E10)*0.5*($C10-$C9))</f>
        <v>0</v>
      </c>
      <c r="BO10" s="108">
        <f>(AH10-AH9)*1000/((Glutamine!$H13*$J9+Glutamine!$H14*$E10)*0.5*($C10-$C9))</f>
        <v>0</v>
      </c>
      <c r="BP10" s="108">
        <f>(AI10-AI9)*1000/((Glutamine!$H13*$J9+Glutamine!$H14*$E10)*0.5*($C10-$C9))</f>
        <v>0</v>
      </c>
      <c r="BQ10" s="108">
        <f>(AJ10-AJ9)*1000/((Glutamine!$H13*$J9+Glutamine!$H14*$E10)*0.5*($C10-$C9))</f>
        <v>0</v>
      </c>
      <c r="BR10" s="108">
        <f>(AK10-AK9)*1000/((Glutamine!$H13*$J9+Glutamine!$H14*$E10)*0.5*($C10-$C9))</f>
        <v>0</v>
      </c>
      <c r="BS10" s="108">
        <f>(AL10-AL9)*1000/((Glutamine!$H13*$E10+Glutamine!$H14*$E10)*0.5*($C10-$C9))</f>
        <v>0</v>
      </c>
      <c r="BT10" s="109">
        <f t="shared" si="8"/>
        <v>-3.7575699804383716E-2</v>
      </c>
      <c r="BU10" s="109">
        <f t="shared" si="9"/>
        <v>-2.9017967108921378E-2</v>
      </c>
      <c r="BV10" s="109">
        <f t="shared" si="10"/>
        <v>-0.14345516668744629</v>
      </c>
      <c r="BW10" s="109">
        <f t="shared" si="11"/>
        <v>2.337661158233121E-2</v>
      </c>
      <c r="BX10" s="108">
        <f t="shared" si="4"/>
        <v>0.17191979373422511</v>
      </c>
      <c r="BY10" s="108">
        <f t="shared" si="5"/>
        <v>0</v>
      </c>
      <c r="BZ10" s="108">
        <f t="shared" si="6"/>
        <v>-0.11774811293945832</v>
      </c>
      <c r="CA10" s="108">
        <f t="shared" si="12"/>
        <v>0</v>
      </c>
      <c r="CB10" s="36"/>
    </row>
    <row r="11" spans="1:80">
      <c r="A11" s="94">
        <f>Glutamine!$A15</f>
        <v>8</v>
      </c>
      <c r="B11" s="500">
        <f>Glutamine!B15</f>
        <v>7.8798611111051287</v>
      </c>
      <c r="C11" s="500">
        <f>Glutamine!C15</f>
        <v>189.11666666652309</v>
      </c>
      <c r="D11" s="97">
        <v>1.920962962962963</v>
      </c>
      <c r="E11" s="97">
        <f t="shared" si="0"/>
        <v>1920.962962962963</v>
      </c>
      <c r="F11" s="97">
        <f>Glutamine!E15</f>
        <v>0</v>
      </c>
      <c r="G11" s="97">
        <f>Glutamine!F15</f>
        <v>0</v>
      </c>
      <c r="H11" s="97">
        <f>Glutamine!G15</f>
        <v>0</v>
      </c>
      <c r="I11" s="97">
        <v>0</v>
      </c>
      <c r="J11" s="97">
        <f t="shared" si="1"/>
        <v>1920.962962962963</v>
      </c>
      <c r="K11" s="99">
        <v>901.44261705116287</v>
      </c>
      <c r="L11" s="99">
        <f>L10 + Glutamine!$H15*'In Process Calc.'!$E11 - Glutamine!$H14*'In Process Calc.'!$J10</f>
        <v>23686.574742786324</v>
      </c>
      <c r="M11" s="102">
        <f>M10 + (Glutamine!P15*$E11-Glutamine!P14*$J10)/1000</f>
        <v>0</v>
      </c>
      <c r="N11" s="102">
        <f>N10+(-Glutamine!S14*'In Process Calc.'!$J10+Glutamine!S15*'In Process Calc.'!$E11)/1000</f>
        <v>1364.7481370370374</v>
      </c>
      <c r="O11" s="102">
        <f>O10-(-Glutamine!U14*'In Process Calc.'!$J10+Glutamine!U15*'In Process Calc.'!$E11-$F10*Glutamine!AS15)/1000</f>
        <v>-10.351283333333333</v>
      </c>
      <c r="P11" s="102">
        <f>P10-(-Glutamine!V14*'In Process Calc.'!$J10+Glutamine!V15*'In Process Calc.'!$E11-$F10*Glutamine!AT15)/1000</f>
        <v>-2.3388891851851863</v>
      </c>
      <c r="Q11" s="102">
        <f>Q10-(-Glutamine!W14*'In Process Calc.'!$J10+Glutamine!W15*'In Process Calc.'!$E11-$F10*Glutamine!AU15)/1000</f>
        <v>9.6444920370370362</v>
      </c>
      <c r="R11" s="102">
        <f>R10-(-Glutamine!X14*'In Process Calc.'!$J10+Glutamine!X15*'In Process Calc.'!$E11-$F10*Glutamine!AV15)/1000</f>
        <v>-3.9236738148148156</v>
      </c>
      <c r="S11" s="102">
        <f>S10-(-Glutamine!Y14*'In Process Calc.'!$J10+Glutamine!Y15*'In Process Calc.'!$E11-$F10*Glutamine!AW15)/1000</f>
        <v>1.1072614814814814</v>
      </c>
      <c r="T11" s="102">
        <v>44.226152156654031</v>
      </c>
      <c r="U11" s="102">
        <f>U10-(-Glutamine!AA14*'In Process Calc.'!$J10+Glutamine!AA15*'In Process Calc.'!$E11-$G10*Glutamine!AY15)/1000</f>
        <v>-6.6042706666666664</v>
      </c>
      <c r="V11" s="102">
        <f>V10-(-Glutamine!AB14*'In Process Calc.'!$J10+Glutamine!AB15*'In Process Calc.'!$E11-$F10*Glutamine!AZ15)/1000</f>
        <v>-25.159784592592597</v>
      </c>
      <c r="W11" s="102">
        <f>W10-(-Glutamine!AC14*'In Process Calc.'!$J10+Glutamine!AC15*'In Process Calc.'!$E11-$F10*Glutamine!BA15)/1000</f>
        <v>0</v>
      </c>
      <c r="X11" s="102">
        <f>X10-(-Glutamine!AD14*'In Process Calc.'!$J10+Glutamine!AD15*'In Process Calc.'!$E11-$F10*Glutamine!BB15)/1000</f>
        <v>0</v>
      </c>
      <c r="Y11" s="102">
        <f>Y10-(-Glutamine!AE14*'In Process Calc.'!$J10+Glutamine!AE15*'In Process Calc.'!$E11-$F10*Glutamine!BC15)/1000</f>
        <v>0</v>
      </c>
      <c r="Z11" s="102">
        <f>Z10+(-Glutamine!AF14*'In Process Calc.'!$J10+Glutamine!AF15*'In Process Calc.'!$E11-$F10*Glutamine!BD15)/1000</f>
        <v>27.923384974672718</v>
      </c>
      <c r="AA11" s="102">
        <f>AA10-(-Glutamine!AG14*'In Process Calc.'!$J10+Glutamine!AG15*'In Process Calc.'!$E11-$F10*Glutamine!BE15)/1000</f>
        <v>0</v>
      </c>
      <c r="AB11" s="102">
        <f>AB10-(-Glutamine!AH14*'In Process Calc.'!$J10+Glutamine!AH15*'In Process Calc.'!$E11-$F10*Glutamine!BF15)/1000</f>
        <v>0</v>
      </c>
      <c r="AC11" s="102">
        <f>AC10-(-Glutamine!AI14*'In Process Calc.'!$J10+Glutamine!AI15*'In Process Calc.'!$E11-$F10*Glutamine!BG15)/1000</f>
        <v>0</v>
      </c>
      <c r="AD11" s="102">
        <f>AD10-(-Glutamine!AJ14*'In Process Calc.'!$J10+Glutamine!AJ15*'In Process Calc.'!$E11-$F10*Glutamine!BH15)/1000</f>
        <v>0</v>
      </c>
      <c r="AE11" s="102">
        <f>AE10-(-Glutamine!AK14*'In Process Calc.'!$J10+Glutamine!AK15*'In Process Calc.'!$E11-$F10*Glutamine!BI15)/1000</f>
        <v>0</v>
      </c>
      <c r="AF11" s="102">
        <f>AF10-(-Glutamine!AL14*'In Process Calc.'!$J10+Glutamine!AL15*'In Process Calc.'!$E11-$F10*Glutamine!BJ15)/1000</f>
        <v>0</v>
      </c>
      <c r="AG11" s="102">
        <f>AG10-(-Glutamine!AM14*'In Process Calc.'!$J10+Glutamine!AM15*'In Process Calc.'!$E11-$F10*Glutamine!BK15)/1000</f>
        <v>0</v>
      </c>
      <c r="AH11" s="102">
        <f>AH10-(-Glutamine!AN14*'In Process Calc.'!$J10+Glutamine!AN15*'In Process Calc.'!$E11-$F10*Glutamine!BL15)/1000</f>
        <v>0</v>
      </c>
      <c r="AI11" s="102">
        <f>AI10-(-Glutamine!AO14*'In Process Calc.'!$J10+Glutamine!AO15*'In Process Calc.'!$E11-$F10*Glutamine!BM15)/1000</f>
        <v>0</v>
      </c>
      <c r="AJ11" s="102">
        <f>AJ10-(-Glutamine!AP14*'In Process Calc.'!$J10+Glutamine!AP15*'In Process Calc.'!$E11-$F10*Glutamine!BN15)/1000</f>
        <v>0</v>
      </c>
      <c r="AK11" s="102">
        <f>AK10-(-Glutamine!AQ14*'In Process Calc.'!$J10+Glutamine!AQ15*'In Process Calc.'!$E11-$F10*Glutamine!BO15)/1000</f>
        <v>0</v>
      </c>
      <c r="AL11" s="102">
        <f>AL10-(-Glutamine!AR14*'In Process Calc.'!$J10+Glutamine!AR15*'In Process Calc.'!$E11-'In Process Calc.'!$F10*Glutamine!BP15)/1000</f>
        <v>0</v>
      </c>
      <c r="AM11" s="101">
        <f t="shared" si="14"/>
        <v>-40.49533277777779</v>
      </c>
      <c r="AN11" s="101">
        <f t="shared" si="2"/>
        <v>-50.846616111111125</v>
      </c>
      <c r="AO11" s="101">
        <f t="shared" si="7"/>
        <v>-112.27291962962967</v>
      </c>
      <c r="AP11" s="107">
        <f>Glutamine!N15/(Glutamine!H15)</f>
        <v>0</v>
      </c>
      <c r="AQ11" s="108">
        <f>IF(Glutamine!O15&gt;0,Glutamine!O15,(Glutamine!P15*$E11-Glutamine!P14*$J10)/1000/((Glutamine!$H14*$J10+Glutamine!$H15*$E11)*1000000*0.5*($C11-$C10))*1000000000)</f>
        <v>0</v>
      </c>
      <c r="AR11" s="108">
        <f>(L11-L10)/((Glutamine!$H14*$J10+Glutamine!$H15*$E11)*0.5*($C11-$C10))</f>
        <v>1.0684540624927246E-2</v>
      </c>
      <c r="AS11" s="108">
        <f t="shared" si="3"/>
        <v>1.0666384684841788E-2</v>
      </c>
      <c r="AT11" s="108">
        <f>(Glutamine!$I15*$E11-Glutamine!$I14*$J10)/((Glutamine!$H14*$J10+Glutamine!$H15*$E11)*0.5*($C11-$C10))</f>
        <v>-1.8155940085457154E-5</v>
      </c>
      <c r="AU11" s="108">
        <f>(N11-N10)*1000/((Glutamine!$H14*$J10+Glutamine!$H15*$E11)*0.5*($C11-$C10))</f>
        <v>1.2123353211881611</v>
      </c>
      <c r="AV11" s="108">
        <f>(O11-O10)*1000/((Glutamine!$H14*$J10+Glutamine!$H15*$E11)*0.5*($C11-$C10))</f>
        <v>-9.0103351396272728E-3</v>
      </c>
      <c r="AW11" s="108">
        <f>(P11-P10)*1000/((Glutamine!$H14*$J10+Glutamine!$H15*$E11)*0.5*($C11-$C10))</f>
        <v>3.8337879133487732E-4</v>
      </c>
      <c r="AX11" s="108">
        <f>(Q11-Q10)*1000/((Glutamine!$H14*$J10+Glutamine!$H15*$E11)*0.5*($C11-$C10))</f>
        <v>1.6444506258024582E-2</v>
      </c>
      <c r="AY11" s="108">
        <f>(R11-R10)*1000/((Glutamine!$H14*$J10+Glutamine!$H15*$E11)*0.5*($C11-$C10))</f>
        <v>-3.0244383695728376E-3</v>
      </c>
      <c r="AZ11" s="108">
        <f>(S11-S10)*1000/((Glutamine!$H14*$J10+Glutamine!$H15*$E11)*0.5*($C11-$C10))</f>
        <v>6.1116668458670125E-4</v>
      </c>
      <c r="BA11" s="507">
        <v>3.3393142088633906E-2</v>
      </c>
      <c r="BB11" s="108">
        <f>(U11-U10)*1000/((Glutamine!$H14*$J10+Glutamine!$H15*$E11)*0.5*($C11-$C10))</f>
        <v>-3.7325286220031353E-3</v>
      </c>
      <c r="BC11" s="108">
        <f>(V11-V10)*1000/((Glutamine!$H14*$J10+Glutamine!$H15*$E11)*0.5*($C11-$C10))</f>
        <v>2.1017180483761514E-3</v>
      </c>
      <c r="BD11" s="108">
        <f>(W11-W10)*1000/((Glutamine!$H14*$J10+Glutamine!$H15*$E11)*0.5*($C11-$C10))</f>
        <v>0</v>
      </c>
      <c r="BE11" s="108">
        <f>(X11-X10)*1000/((Glutamine!$H14*$J10+Glutamine!$H15*$E11)*0.5*($C11-$C10))</f>
        <v>0</v>
      </c>
      <c r="BF11" s="108">
        <f>(Y11-Y10)*1000/((Glutamine!$H14*$J10+Glutamine!$H15*$E11)*0.5*($C11-$C10))</f>
        <v>0</v>
      </c>
      <c r="BG11" s="507">
        <v>3.3011045832648299E-4</v>
      </c>
      <c r="BH11" s="108">
        <f>(AA11-AA10)*1000/((Glutamine!$H14*$J10+Glutamine!$H15*$E11)*0.5*($C11-$C10))</f>
        <v>0</v>
      </c>
      <c r="BI11" s="108">
        <f>(AB11-AB10)*1000/((Glutamine!$H14*$J10+Glutamine!$H15*$E11)*0.5*($C11-$C10))</f>
        <v>0</v>
      </c>
      <c r="BJ11" s="108">
        <f>(AC11-AC10)*1000/((Glutamine!$H14*$J10+Glutamine!$H15*$E11)*0.5*($C11-$C10))</f>
        <v>0</v>
      </c>
      <c r="BK11" s="108">
        <f>(AD11-AD10)*1000/((Glutamine!$H14*$J10+Glutamine!$H15*$E11)*0.5*($C11-$C10))</f>
        <v>0</v>
      </c>
      <c r="BL11" s="108">
        <f>(AE11-AE10)*1000/((Glutamine!$H14*$J10+Glutamine!$H15*$E11)*0.5*($C11-$C10))</f>
        <v>0</v>
      </c>
      <c r="BM11" s="108">
        <f>(AF11-AF10)*1000/((Glutamine!$H14*$J10+Glutamine!$H15*$E11)*0.5*($C11-$C10))</f>
        <v>0</v>
      </c>
      <c r="BN11" s="108">
        <f>(AG11-AG10)*1000/((Glutamine!$H14*$J10+Glutamine!$H15*$E11)*0.5*($C11-$C10))</f>
        <v>0</v>
      </c>
      <c r="BO11" s="108">
        <f>(AH11-AH10)*1000/((Glutamine!$H14*$J10+Glutamine!$H15*$E11)*0.5*($C11-$C10))</f>
        <v>0</v>
      </c>
      <c r="BP11" s="108">
        <f>(AI11-AI10)*1000/((Glutamine!$H14*$J10+Glutamine!$H15*$E11)*0.5*($C11-$C10))</f>
        <v>0</v>
      </c>
      <c r="BQ11" s="108">
        <f>(AJ11-AJ10)*1000/((Glutamine!$H14*$J10+Glutamine!$H15*$E11)*0.5*($C11-$C10))</f>
        <v>0</v>
      </c>
      <c r="BR11" s="108">
        <f>(AK11-AK10)*1000/((Glutamine!$H14*$J10+Glutamine!$H15*$E11)*0.5*($C11-$C10))</f>
        <v>0</v>
      </c>
      <c r="BS11" s="108">
        <f>(AL11-AL10)*1000/((Glutamine!$H14*$E11+Glutamine!$H15*$E11)*0.5*($C11-$C10))</f>
        <v>0</v>
      </c>
      <c r="BT11" s="109">
        <f t="shared" si="8"/>
        <v>1.7635581661145143E-2</v>
      </c>
      <c r="BU11" s="109">
        <f t="shared" si="9"/>
        <v>2.6645916800772416E-2</v>
      </c>
      <c r="BV11" s="109">
        <f t="shared" si="10"/>
        <v>2.4462486122319708E-2</v>
      </c>
      <c r="BW11" s="109">
        <f t="shared" si="11"/>
        <v>8.2253888129508554E-2</v>
      </c>
      <c r="BX11" s="108">
        <f t="shared" si="4"/>
        <v>9.8855764291448153E-3</v>
      </c>
      <c r="BY11" s="108">
        <f t="shared" si="5"/>
        <v>0</v>
      </c>
      <c r="BZ11" s="108">
        <f t="shared" si="6"/>
        <v>-0.11177530440519953</v>
      </c>
      <c r="CA11" s="108">
        <f t="shared" si="12"/>
        <v>0</v>
      </c>
      <c r="CB11" s="36"/>
    </row>
    <row r="12" spans="1:80">
      <c r="A12" s="94">
        <f>Glutamine!$A16</f>
        <v>9</v>
      </c>
      <c r="B12" s="500">
        <f>Glutamine!B16</f>
        <v>8.8777777777722804</v>
      </c>
      <c r="C12" s="500">
        <f>Glutamine!C16</f>
        <v>213.06666666653473</v>
      </c>
      <c r="D12" s="97">
        <v>1.9188055555555557</v>
      </c>
      <c r="E12" s="97">
        <f t="shared" si="0"/>
        <v>1918.8055555555557</v>
      </c>
      <c r="F12" s="97">
        <f>Glutamine!E16</f>
        <v>0</v>
      </c>
      <c r="G12" s="97">
        <f>Glutamine!F16</f>
        <v>0</v>
      </c>
      <c r="H12" s="97">
        <f>Glutamine!G16</f>
        <v>0</v>
      </c>
      <c r="I12" s="97">
        <v>0</v>
      </c>
      <c r="J12" s="97">
        <f t="shared" si="1"/>
        <v>1918.8055555555557</v>
      </c>
      <c r="K12" s="99">
        <v>1296.8588574753521</v>
      </c>
      <c r="L12" s="99">
        <f>L11 + Glutamine!$H16*'In Process Calc.'!$E12 - Glutamine!$H15*'In Process Calc.'!$J11</f>
        <v>30156.120093410151</v>
      </c>
      <c r="M12" s="102">
        <f>M11 + (Glutamine!P16*$E12-Glutamine!P15*$J11)/1000</f>
        <v>0</v>
      </c>
      <c r="N12" s="102">
        <f>N11+(-Glutamine!S15*'In Process Calc.'!$J11+Glutamine!S16*'In Process Calc.'!$E12)/1000</f>
        <v>2236.0992422222225</v>
      </c>
      <c r="O12" s="102">
        <f>O11-(-Glutamine!U15*'In Process Calc.'!$J11+Glutamine!U16*'In Process Calc.'!$E12-$F11*Glutamine!AS16)/1000</f>
        <v>-13.914271000000001</v>
      </c>
      <c r="P12" s="102">
        <f>P11-(-Glutamine!V15*'In Process Calc.'!$J11+Glutamine!V16*'In Process Calc.'!$E12-$F11*Glutamine!AT16)/1000</f>
        <v>-1.2555183055555559</v>
      </c>
      <c r="Q12" s="102">
        <f>Q11-(-Glutamine!W15*'In Process Calc.'!$J11+Glutamine!W16*'In Process Calc.'!$E12-$F11*Glutamine!AU16)/1000</f>
        <v>11.713494277777777</v>
      </c>
      <c r="R12" s="102">
        <f>R11-(-Glutamine!X15*'In Process Calc.'!$J11+Glutamine!X16*'In Process Calc.'!$E12-$F11*Glutamine!AV16)/1000</f>
        <v>-3.2401467222222231</v>
      </c>
      <c r="S12" s="102">
        <f>S11-(-Glutamine!Y15*'In Process Calc.'!$J11+Glutamine!Y16*'In Process Calc.'!$E12-$F11*Glutamine!AW16)/1000</f>
        <v>1.4612817499999999</v>
      </c>
      <c r="T12" s="102">
        <v>58.261340562456823</v>
      </c>
      <c r="U12" s="102">
        <f>U11-(-Glutamine!AA15*'In Process Calc.'!$J11+Glutamine!AA16*'In Process Calc.'!$E12-$G11*Glutamine!AY16)/1000</f>
        <v>-6.1420965833333332</v>
      </c>
      <c r="V12" s="102">
        <f>V11-(-Glutamine!AB15*'In Process Calc.'!$J11+Glutamine!AB16*'In Process Calc.'!$E12-$F11*Glutamine!AZ16)/1000</f>
        <v>-19.101567166666669</v>
      </c>
      <c r="W12" s="102">
        <f>W11-(-Glutamine!AC15*'In Process Calc.'!$J11+Glutamine!AC16*'In Process Calc.'!$E12-$F11*Glutamine!BA16)/1000</f>
        <v>0</v>
      </c>
      <c r="X12" s="102">
        <f>X11-(-Glutamine!AD15*'In Process Calc.'!$J11+Glutamine!AD16*'In Process Calc.'!$E12-$F11*Glutamine!BB16)/1000</f>
        <v>0</v>
      </c>
      <c r="Y12" s="102">
        <f>Y11-(-Glutamine!AE15*'In Process Calc.'!$J11+Glutamine!AE16*'In Process Calc.'!$E12-$F11*Glutamine!BC16)/1000</f>
        <v>0</v>
      </c>
      <c r="Z12" s="102">
        <f>Z11+(-Glutamine!AF15*'In Process Calc.'!$J11+Glutamine!AF16*'In Process Calc.'!$E12-$F11*Glutamine!BD16)/1000</f>
        <v>20.008677471876855</v>
      </c>
      <c r="AA12" s="102">
        <f>AA11-(-Glutamine!AG15*'In Process Calc.'!$J11+Glutamine!AG16*'In Process Calc.'!$E12-$F11*Glutamine!BE16)/1000</f>
        <v>0</v>
      </c>
      <c r="AB12" s="102">
        <f>AB11-(-Glutamine!AH15*'In Process Calc.'!$J11+Glutamine!AH16*'In Process Calc.'!$E12-$F11*Glutamine!BF16)/1000</f>
        <v>0</v>
      </c>
      <c r="AC12" s="102">
        <f>AC11-(-Glutamine!AI15*'In Process Calc.'!$J11+Glutamine!AI16*'In Process Calc.'!$E12-$F11*Glutamine!BG16)/1000</f>
        <v>0</v>
      </c>
      <c r="AD12" s="102">
        <f>AD11-(-Glutamine!AJ15*'In Process Calc.'!$J11+Glutamine!AJ16*'In Process Calc.'!$E12-$F11*Glutamine!BH16)/1000</f>
        <v>0</v>
      </c>
      <c r="AE12" s="102">
        <f>AE11-(-Glutamine!AK15*'In Process Calc.'!$J11+Glutamine!AK16*'In Process Calc.'!$E12-$F11*Glutamine!BI16)/1000</f>
        <v>0</v>
      </c>
      <c r="AF12" s="102">
        <f>AF11-(-Glutamine!AL15*'In Process Calc.'!$J11+Glutamine!AL16*'In Process Calc.'!$E12-$F11*Glutamine!BJ16)/1000</f>
        <v>0</v>
      </c>
      <c r="AG12" s="102">
        <f>AG11-(-Glutamine!AM15*'In Process Calc.'!$J11+Glutamine!AM16*'In Process Calc.'!$E12-$F11*Glutamine!BK16)/1000</f>
        <v>0</v>
      </c>
      <c r="AH12" s="102">
        <f>AH11-(-Glutamine!AN15*'In Process Calc.'!$J11+Glutamine!AN16*'In Process Calc.'!$E12-$F11*Glutamine!BL16)/1000</f>
        <v>0</v>
      </c>
      <c r="AI12" s="102">
        <f>AI11-(-Glutamine!AO15*'In Process Calc.'!$J11+Glutamine!AO16*'In Process Calc.'!$E12-$F11*Glutamine!BM16)/1000</f>
        <v>0</v>
      </c>
      <c r="AJ12" s="102">
        <f>AJ11-(-Glutamine!AP15*'In Process Calc.'!$J11+Glutamine!AP16*'In Process Calc.'!$E12-$F11*Glutamine!BN16)/1000</f>
        <v>0</v>
      </c>
      <c r="AK12" s="102">
        <f>AK11-(-Glutamine!AQ15*'In Process Calc.'!$J11+Glutamine!AQ16*'In Process Calc.'!$E12-$F11*Glutamine!BO16)/1000</f>
        <v>0</v>
      </c>
      <c r="AL12" s="102">
        <f>AL11-(-Glutamine!AR15*'In Process Calc.'!$J11+Glutamine!AR16*'In Process Calc.'!$E12-'In Process Calc.'!$F11*Glutamine!BP16)/1000</f>
        <v>0</v>
      </c>
      <c r="AM12" s="101">
        <f t="shared" si="14"/>
        <v>-27.212699222222231</v>
      </c>
      <c r="AN12" s="101">
        <f t="shared" si="2"/>
        <v>-41.126970222222234</v>
      </c>
      <c r="AO12" s="101">
        <f t="shared" si="7"/>
        <v>-49.347534861111129</v>
      </c>
      <c r="AP12" s="107">
        <f>Glutamine!N16/(Glutamine!H16)</f>
        <v>0</v>
      </c>
      <c r="AQ12" s="108">
        <f>IF(Glutamine!O16&gt;0,Glutamine!O16,(Glutamine!P16*$E12-Glutamine!P15*$J11)/1000/((Glutamine!$H15*$J11+Glutamine!$H16*$E12)*1000000*0.5*($C12-$C11))*1000000000)</f>
        <v>0</v>
      </c>
      <c r="AR12" s="108">
        <f>(L12-L11)/((Glutamine!$H15*$J11+Glutamine!$H16*$E12)*0.5*($C12-$C11))</f>
        <v>9.8568215391944703E-3</v>
      </c>
      <c r="AS12" s="108">
        <f t="shared" si="3"/>
        <v>9.9523010435653321E-3</v>
      </c>
      <c r="AT12" s="108">
        <f>(Glutamine!$I16*$E12-Glutamine!$I15*$J11)/((Glutamine!$H15*$J11+Glutamine!$H16*$E12)*0.5*($C12-$C11))</f>
        <v>9.547950437086144E-5</v>
      </c>
      <c r="AU12" s="108">
        <f>(N12-N11)*1000/((Glutamine!$H15*$J11+Glutamine!$H16*$E12)*0.5*($C12-$C11))</f>
        <v>1.3275666026457436</v>
      </c>
      <c r="AV12" s="108">
        <f>(O12-O11)*1000/((Glutamine!$H15*$J11+Glutamine!$H16*$E12)*0.5*($C12-$C11))</f>
        <v>-5.428470112400996E-3</v>
      </c>
      <c r="AW12" s="108">
        <f>(P12-P11)*1000/((Glutamine!$H15*$J11+Glutamine!$H16*$E12)*0.5*($C12-$C11))</f>
        <v>1.6505941055409278E-3</v>
      </c>
      <c r="AX12" s="108">
        <f>(Q12-Q11)*1000/((Glutamine!$H15*$J11+Glutamine!$H16*$E12)*0.5*($C12-$C11))</f>
        <v>3.1522749661548445E-3</v>
      </c>
      <c r="AY12" s="108">
        <f>(R12-R11)*1000/((Glutamine!$H15*$J11+Glutamine!$H16*$E12)*0.5*($C12-$C11))</f>
        <v>1.0414030977060828E-3</v>
      </c>
      <c r="AZ12" s="108">
        <f>(S12-S11)*1000/((Glutamine!$H15*$J11+Glutamine!$H16*$E12)*0.5*($C12-$C11))</f>
        <v>5.3937555406552136E-4</v>
      </c>
      <c r="BA12" s="507">
        <v>2.9533231743167482E-2</v>
      </c>
      <c r="BB12" s="108">
        <f>(U12-U11)*1000/((Glutamine!$H15*$J11+Glutamine!$H16*$E12)*0.5*($C12-$C11))</f>
        <v>7.0415573468670225E-4</v>
      </c>
      <c r="BC12" s="108">
        <f>(V12-V11)*1000/((Glutamine!$H15*$J11+Glutamine!$H16*$E12)*0.5*($C12-$C11))</f>
        <v>9.2301336147573299E-3</v>
      </c>
      <c r="BD12" s="108">
        <f>(W12-W11)*1000/((Glutamine!$H15*$J11+Glutamine!$H16*$E12)*0.5*($C12-$C11))</f>
        <v>0</v>
      </c>
      <c r="BE12" s="108">
        <f>(X12-X11)*1000/((Glutamine!$H15*$J11+Glutamine!$H16*$E12)*0.5*($C12-$C11))</f>
        <v>0</v>
      </c>
      <c r="BF12" s="108">
        <f>(Y12-Y11)*1000/((Glutamine!$H15*$J11+Glutamine!$H16*$E12)*0.5*($C12-$C11))</f>
        <v>0</v>
      </c>
      <c r="BG12" s="507">
        <v>-9.5454418647481082E-3</v>
      </c>
      <c r="BH12" s="108">
        <f>(AA12-AA11)*1000/((Glutamine!$H15*$J11+Glutamine!$H16*$E12)*0.5*($C12-$C11))</f>
        <v>0</v>
      </c>
      <c r="BI12" s="108">
        <f>(AB12-AB11)*1000/((Glutamine!$H15*$J11+Glutamine!$H16*$E12)*0.5*($C12-$C11))</f>
        <v>0</v>
      </c>
      <c r="BJ12" s="108">
        <f>(AC12-AC11)*1000/((Glutamine!$H15*$J11+Glutamine!$H16*$E12)*0.5*($C12-$C11))</f>
        <v>0</v>
      </c>
      <c r="BK12" s="108">
        <f>(AD12-AD11)*1000/((Glutamine!$H15*$J11+Glutamine!$H16*$E12)*0.5*($C12-$C11))</f>
        <v>0</v>
      </c>
      <c r="BL12" s="108">
        <f>(AE12-AE11)*1000/((Glutamine!$H15*$J11+Glutamine!$H16*$E12)*0.5*($C12-$C11))</f>
        <v>0</v>
      </c>
      <c r="BM12" s="108">
        <f>(AF12-AF11)*1000/((Glutamine!$H15*$J11+Glutamine!$H16*$E12)*0.5*($C12-$C11))</f>
        <v>0</v>
      </c>
      <c r="BN12" s="108">
        <f>(AG12-AG11)*1000/((Glutamine!$H15*$J11+Glutamine!$H16*$E12)*0.5*($C12-$C11))</f>
        <v>0</v>
      </c>
      <c r="BO12" s="108">
        <f>(AH12-AH11)*1000/((Glutamine!$H15*$J11+Glutamine!$H16*$E12)*0.5*($C12-$C11))</f>
        <v>0</v>
      </c>
      <c r="BP12" s="108">
        <f>(AI12-AI11)*1000/((Glutamine!$H15*$J11+Glutamine!$H16*$E12)*0.5*($C12-$C11))</f>
        <v>0</v>
      </c>
      <c r="BQ12" s="108">
        <f>(AJ12-AJ11)*1000/((Glutamine!$H15*$J11+Glutamine!$H16*$E12)*0.5*($C12-$C11))</f>
        <v>0</v>
      </c>
      <c r="BR12" s="108">
        <f>(AK12-AK11)*1000/((Glutamine!$H15*$J11+Glutamine!$H16*$E12)*0.5*($C12-$C11))</f>
        <v>0</v>
      </c>
      <c r="BS12" s="108">
        <f>(AL12-AL11)*1000/((Glutamine!$H15*$E12+Glutamine!$H16*$E12)*0.5*($C12-$C11))</f>
        <v>0</v>
      </c>
      <c r="BT12" s="109">
        <f t="shared" si="8"/>
        <v>1.9697679977974742E-2</v>
      </c>
      <c r="BU12" s="109">
        <f t="shared" si="9"/>
        <v>2.5126150090375738E-2</v>
      </c>
      <c r="BV12" s="109">
        <f t="shared" si="10"/>
        <v>6.3300566623099574E-2</v>
      </c>
      <c r="BW12" s="109">
        <f t="shared" si="11"/>
        <v>7.9585976960302562E-2</v>
      </c>
      <c r="BX12" s="108">
        <f t="shared" si="4"/>
        <v>-0.32321020427967379</v>
      </c>
      <c r="BY12" s="108">
        <f t="shared" si="5"/>
        <v>0</v>
      </c>
      <c r="BZ12" s="108">
        <f t="shared" si="6"/>
        <v>2.3842826982509585E-2</v>
      </c>
      <c r="CA12" s="108">
        <f t="shared" si="12"/>
        <v>0</v>
      </c>
      <c r="CB12" s="36"/>
    </row>
    <row r="13" spans="1:80" ht="12.75" customHeight="1">
      <c r="A13" s="94">
        <f>Glutamine!$A17</f>
        <v>10</v>
      </c>
      <c r="B13" s="500">
        <f>Glutamine!B17</f>
        <v>9.9243055555562023</v>
      </c>
      <c r="C13" s="500">
        <f>Glutamine!C17</f>
        <v>238.18333333334886</v>
      </c>
      <c r="D13" s="97">
        <v>1.8628055555555556</v>
      </c>
      <c r="E13" s="97">
        <f t="shared" si="0"/>
        <v>1862.8055555555557</v>
      </c>
      <c r="F13" s="97">
        <f>Glutamine!E17</f>
        <v>0</v>
      </c>
      <c r="G13" s="97">
        <f>Glutamine!F17</f>
        <v>0</v>
      </c>
      <c r="H13" s="97">
        <f>Glutamine!G17</f>
        <v>0</v>
      </c>
      <c r="I13" s="97">
        <v>0</v>
      </c>
      <c r="J13" s="97">
        <f t="shared" si="1"/>
        <v>1862.8055555555557</v>
      </c>
      <c r="K13" s="99">
        <v>1708.6861198190477</v>
      </c>
      <c r="L13" s="99">
        <f>L12 + Glutamine!$H17*'In Process Calc.'!$E13 - Glutamine!$H16*'In Process Calc.'!$J12</f>
        <v>30724.39130304955</v>
      </c>
      <c r="M13" s="102">
        <f>M12 + (Glutamine!P17*$E13-Glutamine!P16*$J12)/1000</f>
        <v>0</v>
      </c>
      <c r="N13" s="102">
        <f>N12+(-Glutamine!S16*'In Process Calc.'!$J12+Glutamine!S17*'In Process Calc.'!$E13)/1000</f>
        <v>3032.3680236111113</v>
      </c>
      <c r="O13" s="102">
        <f>O12-(-Glutamine!U16*'In Process Calc.'!$J12+Glutamine!U17*'In Process Calc.'!$E13-$F12*Glutamine!AS17)/1000</f>
        <v>-13.808660305555556</v>
      </c>
      <c r="P13" s="102">
        <f>P12-(-Glutamine!V16*'In Process Calc.'!$J12+Glutamine!V17*'In Process Calc.'!$E13-$F12*Glutamine!AT17)/1000</f>
        <v>-0.3603012777777781</v>
      </c>
      <c r="Q13" s="102">
        <f>Q12-(-Glutamine!W16*'In Process Calc.'!$J12+Glutamine!W17*'In Process Calc.'!$E13-$F12*Glutamine!AU17)/1000</f>
        <v>11.71487947222222</v>
      </c>
      <c r="R13" s="102">
        <f>R12-(-Glutamine!X16*'In Process Calc.'!$J12+Glutamine!X17*'In Process Calc.'!$E13-$F12*Glutamine!AV17)/1000</f>
        <v>-1.4101418333333335</v>
      </c>
      <c r="S13" s="102">
        <f>S12-(-Glutamine!Y16*'In Process Calc.'!$J12+Glutamine!Y17*'In Process Calc.'!$E13-$F12*Glutamine!AW17)/1000</f>
        <v>1.697571611111111</v>
      </c>
      <c r="T13" s="102">
        <v>71.298677089160918</v>
      </c>
      <c r="U13" s="102">
        <f>U12-(-Glutamine!AA16*'In Process Calc.'!$J12+Glutamine!AA17*'In Process Calc.'!$E13-$G12*Glutamine!AY17)/1000</f>
        <v>-6.2068681111111106</v>
      </c>
      <c r="V13" s="102">
        <f>V12-(-Glutamine!AB16*'In Process Calc.'!$J12+Glutamine!AB17*'In Process Calc.'!$E13-$F12*Glutamine!AZ17)/1000</f>
        <v>-11.40858866666667</v>
      </c>
      <c r="W13" s="102">
        <f>W12-(-Glutamine!AC16*'In Process Calc.'!$J12+Glutamine!AC17*'In Process Calc.'!$E13-$F12*Glutamine!BA17)/1000</f>
        <v>0</v>
      </c>
      <c r="X13" s="102">
        <f>X12-(-Glutamine!AD16*'In Process Calc.'!$J12+Glutamine!AD17*'In Process Calc.'!$E13-$F12*Glutamine!BB17)/1000</f>
        <v>0</v>
      </c>
      <c r="Y13" s="102">
        <f>Y12-(-Glutamine!AE16*'In Process Calc.'!$J12+Glutamine!AE17*'In Process Calc.'!$E13-$F12*Glutamine!BC17)/1000</f>
        <v>0</v>
      </c>
      <c r="Z13" s="102">
        <f>Z12+(-Glutamine!AF16*'In Process Calc.'!$J12+Glutamine!AF17*'In Process Calc.'!$E13-$F12*Glutamine!BD17)/1000</f>
        <v>14.411504588513914</v>
      </c>
      <c r="AA13" s="102">
        <f>AA12-(-Glutamine!AG16*'In Process Calc.'!$J12+Glutamine!AG17*'In Process Calc.'!$E13-$F12*Glutamine!BE17)/1000</f>
        <v>0</v>
      </c>
      <c r="AB13" s="102">
        <f>AB12-(-Glutamine!AH16*'In Process Calc.'!$J12+Glutamine!AH17*'In Process Calc.'!$E13-$F12*Glutamine!BF17)/1000</f>
        <v>0</v>
      </c>
      <c r="AC13" s="102">
        <f>AC12-(-Glutamine!AI16*'In Process Calc.'!$J12+Glutamine!AI17*'In Process Calc.'!$E13-$F12*Glutamine!BG17)/1000</f>
        <v>0</v>
      </c>
      <c r="AD13" s="102">
        <f>AD12-(-Glutamine!AJ16*'In Process Calc.'!$J12+Glutamine!AJ17*'In Process Calc.'!$E13-$F12*Glutamine!BH17)/1000</f>
        <v>0</v>
      </c>
      <c r="AE13" s="102">
        <f>AE12-(-Glutamine!AK16*'In Process Calc.'!$J12+Glutamine!AK17*'In Process Calc.'!$E13-$F12*Glutamine!BI17)/1000</f>
        <v>0</v>
      </c>
      <c r="AF13" s="102">
        <f>AF12-(-Glutamine!AL16*'In Process Calc.'!$J12+Glutamine!AL17*'In Process Calc.'!$E13-$F12*Glutamine!BJ17)/1000</f>
        <v>0</v>
      </c>
      <c r="AG13" s="102">
        <f>AG12-(-Glutamine!AM16*'In Process Calc.'!$J12+Glutamine!AM17*'In Process Calc.'!$E13-$F12*Glutamine!BK17)/1000</f>
        <v>0</v>
      </c>
      <c r="AH13" s="102">
        <f>AH12-(-Glutamine!AN16*'In Process Calc.'!$J12+Glutamine!AN17*'In Process Calc.'!$E13-$F12*Glutamine!BL17)/1000</f>
        <v>0</v>
      </c>
      <c r="AI13" s="102">
        <f>AI12-(-Glutamine!AO16*'In Process Calc.'!$J12+Glutamine!AO17*'In Process Calc.'!$E13-$F12*Glutamine!BM17)/1000</f>
        <v>0</v>
      </c>
      <c r="AJ13" s="102">
        <f>AJ12-(-Glutamine!AP16*'In Process Calc.'!$J12+Glutamine!AP17*'In Process Calc.'!$E13-$F12*Glutamine!BN17)/1000</f>
        <v>0</v>
      </c>
      <c r="AK13" s="102">
        <f>AK12-(-Glutamine!AQ16*'In Process Calc.'!$J12+Glutamine!AQ17*'In Process Calc.'!$E13-$F12*Glutamine!BO17)/1000</f>
        <v>0</v>
      </c>
      <c r="AL13" s="102">
        <f>AL12-(-Glutamine!AR16*'In Process Calc.'!$J12+Glutamine!AR17*'In Process Calc.'!$E13-'In Process Calc.'!$F12*Glutamine!BP17)/1000</f>
        <v>0</v>
      </c>
      <c r="AM13" s="101">
        <f t="shared" si="14"/>
        <v>-13.65742997222223</v>
      </c>
      <c r="AN13" s="101">
        <f t="shared" si="2"/>
        <v>-27.466090277777788</v>
      </c>
      <c r="AO13" s="101">
        <f t="shared" si="7"/>
        <v>2.5912695833333075</v>
      </c>
      <c r="AP13" s="107">
        <f>Glutamine!N17/(Glutamine!H17)</f>
        <v>0</v>
      </c>
      <c r="AQ13" s="108">
        <f>IF(Glutamine!O17&gt;0,Glutamine!O17,(Glutamine!P17*$E13-Glutamine!P16*$J12)/1000/((Glutamine!$H16*$J12+Glutamine!$H17*$E13)*1000000*0.5*($C13-$C12))*1000000000)</f>
        <v>0</v>
      </c>
      <c r="AR13" s="108">
        <f>(L13-L12)/((Glutamine!$H16*$J12+Glutamine!$H17*$E13)*0.5*($C13-$C12))</f>
        <v>7.3164078553509876E-4</v>
      </c>
      <c r="AS13" s="108">
        <f t="shared" si="3"/>
        <v>1.1820970615234066E-3</v>
      </c>
      <c r="AT13" s="108">
        <f>(Glutamine!$I17*$E13-Glutamine!$I16*$J12)/((Glutamine!$H16*$J12+Glutamine!$H17*$E13)*0.5*($C13-$C12))</f>
        <v>4.5045627598830785E-4</v>
      </c>
      <c r="AU13" s="108">
        <f>(N13-N12)*1000/((Glutamine!$H16*$J12+Glutamine!$H17*$E13)*0.5*($C13-$C12))</f>
        <v>1.0251842902302319</v>
      </c>
      <c r="AV13" s="108">
        <f>(O13-O12)*1000/((Glutamine!$H16*$J12+Glutamine!$H17*$E13)*0.5*($C13-$C12))</f>
        <v>1.3597220857497448E-4</v>
      </c>
      <c r="AW13" s="108">
        <f>(P13-P12)*1000/((Glutamine!$H16*$J12+Glutamine!$H17*$E13)*0.5*($C13-$C12))</f>
        <v>1.1525786953791848E-3</v>
      </c>
      <c r="AX13" s="108">
        <f>(Q13-Q12)*1000/((Glutamine!$H16*$J12+Glutamine!$H17*$E13)*0.5*($C13-$C12))</f>
        <v>1.7834173793437334E-6</v>
      </c>
      <c r="AY13" s="108">
        <f>(R13-R12)*1000/((Glutamine!$H16*$J12+Glutamine!$H17*$E13)*0.5*($C13-$C12))</f>
        <v>2.3561042539694244E-3</v>
      </c>
      <c r="AZ13" s="108">
        <f>(S13-S12)*1000/((Glutamine!$H16*$J12+Glutamine!$H17*$E13)*0.5*($C13-$C12))</f>
        <v>3.0421970471989008E-4</v>
      </c>
      <c r="BA13" s="507">
        <v>2.4144522984423475E-2</v>
      </c>
      <c r="BB13" s="108">
        <f>(U13-U12)*1000/((Glutamine!$H16*$J12+Glutamine!$H17*$E13)*0.5*($C13-$C12))</f>
        <v>-8.3392384938369324E-5</v>
      </c>
      <c r="BC13" s="108">
        <f>(V13-V12)*1000/((Glutamine!$H16*$J12+Glutamine!$H17*$E13)*0.5*($C13-$C12))</f>
        <v>9.9045961459427682E-3</v>
      </c>
      <c r="BD13" s="108">
        <f>(W13-W12)*1000/((Glutamine!$H16*$J12+Glutamine!$H17*$E13)*0.5*($C13-$C12))</f>
        <v>0</v>
      </c>
      <c r="BE13" s="108">
        <f>(X13-X12)*1000/((Glutamine!$H16*$J12+Glutamine!$H17*$E13)*0.5*($C13-$C12))</f>
        <v>0</v>
      </c>
      <c r="BF13" s="108">
        <f>(Y13-Y12)*1000/((Glutamine!$H16*$J12+Glutamine!$H17*$E13)*0.5*($C13-$C12))</f>
        <v>0</v>
      </c>
      <c r="BG13" s="507">
        <v>-1.0512866189746886E-2</v>
      </c>
      <c r="BH13" s="108">
        <f>(AA13-AA12)*1000/((Glutamine!$H16*$J12+Glutamine!$H17*$E13)*0.5*($C13-$C12))</f>
        <v>0</v>
      </c>
      <c r="BI13" s="108">
        <f>(AB13-AB12)*1000/((Glutamine!$H16*$J12+Glutamine!$H17*$E13)*0.5*($C13-$C12))</f>
        <v>0</v>
      </c>
      <c r="BJ13" s="108">
        <f>(AC13-AC12)*1000/((Glutamine!$H16*$J12+Glutamine!$H17*$E13)*0.5*($C13-$C12))</f>
        <v>0</v>
      </c>
      <c r="BK13" s="108">
        <f>(AD13-AD12)*1000/((Glutamine!$H16*$J12+Glutamine!$H17*$E13)*0.5*($C13-$C12))</f>
        <v>0</v>
      </c>
      <c r="BL13" s="108">
        <f>(AE13-AE12)*1000/((Glutamine!$H16*$J12+Glutamine!$H17*$E13)*0.5*($C13-$C12))</f>
        <v>0</v>
      </c>
      <c r="BM13" s="108">
        <f>(AF13-AF12)*1000/((Glutamine!$H16*$J12+Glutamine!$H17*$E13)*0.5*($C13-$C12))</f>
        <v>0</v>
      </c>
      <c r="BN13" s="108">
        <f>(AG13-AG12)*1000/((Glutamine!$H16*$J12+Glutamine!$H17*$E13)*0.5*($C13-$C12))</f>
        <v>0</v>
      </c>
      <c r="BO13" s="108">
        <f>(AH13-AH12)*1000/((Glutamine!$H16*$J12+Glutamine!$H17*$E13)*0.5*($C13-$C12))</f>
        <v>0</v>
      </c>
      <c r="BP13" s="108">
        <f>(AI13-AI12)*1000/((Glutamine!$H16*$J12+Glutamine!$H17*$E13)*0.5*($C13-$C12))</f>
        <v>0</v>
      </c>
      <c r="BQ13" s="108">
        <f>(AJ13-AJ12)*1000/((Glutamine!$H16*$J12+Glutamine!$H17*$E13)*0.5*($C13-$C12))</f>
        <v>0</v>
      </c>
      <c r="BR13" s="108">
        <f>(AK13-AK12)*1000/((Glutamine!$H16*$J12+Glutamine!$H17*$E13)*0.5*($C13-$C12))</f>
        <v>0</v>
      </c>
      <c r="BS13" s="108">
        <f>(AL13-AL12)*1000/((Glutamine!$H16*$E13+Glutamine!$H17*$E13)*0.5*($C13-$C12))</f>
        <v>0</v>
      </c>
      <c r="BT13" s="109">
        <f t="shared" si="8"/>
        <v>1.7147989159605748E-2</v>
      </c>
      <c r="BU13" s="109">
        <f t="shared" si="9"/>
        <v>1.7012016951030773E-2</v>
      </c>
      <c r="BV13" s="109">
        <f t="shared" si="10"/>
        <v>6.7686276516736435E-2</v>
      </c>
      <c r="BW13" s="109">
        <f t="shared" si="11"/>
        <v>6.8103238441428279E-2</v>
      </c>
      <c r="BX13" s="108">
        <f t="shared" si="4"/>
        <v>-0.43541411841224298</v>
      </c>
      <c r="BY13" s="108">
        <f t="shared" si="5"/>
        <v>0</v>
      </c>
      <c r="BZ13" s="108">
        <f t="shared" si="6"/>
        <v>-3.4538841372914611E-3</v>
      </c>
      <c r="CA13" s="108">
        <f t="shared" si="12"/>
        <v>0</v>
      </c>
      <c r="CB13" s="36"/>
    </row>
    <row r="14" spans="1:80">
      <c r="A14" s="94">
        <f>Glutamine!$A18</f>
        <v>11</v>
      </c>
      <c r="B14" s="500">
        <f>Glutamine!B18</f>
        <v>10.909722222218988</v>
      </c>
      <c r="C14" s="500">
        <f>Glutamine!C18</f>
        <v>261.83333333325572</v>
      </c>
      <c r="D14" s="97">
        <v>1.8530555555555557</v>
      </c>
      <c r="E14" s="97">
        <f t="shared" si="0"/>
        <v>1853.0555555555557</v>
      </c>
      <c r="F14" s="97">
        <f>Glutamine!E18</f>
        <v>0</v>
      </c>
      <c r="G14" s="97">
        <f>Glutamine!F18</f>
        <v>0</v>
      </c>
      <c r="H14" s="97">
        <f>Glutamine!G18</f>
        <v>0</v>
      </c>
      <c r="I14" s="97">
        <v>0</v>
      </c>
      <c r="J14" s="97">
        <f t="shared" si="1"/>
        <v>1853.0555555555557</v>
      </c>
      <c r="K14" s="99">
        <v>2138.4933505961603</v>
      </c>
      <c r="L14" s="99">
        <f>L13 + Glutamine!$H18*'In Process Calc.'!$E14 - Glutamine!$H17*'In Process Calc.'!$J13</f>
        <v>29519.628891693115</v>
      </c>
      <c r="M14" s="102">
        <f>M13 + (Glutamine!P18*$E14-Glutamine!P17*$J13)/1000</f>
        <v>0</v>
      </c>
      <c r="N14" s="102">
        <f>N13+(-Glutamine!S17*'In Process Calc.'!$J13+Glutamine!S18*'In Process Calc.'!$E14)/1000</f>
        <v>3859.0252555555558</v>
      </c>
      <c r="O14" s="102">
        <f>O13-(-Glutamine!U17*'In Process Calc.'!$J13+Glutamine!U18*'In Process Calc.'!$E14-$F13*Glutamine!AS18)/1000</f>
        <v>-11.882762500000002</v>
      </c>
      <c r="P14" s="102">
        <f>P13-(-Glutamine!V17*'In Process Calc.'!$J13+Glutamine!V18*'In Process Calc.'!$E14-$F13*Glutamine!AT18)/1000</f>
        <v>0.32313805555555519</v>
      </c>
      <c r="Q14" s="102">
        <f>Q13-(-Glutamine!W17*'In Process Calc.'!$J13+Glutamine!W18*'In Process Calc.'!$E14-$F13*Glutamine!AU18)/1000</f>
        <v>11.698777222222221</v>
      </c>
      <c r="R14" s="102">
        <f>R13-(-Glutamine!X17*'In Process Calc.'!$J13+Glutamine!X18*'In Process Calc.'!$E14-$F13*Glutamine!AV18)/1000</f>
        <v>-0.79624166666666718</v>
      </c>
      <c r="S14" s="102">
        <f>S13-(-Glutamine!Y17*'In Process Calc.'!$J13+Glutamine!Y18*'In Process Calc.'!$E14-$F13*Glutamine!AW18)/1000</f>
        <v>1.8027272222222221</v>
      </c>
      <c r="T14" s="102">
        <v>86.449325988235898</v>
      </c>
      <c r="U14" s="102">
        <f>U13-(-Glutamine!AA17*'In Process Calc.'!$J13+Glutamine!AA18*'In Process Calc.'!$E14-$G13*Glutamine!AY18)/1000</f>
        <v>-5.0236336111111113</v>
      </c>
      <c r="V14" s="102">
        <f>V13-(-Glutamine!AB17*'In Process Calc.'!$J13+Glutamine!AB18*'In Process Calc.'!$E14-$F13*Glutamine!AZ18)/1000</f>
        <v>-6.6414622222222262</v>
      </c>
      <c r="W14" s="102">
        <f>W13-(-Glutamine!AC17*'In Process Calc.'!$J13+Glutamine!AC18*'In Process Calc.'!$E14-$F13*Glutamine!BA18)/1000</f>
        <v>0</v>
      </c>
      <c r="X14" s="102">
        <f>X13-(-Glutamine!AD17*'In Process Calc.'!$J13+Glutamine!AD18*'In Process Calc.'!$E14-$F13*Glutamine!BB18)/1000</f>
        <v>0</v>
      </c>
      <c r="Y14" s="102">
        <f>Y13-(-Glutamine!AE17*'In Process Calc.'!$J13+Glutamine!AE18*'In Process Calc.'!$E14-$F13*Glutamine!BC18)/1000</f>
        <v>0</v>
      </c>
      <c r="Z14" s="102">
        <f>Z13+(-Glutamine!AF17*'In Process Calc.'!$J13+Glutamine!AF18*'In Process Calc.'!$E14-$F13*Glutamine!BD18)/1000</f>
        <v>8.15571343990527</v>
      </c>
      <c r="AA14" s="102">
        <f>AA13-(-Glutamine!AG17*'In Process Calc.'!$J13+Glutamine!AG18*'In Process Calc.'!$E14-$F13*Glutamine!BE18)/1000</f>
        <v>0</v>
      </c>
      <c r="AB14" s="102">
        <f>AB13-(-Glutamine!AH17*'In Process Calc.'!$J13+Glutamine!AH18*'In Process Calc.'!$E14-$F13*Glutamine!BF18)/1000</f>
        <v>0</v>
      </c>
      <c r="AC14" s="102">
        <f>AC13-(-Glutamine!AI17*'In Process Calc.'!$J13+Glutamine!AI18*'In Process Calc.'!$E14-$F13*Glutamine!BG18)/1000</f>
        <v>0</v>
      </c>
      <c r="AD14" s="102">
        <f>AD13-(-Glutamine!AJ17*'In Process Calc.'!$J13+Glutamine!AJ18*'In Process Calc.'!$E14-$F13*Glutamine!BH18)/1000</f>
        <v>0</v>
      </c>
      <c r="AE14" s="102">
        <f>AE13-(-Glutamine!AK17*'In Process Calc.'!$J13+Glutamine!AK18*'In Process Calc.'!$E14-$F13*Glutamine!BI18)/1000</f>
        <v>0</v>
      </c>
      <c r="AF14" s="102">
        <f>AF13-(-Glutamine!AL17*'In Process Calc.'!$J13+Glutamine!AL18*'In Process Calc.'!$E14-$F13*Glutamine!BJ18)/1000</f>
        <v>0</v>
      </c>
      <c r="AG14" s="102">
        <f>AG13-(-Glutamine!AM17*'In Process Calc.'!$J13+Glutamine!AM18*'In Process Calc.'!$E14-$F13*Glutamine!BK18)/1000</f>
        <v>0</v>
      </c>
      <c r="AH14" s="102">
        <f>AH13-(-Glutamine!AN17*'In Process Calc.'!$J13+Glutamine!AN18*'In Process Calc.'!$E14-$F13*Glutamine!BL18)/1000</f>
        <v>0</v>
      </c>
      <c r="AI14" s="102">
        <f>AI13-(-Glutamine!AO17*'In Process Calc.'!$J13+Glutamine!AO18*'In Process Calc.'!$E14-$F13*Glutamine!BM18)/1000</f>
        <v>0</v>
      </c>
      <c r="AJ14" s="102">
        <f>AJ13-(-Glutamine!AP17*'In Process Calc.'!$J13+Glutamine!AP18*'In Process Calc.'!$E14-$F13*Glutamine!BN18)/1000</f>
        <v>0</v>
      </c>
      <c r="AK14" s="102">
        <f>AK13-(-Glutamine!AQ17*'In Process Calc.'!$J13+Glutamine!AQ18*'In Process Calc.'!$E14-$F13*Glutamine!BO18)/1000</f>
        <v>0</v>
      </c>
      <c r="AL14" s="102">
        <f>AL13-(-Glutamine!AR17*'In Process Calc.'!$J13+Glutamine!AR18*'In Process Calc.'!$E14-'In Process Calc.'!$F13*Glutamine!BP18)/1000</f>
        <v>0</v>
      </c>
      <c r="AM14" s="101">
        <f t="shared" si="14"/>
        <v>-1.0721725000000122</v>
      </c>
      <c r="AN14" s="101">
        <f t="shared" si="2"/>
        <v>-12.954935000000013</v>
      </c>
      <c r="AO14" s="101">
        <f t="shared" si="7"/>
        <v>33.68814222222219</v>
      </c>
      <c r="AP14" s="107">
        <f>Glutamine!N18/(Glutamine!H18)</f>
        <v>0</v>
      </c>
      <c r="AQ14" s="108">
        <f>IF(Glutamine!O18&gt;0,Glutamine!O18,(Glutamine!P18*$E14-Glutamine!P17*$J13)/1000/((Glutamine!$H17*$J13+Glutamine!$H18*$E14)*1000000*0.5*($C14-$C13))*1000000000)</f>
        <v>0</v>
      </c>
      <c r="AR14" s="108">
        <f>(L14-L13)/((Glutamine!$H17*$J13+Glutamine!$H18*$E14)*0.5*($C14-$C13))</f>
        <v>-1.6644359759038821E-3</v>
      </c>
      <c r="AS14" s="108">
        <f t="shared" si="3"/>
        <v>-1.4694570152564994E-3</v>
      </c>
      <c r="AT14" s="108">
        <f>(Glutamine!$I18*$E14-Glutamine!$I17*$J13)/((Glutamine!$H17*$J13+Glutamine!$H18*$E14)*0.5*($C14-$C13))</f>
        <v>1.9497896064738282E-4</v>
      </c>
      <c r="AU14" s="108">
        <f>(N14-N13)*1000/((Glutamine!$H17*$J13+Glutamine!$H18*$E14)*0.5*($C14-$C13))</f>
        <v>1.1420658742501071</v>
      </c>
      <c r="AV14" s="108">
        <f>(O14-O13)*1000/((Glutamine!$H17*$J13+Glutamine!$H18*$E14)*0.5*($C14-$C13))</f>
        <v>2.6607184647070067E-3</v>
      </c>
      <c r="AW14" s="108">
        <f>(P14-P13)*1000/((Glutamine!$H17*$J13+Glutamine!$H18*$E14)*0.5*($C14-$C13))</f>
        <v>9.4420360647458693E-4</v>
      </c>
      <c r="AX14" s="108">
        <f>(Q14-Q13)*1000/((Glutamine!$H17*$J13+Glutamine!$H18*$E14)*0.5*($C14-$C13))</f>
        <v>-2.2246016260436011E-5</v>
      </c>
      <c r="AY14" s="108">
        <f>(R14-R13)*1000/((Glutamine!$H17*$J13+Glutamine!$H18*$E14)*0.5*($C14-$C13))</f>
        <v>8.4813197472101854E-4</v>
      </c>
      <c r="AZ14" s="108">
        <f>(S14-S13)*1000/((Glutamine!$H17*$J13+Glutamine!$H18*$E14)*0.5*($C14-$C13))</f>
        <v>1.4527742611460806E-4</v>
      </c>
      <c r="BA14" s="507">
        <v>3.1093867846328657E-2</v>
      </c>
      <c r="BB14" s="108">
        <f>(U14-U13)*1000/((Glutamine!$H17*$J13+Glutamine!$H18*$E14)*0.5*($C14-$C13))</f>
        <v>1.6346941531096457E-3</v>
      </c>
      <c r="BC14" s="108">
        <f>(V14-V13)*1000/((Glutamine!$H17*$J13+Glutamine!$H18*$E14)*0.5*($C14-$C13))</f>
        <v>6.5860095575878755E-3</v>
      </c>
      <c r="BD14" s="108">
        <f>(W14-W13)*1000/((Glutamine!$H17*$J13+Glutamine!$H18*$E14)*0.5*($C14-$C13))</f>
        <v>0</v>
      </c>
      <c r="BE14" s="108">
        <f>(X14-X13)*1000/((Glutamine!$H17*$J13+Glutamine!$H18*$E14)*0.5*($C14-$C13))</f>
        <v>0</v>
      </c>
      <c r="BF14" s="108">
        <f>(Y14-Y13)*1000/((Glutamine!$H17*$J13+Glutamine!$H18*$E14)*0.5*($C14-$C13))</f>
        <v>0</v>
      </c>
      <c r="BG14" s="507">
        <v>-5.1656847741637165E-4</v>
      </c>
      <c r="BH14" s="108">
        <f>(AA14-AA13)*1000/((Glutamine!$H17*$J13+Glutamine!$H18*$E14)*0.5*($C14-$C13))</f>
        <v>0</v>
      </c>
      <c r="BI14" s="108">
        <f>(AB14-AB13)*1000/((Glutamine!$H17*$J13+Glutamine!$H18*$E14)*0.5*($C14-$C13))</f>
        <v>0</v>
      </c>
      <c r="BJ14" s="108">
        <f>(AC14-AC13)*1000/((Glutamine!$H17*$J13+Glutamine!$H18*$E14)*0.5*($C14-$C13))</f>
        <v>0</v>
      </c>
      <c r="BK14" s="108">
        <f>(AD14-AD13)*1000/((Glutamine!$H17*$J13+Glutamine!$H18*$E14)*0.5*($C14-$C13))</f>
        <v>0</v>
      </c>
      <c r="BL14" s="108">
        <f>(AE14-AE13)*1000/((Glutamine!$H17*$J13+Glutamine!$H18*$E14)*0.5*($C14-$C13))</f>
        <v>0</v>
      </c>
      <c r="BM14" s="108">
        <f>(AF14-AF13)*1000/((Glutamine!$H17*$J13+Glutamine!$H18*$E14)*0.5*($C14-$C13))</f>
        <v>0</v>
      </c>
      <c r="BN14" s="108">
        <f>(AG14-AG13)*1000/((Glutamine!$H17*$J13+Glutamine!$H18*$E14)*0.5*($C14-$C13))</f>
        <v>0</v>
      </c>
      <c r="BO14" s="108">
        <f>(AH14-AH13)*1000/((Glutamine!$H17*$J13+Glutamine!$H18*$E14)*0.5*($C14-$C13))</f>
        <v>0</v>
      </c>
      <c r="BP14" s="108">
        <f>(AI14-AI13)*1000/((Glutamine!$H17*$J13+Glutamine!$H18*$E14)*0.5*($C14-$C13))</f>
        <v>0</v>
      </c>
      <c r="BQ14" s="108">
        <f>(AJ14-AJ13)*1000/((Glutamine!$H17*$J13+Glutamine!$H18*$E14)*0.5*($C14-$C13))</f>
        <v>0</v>
      </c>
      <c r="BR14" s="108">
        <f>(AK14-AK13)*1000/((Glutamine!$H17*$J13+Glutamine!$H18*$E14)*0.5*($C14-$C13))</f>
        <v>0</v>
      </c>
      <c r="BS14" s="108">
        <f>(AL14-AL13)*1000/((Glutamine!$H17*$E14+Glutamine!$H18*$E14)*0.5*($C14-$C13))</f>
        <v>0</v>
      </c>
      <c r="BT14" s="109">
        <f t="shared" si="8"/>
        <v>1.7241848122727277E-2</v>
      </c>
      <c r="BU14" s="109">
        <f t="shared" si="9"/>
        <v>1.458112965802027E-2</v>
      </c>
      <c r="BV14" s="109">
        <f t="shared" si="10"/>
        <v>5.8926103976986124E-2</v>
      </c>
      <c r="BW14" s="109">
        <f t="shared" si="11"/>
        <v>5.9015088042027875E-2</v>
      </c>
      <c r="BX14" s="108">
        <f t="shared" si="4"/>
        <v>-1.6613194600599179E-2</v>
      </c>
      <c r="BY14" s="108">
        <f t="shared" si="5"/>
        <v>0</v>
      </c>
      <c r="BZ14" s="108">
        <f t="shared" si="6"/>
        <v>5.2572879038033822E-2</v>
      </c>
      <c r="CA14" s="108">
        <f t="shared" si="12"/>
        <v>0</v>
      </c>
      <c r="CB14" s="36"/>
    </row>
    <row r="15" spans="1:80">
      <c r="A15" s="94">
        <f>Glutamine!$A19</f>
        <v>12</v>
      </c>
      <c r="B15" s="500">
        <f>Glutamine!B19</f>
        <v>11.868055555554747</v>
      </c>
      <c r="C15" s="500">
        <f>Glutamine!C19</f>
        <v>284.83333333331393</v>
      </c>
      <c r="D15" s="97">
        <v>1.8082222222222224</v>
      </c>
      <c r="E15" s="97">
        <f t="shared" si="0"/>
        <v>1808.2222222222224</v>
      </c>
      <c r="F15" s="97">
        <f>Glutamine!E19</f>
        <v>0</v>
      </c>
      <c r="G15" s="97">
        <f>Glutamine!F19</f>
        <v>0</v>
      </c>
      <c r="H15" s="97">
        <f>Glutamine!G19</f>
        <v>0</v>
      </c>
      <c r="I15" s="97">
        <v>0</v>
      </c>
      <c r="J15" s="97">
        <f t="shared" si="1"/>
        <v>1808.2222222222224</v>
      </c>
      <c r="K15" s="99">
        <v>2618.8491682660956</v>
      </c>
      <c r="L15" s="99">
        <f>L14 + Glutamine!$H19*'In Process Calc.'!$E15 - Glutamine!$H18*'In Process Calc.'!$J14</f>
        <v>28682.695062487117</v>
      </c>
      <c r="M15" s="102">
        <f>M14 + (Glutamine!P19*$E15-Glutamine!P18*$J14)/1000</f>
        <v>0</v>
      </c>
      <c r="N15" s="102">
        <f>N14+(-Glutamine!S18*'In Process Calc.'!$J14+Glutamine!S19*'In Process Calc.'!$E15)/1000</f>
        <v>4593.6981444444446</v>
      </c>
      <c r="O15" s="102">
        <f>O14-(-Glutamine!U18*'In Process Calc.'!$J14+Glutamine!U19*'In Process Calc.'!$E15-$F14*Glutamine!AS19)/1000</f>
        <v>-8.4987777777777787</v>
      </c>
      <c r="P15" s="102">
        <f>P14-(-Glutamine!V18*'In Process Calc.'!$J14+Glutamine!V19*'In Process Calc.'!$E15-$F14*Glutamine!AT19)/1000</f>
        <v>0.97741822222222163</v>
      </c>
      <c r="Q15" s="102">
        <f>Q14-(-Glutamine!W18*'In Process Calc.'!$J14+Glutamine!W19*'In Process Calc.'!$E15-$F14*Glutamine!AU19)/1000</f>
        <v>11.703634111111109</v>
      </c>
      <c r="R15" s="102">
        <f>R14-(-Glutamine!X18*'In Process Calc.'!$J14+Glutamine!X19*'In Process Calc.'!$E15-$F14*Glutamine!AV19)/1000</f>
        <v>0.19239566666666641</v>
      </c>
      <c r="S15" s="102">
        <f>S14-(-Glutamine!Y18*'In Process Calc.'!$J14+Glutamine!Y19*'In Process Calc.'!$E15-$F14*Glutamine!AW19)/1000</f>
        <v>1.7830759999999999</v>
      </c>
      <c r="T15" s="102">
        <v>103.05467116437173</v>
      </c>
      <c r="U15" s="102">
        <f>U14-(-Glutamine!AA18*'In Process Calc.'!$J14+Glutamine!AA19*'In Process Calc.'!$E15-$G14*Glutamine!AY19)/1000</f>
        <v>-4.6163913333333335</v>
      </c>
      <c r="V15" s="102">
        <f>V14-(-Glutamine!AB18*'In Process Calc.'!$J14+Glutamine!AB19*'In Process Calc.'!$E15-$F14*Glutamine!AZ19)/1000</f>
        <v>-2.0623628888888934</v>
      </c>
      <c r="W15" s="102">
        <f>W14-(-Glutamine!AC18*'In Process Calc.'!$J14+Glutamine!AC19*'In Process Calc.'!$E15-$F14*Glutamine!BA19)/1000</f>
        <v>0</v>
      </c>
      <c r="X15" s="102">
        <f>X14-(-Glutamine!AD18*'In Process Calc.'!$J14+Glutamine!AD19*'In Process Calc.'!$E15-$F14*Glutamine!BB19)/1000</f>
        <v>0</v>
      </c>
      <c r="Y15" s="102">
        <f>Y14-(-Glutamine!AE18*'In Process Calc.'!$J14+Glutamine!AE19*'In Process Calc.'!$E15-$F14*Glutamine!BC19)/1000</f>
        <v>0</v>
      </c>
      <c r="Z15" s="102">
        <f>Z14+(-Glutamine!AF18*'In Process Calc.'!$J14+Glutamine!AF19*'In Process Calc.'!$E15-$F14*Glutamine!BD19)/1000</f>
        <v>4.3035820011841333</v>
      </c>
      <c r="AA15" s="102">
        <f>AA14-(-Glutamine!AG18*'In Process Calc.'!$J14+Glutamine!AG19*'In Process Calc.'!$E15-$F14*Glutamine!BE19)/1000</f>
        <v>0</v>
      </c>
      <c r="AB15" s="102">
        <f>AB14-(-Glutamine!AH18*'In Process Calc.'!$J14+Glutamine!AH19*'In Process Calc.'!$E15-$F14*Glutamine!BF19)/1000</f>
        <v>0</v>
      </c>
      <c r="AC15" s="102">
        <f>AC14-(-Glutamine!AI18*'In Process Calc.'!$J14+Glutamine!AI19*'In Process Calc.'!$E15-$F14*Glutamine!BG19)/1000</f>
        <v>0</v>
      </c>
      <c r="AD15" s="102">
        <f>AD14-(-Glutamine!AJ18*'In Process Calc.'!$J14+Glutamine!AJ19*'In Process Calc.'!$E15-$F14*Glutamine!BH19)/1000</f>
        <v>0</v>
      </c>
      <c r="AE15" s="102">
        <f>AE14-(-Glutamine!AK18*'In Process Calc.'!$J14+Glutamine!AK19*'In Process Calc.'!$E15-$F14*Glutamine!BI19)/1000</f>
        <v>0</v>
      </c>
      <c r="AF15" s="102">
        <f>AF14-(-Glutamine!AL18*'In Process Calc.'!$J14+Glutamine!AL19*'In Process Calc.'!$E15-$F14*Glutamine!BJ19)/1000</f>
        <v>0</v>
      </c>
      <c r="AG15" s="102">
        <f>AG14-(-Glutamine!AM18*'In Process Calc.'!$J14+Glutamine!AM19*'In Process Calc.'!$E15-$F14*Glutamine!BK19)/1000</f>
        <v>0</v>
      </c>
      <c r="AH15" s="102">
        <f>AH14-(-Glutamine!AN18*'In Process Calc.'!$J14+Glutamine!AN19*'In Process Calc.'!$E15-$F14*Glutamine!BL19)/1000</f>
        <v>0</v>
      </c>
      <c r="AI15" s="102">
        <f>AI14-(-Glutamine!AO18*'In Process Calc.'!$J14+Glutamine!AO19*'In Process Calc.'!$E15-$F14*Glutamine!BM19)/1000</f>
        <v>0</v>
      </c>
      <c r="AJ15" s="102">
        <f>AJ14-(-Glutamine!AP18*'In Process Calc.'!$J14+Glutamine!AP19*'In Process Calc.'!$E15-$F14*Glutamine!BN19)/1000</f>
        <v>0</v>
      </c>
      <c r="AK15" s="102">
        <f>AK14-(-Glutamine!AQ18*'In Process Calc.'!$J14+Glutamine!AQ19*'In Process Calc.'!$E15-$F14*Glutamine!BO19)/1000</f>
        <v>0</v>
      </c>
      <c r="AL15" s="102">
        <f>AL14-(-Glutamine!AR18*'In Process Calc.'!$J14+Glutamine!AR19*'In Process Calc.'!$E15-'In Process Calc.'!$F14*Glutamine!BP19)/1000</f>
        <v>0</v>
      </c>
      <c r="AM15" s="101">
        <f t="shared" si="14"/>
        <v>11.281565444444428</v>
      </c>
      <c r="AN15" s="101">
        <f t="shared" si="2"/>
        <v>2.7827876666666498</v>
      </c>
      <c r="AO15" s="101">
        <f t="shared" si="7"/>
        <v>56.249646666666621</v>
      </c>
      <c r="AP15" s="107">
        <f>Glutamine!N19/(Glutamine!H19)</f>
        <v>0</v>
      </c>
      <c r="AQ15" s="108">
        <f>IF(Glutamine!O19&gt;0,Glutamine!O19,(Glutamine!P19*$E15-Glutamine!P18*$J14)/1000/((Glutamine!$H18*$J14+Glutamine!$H19*$E15)*1000000*0.5*($C15-$C14))*1000000000)</f>
        <v>0</v>
      </c>
      <c r="AR15" s="108">
        <f>(L15-L14)/((Glutamine!$H18*$J14+Glutamine!$H19*$E15)*0.5*($C15-$C14))</f>
        <v>-1.2299657130928365E-3</v>
      </c>
      <c r="AS15" s="108">
        <f t="shared" si="3"/>
        <v>-5.4292197513925301E-4</v>
      </c>
      <c r="AT15" s="108">
        <f>(Glutamine!$I19*$E15-Glutamine!$I18*$J14)/((Glutamine!$H18*$J14+Glutamine!$H19*$E15)*0.5*($C15-$C14))</f>
        <v>6.8704373795358347E-4</v>
      </c>
      <c r="AU15" s="108">
        <f>(N15-N14)*1000/((Glutamine!$H18*$J14+Glutamine!$H19*$E15)*0.5*($C15-$C14))</f>
        <v>1.0796820873275796</v>
      </c>
      <c r="AV15" s="108">
        <f>(O15-O14)*1000/((Glutamine!$H18*$J14+Glutamine!$H19*$E15)*0.5*($C15-$C14))</f>
        <v>4.9731353145469085E-3</v>
      </c>
      <c r="AW15" s="108">
        <f>(P15-P14)*1000/((Glutamine!$H18*$J14+Glutamine!$H19*$E15)*0.5*($C15-$C14))</f>
        <v>9.615361975750552E-4</v>
      </c>
      <c r="AX15" s="108">
        <f>(Q15-Q14)*1000/((Glutamine!$H18*$J14+Glutamine!$H19*$E15)*0.5*($C15-$C14))</f>
        <v>7.1377289304952576E-6</v>
      </c>
      <c r="AY15" s="108">
        <f>(R15-R14)*1000/((Glutamine!$H18*$J14+Glutamine!$H19*$E15)*0.5*($C15-$C14))</f>
        <v>1.4529105889257068E-3</v>
      </c>
      <c r="AZ15" s="108">
        <f>(S15-S14)*1000/((Glutamine!$H18*$J14+Glutamine!$H19*$E15)*0.5*($C15-$C14))</f>
        <v>-2.8879618328526485E-5</v>
      </c>
      <c r="BA15" s="507">
        <v>3.4066597514338048E-2</v>
      </c>
      <c r="BB15" s="108">
        <f>(U15-U14)*1000/((Glutamine!$H18*$J14+Glutamine!$H19*$E15)*0.5*($C15-$C14))</f>
        <v>5.9848702622487511E-4</v>
      </c>
      <c r="BC15" s="108">
        <f>(V15-V14)*1000/((Glutamine!$H18*$J14+Glutamine!$H19*$E15)*0.5*($C15-$C14))</f>
        <v>6.7294868247702311E-3</v>
      </c>
      <c r="BD15" s="108">
        <f>(W15-W14)*1000/((Glutamine!$H18*$J14+Glutamine!$H19*$E15)*0.5*($C15-$C14))</f>
        <v>0</v>
      </c>
      <c r="BE15" s="108">
        <f>(X15-X14)*1000/((Glutamine!$H18*$J14+Glutamine!$H19*$E15)*0.5*($C15-$C14))</f>
        <v>0</v>
      </c>
      <c r="BF15" s="108">
        <f>(Y15-Y14)*1000/((Glutamine!$H18*$J14+Glutamine!$H19*$E15)*0.5*($C15-$C14))</f>
        <v>0</v>
      </c>
      <c r="BG15" s="507">
        <v>4.6220917623535286E-4</v>
      </c>
      <c r="BH15" s="108">
        <f>(AA15-AA14)*1000/((Glutamine!$H18*$J14+Glutamine!$H19*$E15)*0.5*($C15-$C14))</f>
        <v>0</v>
      </c>
      <c r="BI15" s="108">
        <f>(AB15-AB14)*1000/((Glutamine!$H18*$J14+Glutamine!$H19*$E15)*0.5*($C15-$C14))</f>
        <v>0</v>
      </c>
      <c r="BJ15" s="108">
        <f>(AC15-AC14)*1000/((Glutamine!$H18*$J14+Glutamine!$H19*$E15)*0.5*($C15-$C14))</f>
        <v>0</v>
      </c>
      <c r="BK15" s="108">
        <f>(AD15-AD14)*1000/((Glutamine!$H18*$J14+Glutamine!$H19*$E15)*0.5*($C15-$C14))</f>
        <v>0</v>
      </c>
      <c r="BL15" s="108">
        <f>(AE15-AE14)*1000/((Glutamine!$H18*$J14+Glutamine!$H19*$E15)*0.5*($C15-$C14))</f>
        <v>0</v>
      </c>
      <c r="BM15" s="108">
        <f>(AF15-AF14)*1000/((Glutamine!$H18*$J14+Glutamine!$H19*$E15)*0.5*($C15-$C14))</f>
        <v>0</v>
      </c>
      <c r="BN15" s="108">
        <f>(AG15-AG14)*1000/((Glutamine!$H18*$J14+Glutamine!$H19*$E15)*0.5*($C15-$C14))</f>
        <v>0</v>
      </c>
      <c r="BO15" s="108">
        <f>(AH15-AH14)*1000/((Glutamine!$H18*$J14+Glutamine!$H19*$E15)*0.5*($C15-$C14))</f>
        <v>0</v>
      </c>
      <c r="BP15" s="108">
        <f>(AI15-AI14)*1000/((Glutamine!$H18*$J14+Glutamine!$H19*$E15)*0.5*($C15-$C14))</f>
        <v>0</v>
      </c>
      <c r="BQ15" s="108">
        <f>(AJ15-AJ14)*1000/((Glutamine!$H18*$J14+Glutamine!$H19*$E15)*0.5*($C15-$C14))</f>
        <v>0</v>
      </c>
      <c r="BR15" s="108">
        <f>(AK15-AK14)*1000/((Glutamine!$H18*$J14+Glutamine!$H19*$E15)*0.5*($C15-$C14))</f>
        <v>0</v>
      </c>
      <c r="BS15" s="108">
        <f>(AL15-AL14)*1000/((Glutamine!$H18*$E15+Glutamine!$H19*$E15)*0.5*($C15-$C14))</f>
        <v>0</v>
      </c>
      <c r="BT15" s="109">
        <f t="shared" si="8"/>
        <v>1.8184047410525282E-2</v>
      </c>
      <c r="BU15" s="109">
        <f t="shared" si="9"/>
        <v>1.3210912095978373E-2</v>
      </c>
      <c r="BV15" s="109">
        <f t="shared" si="10"/>
        <v>6.2995407945520235E-2</v>
      </c>
      <c r="BW15" s="109">
        <f t="shared" si="11"/>
        <v>6.3168685655491399E-2</v>
      </c>
      <c r="BX15" s="108">
        <f t="shared" si="4"/>
        <v>1.3567811579680563E-2</v>
      </c>
      <c r="BY15" s="108">
        <f t="shared" si="5"/>
        <v>0</v>
      </c>
      <c r="BZ15" s="108">
        <f t="shared" si="6"/>
        <v>1.7568147977589547E-2</v>
      </c>
      <c r="CA15" s="108">
        <f t="shared" si="12"/>
        <v>0</v>
      </c>
      <c r="CB15" s="36"/>
    </row>
    <row r="16" spans="1:80">
      <c r="A16" s="94">
        <f>Glutamine!$A20</f>
        <v>13</v>
      </c>
      <c r="B16" s="500">
        <f>Glutamine!B20</f>
        <v>12.861111111109494</v>
      </c>
      <c r="C16" s="500">
        <f>Glutamine!C20</f>
        <v>308.66666666662786</v>
      </c>
      <c r="D16" s="97">
        <v>1.802388888888889</v>
      </c>
      <c r="E16" s="97">
        <f t="shared" si="0"/>
        <v>1802.3888888888891</v>
      </c>
      <c r="F16" s="97">
        <f>Glutamine!E20</f>
        <v>0</v>
      </c>
      <c r="G16" s="97">
        <f>Glutamine!F20</f>
        <v>0</v>
      </c>
      <c r="H16" s="97">
        <f>Glutamine!G20</f>
        <v>0</v>
      </c>
      <c r="I16" s="97">
        <v>0</v>
      </c>
      <c r="J16" s="97">
        <f t="shared" si="1"/>
        <v>1802.3888888888891</v>
      </c>
      <c r="K16" s="99">
        <v>3055.8075529255466</v>
      </c>
      <c r="L16" s="99">
        <f>L15 + Glutamine!$H20*'In Process Calc.'!$E16 - Glutamine!$H19*'In Process Calc.'!$J15</f>
        <v>27428.22468223131</v>
      </c>
      <c r="M16" s="102">
        <f>M15 + (Glutamine!P20*$E16-Glutamine!P19*$J15)/1000</f>
        <v>0</v>
      </c>
      <c r="N16" s="102">
        <f>N15+(-Glutamine!S19*'In Process Calc.'!$J15+Glutamine!S20*'In Process Calc.'!$E16)/1000</f>
        <v>5216.8884716666671</v>
      </c>
      <c r="O16" s="102">
        <f>O15-(-Glutamine!U19*'In Process Calc.'!$J15+Glutamine!U20*'In Process Calc.'!$E16-$F15*Glutamine!AS20)/1000</f>
        <v>-5.0843223888888902</v>
      </c>
      <c r="P16" s="102">
        <f>P15-(-Glutamine!V19*'In Process Calc.'!$J15+Glutamine!V20*'In Process Calc.'!$E16-$F15*Glutamine!AT20)/1000</f>
        <v>1.4317899444444442</v>
      </c>
      <c r="Q16" s="102">
        <f>Q15-(-Glutamine!W19*'In Process Calc.'!$J15+Glutamine!W20*'In Process Calc.'!$E16-$F15*Glutamine!AU20)/1000</f>
        <v>11.689605833333331</v>
      </c>
      <c r="R16" s="102">
        <f>R15-(-Glutamine!X19*'In Process Calc.'!$J15+Glutamine!X20*'In Process Calc.'!$E16-$F15*Glutamine!AV20)/1000</f>
        <v>0.68544588888888858</v>
      </c>
      <c r="S16" s="102">
        <f>S15-(-Glutamine!Y19*'In Process Calc.'!$J15+Glutamine!Y20*'In Process Calc.'!$E16-$F15*Glutamine!AW20)/1000</f>
        <v>1.6178337222222221</v>
      </c>
      <c r="T16" s="102">
        <v>118.69643760746584</v>
      </c>
      <c r="U16" s="102">
        <f>U15-(-Glutamine!AA19*'In Process Calc.'!$J15+Glutamine!AA20*'In Process Calc.'!$E16-$G15*Glutamine!AY20)/1000</f>
        <v>-4.2608473333333334</v>
      </c>
      <c r="V16" s="102">
        <f>V15-(-Glutamine!AB19*'In Process Calc.'!$J15+Glutamine!AB20*'In Process Calc.'!$E16-$F15*Glutamine!AZ20)/1000</f>
        <v>0.34836561111110731</v>
      </c>
      <c r="W16" s="102">
        <f>W15-(-Glutamine!AC19*'In Process Calc.'!$J15+Glutamine!AC20*'In Process Calc.'!$E16-$F15*Glutamine!BA20)/1000</f>
        <v>0</v>
      </c>
      <c r="X16" s="102">
        <f>X15-(-Glutamine!AD19*'In Process Calc.'!$J15+Glutamine!AD20*'In Process Calc.'!$E16-$F15*Glutamine!BB20)/1000</f>
        <v>0</v>
      </c>
      <c r="Y16" s="102">
        <f>Y15-(-Glutamine!AE19*'In Process Calc.'!$J15+Glutamine!AE20*'In Process Calc.'!$E16-$F15*Glutamine!BC20)/1000</f>
        <v>0</v>
      </c>
      <c r="Z16" s="102">
        <f>Z15+(-Glutamine!AF19*'In Process Calc.'!$J15+Glutamine!AF20*'In Process Calc.'!$E16-$F15*Glutamine!BD20)/1000</f>
        <v>2.0831914841128882</v>
      </c>
      <c r="AA16" s="102">
        <f>AA15-(-Glutamine!AG19*'In Process Calc.'!$J15+Glutamine!AG20*'In Process Calc.'!$E16-$F15*Glutamine!BE20)/1000</f>
        <v>0</v>
      </c>
      <c r="AB16" s="102">
        <f>AB15-(-Glutamine!AH19*'In Process Calc.'!$J15+Glutamine!AH20*'In Process Calc.'!$E16-$F15*Glutamine!BF20)/1000</f>
        <v>0</v>
      </c>
      <c r="AC16" s="102">
        <f>AC15-(-Glutamine!AI19*'In Process Calc.'!$J15+Glutamine!AI20*'In Process Calc.'!$E16-$F15*Glutamine!BG20)/1000</f>
        <v>0</v>
      </c>
      <c r="AD16" s="102">
        <f>AD15-(-Glutamine!AJ19*'In Process Calc.'!$J15+Glutamine!AJ20*'In Process Calc.'!$E16-$F15*Glutamine!BH20)/1000</f>
        <v>0</v>
      </c>
      <c r="AE16" s="102">
        <f>AE15-(-Glutamine!AK19*'In Process Calc.'!$J15+Glutamine!AK20*'In Process Calc.'!$E16-$F15*Glutamine!BI20)/1000</f>
        <v>0</v>
      </c>
      <c r="AF16" s="102">
        <f>AF15-(-Glutamine!AL19*'In Process Calc.'!$J15+Glutamine!AL20*'In Process Calc.'!$E16-$F15*Glutamine!BJ20)/1000</f>
        <v>0</v>
      </c>
      <c r="AG16" s="102">
        <f>AG15-(-Glutamine!AM19*'In Process Calc.'!$J15+Glutamine!AM20*'In Process Calc.'!$E16-$F15*Glutamine!BK20)/1000</f>
        <v>0</v>
      </c>
      <c r="AH16" s="102">
        <f>AH15-(-Glutamine!AN19*'In Process Calc.'!$J15+Glutamine!AN20*'In Process Calc.'!$E16-$F15*Glutamine!BL20)/1000</f>
        <v>0</v>
      </c>
      <c r="AI16" s="102">
        <f>AI15-(-Glutamine!AO19*'In Process Calc.'!$J15+Glutamine!AO20*'In Process Calc.'!$E16-$F15*Glutamine!BM20)/1000</f>
        <v>0</v>
      </c>
      <c r="AJ16" s="102">
        <f>AJ15-(-Glutamine!AP19*'In Process Calc.'!$J15+Glutamine!AP20*'In Process Calc.'!$E16-$F15*Glutamine!BN20)/1000</f>
        <v>0</v>
      </c>
      <c r="AK16" s="102">
        <f>AK15-(-Glutamine!AQ19*'In Process Calc.'!$J15+Glutamine!AQ20*'In Process Calc.'!$E16-$F15*Glutamine!BO20)/1000</f>
        <v>0</v>
      </c>
      <c r="AL16" s="102">
        <f>AL15-(-Glutamine!AR19*'In Process Calc.'!$J15+Glutamine!AR20*'In Process Calc.'!$E16-'In Process Calc.'!$F15*Glutamine!BP20)/1000</f>
        <v>0</v>
      </c>
      <c r="AM16" s="101">
        <f t="shared" ref="AM16:AM17" si="15">($O16*1+$P16*4+$Q16*2+$R16*1+S16*2+$U16*2+$V16*1+$W16*1+$X16*3+$Y16*1+$AA16*1+$AB16*2+$AC16*1-$AD16*1+$AE16*1+AF16*1+$AG16*1+$AH16*1+AI16*2+$AJ16*1+$AK16*1)</f>
        <v>19.769833333333324</v>
      </c>
      <c r="AN16" s="101">
        <f t="shared" si="2"/>
        <v>14.685510944444435</v>
      </c>
      <c r="AO16" s="101">
        <f t="shared" ref="AO16:AO17" si="16">(-$O16*3+$P16*6+$Q16*4+$R16*4+S16*6+$U16*5+$V16*5+$W16*2+$X16*6+$Y16*6+$AA16*6+$AB16*6+$AC16*5+$AE16*9+AF16*5+$AG16*3+$AH16*4+AI16*11+$AJ16*9+$AK16*5)</f>
        <v>63.488507444444416</v>
      </c>
      <c r="AP16" s="107">
        <f>Glutamine!N20/(Glutamine!H20)</f>
        <v>0</v>
      </c>
      <c r="AQ16" s="108">
        <f>IF(Glutamine!O20&gt;0,Glutamine!O20,(Glutamine!P20*$E16-Glutamine!P19*$J15)/1000/((Glutamine!$H19*$J15+Glutamine!$H20*$E16)*1000000*0.5*($C16-$C15))*1000000000)</f>
        <v>0</v>
      </c>
      <c r="AR16" s="108">
        <f>(L16-L15)/((Glutamine!$H19*$J15+Glutamine!$H20*$E16)*0.5*($C16-$C15))</f>
        <v>-1.8443089730005103E-3</v>
      </c>
      <c r="AS16" s="108">
        <f t="shared" si="3"/>
        <v>-5.6704530371216953E-4</v>
      </c>
      <c r="AT16" s="108">
        <f>(Glutamine!$I20*$E16-Glutamine!$I19*$J15)/((Glutamine!$H19*$J15+Glutamine!$H20*$E16)*0.5*($C16-$C15))</f>
        <v>1.2772636692883407E-3</v>
      </c>
      <c r="AU16" s="108">
        <f>(N16-N15)*1000/((Glutamine!$H19*$J15+Glutamine!$H20*$E16)*0.5*($C16-$C15))</f>
        <v>0.91620777219841332</v>
      </c>
      <c r="AV16" s="108">
        <f>(O16-O15)*1000/((Glutamine!$H19*$J15+Glutamine!$H20*$E16)*0.5*($C16-$C15))</f>
        <v>5.01989589451574E-3</v>
      </c>
      <c r="AW16" s="108">
        <f>(P16-P15)*1000/((Glutamine!$H19*$J15+Glutamine!$H20*$E16)*0.5*($C16-$C15))</f>
        <v>6.6801245972922707E-4</v>
      </c>
      <c r="AX16" s="108">
        <f>(Q16-Q15)*1000/((Glutamine!$H19*$J15+Glutamine!$H20*$E16)*0.5*($C16-$C15))</f>
        <v>-2.0624224364725659E-5</v>
      </c>
      <c r="AY16" s="108">
        <f>(R16-R15)*1000/((Glutamine!$H19*$J15+Glutamine!$H20*$E16)*0.5*($C16-$C15))</f>
        <v>7.2487717788833825E-4</v>
      </c>
      <c r="AZ16" s="108">
        <f>(S16-S15)*1000/((Glutamine!$H19*$J15+Glutamine!$H20*$E16)*0.5*($C16-$C15))</f>
        <v>-2.4293743433181206E-4</v>
      </c>
      <c r="BA16" s="507">
        <v>3.6613476096878504E-2</v>
      </c>
      <c r="BB16" s="108">
        <f>(U16-U15)*1000/((Glutamine!$H19*$J15+Glutamine!$H20*$E16)*0.5*($C16-$C15))</f>
        <v>5.2271699660439894E-4</v>
      </c>
      <c r="BC16" s="108">
        <f>(V16-V15)*1000/((Glutamine!$H19*$J15+Glutamine!$H20*$E16)*0.5*($C16-$C15))</f>
        <v>3.544227328118679E-3</v>
      </c>
      <c r="BD16" s="108">
        <f>(W16-W15)*1000/((Glutamine!$H19*$J15+Glutamine!$H20*$E16)*0.5*($C16-$C15))</f>
        <v>0</v>
      </c>
      <c r="BE16" s="108">
        <f>(X16-X15)*1000/((Glutamine!$H19*$J15+Glutamine!$H20*$E16)*0.5*($C16-$C15))</f>
        <v>0</v>
      </c>
      <c r="BF16" s="108">
        <f>(Y16-Y15)*1000/((Glutamine!$H19*$J15+Glutamine!$H20*$E16)*0.5*($C16-$C15))</f>
        <v>0</v>
      </c>
      <c r="BG16" s="507">
        <v>-2.2865149991606868E-3</v>
      </c>
      <c r="BH16" s="108">
        <f>(AA16-AA15)*1000/((Glutamine!$H19*$J15+Glutamine!$H20*$E16)*0.5*($C16-$C15))</f>
        <v>0</v>
      </c>
      <c r="BI16" s="108">
        <f>(AB16-AB15)*1000/((Glutamine!$H19*$J15+Glutamine!$H20*$E16)*0.5*($C16-$C15))</f>
        <v>0</v>
      </c>
      <c r="BJ16" s="108">
        <f>(AC16-AC15)*1000/((Glutamine!$H19*$J15+Glutamine!$H20*$E16)*0.5*($C16-$C15))</f>
        <v>0</v>
      </c>
      <c r="BK16" s="108">
        <f>(AD16-AD15)*1000/((Glutamine!$H19*$J15+Glutamine!$H20*$E16)*0.5*($C16-$C15))</f>
        <v>0</v>
      </c>
      <c r="BL16" s="108">
        <f>(AE16-AE15)*1000/((Glutamine!$H19*$J15+Glutamine!$H20*$E16)*0.5*($C16-$C15))</f>
        <v>0</v>
      </c>
      <c r="BM16" s="108">
        <f>(AF16-AF15)*1000/((Glutamine!$H19*$J15+Glutamine!$H20*$E16)*0.5*($C16-$C15))</f>
        <v>0</v>
      </c>
      <c r="BN16" s="108">
        <f>(AG16-AG15)*1000/((Glutamine!$H19*$J15+Glutamine!$H20*$E16)*0.5*($C16-$C15))</f>
        <v>0</v>
      </c>
      <c r="BO16" s="108">
        <f>(AH16-AH15)*1000/((Glutamine!$H19*$J15+Glutamine!$H20*$E16)*0.5*($C16-$C15))</f>
        <v>0</v>
      </c>
      <c r="BP16" s="108">
        <f>(AI16-AI15)*1000/((Glutamine!$H19*$J15+Glutamine!$H20*$E16)*0.5*($C16-$C15))</f>
        <v>0</v>
      </c>
      <c r="BQ16" s="108">
        <f>(AJ16-AJ15)*1000/((Glutamine!$H19*$J15+Glutamine!$H20*$E16)*0.5*($C16-$C15))</f>
        <v>0</v>
      </c>
      <c r="BR16" s="108">
        <f>(AK16-AK15)*1000/((Glutamine!$H19*$J15+Glutamine!$H20*$E16)*0.5*($C16-$C15))</f>
        <v>0</v>
      </c>
      <c r="BS16" s="108">
        <f>(AL16-AL15)*1000/((Glutamine!$H19*$E16+Glutamine!$H20*$E16)*0.5*($C16-$C15))</f>
        <v>0</v>
      </c>
      <c r="BT16" s="109">
        <f t="shared" si="8"/>
        <v>1.2722298349587199E-2</v>
      </c>
      <c r="BU16" s="109">
        <f t="shared" si="9"/>
        <v>7.7024024550714594E-3</v>
      </c>
      <c r="BV16" s="109">
        <f t="shared" si="10"/>
        <v>4.0761871273641552E-2</v>
      </c>
      <c r="BW16" s="109">
        <f t="shared" si="11"/>
        <v>4.2301992777091332E-2</v>
      </c>
      <c r="BX16" s="108">
        <f t="shared" si="4"/>
        <v>-6.2450093323851992E-2</v>
      </c>
      <c r="BY16" s="108">
        <f t="shared" si="5"/>
        <v>0</v>
      </c>
      <c r="BZ16" s="108">
        <f t="shared" si="6"/>
        <v>1.4276628507528226E-2</v>
      </c>
      <c r="CA16" s="108">
        <f t="shared" si="12"/>
        <v>0</v>
      </c>
      <c r="CB16" s="36"/>
    </row>
    <row r="17" spans="1:80">
      <c r="A17" s="94">
        <f>Glutamine!$A21</f>
        <v>14</v>
      </c>
      <c r="B17" s="500">
        <f>Glutamine!B21</f>
        <v>13.875694444439432</v>
      </c>
      <c r="C17" s="500">
        <f>Glutamine!C21</f>
        <v>333.01666666654637</v>
      </c>
      <c r="D17" s="97">
        <v>1.8002222222222224</v>
      </c>
      <c r="E17" s="97">
        <f t="shared" si="0"/>
        <v>1800.2222222222224</v>
      </c>
      <c r="F17" s="97">
        <f>Glutamine!E21</f>
        <v>0</v>
      </c>
      <c r="G17" s="97">
        <f>Glutamine!F21</f>
        <v>0</v>
      </c>
      <c r="H17" s="97">
        <f>Glutamine!G21</f>
        <v>0</v>
      </c>
      <c r="I17" s="97">
        <v>0</v>
      </c>
      <c r="J17" s="97">
        <f t="shared" si="1"/>
        <v>1800.2222222222224</v>
      </c>
      <c r="K17" s="99">
        <v>3455.530895197106</v>
      </c>
      <c r="L17" s="99">
        <f>L16 + Glutamine!$H21*'In Process Calc.'!$E17 - Glutamine!$H20*'In Process Calc.'!$J16</f>
        <v>22710.853350833804</v>
      </c>
      <c r="M17" s="102">
        <f>M16 + (Glutamine!P21*$E17-Glutamine!P20*$J16)/1000</f>
        <v>0</v>
      </c>
      <c r="N17" s="102">
        <f>N16+(-Glutamine!S20*'In Process Calc.'!$J16+Glutamine!S21*'In Process Calc.'!$E17)/1000</f>
        <v>5492.0639488888901</v>
      </c>
      <c r="O17" s="102">
        <f>O16-(-Glutamine!U20*'In Process Calc.'!$J16+Glutamine!U21*'In Process Calc.'!$E17-$F16*Glutamine!AS21)/1000</f>
        <v>-3.9673431111111119</v>
      </c>
      <c r="P17" s="102">
        <f>P16-(-Glutamine!V20*'In Process Calc.'!$J16+Glutamine!V21*'In Process Calc.'!$E17-$F16*Glutamine!AT21)/1000</f>
        <v>1.5480791111111107</v>
      </c>
      <c r="Q17" s="102">
        <f>Q16-(-Glutamine!W20*'In Process Calc.'!$J16+Glutamine!W21*'In Process Calc.'!$E17-$F16*Glutamine!AU21)/1000</f>
        <v>11.678966999999998</v>
      </c>
      <c r="R17" s="102">
        <f>R16-(-Glutamine!X20*'In Process Calc.'!$J16+Glutamine!X21*'In Process Calc.'!$E17-$F16*Glutamine!AV21)/1000</f>
        <v>-0.70658900000000036</v>
      </c>
      <c r="S17" s="102">
        <f>S16-(-Glutamine!Y20*'In Process Calc.'!$J16+Glutamine!Y21*'In Process Calc.'!$E17-$F16*Glutamine!AW21)/1000</f>
        <v>1.3176104444444443</v>
      </c>
      <c r="T17" s="102">
        <v>131.72909914153692</v>
      </c>
      <c r="U17" s="102">
        <f>U16-(-Glutamine!AA20*'In Process Calc.'!$J16+Glutamine!AA21*'In Process Calc.'!$E17-$G16*Glutamine!AY21)/1000</f>
        <v>-3.054977111111111</v>
      </c>
      <c r="V17" s="102">
        <f>V16-(-Glutamine!AB20*'In Process Calc.'!$J16+Glutamine!AB21*'In Process Calc.'!$E17-$F16*Glutamine!AZ21)/1000</f>
        <v>-0.11845444444444814</v>
      </c>
      <c r="W17" s="102">
        <f>W16-(-Glutamine!AC20*'In Process Calc.'!$J16+Glutamine!AC21*'In Process Calc.'!$E17-$F16*Glutamine!BA21)/1000</f>
        <v>0</v>
      </c>
      <c r="X17" s="102">
        <f>X16-(-Glutamine!AD20*'In Process Calc.'!$J16+Glutamine!AD21*'In Process Calc.'!$E17-$F16*Glutamine!BB21)/1000</f>
        <v>0</v>
      </c>
      <c r="Y17" s="102">
        <f>Y16-(-Glutamine!AE20*'In Process Calc.'!$J16+Glutamine!AE21*'In Process Calc.'!$E17-$F16*Glutamine!BC21)/1000</f>
        <v>0</v>
      </c>
      <c r="Z17" s="102">
        <f>Z16+(-Glutamine!AF20*'In Process Calc.'!$J16+Glutamine!AF21*'In Process Calc.'!$E17-$F16*Glutamine!BD21)/1000</f>
        <v>4.8764801657785686</v>
      </c>
      <c r="AA17" s="102">
        <f>AA16-(-Glutamine!AG20*'In Process Calc.'!$J16+Glutamine!AG21*'In Process Calc.'!$E17-$F16*Glutamine!BE21)/1000</f>
        <v>0</v>
      </c>
      <c r="AB17" s="102">
        <f>AB16-(-Glutamine!AH20*'In Process Calc.'!$J16+Glutamine!AH21*'In Process Calc.'!$E17-$F16*Glutamine!BF21)/1000</f>
        <v>0</v>
      </c>
      <c r="AC17" s="102">
        <f>AC16-(-Glutamine!AI20*'In Process Calc.'!$J16+Glutamine!AI21*'In Process Calc.'!$E17-$F16*Glutamine!BG21)/1000</f>
        <v>0</v>
      </c>
      <c r="AD17" s="102">
        <f>AD16-(-Glutamine!AJ20*'In Process Calc.'!$J16+Glutamine!AJ21*'In Process Calc.'!$E17-$F16*Glutamine!BH21)/1000</f>
        <v>0</v>
      </c>
      <c r="AE17" s="102">
        <f>AE16-(-Glutamine!AK20*'In Process Calc.'!$J16+Glutamine!AK21*'In Process Calc.'!$E17-$F16*Glutamine!BI21)/1000</f>
        <v>0</v>
      </c>
      <c r="AF17" s="102">
        <f>AF16-(-Glutamine!AL20*'In Process Calc.'!$J16+Glutamine!AL21*'In Process Calc.'!$E17-$F16*Glutamine!BJ21)/1000</f>
        <v>0</v>
      </c>
      <c r="AG17" s="102">
        <f>AG16-(-Glutamine!AM20*'In Process Calc.'!$J16+Glutamine!AM21*'In Process Calc.'!$E17-$F16*Glutamine!BK21)/1000</f>
        <v>0</v>
      </c>
      <c r="AH17" s="102">
        <f>AH16-(-Glutamine!AN20*'In Process Calc.'!$J16+Glutamine!AN21*'In Process Calc.'!$E17-$F16*Glutamine!BL21)/1000</f>
        <v>0</v>
      </c>
      <c r="AI17" s="102">
        <f>AI16-(-Glutamine!AO20*'In Process Calc.'!$J16+Glutamine!AO21*'In Process Calc.'!$E17-$F16*Glutamine!BM21)/1000</f>
        <v>0</v>
      </c>
      <c r="AJ17" s="102">
        <f>AJ16-(-Glutamine!AP20*'In Process Calc.'!$J16+Glutamine!AP21*'In Process Calc.'!$E17-$F16*Glutamine!BN21)/1000</f>
        <v>0</v>
      </c>
      <c r="AK17" s="102">
        <f>AK16-(-Glutamine!AQ20*'In Process Calc.'!$J16+Glutamine!AQ21*'In Process Calc.'!$E17-$F16*Glutamine!BO21)/1000</f>
        <v>0</v>
      </c>
      <c r="AL17" s="102">
        <f>AL16-(-Glutamine!AR20*'In Process Calc.'!$J16+Glutamine!AR21*'In Process Calc.'!$E17-'In Process Calc.'!$F16*Glutamine!BP21)/1000</f>
        <v>0</v>
      </c>
      <c r="AM17" s="101">
        <f t="shared" si="15"/>
        <v>21.283130555555545</v>
      </c>
      <c r="AN17" s="101">
        <f t="shared" si="2"/>
        <v>17.315787444444432</v>
      </c>
      <c r="AO17" s="101">
        <f t="shared" si="16"/>
        <v>57.11852088888886</v>
      </c>
      <c r="AP17" s="107">
        <f>Glutamine!N21/(Glutamine!H21)</f>
        <v>0</v>
      </c>
      <c r="AQ17" s="108">
        <f>IF(Glutamine!O21&gt;0,Glutamine!O21,(Glutamine!P21*$E17-Glutamine!P20*$J16)/1000/((Glutamine!$H20*$J16+Glutamine!$H21*$E17)*1000000*0.5*($C17-$C16))*1000000000)</f>
        <v>0</v>
      </c>
      <c r="AR17" s="108">
        <f>(L17-L16)/((Glutamine!$H20*$J16+Glutamine!$H21*$E17)*0.5*($C17-$C16))</f>
        <v>-7.5814851883928931E-3</v>
      </c>
      <c r="AS17" s="108">
        <f t="shared" si="3"/>
        <v>-2.7051876261762276E-3</v>
      </c>
      <c r="AT17" s="108">
        <f>(Glutamine!$I21*$E17-Glutamine!$I20*$J16)/((Glutamine!$H20*$J16+Glutamine!$H21*$E17)*0.5*($C17-$C16))</f>
        <v>4.8762975622166655E-3</v>
      </c>
      <c r="AU17" s="108">
        <f>(N17-N16)*1000/((Glutamine!$H20*$J16+Glutamine!$H21*$E17)*0.5*($C17-$C16))</f>
        <v>0.44224604302057091</v>
      </c>
      <c r="AV17" s="108">
        <f>(O17-O16)*1000/((Glutamine!$H20*$J16+Glutamine!$H21*$E17)*0.5*($C17-$C16))</f>
        <v>1.7951442138656681E-3</v>
      </c>
      <c r="AW17" s="108">
        <f>(P17-P16)*1000/((Glutamine!$H20*$J16+Glutamine!$H21*$E17)*0.5*($C17-$C16))</f>
        <v>1.8689319383994744E-4</v>
      </c>
      <c r="AX17" s="108">
        <f>(Q17-Q16)*1000/((Glutamine!$H20*$J16+Glutamine!$H21*$E17)*0.5*($C17-$C16))</f>
        <v>-1.7098114961102962E-5</v>
      </c>
      <c r="AY17" s="108">
        <f>(R17-R16)*1000/((Glutamine!$H20*$J16+Glutamine!$H21*$E17)*0.5*($C17-$C16))</f>
        <v>-2.2371976150350583E-3</v>
      </c>
      <c r="AZ17" s="108">
        <f>(S17-S16)*1000/((Glutamine!$H20*$J16+Glutamine!$H21*$E17)*0.5*($C17-$C16))</f>
        <v>-4.8250141313524474E-4</v>
      </c>
      <c r="BA17" s="507">
        <v>3.9810151286534236E-2</v>
      </c>
      <c r="BB17" s="108">
        <f>(U17-U16)*1000/((Glutamine!$H20*$J16+Glutamine!$H21*$E17)*0.5*($C17-$C16))</f>
        <v>1.9380045764159617E-3</v>
      </c>
      <c r="BC17" s="108">
        <f>(V17-V16)*1000/((Glutamine!$H20*$J16+Glutamine!$H21*$E17)*0.5*($C17-$C16))</f>
        <v>-7.5024607736163043E-4</v>
      </c>
      <c r="BD17" s="108">
        <f>(W17-W16)*1000/((Glutamine!$H20*$J16+Glutamine!$H21*$E17)*0.5*($C17-$C16))</f>
        <v>0</v>
      </c>
      <c r="BE17" s="108">
        <f>(X17-X16)*1000/((Glutamine!$H20*$J16+Glutamine!$H21*$E17)*0.5*($C17-$C16))</f>
        <v>0</v>
      </c>
      <c r="BF17" s="108">
        <f>(Y17-Y16)*1000/((Glutamine!$H20*$J16+Glutamine!$H21*$E17)*0.5*($C17-$C16))</f>
        <v>0</v>
      </c>
      <c r="BG17" s="507">
        <v>5.5544633826823961E-3</v>
      </c>
      <c r="BH17" s="108">
        <f>(AA17-AA16)*1000/((Glutamine!$H20*$J16+Glutamine!$H21*$E17)*0.5*($C17-$C16))</f>
        <v>0</v>
      </c>
      <c r="BI17" s="108">
        <f>(AB17-AB16)*1000/((Glutamine!$H20*$J16+Glutamine!$H21*$E17)*0.5*($C17-$C16))</f>
        <v>0</v>
      </c>
      <c r="BJ17" s="108">
        <f>(AC17-AC16)*1000/((Glutamine!$H20*$J16+Glutamine!$H21*$E17)*0.5*($C17-$C16))</f>
        <v>0</v>
      </c>
      <c r="BK17" s="108">
        <f>(AD17-AD16)*1000/((Glutamine!$H20*$J16+Glutamine!$H21*$E17)*0.5*($C17-$C16))</f>
        <v>0</v>
      </c>
      <c r="BL17" s="108">
        <f>(AE17-AE16)*1000/((Glutamine!$H20*$J16+Glutamine!$H21*$E17)*0.5*($C17-$C16))</f>
        <v>0</v>
      </c>
      <c r="BM17" s="108">
        <f>(AF17-AF16)*1000/((Glutamine!$H20*$J16+Glutamine!$H21*$E17)*0.5*($C17-$C16))</f>
        <v>0</v>
      </c>
      <c r="BN17" s="108">
        <f>(AG17-AG16)*1000/((Glutamine!$H20*$J16+Glutamine!$H21*$E17)*0.5*($C17-$C16))</f>
        <v>0</v>
      </c>
      <c r="BO17" s="108">
        <f>(AH17-AH16)*1000/((Glutamine!$H20*$J16+Glutamine!$H21*$E17)*0.5*($C17-$C16))</f>
        <v>0</v>
      </c>
      <c r="BP17" s="108">
        <f>(AI17-AI16)*1000/((Glutamine!$H20*$J16+Glutamine!$H21*$E17)*0.5*($C17-$C16))</f>
        <v>0</v>
      </c>
      <c r="BQ17" s="108">
        <f>(AJ17-AJ16)*1000/((Glutamine!$H20*$J16+Glutamine!$H21*$E17)*0.5*($C17-$C16))</f>
        <v>0</v>
      </c>
      <c r="BR17" s="108">
        <f>(AK17-AK16)*1000/((Glutamine!$H20*$J16+Glutamine!$H21*$E17)*0.5*($C17-$C16))</f>
        <v>0</v>
      </c>
      <c r="BS17" s="108">
        <f>(AL17-AL16)*1000/((Glutamine!$H20*$E17+Glutamine!$H21*$E17)*0.5*($C17-$C16))</f>
        <v>0</v>
      </c>
      <c r="BT17" s="109">
        <f t="shared" si="8"/>
        <v>2.9145848066032421E-3</v>
      </c>
      <c r="BU17" s="109">
        <f t="shared" si="9"/>
        <v>1.1194405927375741E-3</v>
      </c>
      <c r="BV17" s="109">
        <f t="shared" si="10"/>
        <v>5.3339290111223099E-4</v>
      </c>
      <c r="BW17" s="109">
        <f t="shared" si="11"/>
        <v>1.6196814686716497E-2</v>
      </c>
      <c r="BX17" s="108">
        <f t="shared" si="4"/>
        <v>0.13952379489100789</v>
      </c>
      <c r="BY17" s="108">
        <f t="shared" si="5"/>
        <v>0</v>
      </c>
      <c r="BZ17" s="108">
        <f t="shared" si="6"/>
        <v>4.8681165827960338E-2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351</v>
      </c>
      <c r="B1" s="93" t="s">
        <v>1</v>
      </c>
      <c r="C1" s="255" t="s">
        <v>409</v>
      </c>
      <c r="D1" s="255" t="s">
        <v>410</v>
      </c>
      <c r="E1" s="255" t="s">
        <v>411</v>
      </c>
      <c r="F1" s="255" t="s">
        <v>5</v>
      </c>
      <c r="G1" s="255" t="s">
        <v>480</v>
      </c>
      <c r="H1" s="291" t="s">
        <v>472</v>
      </c>
      <c r="I1" s="291" t="s">
        <v>473</v>
      </c>
      <c r="J1" s="59" t="s">
        <v>109</v>
      </c>
      <c r="K1" s="104" t="s">
        <v>479</v>
      </c>
      <c r="L1" s="105" t="s">
        <v>61</v>
      </c>
      <c r="M1" s="255" t="s">
        <v>480</v>
      </c>
      <c r="N1" s="291" t="s">
        <v>472</v>
      </c>
      <c r="O1" s="291" t="s">
        <v>473</v>
      </c>
      <c r="P1" s="104" t="s">
        <v>479</v>
      </c>
      <c r="Q1" s="59" t="s">
        <v>109</v>
      </c>
      <c r="R1" s="93" t="s">
        <v>351</v>
      </c>
      <c r="S1" s="93" t="s">
        <v>1</v>
      </c>
      <c r="T1" s="104" t="s">
        <v>479</v>
      </c>
    </row>
    <row r="2" spans="1:20">
      <c r="A2" s="95">
        <f>'In Process Calc.'!B3</f>
        <v>2.2222222221898846E-2</v>
      </c>
      <c r="B2" s="95">
        <f>'In Process Calc.'!C3</f>
        <v>0.53333333332557231</v>
      </c>
      <c r="C2" s="290">
        <f>Glutamine!H7</f>
        <v>0.25</v>
      </c>
      <c r="D2" s="252">
        <f>E2-C2</f>
        <v>4.582484725050906E-3</v>
      </c>
      <c r="E2" s="252">
        <f>C2/F2*100</f>
        <v>0.25458248472505091</v>
      </c>
      <c r="F2" s="290">
        <f>Glutamine!K7</f>
        <v>98.2</v>
      </c>
      <c r="G2">
        <f>$H$24/(1+$I$24*EXP(-$J$24*B2))</f>
        <v>0.33554206266173126</v>
      </c>
      <c r="H2" s="296">
        <f>G2-C2</f>
        <v>8.5542062661731255E-2</v>
      </c>
      <c r="I2" s="296">
        <f>H2^2</f>
        <v>7.3174444844235562E-3</v>
      </c>
      <c r="J2">
        <v>0</v>
      </c>
      <c r="K2">
        <f>$H$24*$I$24*$J$24*(1+$I$24*EXP(-$J$24*B2))^-2*EXP(-$J$24*B2)</f>
        <v>9.54929843571088E-3</v>
      </c>
      <c r="L2">
        <f>'In Process Calc.'!AS3</f>
        <v>0</v>
      </c>
      <c r="M2">
        <f>$N$24*$M$24/($M$24+($N$24-$M$24)*EXP(-$O$24*B2))</f>
        <v>0.2535504746259114</v>
      </c>
      <c r="N2" s="296">
        <f>M2-E2</f>
        <v>-1.032010099139502E-3</v>
      </c>
      <c r="O2" s="292">
        <f>N2^2</f>
        <v>1.0650448447259248E-6</v>
      </c>
      <c r="P2">
        <f>($N$24-$M$24)*$O$24*EXP(-$O$24*B2)/($M$24+($N$24-$M$24)*EXP(-$O$24*B2))</f>
        <v>2.6438696334164732E-2</v>
      </c>
      <c r="Q2">
        <f>P2*'Post Process Calc.'!A4*1000</f>
        <v>10.800207429813776</v>
      </c>
      <c r="R2" s="477">
        <f>AVERAGE(A2:A3)</f>
        <v>0.45277777777664596</v>
      </c>
      <c r="S2" s="477">
        <f>AVERAGE(B2:B3)</f>
        <v>10.866666666639503</v>
      </c>
      <c r="T2">
        <f>($N$24-$M$24)*$O$24*EXP(-$O$24*S2)/($M$24+($N$24-$M$24)*EXP(-$O$24*S2))</f>
        <v>2.6324954855426057E-2</v>
      </c>
    </row>
    <row r="3" spans="1:20">
      <c r="A3" s="95">
        <f>'In Process Calc.'!B4</f>
        <v>0.88333333333139308</v>
      </c>
      <c r="B3" s="95">
        <f>'In Process Calc.'!C4</f>
        <v>21.199999999953434</v>
      </c>
      <c r="C3" s="290">
        <f>Glutamine!H8</f>
        <v>0.40849999914169305</v>
      </c>
      <c r="D3" s="252">
        <f t="shared" ref="D3:D13" si="0">E3-C3</f>
        <v>3.0715574719535899E-3</v>
      </c>
      <c r="E3" s="252">
        <f t="shared" ref="E3:E13" si="1">C3/F3*100</f>
        <v>0.41157155661364664</v>
      </c>
      <c r="F3" s="290">
        <f>Glutamine!K8</f>
        <v>99.253700256347656</v>
      </c>
      <c r="G3">
        <f t="shared" ref="G3:G13" si="2">$H$24/(1+$I$24*EXP(-$J$24*B3))</f>
        <v>0.59219366704251486</v>
      </c>
      <c r="H3" s="296">
        <f t="shared" ref="H3:H13" si="3">G3-C3</f>
        <v>0.18369366790082181</v>
      </c>
      <c r="I3" s="296">
        <f t="shared" ref="I3:I13" si="4">H3^2</f>
        <v>3.3743363626857412E-2</v>
      </c>
      <c r="J3">
        <v>1</v>
      </c>
      <c r="K3">
        <f t="shared" ref="K3:K13" si="5">$H$24*$I$24*$J$24*(1+$I$24*EXP(-$J$24*B3))^-2*EXP(-$J$24*B3)</f>
        <v>1.560117846333226E-2</v>
      </c>
      <c r="L3">
        <f>'In Process Calc.'!AS4</f>
        <v>2.2711701410286961E-2</v>
      </c>
      <c r="M3">
        <f t="shared" ref="M3:M13" si="6">$N$24*$M$24/($M$24+($N$24-$M$24)*EXP(-$O$24*B3))</f>
        <v>0.43680738588242757</v>
      </c>
      <c r="N3" s="296">
        <f>M3-E3</f>
        <v>2.5235829268780929E-2</v>
      </c>
      <c r="O3" s="292">
        <f t="shared" ref="O3:O13" si="7">N3^2</f>
        <v>6.368470788830602E-4</v>
      </c>
      <c r="P3">
        <f t="shared" ref="P3:P13" si="8">($N$24-$M$24)*$O$24*EXP(-$O$24*B3)/($M$24+($N$24-$M$24)*EXP(-$O$24*B3))</f>
        <v>2.617640691287184E-2</v>
      </c>
      <c r="Q3">
        <f>P3*'Post Process Calc.'!A5*1000</f>
        <v>20.679361461168753</v>
      </c>
      <c r="R3" s="477">
        <f t="shared" ref="R3:R15" si="9">AVERAGE(A3:A4)</f>
        <v>1.4513888888868678</v>
      </c>
      <c r="S3" s="477">
        <f t="shared" ref="S3:S15" si="10">AVERAGE(B3:B4)</f>
        <v>34.833333333284827</v>
      </c>
      <c r="T3">
        <f t="shared" ref="T3:T16" si="11">($N$24-$M$24)*$O$24*EXP(-$O$24*S3)/($M$24+($N$24-$M$24)*EXP(-$O$24*S3))</f>
        <v>2.5909822511018126E-2</v>
      </c>
    </row>
    <row r="4" spans="1:20">
      <c r="A4" s="95">
        <f>'In Process Calc.'!B5</f>
        <v>2.0194444444423425</v>
      </c>
      <c r="B4" s="95">
        <f>'In Process Calc.'!C5</f>
        <v>48.46666666661622</v>
      </c>
      <c r="C4" s="290">
        <f>Glutamine!H9</f>
        <v>0.79</v>
      </c>
      <c r="D4" s="252">
        <f t="shared" si="0"/>
        <v>7.9797979797980867E-3</v>
      </c>
      <c r="E4" s="252">
        <f t="shared" si="1"/>
        <v>0.79797979797979812</v>
      </c>
      <c r="F4" s="290">
        <f>Glutamine!K9</f>
        <v>99</v>
      </c>
      <c r="G4">
        <f t="shared" si="2"/>
        <v>1.1467839174668941</v>
      </c>
      <c r="H4" s="296">
        <f t="shared" si="3"/>
        <v>0.35678391746689408</v>
      </c>
      <c r="I4" s="296">
        <f t="shared" si="4"/>
        <v>0.12729476376302348</v>
      </c>
      <c r="J4">
        <v>2</v>
      </c>
      <c r="K4">
        <f t="shared" si="5"/>
        <v>2.4971636038753249E-2</v>
      </c>
      <c r="L4">
        <f>'In Process Calc.'!AS5</f>
        <v>2.3387542977410837E-2</v>
      </c>
      <c r="M4">
        <f t="shared" si="6"/>
        <v>0.88490170002532331</v>
      </c>
      <c r="N4" s="296">
        <f t="shared" ref="N4:N13" si="12">M4-E4</f>
        <v>8.692190204552519E-2</v>
      </c>
      <c r="O4" s="292">
        <f t="shared" si="7"/>
        <v>7.5554170552118759E-3</v>
      </c>
      <c r="P4">
        <f t="shared" si="8"/>
        <v>2.5535064670795828E-2</v>
      </c>
      <c r="Q4">
        <f>P4*'Post Process Calc.'!A6*1000</f>
        <v>34.293592817223356</v>
      </c>
      <c r="R4" s="477">
        <f t="shared" si="9"/>
        <v>2.4881944444423425</v>
      </c>
      <c r="S4" s="477">
        <f t="shared" si="10"/>
        <v>59.71666666661622</v>
      </c>
      <c r="T4">
        <f t="shared" si="11"/>
        <v>2.5117369182610434E-2</v>
      </c>
    </row>
    <row r="5" spans="1:20">
      <c r="A5" s="95">
        <f>'In Process Calc.'!B6</f>
        <v>2.9569444444423425</v>
      </c>
      <c r="B5" s="95">
        <f>'In Process Calc.'!C6</f>
        <v>70.96666666661622</v>
      </c>
      <c r="C5" s="290">
        <f>Glutamine!H10</f>
        <v>1.3430000377655029</v>
      </c>
      <c r="D5" s="252">
        <f t="shared" si="0"/>
        <v>1.9448929908496337E-2</v>
      </c>
      <c r="E5" s="252">
        <f t="shared" si="1"/>
        <v>1.3624489676739993</v>
      </c>
      <c r="F5" s="290">
        <f>Glutamine!K10</f>
        <v>98.572502136230469</v>
      </c>
      <c r="G5">
        <f t="shared" si="2"/>
        <v>1.7696085433218518</v>
      </c>
      <c r="H5" s="296">
        <f t="shared" si="3"/>
        <v>0.42660850555634888</v>
      </c>
      <c r="I5" s="296">
        <f t="shared" si="4"/>
        <v>0.18199481701302136</v>
      </c>
      <c r="J5">
        <v>3</v>
      </c>
      <c r="K5">
        <f t="shared" si="5"/>
        <v>2.9453024931524761E-2</v>
      </c>
      <c r="L5">
        <f>'In Process Calc.'!AS6</f>
        <v>2.2878178602500198E-2</v>
      </c>
      <c r="M5">
        <f t="shared" si="6"/>
        <v>1.5564241703654311</v>
      </c>
      <c r="N5" s="296">
        <f t="shared" si="12"/>
        <v>0.19397520269143187</v>
      </c>
      <c r="O5" s="292">
        <f t="shared" si="7"/>
        <v>3.762637925918208E-2</v>
      </c>
      <c r="P5">
        <f t="shared" si="8"/>
        <v>2.4573937262705133E-2</v>
      </c>
      <c r="Q5">
        <f>P5*'Post Process Calc.'!A7*1000</f>
        <v>64.115858915315854</v>
      </c>
      <c r="R5" s="477">
        <f t="shared" si="9"/>
        <v>3.4670138888868678</v>
      </c>
      <c r="S5" s="477">
        <f t="shared" si="10"/>
        <v>83.208333333284827</v>
      </c>
      <c r="T5">
        <f t="shared" si="11"/>
        <v>2.3805587075178086E-2</v>
      </c>
    </row>
    <row r="6" spans="1:20">
      <c r="A6" s="95">
        <f>'In Process Calc.'!B7</f>
        <v>3.9770833333313931</v>
      </c>
      <c r="B6" s="95">
        <f>'In Process Calc.'!C7</f>
        <v>95.449999999953434</v>
      </c>
      <c r="C6" s="290">
        <f>Glutamine!H11</f>
        <v>2.6090999675750735</v>
      </c>
      <c r="D6" s="252">
        <f t="shared" si="0"/>
        <v>2.3031147254761297E-2</v>
      </c>
      <c r="E6" s="252">
        <f t="shared" si="1"/>
        <v>2.6321311148298348</v>
      </c>
      <c r="F6" s="290">
        <f>Glutamine!K11</f>
        <v>99.125</v>
      </c>
      <c r="G6">
        <f t="shared" si="2"/>
        <v>2.4745251960150694</v>
      </c>
      <c r="H6" s="296">
        <f t="shared" si="3"/>
        <v>-0.13457477156000408</v>
      </c>
      <c r="I6" s="296">
        <f t="shared" si="4"/>
        <v>1.8110369140427282E-2</v>
      </c>
      <c r="J6">
        <v>4</v>
      </c>
      <c r="K6">
        <f t="shared" si="5"/>
        <v>2.6813666482346846E-2</v>
      </c>
      <c r="L6">
        <f>'In Process Calc.'!AS7</f>
        <v>2.5945738750565411E-2</v>
      </c>
      <c r="M6">
        <f t="shared" si="6"/>
        <v>2.7852133766843834</v>
      </c>
      <c r="N6" s="296">
        <f t="shared" si="12"/>
        <v>0.15308226185454865</v>
      </c>
      <c r="O6" s="292">
        <f t="shared" si="7"/>
        <v>2.3434178894504602E-2</v>
      </c>
      <c r="P6">
        <f t="shared" si="8"/>
        <v>2.2815212816208186E-2</v>
      </c>
      <c r="Q6">
        <f>P6*'Post Process Calc.'!A8*1000</f>
        <v>89.638692053121375</v>
      </c>
      <c r="R6" s="477">
        <f t="shared" si="9"/>
        <v>4.4027777777773736</v>
      </c>
      <c r="S6" s="477">
        <f t="shared" si="10"/>
        <v>105.66666666665697</v>
      </c>
      <c r="T6">
        <f t="shared" si="11"/>
        <v>2.1794169253134699E-2</v>
      </c>
    </row>
    <row r="7" spans="1:20">
      <c r="A7" s="95">
        <f>'In Process Calc.'!B8</f>
        <v>4.828472222223354</v>
      </c>
      <c r="B7" s="95">
        <f>'In Process Calc.'!C8</f>
        <v>115.8833333333605</v>
      </c>
      <c r="C7" s="290">
        <f>Glutamine!H12</f>
        <v>3.9289001060485846</v>
      </c>
      <c r="D7" s="252">
        <f t="shared" si="0"/>
        <v>4.1964126657235035E-2</v>
      </c>
      <c r="E7" s="252">
        <f t="shared" si="1"/>
        <v>3.9708642327058197</v>
      </c>
      <c r="F7" s="290">
        <f>Glutamine!K12</f>
        <v>98.943199157714844</v>
      </c>
      <c r="G7">
        <f t="shared" si="2"/>
        <v>2.9588354391463136</v>
      </c>
      <c r="H7" s="296">
        <f t="shared" si="3"/>
        <v>-0.970064666902271</v>
      </c>
      <c r="I7" s="296">
        <f t="shared" si="4"/>
        <v>0.94102545797221404</v>
      </c>
      <c r="J7">
        <v>5</v>
      </c>
      <c r="K7">
        <f t="shared" si="5"/>
        <v>2.0254919131989912E-2</v>
      </c>
      <c r="L7">
        <f>'In Process Calc.'!AS8</f>
        <v>2.0333320052524622E-2</v>
      </c>
      <c r="M7">
        <f t="shared" si="6"/>
        <v>4.3449002484024959</v>
      </c>
      <c r="N7" s="296">
        <f t="shared" si="12"/>
        <v>0.37403601569667622</v>
      </c>
      <c r="O7" s="292">
        <f t="shared" si="7"/>
        <v>0.13990294103824422</v>
      </c>
      <c r="P7">
        <f t="shared" si="8"/>
        <v>2.058288572864507E-2</v>
      </c>
      <c r="Q7">
        <f>P7*'Post Process Calc.'!A9*1000</f>
        <v>133.28447593910832</v>
      </c>
      <c r="R7" s="477">
        <f t="shared" si="9"/>
        <v>5.3534722222211713</v>
      </c>
      <c r="S7" s="477">
        <f t="shared" si="10"/>
        <v>128.48333333330811</v>
      </c>
      <c r="T7">
        <f t="shared" si="11"/>
        <v>1.8827931810560507E-2</v>
      </c>
    </row>
    <row r="8" spans="1:20">
      <c r="A8" s="95">
        <f>'In Process Calc.'!B9</f>
        <v>5.8784722222189885</v>
      </c>
      <c r="B8" s="95">
        <f>'In Process Calc.'!C9</f>
        <v>141.08333333325572</v>
      </c>
      <c r="C8" s="290">
        <f>Glutamine!H13</f>
        <v>6.4754999710083014</v>
      </c>
      <c r="D8" s="252">
        <f t="shared" si="0"/>
        <v>4.7592416766580214E-2</v>
      </c>
      <c r="E8" s="252">
        <f t="shared" si="1"/>
        <v>6.5230923877748817</v>
      </c>
      <c r="F8" s="290">
        <f>Glutamine!K13</f>
        <v>99.270401000976562</v>
      </c>
      <c r="G8">
        <f t="shared" si="2"/>
        <v>3.3601179529580509</v>
      </c>
      <c r="H8" s="296">
        <f t="shared" si="3"/>
        <v>-3.1153820180502505</v>
      </c>
      <c r="I8" s="296">
        <f t="shared" si="4"/>
        <v>9.7056051183908512</v>
      </c>
      <c r="J8">
        <v>6</v>
      </c>
      <c r="K8">
        <f t="shared" si="5"/>
        <v>1.189259478808522E-2</v>
      </c>
      <c r="L8">
        <f>'In Process Calc.'!AS9</f>
        <v>1.9694708021018414E-2</v>
      </c>
      <c r="M8">
        <f t="shared" si="6"/>
        <v>6.9753980954900223</v>
      </c>
      <c r="N8" s="296">
        <f t="shared" si="12"/>
        <v>0.45230570771514067</v>
      </c>
      <c r="O8" s="292">
        <f t="shared" si="7"/>
        <v>0.20458045323169427</v>
      </c>
      <c r="P8">
        <f t="shared" si="8"/>
        <v>1.6817943095409092E-2</v>
      </c>
      <c r="Q8">
        <f>P8*'Post Process Calc.'!A10*1000</f>
        <v>164.99411496972419</v>
      </c>
      <c r="R8" s="477">
        <f t="shared" si="9"/>
        <v>6.3711805555540195</v>
      </c>
      <c r="S8" s="477">
        <f t="shared" si="10"/>
        <v>152.90833333329647</v>
      </c>
      <c r="T8">
        <f t="shared" si="11"/>
        <v>1.4766728280538178E-2</v>
      </c>
    </row>
    <row r="9" spans="1:20">
      <c r="A9" s="95">
        <f>'In Process Calc.'!B10</f>
        <v>6.8638888888890506</v>
      </c>
      <c r="B9" s="95">
        <f>'In Process Calc.'!C10</f>
        <v>164.73333333333721</v>
      </c>
      <c r="C9" s="290">
        <f>Glutamine!H14</f>
        <v>9.8106001449584959</v>
      </c>
      <c r="D9" s="252">
        <f t="shared" si="0"/>
        <v>9.2114923807461224E-2</v>
      </c>
      <c r="E9" s="252">
        <f t="shared" si="1"/>
        <v>9.9027150687659571</v>
      </c>
      <c r="F9" s="290">
        <f>Glutamine!K14</f>
        <v>99.069801330566406</v>
      </c>
      <c r="G9">
        <f t="shared" si="2"/>
        <v>3.5715038969451336</v>
      </c>
      <c r="H9" s="296">
        <f t="shared" si="3"/>
        <v>-6.2390962480133627</v>
      </c>
      <c r="I9" s="296">
        <f t="shared" si="4"/>
        <v>38.926321991974419</v>
      </c>
      <c r="J9">
        <v>7</v>
      </c>
      <c r="K9">
        <f t="shared" si="5"/>
        <v>6.4204739834398741E-3</v>
      </c>
      <c r="L9">
        <f>'In Process Calc.'!AS10</f>
        <v>1.780892146977683E-2</v>
      </c>
      <c r="M9">
        <f t="shared" si="6"/>
        <v>9.8883525699035584</v>
      </c>
      <c r="N9" s="296">
        <f t="shared" si="12"/>
        <v>-1.4362498862398709E-2</v>
      </c>
      <c r="O9" s="292">
        <f t="shared" si="7"/>
        <v>2.0628137357240421E-4</v>
      </c>
      <c r="P9">
        <f t="shared" si="8"/>
        <v>1.2648729841143288E-2</v>
      </c>
      <c r="Q9">
        <f>P9*'Post Process Calc.'!A11*1000</f>
        <v>159.15138070785375</v>
      </c>
      <c r="R9" s="477">
        <f t="shared" si="9"/>
        <v>7.3718749999970896</v>
      </c>
      <c r="S9" s="477">
        <f t="shared" si="10"/>
        <v>176.92499999993015</v>
      </c>
      <c r="T9">
        <f t="shared" si="11"/>
        <v>1.0504926333800511E-2</v>
      </c>
    </row>
    <row r="10" spans="1:20">
      <c r="A10" s="95">
        <f>'In Process Calc.'!B11</f>
        <v>7.8798611111051287</v>
      </c>
      <c r="B10" s="95">
        <f>'In Process Calc.'!C11</f>
        <v>189.11666666652309</v>
      </c>
      <c r="C10" s="290">
        <f>Glutamine!H15</f>
        <v>12.582400186157226</v>
      </c>
      <c r="D10" s="252">
        <f t="shared" si="0"/>
        <v>8.5980720295495416E-2</v>
      </c>
      <c r="E10" s="252">
        <f t="shared" si="1"/>
        <v>12.668380906452722</v>
      </c>
      <c r="F10" s="290">
        <f>Glutamine!K15</f>
        <v>99.321296691894531</v>
      </c>
      <c r="G10">
        <f t="shared" si="2"/>
        <v>3.684564280452169</v>
      </c>
      <c r="H10" s="296">
        <f t="shared" si="3"/>
        <v>-8.8978359057050582</v>
      </c>
      <c r="I10" s="296">
        <f t="shared" si="4"/>
        <v>79.171483804854148</v>
      </c>
      <c r="J10">
        <v>8</v>
      </c>
      <c r="K10">
        <f t="shared" si="5"/>
        <v>3.1914650756559972E-3</v>
      </c>
      <c r="L10">
        <f>'In Process Calc.'!AS11</f>
        <v>1.0666384684841788E-2</v>
      </c>
      <c r="M10">
        <f t="shared" si="6"/>
        <v>12.782738523697281</v>
      </c>
      <c r="N10" s="296">
        <f t="shared" si="12"/>
        <v>0.11435761724455951</v>
      </c>
      <c r="O10" s="292">
        <f t="shared" si="7"/>
        <v>1.3077664621853174E-2</v>
      </c>
      <c r="P10">
        <f t="shared" si="8"/>
        <v>8.5060930826518655E-3</v>
      </c>
      <c r="Q10">
        <f>P10*'Post Process Calc.'!A12*1000</f>
        <v>135.82699210991623</v>
      </c>
      <c r="R10" s="477">
        <f t="shared" si="9"/>
        <v>8.3788194444387045</v>
      </c>
      <c r="S10" s="477">
        <f t="shared" si="10"/>
        <v>201.09166666652891</v>
      </c>
      <c r="T10">
        <f t="shared" si="11"/>
        <v>6.7598250404742504E-3</v>
      </c>
    </row>
    <row r="11" spans="1:20">
      <c r="A11" s="95">
        <f>'In Process Calc.'!B12</f>
        <v>8.8777777777722804</v>
      </c>
      <c r="B11" s="95">
        <f>'In Process Calc.'!C12</f>
        <v>213.06666666653473</v>
      </c>
      <c r="C11" s="290">
        <f>Glutamine!H16</f>
        <v>15.968199594116211</v>
      </c>
      <c r="D11" s="252">
        <f t="shared" si="0"/>
        <v>0.11873738334253403</v>
      </c>
      <c r="E11" s="252">
        <f t="shared" si="1"/>
        <v>16.086936977458745</v>
      </c>
      <c r="F11" s="290">
        <f>Glutamine!K16</f>
        <v>99.26190185546875</v>
      </c>
      <c r="G11">
        <f t="shared" si="2"/>
        <v>3.7391870842197026</v>
      </c>
      <c r="H11" s="296">
        <f t="shared" si="3"/>
        <v>-12.229012509896508</v>
      </c>
      <c r="I11" s="296">
        <f t="shared" si="4"/>
        <v>149.54874696720529</v>
      </c>
      <c r="J11">
        <v>9</v>
      </c>
      <c r="K11">
        <f t="shared" si="5"/>
        <v>1.5559704986390427E-3</v>
      </c>
      <c r="L11">
        <f>'In Process Calc.'!AS12</f>
        <v>9.9523010435653321E-3</v>
      </c>
      <c r="M11">
        <f t="shared" si="6"/>
        <v>15.044565830344126</v>
      </c>
      <c r="N11" s="296">
        <f t="shared" si="12"/>
        <v>-1.0423711471146184</v>
      </c>
      <c r="O11" s="292">
        <f t="shared" si="7"/>
        <v>1.0865376083370455</v>
      </c>
      <c r="P11">
        <f t="shared" si="8"/>
        <v>5.2688161294544029E-3</v>
      </c>
      <c r="Q11">
        <f>P11*'Post Process Calc.'!A13*1000</f>
        <v>88.270060059360674</v>
      </c>
      <c r="R11" s="477">
        <f t="shared" si="9"/>
        <v>9.4010416666642413</v>
      </c>
      <c r="S11" s="477">
        <f t="shared" si="10"/>
        <v>225.62499999994179</v>
      </c>
      <c r="T11">
        <f t="shared" si="11"/>
        <v>3.9870249737177831E-3</v>
      </c>
    </row>
    <row r="12" spans="1:20">
      <c r="A12" s="95">
        <f>'In Process Calc.'!B13</f>
        <v>9.9243055555562023</v>
      </c>
      <c r="B12" s="95">
        <f>'In Process Calc.'!C13</f>
        <v>238.18333333334886</v>
      </c>
      <c r="C12" s="290">
        <f>Glutamine!H17</f>
        <v>16.753300531005859</v>
      </c>
      <c r="D12" s="252">
        <f t="shared" si="0"/>
        <v>0.31012733276295279</v>
      </c>
      <c r="E12" s="252">
        <f t="shared" si="1"/>
        <v>17.063427863768812</v>
      </c>
      <c r="F12" s="290">
        <f>Glutamine!K17</f>
        <v>98.182502746582031</v>
      </c>
      <c r="G12">
        <f t="shared" si="2"/>
        <v>3.7664704528856952</v>
      </c>
      <c r="H12" s="296">
        <f t="shared" si="3"/>
        <v>-12.986830078120164</v>
      </c>
      <c r="I12" s="296">
        <f t="shared" si="4"/>
        <v>168.65775547796659</v>
      </c>
      <c r="J12">
        <v>9</v>
      </c>
      <c r="K12">
        <f t="shared" si="5"/>
        <v>7.2065070284599503E-4</v>
      </c>
      <c r="L12">
        <f>'In Process Calc.'!AS13</f>
        <v>1.1820970615234066E-3</v>
      </c>
      <c r="M12">
        <f t="shared" si="6"/>
        <v>16.647914297239602</v>
      </c>
      <c r="N12" s="296">
        <f t="shared" si="12"/>
        <v>-0.41551356652921001</v>
      </c>
      <c r="O12" s="292">
        <f t="shared" si="7"/>
        <v>0.17265152396982422</v>
      </c>
      <c r="P12">
        <f t="shared" si="8"/>
        <v>2.9739976768820516E-3</v>
      </c>
      <c r="Q12">
        <f>P12*'Post Process Calc.'!A14*1000</f>
        <v>48.152889348077693</v>
      </c>
      <c r="R12" s="477">
        <f t="shared" si="9"/>
        <v>10.417013888887595</v>
      </c>
      <c r="S12" s="477">
        <f t="shared" si="10"/>
        <v>250.00833333330229</v>
      </c>
      <c r="T12">
        <f t="shared" si="11"/>
        <v>2.2335256734908179E-3</v>
      </c>
    </row>
    <row r="13" spans="1:20">
      <c r="A13" s="95">
        <f>'In Process Calc.'!B14</f>
        <v>10.909722222218988</v>
      </c>
      <c r="B13" s="95">
        <f>'In Process Calc.'!C14</f>
        <v>261.83333333325572</v>
      </c>
      <c r="C13" s="290">
        <f>Glutamine!H18</f>
        <v>16.191300256347656</v>
      </c>
      <c r="D13" s="252">
        <f t="shared" si="0"/>
        <v>0.38792026582183681</v>
      </c>
      <c r="E13" s="252">
        <f t="shared" si="1"/>
        <v>16.579220522169493</v>
      </c>
      <c r="F13" s="290">
        <f>Glutamine!K18</f>
        <v>97.660202026367188</v>
      </c>
      <c r="G13">
        <f t="shared" si="2"/>
        <v>3.7785602630503003</v>
      </c>
      <c r="H13" s="296">
        <f t="shared" si="3"/>
        <v>-12.412739993297356</v>
      </c>
      <c r="I13" s="296">
        <f t="shared" si="4"/>
        <v>154.07611414120365</v>
      </c>
      <c r="J13">
        <v>9</v>
      </c>
      <c r="K13">
        <f t="shared" si="5"/>
        <v>3.4658171728191962E-4</v>
      </c>
      <c r="L13">
        <f>'In Process Calc.'!AS14</f>
        <v>-1.4694570152564994E-3</v>
      </c>
      <c r="M13">
        <f t="shared" si="6"/>
        <v>17.56280981323258</v>
      </c>
      <c r="N13" s="296">
        <f t="shared" si="12"/>
        <v>0.98358929106308679</v>
      </c>
      <c r="O13" s="292">
        <f t="shared" si="7"/>
        <v>0.96744789349398563</v>
      </c>
      <c r="P13">
        <f t="shared" si="8"/>
        <v>1.6645386568215918E-3</v>
      </c>
      <c r="Q13">
        <f>P13*'Post Process Calc.'!A15*1000</f>
        <v>26.848843406486264</v>
      </c>
      <c r="R13" s="477">
        <f t="shared" si="9"/>
        <v>11.388888888886868</v>
      </c>
      <c r="S13" s="477">
        <f t="shared" si="10"/>
        <v>273.33333333328483</v>
      </c>
      <c r="T13">
        <f t="shared" si="11"/>
        <v>1.2435126539812377E-3</v>
      </c>
    </row>
    <row r="14" spans="1:20">
      <c r="A14" s="95">
        <f>'In Process Calc.'!B15</f>
        <v>11.868055555554747</v>
      </c>
      <c r="B14" s="95">
        <f>'In Process Calc.'!C15</f>
        <v>284.83333333331393</v>
      </c>
      <c r="C14" s="290">
        <f>Glutamine!H19</f>
        <v>16.129900796508789</v>
      </c>
      <c r="D14" s="252">
        <f t="shared" ref="D14" si="13">E14-C14</f>
        <v>0.65608017913175942</v>
      </c>
      <c r="E14" s="252">
        <f t="shared" ref="E14" si="14">C14/F14*100</f>
        <v>16.785980975640548</v>
      </c>
      <c r="F14" s="290">
        <f>Glutamine!K19</f>
        <v>96.091499328613281</v>
      </c>
      <c r="G14">
        <f t="shared" ref="G14" si="15">$H$24/(1+$I$24*EXP(-$J$24*B14))</f>
        <v>3.784255819958902</v>
      </c>
      <c r="H14" s="296">
        <f t="shared" ref="H14" si="16">G14-C14</f>
        <v>-12.345644976549886</v>
      </c>
      <c r="I14" s="296">
        <f t="shared" ref="I14" si="17">H14^2</f>
        <v>152.41494988701143</v>
      </c>
      <c r="J14">
        <v>10</v>
      </c>
      <c r="K14">
        <f t="shared" ref="K14" si="18">$H$24*$I$24*$J$24*(1+$I$24*EXP(-$J$24*B14))^-2*EXP(-$J$24*B14)</f>
        <v>1.6952174603826001E-4</v>
      </c>
      <c r="L14">
        <f>'In Process Calc.'!AS15</f>
        <v>-5.4292197513925301E-4</v>
      </c>
      <c r="M14">
        <f t="shared" ref="M14" si="19">$N$24*$M$24/($M$24+($N$24-$M$24)*EXP(-$O$24*B14))</f>
        <v>18.079469359130336</v>
      </c>
      <c r="N14" s="296">
        <f t="shared" ref="N14" si="20">M14-E14</f>
        <v>1.2934883834897875</v>
      </c>
      <c r="O14" s="292">
        <f t="shared" ref="O14" si="21">N14^2</f>
        <v>1.6731121982230235</v>
      </c>
      <c r="P14">
        <f t="shared" ref="P14" si="22">($N$24-$M$24)*$O$24*EXP(-$O$24*B14)/($M$24+($N$24-$M$24)*EXP(-$O$24*B14))</f>
        <v>9.2506131667759368E-4</v>
      </c>
      <c r="Q14">
        <f>P14*'Post Process Calc.'!A16*1000</f>
        <v>0</v>
      </c>
      <c r="R14" s="477">
        <f t="shared" si="9"/>
        <v>12.364583333332121</v>
      </c>
      <c r="S14" s="477">
        <f t="shared" si="10"/>
        <v>296.7499999999709</v>
      </c>
      <c r="T14">
        <f t="shared" si="11"/>
        <v>6.7854837245061729E-4</v>
      </c>
    </row>
    <row r="15" spans="1:20">
      <c r="A15" s="95">
        <f>'In Process Calc.'!B16</f>
        <v>12.861111111109494</v>
      </c>
      <c r="B15" s="95">
        <f>'In Process Calc.'!C16</f>
        <v>308.66666666662786</v>
      </c>
      <c r="C15" s="290">
        <f>Glutamine!H20</f>
        <v>15.486100061035156</v>
      </c>
      <c r="D15" s="252">
        <f t="shared" ref="D15:D16" si="23">E15-C15</f>
        <v>1.1402165897147682</v>
      </c>
      <c r="E15" s="252">
        <f t="shared" ref="E15:E16" si="24">C15/F15*100</f>
        <v>16.626316650749924</v>
      </c>
      <c r="F15" s="290">
        <f>Glutamine!K20</f>
        <v>93.142097473144531</v>
      </c>
      <c r="G15">
        <f t="shared" ref="G15:G16" si="25">$H$24/(1+$I$24*EXP(-$J$24*B15))</f>
        <v>3.7871076146255525</v>
      </c>
      <c r="H15" s="296">
        <f t="shared" ref="H15:H16" si="26">G15-C15</f>
        <v>-11.698992446409603</v>
      </c>
      <c r="I15" s="296">
        <f t="shared" ref="I15:I16" si="27">H15^2</f>
        <v>136.86642426114895</v>
      </c>
      <c r="J15">
        <v>11</v>
      </c>
      <c r="K15">
        <f t="shared" ref="K15:K16" si="28">$H$24*$I$24*$J$24*(1+$I$24*EXP(-$J$24*B15))^-2*EXP(-$J$24*B15)</f>
        <v>8.0666074824851383E-5</v>
      </c>
      <c r="L15">
        <f>'In Process Calc.'!AS16</f>
        <v>-5.6704530371216953E-4</v>
      </c>
      <c r="M15">
        <f t="shared" ref="M15:M16" si="29">$N$24*$M$24/($M$24+($N$24-$M$24)*EXP(-$O$24*B15))</f>
        <v>18.378920839652167</v>
      </c>
      <c r="N15" s="296">
        <f t="shared" ref="N15:N16" si="30">M15-E15</f>
        <v>1.752604188902243</v>
      </c>
      <c r="O15" s="292">
        <f t="shared" ref="O15:O16" si="31">N15^2</f>
        <v>3.0716214429576891</v>
      </c>
      <c r="P15">
        <f t="shared" ref="P15:P16" si="32">($N$24-$M$24)*$O$24*EXP(-$O$24*B15)/($M$24+($N$24-$M$24)*EXP(-$O$24*B15))</f>
        <v>4.9646653685272426E-4</v>
      </c>
      <c r="Q15">
        <f>P15*'Post Process Calc.'!A17*1000</f>
        <v>0</v>
      </c>
      <c r="R15" s="477">
        <f t="shared" si="9"/>
        <v>13.368402777774463</v>
      </c>
      <c r="S15" s="477">
        <f t="shared" si="10"/>
        <v>320.84166666658712</v>
      </c>
      <c r="T15">
        <f t="shared" si="11"/>
        <v>3.6009841431873936E-4</v>
      </c>
    </row>
    <row r="16" spans="1:20">
      <c r="A16" s="95">
        <f>'In Process Calc.'!B17</f>
        <v>13.875694444439432</v>
      </c>
      <c r="B16" s="95">
        <f>'In Process Calc.'!C17</f>
        <v>333.01666666654637</v>
      </c>
      <c r="C16" s="290">
        <f>Glutamine!H21</f>
        <v>12.884300096130371</v>
      </c>
      <c r="D16" s="252">
        <f t="shared" si="23"/>
        <v>2.8270155407675173</v>
      </c>
      <c r="E16" s="252">
        <f t="shared" si="24"/>
        <v>15.711315636897888</v>
      </c>
      <c r="F16" s="290">
        <f>Glutamine!K21</f>
        <v>82.006500244140625</v>
      </c>
      <c r="G16">
        <f t="shared" si="25"/>
        <v>3.7884837481406057</v>
      </c>
      <c r="H16" s="296">
        <f t="shared" si="26"/>
        <v>-9.0958163479897642</v>
      </c>
      <c r="I16" s="296">
        <f t="shared" si="27"/>
        <v>82.733875036357858</v>
      </c>
      <c r="J16">
        <v>12</v>
      </c>
      <c r="K16">
        <f t="shared" si="28"/>
        <v>3.7740833664493464E-5</v>
      </c>
      <c r="L16">
        <f>'In Process Calc.'!AS17</f>
        <v>-2.7051876261762276E-3</v>
      </c>
      <c r="M16">
        <f t="shared" si="29"/>
        <v>18.5435655430745</v>
      </c>
      <c r="N16" s="296">
        <f t="shared" si="30"/>
        <v>2.832249906176612</v>
      </c>
      <c r="O16" s="292">
        <f t="shared" si="31"/>
        <v>8.0216395310374278</v>
      </c>
      <c r="P16">
        <f t="shared" si="32"/>
        <v>2.6081613936711147E-4</v>
      </c>
      <c r="Q16">
        <f>P16*'Post Process Calc.'!A18*1000</f>
        <v>0</v>
      </c>
      <c r="T16">
        <f t="shared" si="11"/>
        <v>2.6443778008457725E-2</v>
      </c>
    </row>
    <row r="17" spans="1:15">
      <c r="A17" s="95"/>
      <c r="B17" s="95"/>
      <c r="C17" s="290"/>
      <c r="D17" s="252"/>
      <c r="E17" s="252"/>
      <c r="F17" s="290"/>
      <c r="H17" s="296"/>
      <c r="I17" s="296"/>
      <c r="N17" s="296"/>
      <c r="O17" s="292"/>
    </row>
    <row r="23" spans="1:15">
      <c r="G23" s="291" t="s">
        <v>474</v>
      </c>
      <c r="H23" t="s">
        <v>469</v>
      </c>
      <c r="I23" t="s">
        <v>470</v>
      </c>
      <c r="J23" t="s">
        <v>471</v>
      </c>
      <c r="L23" t="s">
        <v>474</v>
      </c>
      <c r="M23" t="s">
        <v>589</v>
      </c>
      <c r="N23" t="s">
        <v>590</v>
      </c>
      <c r="O23" t="s">
        <v>591</v>
      </c>
    </row>
    <row r="24" spans="1:15">
      <c r="G24" s="296">
        <f>SUM(I3:I16)</f>
        <v>973.40344545762866</v>
      </c>
      <c r="H24">
        <v>3.7896928499098297</v>
      </c>
      <c r="I24">
        <v>10.467103523431467</v>
      </c>
      <c r="J24">
        <v>3.1223904954928154E-2</v>
      </c>
      <c r="L24" s="292">
        <f>SUM(O2:O13)</f>
        <v>2.653658253398846</v>
      </c>
      <c r="M24">
        <f>C2</f>
        <v>0.25</v>
      </c>
      <c r="N24">
        <v>18.725793098690978</v>
      </c>
      <c r="O24">
        <v>2.6801594556131819E-2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3" t="s">
        <v>368</v>
      </c>
      <c r="B1" s="533"/>
      <c r="C1" s="533"/>
      <c r="D1" s="533"/>
      <c r="E1" s="533"/>
      <c r="F1" s="533"/>
      <c r="G1" s="533"/>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H1" s="533" t="s">
        <v>484</v>
      </c>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c r="BO1" s="536" t="s">
        <v>375</v>
      </c>
      <c r="BP1" s="536"/>
      <c r="BQ1" s="536"/>
      <c r="BR1" s="536"/>
      <c r="BS1" s="536"/>
      <c r="BT1" s="536"/>
      <c r="BU1" s="536"/>
      <c r="BV1" s="536"/>
      <c r="BW1" s="536"/>
      <c r="BX1" s="536"/>
      <c r="BY1" s="536"/>
      <c r="BZ1" s="536"/>
      <c r="CA1" s="536"/>
      <c r="CB1" s="536"/>
      <c r="CC1" s="536"/>
      <c r="CD1" s="536"/>
      <c r="CE1" s="536"/>
      <c r="CG1" s="535" t="s">
        <v>376</v>
      </c>
      <c r="CH1" s="535"/>
      <c r="CI1" s="535"/>
      <c r="CJ1" s="535"/>
      <c r="CK1" s="535"/>
      <c r="CL1" s="535"/>
      <c r="CM1" s="535"/>
      <c r="CN1" s="535"/>
      <c r="CO1" s="535"/>
      <c r="CP1" s="535"/>
      <c r="CQ1" s="535"/>
      <c r="CR1" s="535"/>
      <c r="CS1" s="535"/>
      <c r="CT1" s="535"/>
      <c r="CU1" s="535"/>
      <c r="CV1" s="535"/>
      <c r="CW1" s="535"/>
      <c r="CX1" s="535"/>
      <c r="CY1" s="535"/>
      <c r="CZ1" s="535"/>
      <c r="DA1" s="535"/>
      <c r="DB1" s="535"/>
      <c r="DC1" s="535"/>
      <c r="DD1" s="535"/>
      <c r="DE1" s="535"/>
      <c r="DF1" s="535"/>
      <c r="DG1" s="535"/>
      <c r="DH1" s="535"/>
      <c r="DI1" s="535"/>
      <c r="DJ1" s="535"/>
      <c r="DK1" s="535"/>
      <c r="DL1" s="535"/>
    </row>
    <row r="2" spans="1:116" s="51" customFormat="1" ht="91" customHeight="1">
      <c r="A2" s="72" t="s">
        <v>1</v>
      </c>
      <c r="B2" s="73" t="s">
        <v>367</v>
      </c>
      <c r="C2" s="72" t="s">
        <v>109</v>
      </c>
      <c r="D2" s="72" t="s">
        <v>108</v>
      </c>
      <c r="E2" s="72" t="s">
        <v>104</v>
      </c>
      <c r="F2" s="72" t="s">
        <v>289</v>
      </c>
      <c r="G2" s="72" t="s">
        <v>53</v>
      </c>
      <c r="H2" s="72" t="s">
        <v>48</v>
      </c>
      <c r="I2" s="72" t="s">
        <v>46</v>
      </c>
      <c r="J2" s="72" t="s">
        <v>346</v>
      </c>
      <c r="K2" s="72" t="s">
        <v>105</v>
      </c>
      <c r="L2" s="72" t="s">
        <v>50</v>
      </c>
      <c r="M2" s="72" t="s">
        <v>47</v>
      </c>
      <c r="N2" s="72" t="s">
        <v>51</v>
      </c>
      <c r="O2" s="72" t="s">
        <v>329</v>
      </c>
      <c r="P2" s="72" t="s">
        <v>58</v>
      </c>
      <c r="Q2" s="72" t="s">
        <v>107</v>
      </c>
      <c r="R2" s="72" t="s">
        <v>59</v>
      </c>
      <c r="S2" s="72" t="s">
        <v>60</v>
      </c>
      <c r="T2" s="72" t="s">
        <v>56</v>
      </c>
      <c r="U2" s="72" t="s">
        <v>106</v>
      </c>
      <c r="V2" s="72" t="s">
        <v>63</v>
      </c>
      <c r="W2" s="72" t="s">
        <v>358</v>
      </c>
      <c r="X2" s="72" t="s">
        <v>49</v>
      </c>
      <c r="Y2" s="72" t="s">
        <v>52</v>
      </c>
      <c r="Z2" s="72" t="s">
        <v>347</v>
      </c>
      <c r="AA2" s="72" t="s">
        <v>54</v>
      </c>
      <c r="AB2" s="72" t="s">
        <v>57</v>
      </c>
      <c r="AC2" s="72" t="s">
        <v>55</v>
      </c>
      <c r="AD2" s="72" t="s">
        <v>111</v>
      </c>
      <c r="AE2" s="72" t="s">
        <v>110</v>
      </c>
      <c r="AF2" s="72" t="s">
        <v>242</v>
      </c>
      <c r="AH2" s="72" t="s">
        <v>1</v>
      </c>
      <c r="AI2" s="73" t="s">
        <v>367</v>
      </c>
      <c r="AJ2" s="72" t="s">
        <v>109</v>
      </c>
      <c r="AK2" s="72" t="s">
        <v>108</v>
      </c>
      <c r="AL2" s="72" t="s">
        <v>104</v>
      </c>
      <c r="AM2" s="72" t="s">
        <v>289</v>
      </c>
      <c r="AN2" s="72" t="s">
        <v>53</v>
      </c>
      <c r="AO2" s="72" t="s">
        <v>48</v>
      </c>
      <c r="AP2" s="72" t="s">
        <v>46</v>
      </c>
      <c r="AQ2" s="72" t="s">
        <v>346</v>
      </c>
      <c r="AR2" s="72" t="s">
        <v>105</v>
      </c>
      <c r="AS2" s="72" t="s">
        <v>50</v>
      </c>
      <c r="AT2" s="72" t="s">
        <v>47</v>
      </c>
      <c r="AU2" s="72" t="s">
        <v>51</v>
      </c>
      <c r="AV2" s="72" t="s">
        <v>329</v>
      </c>
      <c r="AW2" s="72" t="s">
        <v>58</v>
      </c>
      <c r="AX2" s="72" t="s">
        <v>107</v>
      </c>
      <c r="AY2" s="72" t="s">
        <v>59</v>
      </c>
      <c r="AZ2" s="72" t="s">
        <v>60</v>
      </c>
      <c r="BA2" s="72" t="s">
        <v>56</v>
      </c>
      <c r="BB2" s="72" t="s">
        <v>106</v>
      </c>
      <c r="BC2" s="72" t="s">
        <v>63</v>
      </c>
      <c r="BD2" s="72" t="s">
        <v>358</v>
      </c>
      <c r="BE2" s="72" t="s">
        <v>49</v>
      </c>
      <c r="BF2" s="72" t="s">
        <v>52</v>
      </c>
      <c r="BG2" s="72" t="s">
        <v>347</v>
      </c>
      <c r="BH2" s="72" t="s">
        <v>54</v>
      </c>
      <c r="BI2" s="72" t="s">
        <v>57</v>
      </c>
      <c r="BJ2" s="72" t="s">
        <v>55</v>
      </c>
      <c r="BK2" s="72" t="s">
        <v>111</v>
      </c>
      <c r="BL2" s="72" t="s">
        <v>110</v>
      </c>
      <c r="BM2" s="72" t="s">
        <v>242</v>
      </c>
      <c r="BO2" s="53"/>
      <c r="BP2" s="534" t="s">
        <v>352</v>
      </c>
      <c r="BQ2" s="534"/>
      <c r="BR2" s="534"/>
      <c r="BS2" s="534"/>
      <c r="BT2" s="534" t="s">
        <v>353</v>
      </c>
      <c r="BU2" s="534"/>
      <c r="BV2" s="534"/>
      <c r="BW2" s="534"/>
      <c r="BX2" s="534"/>
      <c r="BY2" s="534" t="s">
        <v>354</v>
      </c>
      <c r="BZ2" s="534"/>
      <c r="CA2" s="534"/>
      <c r="CB2" s="534"/>
      <c r="CC2" s="534"/>
      <c r="CD2" s="534"/>
      <c r="CE2" s="534"/>
      <c r="CF2" s="52"/>
      <c r="CG2" s="74" t="s">
        <v>366</v>
      </c>
      <c r="CH2" s="75" t="s">
        <v>367</v>
      </c>
      <c r="CI2" s="59" t="s">
        <v>109</v>
      </c>
      <c r="CJ2" s="59" t="s">
        <v>108</v>
      </c>
      <c r="CK2" s="59" t="s">
        <v>104</v>
      </c>
      <c r="CL2" s="59" t="s">
        <v>289</v>
      </c>
      <c r="CM2" s="59" t="s">
        <v>53</v>
      </c>
      <c r="CN2" s="59" t="s">
        <v>48</v>
      </c>
      <c r="CO2" s="59" t="s">
        <v>46</v>
      </c>
      <c r="CP2" s="59" t="s">
        <v>346</v>
      </c>
      <c r="CQ2" s="59" t="s">
        <v>105</v>
      </c>
      <c r="CR2" s="59" t="s">
        <v>50</v>
      </c>
      <c r="CS2" s="59" t="s">
        <v>47</v>
      </c>
      <c r="CT2" s="59" t="s">
        <v>51</v>
      </c>
      <c r="CU2" s="59" t="s">
        <v>329</v>
      </c>
      <c r="CV2" s="59" t="s">
        <v>58</v>
      </c>
      <c r="CW2" s="59" t="s">
        <v>107</v>
      </c>
      <c r="CX2" s="59" t="s">
        <v>59</v>
      </c>
      <c r="CY2" s="59" t="s">
        <v>60</v>
      </c>
      <c r="CZ2" s="59" t="s">
        <v>56</v>
      </c>
      <c r="DA2" s="59" t="s">
        <v>106</v>
      </c>
      <c r="DB2" s="59" t="s">
        <v>63</v>
      </c>
      <c r="DC2" s="59" t="s">
        <v>358</v>
      </c>
      <c r="DD2" s="59" t="s">
        <v>49</v>
      </c>
      <c r="DE2" s="59" t="s">
        <v>52</v>
      </c>
      <c r="DF2" s="59" t="s">
        <v>347</v>
      </c>
      <c r="DG2" s="59" t="s">
        <v>54</v>
      </c>
      <c r="DH2" s="59" t="s">
        <v>57</v>
      </c>
      <c r="DI2" s="59" t="s">
        <v>55</v>
      </c>
      <c r="DJ2" s="59" t="s">
        <v>111</v>
      </c>
      <c r="DK2" s="59" t="s">
        <v>110</v>
      </c>
      <c r="DL2" s="59" t="s">
        <v>242</v>
      </c>
    </row>
    <row r="3" spans="1:116" s="48" customFormat="1" ht="11">
      <c r="A3" s="111">
        <f>IF(ISBLANK('In Process Calc.'!C3),"",'In Process Calc.'!C3)</f>
        <v>0.53333333332557231</v>
      </c>
      <c r="B3" s="111">
        <f>IF(ISBLANK(Glutamine!H7),"",Glutamine!H7)</f>
        <v>0.25</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0.53333333332557231</v>
      </c>
      <c r="AI3" s="111">
        <f>IF(ISBLANK(Glutamine!H7),"",Glutamine!H7)</f>
        <v>0.25</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290</v>
      </c>
      <c r="BQ3" s="60" t="s">
        <v>291</v>
      </c>
      <c r="BR3" s="60" t="s">
        <v>292</v>
      </c>
      <c r="BS3" s="60" t="s">
        <v>293</v>
      </c>
      <c r="BT3" s="60" t="s">
        <v>290</v>
      </c>
      <c r="BU3" s="60" t="s">
        <v>291</v>
      </c>
      <c r="BV3" s="60" t="s">
        <v>292</v>
      </c>
      <c r="BW3" s="60" t="s">
        <v>293</v>
      </c>
      <c r="BX3" s="60" t="s">
        <v>294</v>
      </c>
      <c r="BY3" s="60" t="s">
        <v>359</v>
      </c>
      <c r="BZ3" s="60" t="s">
        <v>360</v>
      </c>
      <c r="CA3" s="60" t="s">
        <v>361</v>
      </c>
      <c r="CB3" s="60" t="s">
        <v>362</v>
      </c>
      <c r="CC3" s="60" t="s">
        <v>363</v>
      </c>
      <c r="CD3" s="60" t="s">
        <v>364</v>
      </c>
      <c r="CE3" s="60" t="s">
        <v>365</v>
      </c>
      <c r="CF3" s="50"/>
      <c r="CG3" s="76">
        <f>IF(ISBLANK('In Process Calc.'!C3),"",'In Process Calc.'!C3)</f>
        <v>0.53333333332557231</v>
      </c>
      <c r="CH3" s="76">
        <f>$BY$4+$BZ$4*$CG3+$CA$4*$CG3^2+$CB$4*$CG3^3+$CC$4*$CG3^4+$CD$4*$CG3^5+$CE$4*$CG3^6</f>
        <v>0.77746405106227101</v>
      </c>
      <c r="CI3" s="76">
        <f>$BY$5+$BZ$5*$CG3+$CA$5*$CG3^2+$CB$5*$CG3^3+$CC$5*$CG3^4+$CD$5*$CG3^5+$CE$5*$CG3^6</f>
        <v>1106.1784221758769</v>
      </c>
      <c r="CJ3" s="76">
        <f>$BY$6+$BZ$6*$CG3+$CA$6*$CG3^2+$CB$6*$CG3^3+$CC$6*$CG3^4+$CD$6*$CG3^5+$CE$6*$CG3^6</f>
        <v>0</v>
      </c>
      <c r="CK3" s="76">
        <f>$BY$7+$BZ$7*$CG3+$CA$7*$CG3^2+$CB$7*$CG3^3+$CC$7*$CG3^4+$CD$7*$CG3^5+$CE$7*$CG3^6</f>
        <v>252.00140468322894</v>
      </c>
      <c r="CL3" s="76">
        <f>$BY$8+$BZ$8*$CG3+$CA$8*$CG3^2+$CB$8*$CG3^3+$CC$8*$CG3^4+$CD$8*$CG3^5+$CE$8*$CG3^6</f>
        <v>-1.1781876580924495</v>
      </c>
      <c r="CM3" s="76">
        <f>$BY$9+$BZ$9*$CG3+$CA$9*$CG3^2+$CB$9*$CG3^3+$CC$9*$CG3^4+$CD$9*$CG3^5+$CE$9*$CG3^6</f>
        <v>0.48683688628417399</v>
      </c>
      <c r="CN3" s="76">
        <f>$BY$10+$BZ$10*$CG3+$CA$10*$CG3^2+$CB$10*$CG3^3+$CC$10*$CG3^4+$CD$10*$CG3^5+$CE$10*$CG3^6</f>
        <v>0.43846963786623494</v>
      </c>
      <c r="CO3" s="76">
        <f>$BY$11+$BZ$11*$CG3+$CA$11*$CG3^2+$CB$11*$CG3^3+$CC$11*$CG3^4+$CD$11*$CG3^5+$CE$11*$CG3^6</f>
        <v>-0.73464272963729338</v>
      </c>
      <c r="CP3" s="76">
        <f>$BY$12+$BZ$12*$CG3+$CA$12*$CG3^2+$CB$12*$CG3^3+$CC$12*$CG3^4+$CD$12*$CG3^5+$CE$12*$CG3^6</f>
        <v>2.0153964379117904E-2</v>
      </c>
      <c r="CQ3" s="76">
        <f>$BY$13+$BZ$13*$CG3+$CA$13*$CG3^2+$CB$13*$CG3^3+$CC$13*$CG3^4+$CD$13*$CG3^5+$CE$13*$CG3^6</f>
        <v>0.10342680944719113</v>
      </c>
      <c r="CR3" s="76">
        <f>$BY$14+$BZ$14*$CG3+$CA$14*$CG3^2+$CB$14*$CG3^3+$CC$14*$CG3^4+$CD$14*$CG3^5+$CE$14*$CG3^6</f>
        <v>0.17896537923830427</v>
      </c>
      <c r="CS3" s="76">
        <f>$BY$15+$BZ$15*$CG3+$CA$15*$CG3^2+$CB$15*$CG3^3+$CC$15*$CG3^4+$CD$15*$CG3^5+$CE$15*$CG3^6</f>
        <v>4.5812937272949101</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0.43402660913275265</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9.3207824681946665</v>
      </c>
      <c r="DK3" s="76">
        <f>$BY$33+$BZ$33*$CG3+$CA$33*$CG3^2+$CB$33*$CG3^3+$CC$33*$CG3^4+$CD$33*$CG3^5+$CE$33*$CG3^6</f>
        <v>8.1425948101022225</v>
      </c>
      <c r="DL3" s="76">
        <f>$BY$34+$BZ$34*$CG3+$CA$34*$CG3^2+$CB$34*$CG3^3+$CC$34*$CG3^4+$CD$34*$CG3^5+$CE$34*$CG3^6</f>
        <v>37.762174468575815</v>
      </c>
    </row>
    <row r="4" spans="1:116" s="48" customFormat="1" ht="14">
      <c r="A4" s="111">
        <f>IF(ISBLANK('In Process Calc.'!C4),"",'In Process Calc.'!C4)</f>
        <v>21.199999999953434</v>
      </c>
      <c r="B4" s="111">
        <f>IF(ISBLANK(Glutamine!H8),"",Glutamine!H8)</f>
        <v>0.40849999914169305</v>
      </c>
      <c r="C4" s="111">
        <f>IF(ISBLANK('In Process Calc.'!L4),"",'In Process Calc.'!L4)</f>
        <v>300.56999835205067</v>
      </c>
      <c r="D4" s="111">
        <f>IF(ISBLANK('In Process Calc.'!M4),"",'In Process Calc.'!M4)</f>
        <v>0</v>
      </c>
      <c r="E4" s="111">
        <f>IF(ISBLANK('In Process Calc.'!N4),"",'In Process Calc.'!N4)</f>
        <v>0</v>
      </c>
      <c r="F4" s="111">
        <f>IF(ISBLANK('In Process Calc.'!O4),"",'In Process Calc.'!O4)</f>
        <v>-1.2600000000000009E-2</v>
      </c>
      <c r="G4" s="111">
        <f>IF(ISBLANK('In Process Calc.'!P4),"",'In Process Calc.'!P4)</f>
        <v>-4.5240000000000238E-2</v>
      </c>
      <c r="H4" s="111">
        <f>IF(ISBLANK('In Process Calc.'!Q4),"",'In Process Calc.'!Q4)</f>
        <v>0.36622500000000036</v>
      </c>
      <c r="I4" s="111">
        <f>IF(ISBLANK('In Process Calc.'!R4),"",'In Process Calc.'!R4)</f>
        <v>-7.4294999999999611E-2</v>
      </c>
      <c r="J4" s="111">
        <f>IF(ISBLANK('In Process Calc.'!S4),"",'In Process Calc.'!S4)</f>
        <v>-0.11727000000000021</v>
      </c>
      <c r="K4" s="111">
        <f>IF(ISBLANK('In Process Calc.'!T4),"",'In Process Calc.'!T4)</f>
        <v>0.23790920273805341</v>
      </c>
      <c r="L4" s="111">
        <f>IF(ISBLANK('In Process Calc.'!U4),"",'In Process Calc.'!U4)</f>
        <v>0</v>
      </c>
      <c r="M4" s="111">
        <f>IF(ISBLANK('In Process Calc.'!V4),"",'In Process Calc.'!V4)</f>
        <v>-6.2100000000000363E-2</v>
      </c>
      <c r="N4" s="111">
        <f>IF(ISBLANK('In Process Calc.'!W4),"",'In Process Calc.'!W4)</f>
        <v>0</v>
      </c>
      <c r="O4" s="111">
        <f>IF(ISBLANK('In Process Calc.'!X4),"",'In Process Calc.'!X4)</f>
        <v>0</v>
      </c>
      <c r="P4" s="111">
        <f>IF(ISBLANK('In Process Calc.'!Y4),"",'In Process Calc.'!Y4)</f>
        <v>0</v>
      </c>
      <c r="Q4" s="111">
        <f>IF(ISBLANK('In Process Calc.'!Z4),"",'In Process Calc.'!Z4)</f>
        <v>0.83925399644760224</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0.16795499999999935</v>
      </c>
      <c r="AE4" s="111">
        <f>IF(ISBLANK('In Process Calc.'!AN4),"",'In Process Calc.'!AN4)</f>
        <v>0.15535499999999935</v>
      </c>
      <c r="AF4" s="111">
        <f>IF(ISBLANK('In Process Calc.'!AO4),"",'In Process Calc.'!AO4)</f>
        <v>-8.0040000000001499E-2</v>
      </c>
      <c r="AH4" s="111">
        <f>IF(ISBLANK('In Process Calc.'!C4),"",'In Process Calc.'!C4)</f>
        <v>21.199999999953434</v>
      </c>
      <c r="AI4" s="111">
        <f>IF(ISBLANK(Glutamine!H8),"",Glutamine!H8)</f>
        <v>0.40849999914169305</v>
      </c>
      <c r="AJ4" s="111">
        <f>IF(ISBLANK('In Process Calc.'!L4),"",'In Process Calc.'!L4)</f>
        <v>300.56999835205067</v>
      </c>
      <c r="AK4" s="111">
        <f>IF(ISBLANK('In Process Calc.'!M4),"",'In Process Calc.'!M4)</f>
        <v>0</v>
      </c>
      <c r="AL4" s="111">
        <f>IF(ISBLANK('In Process Calc.'!N4),"",'In Process Calc.'!N4)</f>
        <v>0</v>
      </c>
      <c r="AM4" s="111">
        <f>IF(ISBLANK('In Process Calc.'!O4),"",'In Process Calc.'!O4)</f>
        <v>-1.2600000000000009E-2</v>
      </c>
      <c r="AN4" s="111">
        <f>IF(ISBLANK('In Process Calc.'!P4),"",'In Process Calc.'!P4)</f>
        <v>-4.5240000000000238E-2</v>
      </c>
      <c r="AO4" s="111">
        <f>IF(ISBLANK('In Process Calc.'!Q4),"",'In Process Calc.'!Q4)</f>
        <v>0.36622500000000036</v>
      </c>
      <c r="AP4" s="111">
        <f>IF(ISBLANK('In Process Calc.'!R4),"",'In Process Calc.'!R4)</f>
        <v>-7.4294999999999611E-2</v>
      </c>
      <c r="AQ4" s="111">
        <f>IF(ISBLANK('In Process Calc.'!S4),"",'In Process Calc.'!S4)</f>
        <v>-0.11727000000000021</v>
      </c>
      <c r="AR4" s="111">
        <f>IF(ISBLANK('In Process Calc.'!T4),"",'In Process Calc.'!T4)</f>
        <v>0.23790920273805341</v>
      </c>
      <c r="AS4" s="111">
        <f>IF(ISBLANK('In Process Calc.'!U4),"",'In Process Calc.'!U4)</f>
        <v>0</v>
      </c>
      <c r="AT4" s="111">
        <f>IF(ISBLANK('In Process Calc.'!V4),"",'In Process Calc.'!V4)</f>
        <v>-6.2100000000000363E-2</v>
      </c>
      <c r="AU4" s="111">
        <f>IF(ISBLANK('In Process Calc.'!W4),"",'In Process Calc.'!W4)</f>
        <v>0</v>
      </c>
      <c r="AV4" s="111">
        <f>IF(ISBLANK('In Process Calc.'!X4),"",'In Process Calc.'!X4)</f>
        <v>0</v>
      </c>
      <c r="AW4" s="111">
        <f>IF(ISBLANK('In Process Calc.'!Y4),"",'In Process Calc.'!Y4)</f>
        <v>0</v>
      </c>
      <c r="AX4" s="111">
        <f>IF(ISBLANK('In Process Calc.'!Z4),"",'In Process Calc.'!Z4)</f>
        <v>0.83925399644760224</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0.16795499999999935</v>
      </c>
      <c r="BL4" s="111">
        <f>IF(ISBLANK('In Process Calc.'!AN4),"",'In Process Calc.'!AN4)</f>
        <v>0.15535499999999935</v>
      </c>
      <c r="BM4" s="111">
        <f>IF(ISBLANK('In Process Calc.'!AO4),"",'In Process Calc.'!AO4)</f>
        <v>-8.0040000000001499E-2</v>
      </c>
      <c r="BO4" s="55" t="s">
        <v>333</v>
      </c>
      <c r="BP4" s="56">
        <f t="array" ref="BP4:BS4">LINEST($B3:INDEX($B:$B,COUNT($B:$B)+2), $A$3:INDEX($A:$A,COUNT($A:$A)+2)^{1,2,3},TRUE,TRUE)</f>
        <v>-2.5914708974833448E-6</v>
      </c>
      <c r="BQ4" s="56">
        <v>1.1747815899501935E-3</v>
      </c>
      <c r="BR4" s="56">
        <v>-6.8613303905846648E-2</v>
      </c>
      <c r="BS4" s="56">
        <v>0.90529779957586243</v>
      </c>
      <c r="BT4" s="56">
        <f t="array" ref="BT4:BX4">LINEST($B3:INDEX($B:$B,COUNT($B:$B)+2), $A$3:INDEX($A:$A,COUNT($A:$A)+2)^{1,2,3,4},TRUE,TRUE)</f>
        <v>-8.6895836639810307E-10</v>
      </c>
      <c r="BU4" s="56">
        <v>-2.0116372853325028E-6</v>
      </c>
      <c r="BV4" s="56">
        <v>1.0529656875657328E-3</v>
      </c>
      <c r="BW4" s="56">
        <v>-6.025351488338989E-2</v>
      </c>
      <c r="BX4" s="56">
        <v>0.80930005400273419</v>
      </c>
      <c r="BY4" s="57">
        <f>IF('Kinetic Curves'!$B$4=6,#REF!,IF('Kinetic Curves'!$B$4=5,#REF!, IF( 'Kinetic Curves'!$B$4=4, BX4,IF('Kinetic Curves'!$B$4=3, BS4, 0))))</f>
        <v>0.80930005400273419</v>
      </c>
      <c r="BZ4" s="57">
        <f>IF('Kinetic Curves'!$B$4=6,#REF!,IF('Kinetic Curves'!$B$4=5,#REF!, IF( 'Kinetic Curves'!$B$4=4, BW4,IF('Kinetic Curves'!$B$4=3, BR4, 0))))</f>
        <v>-6.025351488338989E-2</v>
      </c>
      <c r="CA4" s="57">
        <f>IF('Kinetic Curves'!$B$4=6,#REF!,IF('Kinetic Curves'!$B$4=5,#REF!, IF( 'Kinetic Curves'!$B$4=4, BV4,IF('Kinetic Curves'!$B$4=3, BQ4, 0))))</f>
        <v>1.0529656875657328E-3</v>
      </c>
      <c r="CB4" s="57">
        <f>IF('Kinetic Curves'!$B$4=6,#REF!,IF('Kinetic Curves'!$B$4=5,#REF!, IF( 'Kinetic Curves'!$B$4=4, BU4,IF('Kinetic Curves'!$B$4=3, BP4, 0))))</f>
        <v>-2.0116372853325028E-6</v>
      </c>
      <c r="CC4" s="57">
        <f>IF('Kinetic Curves'!$B$4=6,#REF!,IF('Kinetic Curves'!$B$4=5,#REF!, IF( 'Kinetic Curves'!$B$4=4,BT4, 0)))</f>
        <v>-8.6895836639810307E-10</v>
      </c>
      <c r="CD4" s="57">
        <f>IF('Kinetic Curves'!$B$4=6,#REF!,IF('Kinetic Curves'!$B$4=5,#REF!, 0))</f>
        <v>0</v>
      </c>
      <c r="CE4" s="57">
        <f>IF('Kinetic Curves'!$B$4=6,#REF!,0)</f>
        <v>0</v>
      </c>
      <c r="CF4" s="49"/>
      <c r="CG4" s="76">
        <f>IF(ISBLANK('In Process Calc.'!C4),"",'In Process Calc.'!C4)</f>
        <v>21.199999999953434</v>
      </c>
      <c r="CH4" s="76">
        <f t="shared" ref="CH4:CH17" si="0">$BY$4+$BZ$4*$CG4+$CA$4*$CG4^2+$CB$4*$CG4^3+$CC$4*$CG4^4+$CD$4*$CG4^5+$CE$4*$CG4^6</f>
        <v>-1.4172226835638914E-2</v>
      </c>
      <c r="CI4" s="76">
        <f t="shared" ref="CI4:CI17" si="1">$BY$5+$BZ$5*$CG4+$CA$5*$CG4^2+$CB$5*$CG4^3+$CC$5*$CG4^4+$CD$5*$CG4^5+$CE$5*$CG4^6</f>
        <v>-599.96459545135053</v>
      </c>
      <c r="CJ4" s="76">
        <f t="shared" ref="CJ4:CJ17" si="2">$BY$6+$BZ$6*$CG4+$CA$6*$CG4^2+$CB$6*$CG4^3+$CC$6*$CG4^4+$CD$6*$CG4^5+$CE$6*$CG4^6</f>
        <v>0</v>
      </c>
      <c r="CK4" s="76">
        <f t="shared" ref="CK4:CK17" si="3">$BY$7+$BZ$7*$CG4+$CA$7*$CG4^2+$CB$7*$CG4^3+$CC$7*$CG4^4+$CD$7*$CG4^5+$CE$7*$CG4^6</f>
        <v>-48.028132127670446</v>
      </c>
      <c r="CL4" s="76">
        <f t="shared" ref="CL4:CL17" si="4">$BY$8+$BZ$8*$CG4+$CA$8*$CG4^2+$CB$8*$CG4^3+$CC$8*$CG4^4+$CD$8*$CG4^5+$CE$8*$CG4^6</f>
        <v>0.67494480278808533</v>
      </c>
      <c r="CM4" s="76">
        <f t="shared" ref="CM4:CM17" si="5">$BY$9+$BZ$9*$CG4+$CA$9*$CG4^2+$CB$9*$CG4^3+$CC$9*$CG4^4+$CD$9*$CG4^5+$CE$9*$CG4^6</f>
        <v>0.28247453994255822</v>
      </c>
      <c r="CN4" s="76">
        <f t="shared" ref="CN4:CN17" si="6">$BY$10+$BZ$10*$CG4+$CA$10*$CG4^2+$CB$10*$CG4^3+$CC$10*$CG4^4+$CD$10*$CG4^5+$CE$10*$CG4^6</f>
        <v>0.93554155012980533</v>
      </c>
      <c r="CO4" s="76">
        <f t="shared" ref="CO4:CO17" si="7">$BY$11+$BZ$11*$CG4+$CA$11*$CG4^2+$CB$11*$CG4^3+$CC$11*$CG4^4+$CD$11*$CG4^5+$CE$11*$CG4^6</f>
        <v>0.54226735951548233</v>
      </c>
      <c r="CP4" s="76">
        <f t="shared" ref="CP4:CP17" si="8">$BY$12+$BZ$12*$CG4+$CA$12*$CG4^2+$CB$12*$CG4^3+$CC$12*$CG4^4+$CD$12*$CG4^5+$CE$12*$CG4^6</f>
        <v>-5.8339700809573458E-2</v>
      </c>
      <c r="CQ4" s="76">
        <f t="shared" ref="CQ4:CQ17" si="9">$BY$13+$BZ$13*$CG4+$CA$13*$CG4^2+$CB$13*$CG4^3+$CC$13*$CG4^4+$CD$13*$CG4^5+$CE$13*$CG4^6</f>
        <v>0.33832500390145293</v>
      </c>
      <c r="CR4" s="76">
        <f t="shared" ref="CR4:CR17" si="10">$BY$14+$BZ$14*$CG4+$CA$14*$CG4^2+$CB$14*$CG4^3+$CC$14*$CG4^4+$CD$14*$CG4^5+$CE$14*$CG4^6</f>
        <v>-0.44974356319480463</v>
      </c>
      <c r="CS4" s="76">
        <f t="shared" ref="CS4:CS17" si="11">$BY$15+$BZ$15*$CG4+$CA$15*$CG4^2+$CB$15*$CG4^3+$CC$15*$CG4^4+$CD$15*$CG4^5+$CE$15*$CG4^6</f>
        <v>0.86119672039976469</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0.53486802251060228</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3.866908969617759</v>
      </c>
      <c r="DK4" s="76">
        <f t="shared" ref="DK4:DK17" si="29">$BY$33+$BZ$33*$CG4+$CA$33*$CG4^2+$CB$33*$CG4^3+$CC$33*$CG4^4+$CD$33*$CG4^5+$CE$33*$CG4^6</f>
        <v>4.541853772405851</v>
      </c>
      <c r="DL4" s="76">
        <f t="shared" ref="DL4:DL17" si="30">$BY$34+$BZ$34*$CG4+$CA$34*$CG4^2+$CB$34*$CG4^3+$CC$34*$CG4^4+$CD$34*$CG4^5+$CE$34*$CG4^6</f>
        <v>6.7995736588887681</v>
      </c>
    </row>
    <row r="5" spans="1:116" s="48" customFormat="1" ht="14">
      <c r="A5" s="111">
        <f>IF(ISBLANK('In Process Calc.'!C5),"",'In Process Calc.'!C5)</f>
        <v>48.46666666661622</v>
      </c>
      <c r="B5" s="111">
        <f>IF(ISBLANK(Glutamine!H9),"",Glutamine!H9)</f>
        <v>0.79</v>
      </c>
      <c r="C5" s="111">
        <f>IF(ISBLANK('In Process Calc.'!L5),"",'In Process Calc.'!L5)</f>
        <v>1021.1999999999999</v>
      </c>
      <c r="D5" s="111">
        <f>IF(ISBLANK('In Process Calc.'!M5),"",'In Process Calc.'!M5)</f>
        <v>0</v>
      </c>
      <c r="E5" s="111">
        <f>IF(ISBLANK('In Process Calc.'!N5),"",'In Process Calc.'!N5)</f>
        <v>0</v>
      </c>
      <c r="F5" s="111">
        <f>IF(ISBLANK('In Process Calc.'!O5),"",'In Process Calc.'!O5)</f>
        <v>-1.1655000000000002E-2</v>
      </c>
      <c r="G5" s="111">
        <f>IF(ISBLANK('In Process Calc.'!P5),"",'In Process Calc.'!P5)</f>
        <v>0.5107649999999998</v>
      </c>
      <c r="H5" s="111">
        <f>IF(ISBLANK('In Process Calc.'!Q5),"",'In Process Calc.'!Q5)</f>
        <v>1.9054500000000005</v>
      </c>
      <c r="I5" s="111">
        <f>IF(ISBLANK('In Process Calc.'!R5),"",'In Process Calc.'!R5)</f>
        <v>3.4650000000001485E-3</v>
      </c>
      <c r="J5" s="111">
        <f>IF(ISBLANK('In Process Calc.'!S5),"",'In Process Calc.'!S5)</f>
        <v>-1.9110000000000127E-2</v>
      </c>
      <c r="K5" s="111">
        <f>IF(ISBLANK('In Process Calc.'!T5),"",'In Process Calc.'!T5)</f>
        <v>2.0361132618648101</v>
      </c>
      <c r="L5" s="111">
        <f>IF(ISBLANK('In Process Calc.'!U5),"",'In Process Calc.'!U5)</f>
        <v>-0.50673000000000001</v>
      </c>
      <c r="M5" s="111">
        <f>IF(ISBLANK('In Process Calc.'!V5),"",'In Process Calc.'!V5)</f>
        <v>5.8274999999999633E-2</v>
      </c>
      <c r="N5" s="111">
        <f>IF(ISBLANK('In Process Calc.'!W5),"",'In Process Calc.'!W5)</f>
        <v>0</v>
      </c>
      <c r="O5" s="111">
        <f>IF(ISBLANK('In Process Calc.'!X5),"",'In Process Calc.'!X5)</f>
        <v>0</v>
      </c>
      <c r="P5" s="111">
        <f>IF(ISBLANK('In Process Calc.'!Y5),"",'In Process Calc.'!Y5)</f>
        <v>0</v>
      </c>
      <c r="Q5" s="111">
        <f>IF(ISBLANK('In Process Calc.'!Z5),"",'In Process Calc.'!Z5)</f>
        <v>3.1455373001776206</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4.8523649999999989</v>
      </c>
      <c r="AE5" s="111">
        <f>IF(ISBLANK('In Process Calc.'!AN5),"",'In Process Calc.'!AN5)</f>
        <v>4.8407099999999987</v>
      </c>
      <c r="AF5" s="111">
        <f>IF(ISBLANK('In Process Calc.'!AO5),"",'In Process Calc.'!AO5)</f>
        <v>8.3782800000000002</v>
      </c>
      <c r="AH5" s="111">
        <f>IF(ISBLANK('In Process Calc.'!C5),"",'In Process Calc.'!C5)</f>
        <v>48.46666666661622</v>
      </c>
      <c r="AI5" s="111">
        <f>IF(ISBLANK(Glutamine!H9),"",Glutamine!H9)</f>
        <v>0.79</v>
      </c>
      <c r="AJ5" s="111">
        <f>IF(ISBLANK('In Process Calc.'!L5),"",'In Process Calc.'!L5)</f>
        <v>1021.1999999999999</v>
      </c>
      <c r="AK5" s="111">
        <f>IF(ISBLANK('In Process Calc.'!M5),"",'In Process Calc.'!M5)</f>
        <v>0</v>
      </c>
      <c r="AL5" s="111">
        <f>IF(ISBLANK('In Process Calc.'!N5),"",'In Process Calc.'!N5)</f>
        <v>0</v>
      </c>
      <c r="AM5" s="111">
        <f>IF(ISBLANK('In Process Calc.'!O5),"",'In Process Calc.'!O5)</f>
        <v>-1.1655000000000002E-2</v>
      </c>
      <c r="AN5" s="111">
        <f>IF(ISBLANK('In Process Calc.'!P5),"",'In Process Calc.'!P5)</f>
        <v>0.5107649999999998</v>
      </c>
      <c r="AO5" s="111">
        <f>IF(ISBLANK('In Process Calc.'!Q5),"",'In Process Calc.'!Q5)</f>
        <v>1.9054500000000005</v>
      </c>
      <c r="AP5" s="111">
        <f>IF(ISBLANK('In Process Calc.'!R5),"",'In Process Calc.'!R5)</f>
        <v>3.4650000000001485E-3</v>
      </c>
      <c r="AQ5" s="111">
        <f>IF(ISBLANK('In Process Calc.'!S5),"",'In Process Calc.'!S5)</f>
        <v>-1.9110000000000127E-2</v>
      </c>
      <c r="AR5" s="111">
        <f>IF(ISBLANK('In Process Calc.'!T5),"",'In Process Calc.'!T5)</f>
        <v>2.0361132618648101</v>
      </c>
      <c r="AS5" s="111">
        <f>IF(ISBLANK('In Process Calc.'!U5),"",'In Process Calc.'!U5)</f>
        <v>-0.50673000000000001</v>
      </c>
      <c r="AT5" s="111">
        <f>IF(ISBLANK('In Process Calc.'!V5),"",'In Process Calc.'!V5)</f>
        <v>5.8274999999999633E-2</v>
      </c>
      <c r="AU5" s="111">
        <f>IF(ISBLANK('In Process Calc.'!W5),"",'In Process Calc.'!W5)</f>
        <v>0</v>
      </c>
      <c r="AV5" s="111">
        <f>IF(ISBLANK('In Process Calc.'!X5),"",'In Process Calc.'!X5)</f>
        <v>0</v>
      </c>
      <c r="AW5" s="111">
        <f>IF(ISBLANK('In Process Calc.'!Y5),"",'In Process Calc.'!Y5)</f>
        <v>0</v>
      </c>
      <c r="AX5" s="111">
        <f>IF(ISBLANK('In Process Calc.'!Z5),"",'In Process Calc.'!Z5)</f>
        <v>3.1455373001776206</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4.8523649999999989</v>
      </c>
      <c r="BL5" s="111">
        <f>IF(ISBLANK('In Process Calc.'!AN5),"",'In Process Calc.'!AN5)</f>
        <v>4.8407099999999987</v>
      </c>
      <c r="BM5" s="111">
        <f>IF(ISBLANK('In Process Calc.'!AO5),"",'In Process Calc.'!AO5)</f>
        <v>8.3782800000000002</v>
      </c>
      <c r="BO5" s="54" t="s">
        <v>109</v>
      </c>
      <c r="BP5" s="56">
        <f t="array" ref="BP5:BS5">LINEST($C3:INDEX($C:$C,COUNT($C:$C)+2), $A$3:INDEX($A:$A,COUNT($A:$A)+2)^{1,2,3},TRUE,TRUE)</f>
        <v>-4.9864055860769883E-3</v>
      </c>
      <c r="BQ5" s="56">
        <v>2.233495721424227</v>
      </c>
      <c r="BR5" s="56">
        <v>-128.79772620907457</v>
      </c>
      <c r="BS5" s="56">
        <v>1174.2359938262816</v>
      </c>
      <c r="BT5" s="56">
        <f t="array" ref="BT5:BX5">LINEST($C3:INDEX($C:$C,COUNT($C:$C)+2),$A$3:INDEX($A:$A,COUNT($A:$A)+2)^{1,2,3,4},TRUE,TRUE)</f>
        <v>5.6211393000545342E-7</v>
      </c>
      <c r="BU5" s="56">
        <v>-5.3614897823732778E-3</v>
      </c>
      <c r="BV5" s="56">
        <v>2.3122962926303274</v>
      </c>
      <c r="BW5" s="56">
        <v>-134.20552713848855</v>
      </c>
      <c r="BX5" s="56">
        <v>1236.3352521134852</v>
      </c>
      <c r="BY5" s="57">
        <f>IF('Cumulative Curves'!$B$9=6,#REF!,IF('Cumulative Curves'!$B$9=5,#REF!, IF( 'Cumulative Curves'!$B$9=4, BX5,IF('Cumulative Curves'!$B$9=3, BS5, 0))))</f>
        <v>1174.2359938262816</v>
      </c>
      <c r="BZ5" s="57">
        <f>IF('Cumulative Curves'!$B$9=6,#REF!,IF('Cumulative Curves'!$B$9=5,#REF!, IF( 'Cumulative Curves'!$B$9=4, BW5,IF('Cumulative Curves'!$B$9=3, BR5, 0))))</f>
        <v>-128.79772620907457</v>
      </c>
      <c r="CA5" s="57">
        <f>IF('Cumulative Curves'!$B$9=6,#REF!,IF('Cumulative Curves'!$B$9=5,#REF!, IF( 'Cumulative Curves'!$B$9=4, BV5,IF('Cumulative Curves'!$B$9=3, BQ5, 0))))</f>
        <v>2.233495721424227</v>
      </c>
      <c r="CB5" s="57">
        <f>IF('Cumulative Curves'!$B$9=6,#REF!,IF('Cumulative Curves'!$B$9=5,#REF!, IF( 'Cumulative Curves'!$B$9=4, BU5,IF('Cumulative Curves'!$B$9=3, BP5, 0))))</f>
        <v>-4.9864055860769883E-3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48.46666666661622</v>
      </c>
      <c r="CH5" s="76">
        <f t="shared" si="0"/>
        <v>0.12863032294194252</v>
      </c>
      <c r="CI5" s="76">
        <f t="shared" si="1"/>
        <v>-389.33691043968031</v>
      </c>
      <c r="CJ5" s="76">
        <f t="shared" si="2"/>
        <v>0</v>
      </c>
      <c r="CK5" s="76">
        <f t="shared" si="3"/>
        <v>-237.42126068210419</v>
      </c>
      <c r="CL5" s="76">
        <f t="shared" si="4"/>
        <v>1.4481785466862531</v>
      </c>
      <c r="CM5" s="76">
        <f t="shared" si="5"/>
        <v>-4.6300832860457858E-2</v>
      </c>
      <c r="CN5" s="76">
        <f t="shared" si="6"/>
        <v>0.95948409604782325</v>
      </c>
      <c r="CO5" s="76">
        <f t="shared" si="7"/>
        <v>0.91402708872440341</v>
      </c>
      <c r="CP5" s="76">
        <f t="shared" si="8"/>
        <v>-3.7755504105188929E-2</v>
      </c>
      <c r="CQ5" s="76">
        <f t="shared" si="9"/>
        <v>1.5915420944172951</v>
      </c>
      <c r="CR5" s="76">
        <f t="shared" si="10"/>
        <v>-0.32585812386501301</v>
      </c>
      <c r="CS5" s="76">
        <f t="shared" si="11"/>
        <v>-3.8877248649252238</v>
      </c>
      <c r="CT5" s="76">
        <f t="shared" si="12"/>
        <v>0</v>
      </c>
      <c r="CU5" s="76">
        <f t="shared" si="13"/>
        <v>0</v>
      </c>
      <c r="CV5" s="76">
        <f t="shared" si="14"/>
        <v>0</v>
      </c>
      <c r="CW5" s="76">
        <f t="shared" si="15"/>
        <v>2.1704909080726078</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-3.760608983655541</v>
      </c>
      <c r="DK5" s="76">
        <f t="shared" si="29"/>
        <v>-2.312430436969283</v>
      </c>
      <c r="DL5" s="76">
        <f t="shared" si="30"/>
        <v>-26.521825311198661</v>
      </c>
    </row>
    <row r="6" spans="1:116" s="48" customFormat="1" ht="12">
      <c r="A6" s="111">
        <f>IF(ISBLANK('In Process Calc.'!C6),"",'In Process Calc.'!C6)</f>
        <v>70.96666666661622</v>
      </c>
      <c r="B6" s="111">
        <f>IF(ISBLANK(Glutamine!H10),"",Glutamine!H10)</f>
        <v>1.3430000377655029</v>
      </c>
      <c r="C6" s="111">
        <f>IF(ISBLANK('In Process Calc.'!L6),"",'In Process Calc.'!L6)</f>
        <v>2035.7180708480835</v>
      </c>
      <c r="D6" s="111">
        <f>IF(ISBLANK('In Process Calc.'!M6),"",'In Process Calc.'!M6)</f>
        <v>0</v>
      </c>
      <c r="E6" s="111">
        <f>IF(ISBLANK('In Process Calc.'!N6),"",'In Process Calc.'!N6)</f>
        <v>0</v>
      </c>
      <c r="F6" s="111">
        <f>IF(ISBLANK('In Process Calc.'!O6),"",'In Process Calc.'!O6)</f>
        <v>-7.5488000000000013E-2</v>
      </c>
      <c r="G6" s="111">
        <f>IF(ISBLANK('In Process Calc.'!P6),"",'In Process Calc.'!P6)</f>
        <v>0.68688799999999983</v>
      </c>
      <c r="H6" s="111">
        <f>IF(ISBLANK('In Process Calc.'!Q6),"",'In Process Calc.'!Q6)</f>
        <v>3.3640249999999994</v>
      </c>
      <c r="I6" s="111">
        <f>IF(ISBLANK('In Process Calc.'!R6),"",'In Process Calc.'!R6)</f>
        <v>7.6089000000000406E-2</v>
      </c>
      <c r="J6" s="111">
        <f>IF(ISBLANK('In Process Calc.'!S6),"",'In Process Calc.'!S6)</f>
        <v>0.15175</v>
      </c>
      <c r="K6" s="111">
        <f>IF(ISBLANK('In Process Calc.'!T6),"",'In Process Calc.'!T6)</f>
        <v>4.1004094487096108</v>
      </c>
      <c r="L6" s="111">
        <f>IF(ISBLANK('In Process Calc.'!U6),"",'In Process Calc.'!U6)</f>
        <v>-0.67160799999999998</v>
      </c>
      <c r="M6" s="111">
        <f>IF(ISBLANK('In Process Calc.'!V6),"",'In Process Calc.'!V6)</f>
        <v>0.16523199999999996</v>
      </c>
      <c r="N6" s="111">
        <f>IF(ISBLANK('In Process Calc.'!W6),"",'In Process Calc.'!W6)</f>
        <v>0</v>
      </c>
      <c r="O6" s="111">
        <f>IF(ISBLANK('In Process Calc.'!X6),"",'In Process Calc.'!X6)</f>
        <v>0</v>
      </c>
      <c r="P6" s="111">
        <f>IF(ISBLANK('In Process Calc.'!Y6),"",'In Process Calc.'!Y6)</f>
        <v>0</v>
      </c>
      <c r="Q6" s="111">
        <f>IF(ISBLANK('In Process Calc.'!Z6),"",'In Process Calc.'!Z6)</f>
        <v>5.5706039076376559</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8.6017189999999975</v>
      </c>
      <c r="AE6" s="111">
        <f>IF(ISBLANK('In Process Calc.'!AN6),"",'In Process Calc.'!AN6)</f>
        <v>8.5262309999999975</v>
      </c>
      <c r="AF6" s="111">
        <f>IF(ISBLANK('In Process Calc.'!AO6),"",'In Process Calc.'!AO6)</f>
        <v>16.486868000000001</v>
      </c>
      <c r="AH6" s="111">
        <f>IF(ISBLANK('In Process Calc.'!C6),"",'In Process Calc.'!C6)</f>
        <v>70.96666666661622</v>
      </c>
      <c r="AI6" s="111">
        <f>IF(ISBLANK(Glutamine!H10),"",Glutamine!H10)</f>
        <v>1.3430000377655029</v>
      </c>
      <c r="AJ6" s="111">
        <f>IF(ISBLANK('In Process Calc.'!L6),"",'In Process Calc.'!L6)</f>
        <v>2035.7180708480835</v>
      </c>
      <c r="AK6" s="111">
        <f>IF(ISBLANK('In Process Calc.'!M6),"",'In Process Calc.'!M6)</f>
        <v>0</v>
      </c>
      <c r="AL6" s="111">
        <f>IF(ISBLANK('In Process Calc.'!N6),"",'In Process Calc.'!N6)</f>
        <v>0</v>
      </c>
      <c r="AM6" s="111">
        <f>IF(ISBLANK('In Process Calc.'!O6),"",'In Process Calc.'!O6)</f>
        <v>-7.5488000000000013E-2</v>
      </c>
      <c r="AN6" s="111">
        <f>IF(ISBLANK('In Process Calc.'!P6),"",'In Process Calc.'!P6)</f>
        <v>0.68688799999999983</v>
      </c>
      <c r="AO6" s="111">
        <f>IF(ISBLANK('In Process Calc.'!Q6),"",'In Process Calc.'!Q6)</f>
        <v>3.3640249999999994</v>
      </c>
      <c r="AP6" s="111">
        <f>IF(ISBLANK('In Process Calc.'!R6),"",'In Process Calc.'!R6)</f>
        <v>7.6089000000000406E-2</v>
      </c>
      <c r="AQ6" s="111">
        <f>IF(ISBLANK('In Process Calc.'!S6),"",'In Process Calc.'!S6)</f>
        <v>0.15175</v>
      </c>
      <c r="AR6" s="111">
        <f>IF(ISBLANK('In Process Calc.'!T6),"",'In Process Calc.'!T6)</f>
        <v>4.1004094487096108</v>
      </c>
      <c r="AS6" s="111">
        <f>IF(ISBLANK('In Process Calc.'!U6),"",'In Process Calc.'!U6)</f>
        <v>-0.67160799999999998</v>
      </c>
      <c r="AT6" s="111">
        <f>IF(ISBLANK('In Process Calc.'!V6),"",'In Process Calc.'!V6)</f>
        <v>0.16523199999999996</v>
      </c>
      <c r="AU6" s="111">
        <f>IF(ISBLANK('In Process Calc.'!W6),"",'In Process Calc.'!W6)</f>
        <v>0</v>
      </c>
      <c r="AV6" s="111">
        <f>IF(ISBLANK('In Process Calc.'!X6),"",'In Process Calc.'!X6)</f>
        <v>0</v>
      </c>
      <c r="AW6" s="111">
        <f>IF(ISBLANK('In Process Calc.'!Y6),"",'In Process Calc.'!Y6)</f>
        <v>0</v>
      </c>
      <c r="AX6" s="111">
        <f>IF(ISBLANK('In Process Calc.'!Z6),"",'In Process Calc.'!Z6)</f>
        <v>5.5706039076376559</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8.6017189999999975</v>
      </c>
      <c r="BL6" s="111">
        <f>IF(ISBLANK('In Process Calc.'!AN6),"",'In Process Calc.'!AN6)</f>
        <v>8.5262309999999975</v>
      </c>
      <c r="BM6" s="111">
        <f>IF(ISBLANK('In Process Calc.'!AO6),"",'In Process Calc.'!AO6)</f>
        <v>16.486868000000001</v>
      </c>
      <c r="BO6" s="54" t="s">
        <v>108</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70.96666666661622</v>
      </c>
      <c r="CH6" s="76">
        <f t="shared" si="0"/>
        <v>1.0953123350449647</v>
      </c>
      <c r="CI6" s="76">
        <f t="shared" si="1"/>
        <v>1500.1962815361965</v>
      </c>
      <c r="CJ6" s="76">
        <f t="shared" si="2"/>
        <v>0</v>
      </c>
      <c r="CK6" s="76">
        <f t="shared" si="3"/>
        <v>-232.8978289753355</v>
      </c>
      <c r="CL6" s="76">
        <f t="shared" si="4"/>
        <v>0.9261932774892021</v>
      </c>
      <c r="CM6" s="76">
        <f t="shared" si="5"/>
        <v>-0.34177576167490958</v>
      </c>
      <c r="CN6" s="76">
        <f t="shared" si="6"/>
        <v>0.85270009590076068</v>
      </c>
      <c r="CO6" s="76">
        <f t="shared" si="7"/>
        <v>0.50449976544246344</v>
      </c>
      <c r="CP6" s="76">
        <f t="shared" si="8"/>
        <v>6.6286724709000031E-2</v>
      </c>
      <c r="CQ6" s="76">
        <f t="shared" si="9"/>
        <v>3.9006189224982202</v>
      </c>
      <c r="CR6" s="76">
        <f t="shared" si="10"/>
        <v>-0.3944631433872246</v>
      </c>
      <c r="CS6" s="76">
        <f t="shared" si="11"/>
        <v>-7.5384719464276086</v>
      </c>
      <c r="CT6" s="76">
        <f t="shared" si="12"/>
        <v>0</v>
      </c>
      <c r="CU6" s="76">
        <f t="shared" si="13"/>
        <v>0</v>
      </c>
      <c r="CV6" s="76">
        <f t="shared" si="14"/>
        <v>0</v>
      </c>
      <c r="CW6" s="76">
        <f t="shared" si="15"/>
        <v>5.2139692296998152</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-10.027346073400906</v>
      </c>
      <c r="DK6" s="76">
        <f t="shared" si="29"/>
        <v>-9.1011527959117018</v>
      </c>
      <c r="DL6" s="76">
        <f t="shared" si="30"/>
        <v>-47.667086130192608</v>
      </c>
    </row>
    <row r="7" spans="1:116" s="48" customFormat="1" ht="12">
      <c r="A7" s="111">
        <f>IF(ISBLANK('In Process Calc.'!C7),"",'In Process Calc.'!C7)</f>
        <v>95.449999999953434</v>
      </c>
      <c r="B7" s="111">
        <f>IF(ISBLANK(Glutamine!H11),"",Glutamine!H11)</f>
        <v>2.6090999675750735</v>
      </c>
      <c r="C7" s="111">
        <f>IF(ISBLANK('In Process Calc.'!L7),"",'In Process Calc.'!L7)</f>
        <v>4371.7850396572121</v>
      </c>
      <c r="D7" s="111">
        <f>IF(ISBLANK('In Process Calc.'!M7),"",'In Process Calc.'!M7)</f>
        <v>0</v>
      </c>
      <c r="E7" s="111">
        <f>IF(ISBLANK('In Process Calc.'!N7),"",'In Process Calc.'!N7)</f>
        <v>38.541310000000003</v>
      </c>
      <c r="F7" s="111">
        <f>IF(ISBLANK('In Process Calc.'!O7),"",'In Process Calc.'!O7)</f>
        <v>-0.371778</v>
      </c>
      <c r="G7" s="111">
        <f>IF(ISBLANK('In Process Calc.'!P7),"",'In Process Calc.'!P7)</f>
        <v>-0.15153600000000012</v>
      </c>
      <c r="H7" s="111">
        <f>IF(ISBLANK('In Process Calc.'!Q7),"",'In Process Calc.'!Q7)</f>
        <v>1.2412779999999999</v>
      </c>
      <c r="I7" s="111">
        <f>IF(ISBLANK('In Process Calc.'!R7),"",'In Process Calc.'!R7)</f>
        <v>0.33073200000000041</v>
      </c>
      <c r="J7" s="111">
        <f>IF(ISBLANK('In Process Calc.'!S7),"",'In Process Calc.'!S7)</f>
        <v>0.38210099999999991</v>
      </c>
      <c r="K7" s="111">
        <f>IF(ISBLANK('In Process Calc.'!T7),"",'In Process Calc.'!T7)</f>
        <v>7.9942980563749506</v>
      </c>
      <c r="L7" s="111">
        <f>IF(ISBLANK('In Process Calc.'!U7),"",'In Process Calc.'!U7)</f>
        <v>-1.2059280000000001</v>
      </c>
      <c r="M7" s="111">
        <f>IF(ISBLANK('In Process Calc.'!V7),"",'In Process Calc.'!V7)</f>
        <v>-7.2246520000000016</v>
      </c>
      <c r="N7" s="111">
        <f>IF(ISBLANK('In Process Calc.'!W7),"",'In Process Calc.'!W7)</f>
        <v>0</v>
      </c>
      <c r="O7" s="111">
        <f>IF(ISBLANK('In Process Calc.'!X7),"",'In Process Calc.'!X7)</f>
        <v>0</v>
      </c>
      <c r="P7" s="111">
        <f>IF(ISBLANK('In Process Calc.'!Y7),"",'In Process Calc.'!Y7)</f>
        <v>0</v>
      </c>
      <c r="Q7" s="111">
        <f>IF(ISBLANK('In Process Calc.'!Z7),"",'In Process Calc.'!Z7)</f>
        <v>9.0244227353463593</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-7.0369400000000022</v>
      </c>
      <c r="AE7" s="111">
        <f>IF(ISBLANK('In Process Calc.'!AN7),"",'In Process Calc.'!AN7)</f>
        <v>-7.4087180000000021</v>
      </c>
      <c r="AF7" s="111">
        <f>IF(ISBLANK('In Process Calc.'!AO7),"",'In Process Calc.'!AO7)</f>
        <v>-33.366136000000012</v>
      </c>
      <c r="AH7" s="111">
        <f>IF(ISBLANK('In Process Calc.'!C7),"",'In Process Calc.'!C7)</f>
        <v>95.449999999953434</v>
      </c>
      <c r="AI7" s="111">
        <f>IF(ISBLANK(Glutamine!H11),"",Glutamine!H11)</f>
        <v>2.6090999675750735</v>
      </c>
      <c r="AJ7" s="111">
        <f>IF(ISBLANK('In Process Calc.'!L7),"",'In Process Calc.'!L7)</f>
        <v>4371.7850396572121</v>
      </c>
      <c r="AK7" s="111">
        <f>IF(ISBLANK('In Process Calc.'!M7),"",'In Process Calc.'!M7)</f>
        <v>0</v>
      </c>
      <c r="AL7" s="111">
        <f>IF(ISBLANK('In Process Calc.'!N7),"",'In Process Calc.'!N7)</f>
        <v>38.541310000000003</v>
      </c>
      <c r="AM7" s="111">
        <f>IF(ISBLANK('In Process Calc.'!O7),"",'In Process Calc.'!O7)</f>
        <v>-0.371778</v>
      </c>
      <c r="AN7" s="111">
        <f>IF(ISBLANK('In Process Calc.'!P7),"",'In Process Calc.'!P7)</f>
        <v>-0.15153600000000012</v>
      </c>
      <c r="AO7" s="111">
        <f>IF(ISBLANK('In Process Calc.'!Q7),"",'In Process Calc.'!Q7)</f>
        <v>1.2412779999999999</v>
      </c>
      <c r="AP7" s="111">
        <f>IF(ISBLANK('In Process Calc.'!R7),"",'In Process Calc.'!R7)</f>
        <v>0.33073200000000041</v>
      </c>
      <c r="AQ7" s="111">
        <f>IF(ISBLANK('In Process Calc.'!S7),"",'In Process Calc.'!S7)</f>
        <v>0.38210099999999991</v>
      </c>
      <c r="AR7" s="111">
        <f>IF(ISBLANK('In Process Calc.'!T7),"",'In Process Calc.'!T7)</f>
        <v>7.9942980563749506</v>
      </c>
      <c r="AS7" s="111">
        <f>IF(ISBLANK('In Process Calc.'!U7),"",'In Process Calc.'!U7)</f>
        <v>-1.2059280000000001</v>
      </c>
      <c r="AT7" s="111">
        <f>IF(ISBLANK('In Process Calc.'!V7),"",'In Process Calc.'!V7)</f>
        <v>-7.2246520000000016</v>
      </c>
      <c r="AU7" s="111">
        <f>IF(ISBLANK('In Process Calc.'!W7),"",'In Process Calc.'!W7)</f>
        <v>0</v>
      </c>
      <c r="AV7" s="111">
        <f>IF(ISBLANK('In Process Calc.'!X7),"",'In Process Calc.'!X7)</f>
        <v>0</v>
      </c>
      <c r="AW7" s="111">
        <f>IF(ISBLANK('In Process Calc.'!Y7),"",'In Process Calc.'!Y7)</f>
        <v>0</v>
      </c>
      <c r="AX7" s="111">
        <f>IF(ISBLANK('In Process Calc.'!Z7),"",'In Process Calc.'!Z7)</f>
        <v>9.0244227353463593</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-7.0369400000000022</v>
      </c>
      <c r="BL7" s="111">
        <f>IF(ISBLANK('In Process Calc.'!AN7),"",'In Process Calc.'!AN7)</f>
        <v>-7.4087180000000021</v>
      </c>
      <c r="BM7" s="111">
        <f>IF(ISBLANK('In Process Calc.'!AO7),"",'In Process Calc.'!AO7)</f>
        <v>-33.366136000000012</v>
      </c>
      <c r="BO7" s="54" t="s">
        <v>104</v>
      </c>
      <c r="BP7" s="56">
        <f t="array" ref="BP7:BS7">LINEST($E3:INDEX($E:$E,COUNT($E:$E)+2),$A$3:INDEX($A:$A,COUNT($A:$A)+2)^{1,2,3},TRUE,TRUE)</f>
        <v>-2.0375128625924136E-4</v>
      </c>
      <c r="BQ7" s="56">
        <v>0.17226439675315028</v>
      </c>
      <c r="BR7" s="56">
        <v>-18.167502107011181</v>
      </c>
      <c r="BS7" s="56">
        <v>261.64177039935475</v>
      </c>
      <c r="BT7" s="56">
        <f t="array" ref="BT7:BX7">LINEST($E3:INDEX($E:$E,COUNT($E:$E)+2),$A$3:INDEX($A:$A,COUNT($A:$A)+2)^{1,2,3,4},TRUE,TRUE)</f>
        <v>-2.727146834727027E-6</v>
      </c>
      <c r="BU7" s="56">
        <v>1.616003791996203E-3</v>
      </c>
      <c r="BV7" s="56">
        <v>-0.2100437384274001</v>
      </c>
      <c r="BW7" s="56">
        <v>8.0689357399244379</v>
      </c>
      <c r="BX7" s="56">
        <v>-39.638426793386316</v>
      </c>
      <c r="BY7" s="57">
        <f>IF('Cumulative Curves'!$B$5=6,#REF!,IF('Cumulative Curves'!$B$5=5,#REF!, IF( 'Cumulative Curves'!$B$5=4, BX7,IF('Cumulative Curves'!$B$5=3, BS7, 0))))</f>
        <v>261.64177039935475</v>
      </c>
      <c r="BZ7" s="57">
        <f>IF('Cumulative Curves'!$B$5=6,#REF!,IF('Cumulative Curves'!$B$5=5,#REF!, IF( 'Cumulative Curves'!$B$5=4, BW7,IF('Cumulative Curves'!$B$5=3, BR7, 0))))</f>
        <v>-18.167502107011181</v>
      </c>
      <c r="CA7" s="57">
        <f>IF('Cumulative Curves'!$B$5=6,#REF!,IF('Cumulative Curves'!$B$5=5,#REF!, IF( 'Cumulative Curves'!$B$5=4, BV7,IF('Cumulative Curves'!$B$5=3, BQ7, 0))))</f>
        <v>0.17226439675315028</v>
      </c>
      <c r="CB7" s="57">
        <f>IF('Cumulative Curves'!$B$5=6,#REF!,IF('Cumulative Curves'!$B$5=5,#REF!, IF( 'Cumulative Curves'!$B$5=4, BU7,IF('Cumulative Curves'!$B$5=3, BP7, 0))))</f>
        <v>-2.0375128625924136E-4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95.449999999953434</v>
      </c>
      <c r="CH7" s="76">
        <f t="shared" si="0"/>
        <v>2.8298782949394119</v>
      </c>
      <c r="CI7" s="76">
        <f t="shared" si="1"/>
        <v>4892.9472393408905</v>
      </c>
      <c r="CJ7" s="76">
        <f t="shared" si="2"/>
        <v>0</v>
      </c>
      <c r="CK7" s="76">
        <f t="shared" si="3"/>
        <v>-80.182126908792782</v>
      </c>
      <c r="CL7" s="76">
        <f t="shared" si="4"/>
        <v>-0.53874793803885712</v>
      </c>
      <c r="CM7" s="76">
        <f t="shared" si="5"/>
        <v>-0.65943197245599816</v>
      </c>
      <c r="CN7" s="76">
        <f t="shared" si="6"/>
        <v>0.94740115973479977</v>
      </c>
      <c r="CO7" s="76">
        <f t="shared" si="7"/>
        <v>-0.30646698050663057</v>
      </c>
      <c r="CP7" s="76">
        <f t="shared" si="8"/>
        <v>0.24802672403231826</v>
      </c>
      <c r="CQ7" s="76">
        <f t="shared" si="9"/>
        <v>8.1012475136994109</v>
      </c>
      <c r="CR7" s="76">
        <f t="shared" si="10"/>
        <v>-1.0411398340708966</v>
      </c>
      <c r="CS7" s="76">
        <f t="shared" si="11"/>
        <v>-11.09322732245764</v>
      </c>
      <c r="CT7" s="76">
        <f t="shared" si="12"/>
        <v>0</v>
      </c>
      <c r="CU7" s="76">
        <f t="shared" si="13"/>
        <v>0</v>
      </c>
      <c r="CV7" s="76">
        <f t="shared" si="14"/>
        <v>0</v>
      </c>
      <c r="CW7" s="76">
        <f t="shared" si="15"/>
        <v>9.9509796748247261</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-16.387993225285939</v>
      </c>
      <c r="DK7" s="76">
        <f t="shared" si="29"/>
        <v>-16.926741163324799</v>
      </c>
      <c r="DL7" s="76">
        <f t="shared" si="30"/>
        <v>-64.25985094671131</v>
      </c>
    </row>
    <row r="8" spans="1:116" s="48" customFormat="1" ht="12">
      <c r="A8" s="111">
        <f>IF(ISBLANK('In Process Calc.'!C8),"",'In Process Calc.'!C8)</f>
        <v>115.8833333333605</v>
      </c>
      <c r="B8" s="111">
        <f>IF(ISBLANK(Glutamine!H12),"",Glutamine!H12)</f>
        <v>3.9289001060485846</v>
      </c>
      <c r="C8" s="111">
        <f>IF(ISBLANK('In Process Calc.'!L8),"",'In Process Calc.'!L8)</f>
        <v>6873.0426911666036</v>
      </c>
      <c r="D8" s="111">
        <f>IF(ISBLANK('In Process Calc.'!M8),"",'In Process Calc.'!M8)</f>
        <v>0</v>
      </c>
      <c r="E8" s="111">
        <f>IF(ISBLANK('In Process Calc.'!N8),"",'In Process Calc.'!N8)</f>
        <v>140.58590962962964</v>
      </c>
      <c r="F8" s="111">
        <f>IF(ISBLANK('In Process Calc.'!O8),"",'In Process Calc.'!O8)</f>
        <v>-0.97580677777777769</v>
      </c>
      <c r="G8" s="111">
        <f>IF(ISBLANK('In Process Calc.'!P8),"",'In Process Calc.'!P8)</f>
        <v>-0.69099285185185233</v>
      </c>
      <c r="H8" s="111">
        <f>IF(ISBLANK('In Process Calc.'!Q8),"",'In Process Calc.'!Q8)</f>
        <v>-0.32574733333333317</v>
      </c>
      <c r="I8" s="111">
        <f>IF(ISBLANK('In Process Calc.'!R8),"",'In Process Calc.'!R8)</f>
        <v>-7.3289185185185068E-2</v>
      </c>
      <c r="J8" s="111">
        <f>IF(ISBLANK('In Process Calc.'!S8),"",'In Process Calc.'!S8)</f>
        <v>0.46410481481481453</v>
      </c>
      <c r="K8" s="111">
        <f>IF(ISBLANK('In Process Calc.'!T8),"",'In Process Calc.'!T8)</f>
        <v>12.867750240484616</v>
      </c>
      <c r="L8" s="111">
        <f>IF(ISBLANK('In Process Calc.'!U8),"",'In Process Calc.'!U8)</f>
        <v>-1.7975822222222222</v>
      </c>
      <c r="M8" s="111">
        <f>IF(ISBLANK('In Process Calc.'!V8),"",'In Process Calc.'!V8)</f>
        <v>-13.546547777777782</v>
      </c>
      <c r="N8" s="111">
        <f>IF(ISBLANK('In Process Calc.'!W8),"",'In Process Calc.'!W8)</f>
        <v>0</v>
      </c>
      <c r="O8" s="111">
        <f>IF(ISBLANK('In Process Calc.'!X8),"",'In Process Calc.'!X8)</f>
        <v>0</v>
      </c>
      <c r="P8" s="111">
        <f>IF(ISBLANK('In Process Calc.'!Y8),"",'In Process Calc.'!Y8)</f>
        <v>0</v>
      </c>
      <c r="Q8" s="111">
        <f>IF(ISBLANK('In Process Calc.'!Z8),"",'In Process Calc.'!Z8)</f>
        <v>12.624469607262681</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-20.678064629629638</v>
      </c>
      <c r="AE8" s="111">
        <f>IF(ISBLANK('In Process Calc.'!AN8),"",'In Process Calc.'!AN8)</f>
        <v>-21.653871407407415</v>
      </c>
      <c r="AF8" s="111">
        <f>IF(ISBLANK('In Process Calc.'!AO8),"",'In Process Calc.'!AO8)</f>
        <v>-76.750703962963001</v>
      </c>
      <c r="AH8" s="111">
        <f>IF(ISBLANK('In Process Calc.'!C8),"",'In Process Calc.'!C8)</f>
        <v>115.8833333333605</v>
      </c>
      <c r="AI8" s="111">
        <f>IF(ISBLANK(Glutamine!H12),"",Glutamine!H12)</f>
        <v>3.9289001060485846</v>
      </c>
      <c r="AJ8" s="111">
        <f>IF(ISBLANK('In Process Calc.'!L8),"",'In Process Calc.'!L8)</f>
        <v>6873.0426911666036</v>
      </c>
      <c r="AK8" s="111">
        <f>IF(ISBLANK('In Process Calc.'!M8),"",'In Process Calc.'!M8)</f>
        <v>0</v>
      </c>
      <c r="AL8" s="111">
        <f>IF(ISBLANK('In Process Calc.'!N8),"",'In Process Calc.'!N8)</f>
        <v>140.58590962962964</v>
      </c>
      <c r="AM8" s="111">
        <f>IF(ISBLANK('In Process Calc.'!O8),"",'In Process Calc.'!O8)</f>
        <v>-0.97580677777777769</v>
      </c>
      <c r="AN8" s="111">
        <f>IF(ISBLANK('In Process Calc.'!P8),"",'In Process Calc.'!P8)</f>
        <v>-0.69099285185185233</v>
      </c>
      <c r="AO8" s="111">
        <f>IF(ISBLANK('In Process Calc.'!Q8),"",'In Process Calc.'!Q8)</f>
        <v>-0.32574733333333317</v>
      </c>
      <c r="AP8" s="111">
        <f>IF(ISBLANK('In Process Calc.'!R8),"",'In Process Calc.'!R8)</f>
        <v>-7.3289185185185068E-2</v>
      </c>
      <c r="AQ8" s="111">
        <f>IF(ISBLANK('In Process Calc.'!S8),"",'In Process Calc.'!S8)</f>
        <v>0.46410481481481453</v>
      </c>
      <c r="AR8" s="111">
        <f>IF(ISBLANK('In Process Calc.'!T8),"",'In Process Calc.'!T8)</f>
        <v>12.867750240484616</v>
      </c>
      <c r="AS8" s="111">
        <f>IF(ISBLANK('In Process Calc.'!U8),"",'In Process Calc.'!U8)</f>
        <v>-1.7975822222222222</v>
      </c>
      <c r="AT8" s="111">
        <f>IF(ISBLANK('In Process Calc.'!V8),"",'In Process Calc.'!V8)</f>
        <v>-13.546547777777782</v>
      </c>
      <c r="AU8" s="111">
        <f>IF(ISBLANK('In Process Calc.'!W8),"",'In Process Calc.'!W8)</f>
        <v>0</v>
      </c>
      <c r="AV8" s="111">
        <f>IF(ISBLANK('In Process Calc.'!X8),"",'In Process Calc.'!X8)</f>
        <v>0</v>
      </c>
      <c r="AW8" s="111">
        <f>IF(ISBLANK('In Process Calc.'!Y8),"",'In Process Calc.'!Y8)</f>
        <v>0</v>
      </c>
      <c r="AX8" s="111">
        <f>IF(ISBLANK('In Process Calc.'!Z8),"",'In Process Calc.'!Z8)</f>
        <v>12.624469607262681</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-20.678064629629638</v>
      </c>
      <c r="BL8" s="111">
        <f>IF(ISBLANK('In Process Calc.'!AN8),"",'In Process Calc.'!AN8)</f>
        <v>-21.653871407407415</v>
      </c>
      <c r="BM8" s="111">
        <f>IF(ISBLANK('In Process Calc.'!AO8),"",'In Process Calc.'!AO8)</f>
        <v>-76.750703962963001</v>
      </c>
      <c r="BO8" s="54" t="s">
        <v>289</v>
      </c>
      <c r="BP8" s="56">
        <f t="array" ref="BP8:BS8">LINEST($AM3:INDEX($AM:$AM,COUNT($AM:$AM)+2),$AH$3:INDEX($AH:$AH,COUNT($AH:$AH)+2)^{1,2,3},TRUE,TRUE)</f>
        <v>3.4510928358414644E-6</v>
      </c>
      <c r="BQ8" s="56">
        <v>-1.5213243099924342E-3</v>
      </c>
      <c r="BR8" s="56">
        <v>0.12114008689263241</v>
      </c>
      <c r="BS8" s="56">
        <v>-1.2423634957296485</v>
      </c>
      <c r="BT8" s="56">
        <f t="array" ref="BT8:BX8">LINEST($AM3:INDEX($AM:$AM,COUNT($AM:$AM)+2),$AH$3:INDEX($AH:$AH,COUNT($AH:$AH)+2)^{1,2,3,4},TRUE,TRUE)</f>
        <v>8.8907101040918563E-10</v>
      </c>
      <c r="BU8" s="56">
        <v>2.8578385726240008E-6</v>
      </c>
      <c r="BV8" s="56">
        <v>-1.396688894068213E-3</v>
      </c>
      <c r="BW8" s="56">
        <v>0.11258680475575476</v>
      </c>
      <c r="BX8" s="56">
        <v>-1.1441438157609887</v>
      </c>
      <c r="BY8" s="57">
        <f>IF('Cumulative Curves'!$B$4=6,#REF!,IF('Cumulative Curves'!$B$4=5,#REF!, IF( 'Cumulative Curves'!$B$4=4, BX8,IF('Cumulative Curves'!$B$4=3, BS8, 0))))</f>
        <v>-1.2423634957296485</v>
      </c>
      <c r="BZ8" s="57">
        <f>IF('Cumulative Curves'!$B$4=6,#REF!,IF('Cumulative Curves'!$B$4=5,#REF!, IF( 'Cumulative Curves'!$B$4=4, BW8,IF('Cumulative Curves'!$B$4=3, BR8, 0))))</f>
        <v>0.12114008689263241</v>
      </c>
      <c r="CA8" s="57">
        <f>IF('Cumulative Curves'!$B$4=6,#REF!,IF('Cumulative Curves'!$B$4=5,#REF!, IF( 'Cumulative Curves'!$B$4=4, BV8,IF('Cumulative Curves'!$B$4=3, BQ8, 0))))</f>
        <v>-1.5213243099924342E-3</v>
      </c>
      <c r="CB8" s="57">
        <f>IF('Cumulative Curves'!$B$4=6,#REF!,IF('Cumulative Curves'!$B$4=5,#REF!, IF( 'Cumulative Curves'!$B$4=4, BU8,IF('Cumulative Curves'!$B$4=3, BP8, 0))))</f>
        <v>3.4510928358414644E-6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115.8833333333605</v>
      </c>
      <c r="CH8" s="76">
        <f t="shared" si="0"/>
        <v>4.6799451352079897</v>
      </c>
      <c r="CI8" s="76">
        <f t="shared" si="1"/>
        <v>8482.4215296594721</v>
      </c>
      <c r="CJ8" s="76">
        <f t="shared" si="2"/>
        <v>0</v>
      </c>
      <c r="CK8" s="76">
        <f t="shared" si="3"/>
        <v>152.58456687617843</v>
      </c>
      <c r="CL8" s="76">
        <f t="shared" si="4"/>
        <v>-2.2634697930361138</v>
      </c>
      <c r="CM8" s="76">
        <f t="shared" si="5"/>
        <v>-0.90066798767947742</v>
      </c>
      <c r="CN8" s="76">
        <f t="shared" si="6"/>
        <v>1.3633757602109933</v>
      </c>
      <c r="CO8" s="76">
        <f t="shared" si="7"/>
        <v>-1.0583600345236064</v>
      </c>
      <c r="CP8" s="76">
        <f t="shared" si="8"/>
        <v>0.43923398592327417</v>
      </c>
      <c r="CQ8" s="76">
        <f t="shared" si="9"/>
        <v>13.135927201784792</v>
      </c>
      <c r="CR8" s="76">
        <f t="shared" si="10"/>
        <v>-2.0072676981368178</v>
      </c>
      <c r="CS8" s="76">
        <f t="shared" si="11"/>
        <v>-13.623377480702988</v>
      </c>
      <c r="CT8" s="76">
        <f t="shared" si="12"/>
        <v>0</v>
      </c>
      <c r="CU8" s="76">
        <f t="shared" si="13"/>
        <v>0</v>
      </c>
      <c r="CV8" s="76">
        <f t="shared" si="14"/>
        <v>0</v>
      </c>
      <c r="CW8" s="76">
        <f t="shared" si="15"/>
        <v>14.434485981703567</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-21.018868711384791</v>
      </c>
      <c r="DK8" s="76">
        <f t="shared" si="29"/>
        <v>-23.28233850442091</v>
      </c>
      <c r="DL8" s="76">
        <f t="shared" si="30"/>
        <v>-73.066575647284239</v>
      </c>
    </row>
    <row r="9" spans="1:116" s="48" customFormat="1" ht="12">
      <c r="A9" s="111">
        <f>IF(ISBLANK('In Process Calc.'!C9),"",'In Process Calc.'!C9)</f>
        <v>141.08333333325572</v>
      </c>
      <c r="B9" s="111">
        <f>IF(ISBLANK(Glutamine!H13),"",Glutamine!H13)</f>
        <v>6.4754999710083014</v>
      </c>
      <c r="C9" s="111">
        <f>IF(ISBLANK('In Process Calc.'!L9),"",'In Process Calc.'!L9)</f>
        <v>11714.652945386082</v>
      </c>
      <c r="D9" s="111">
        <f>IF(ISBLANK('In Process Calc.'!M9),"",'In Process Calc.'!M9)</f>
        <v>0</v>
      </c>
      <c r="E9" s="111">
        <f>IF(ISBLANK('In Process Calc.'!N9),"",'In Process Calc.'!N9)</f>
        <v>367.41201777777781</v>
      </c>
      <c r="F9" s="111">
        <f>IF(ISBLANK('In Process Calc.'!O9),"",'In Process Calc.'!O9)</f>
        <v>-2.5364640000000001</v>
      </c>
      <c r="G9" s="111">
        <f>IF(ISBLANK('In Process Calc.'!P9),"",'In Process Calc.'!P9)</f>
        <v>-1.7317006666666663</v>
      </c>
      <c r="H9" s="111">
        <f>IF(ISBLANK('In Process Calc.'!Q9),"",'In Process Calc.'!Q9)</f>
        <v>-0.83796922222222425</v>
      </c>
      <c r="I9" s="111">
        <f>IF(ISBLANK('In Process Calc.'!R9),"",'In Process Calc.'!R9)</f>
        <v>-0.82828455555555602</v>
      </c>
      <c r="J9" s="111">
        <f>IF(ISBLANK('In Process Calc.'!S9),"",'In Process Calc.'!S9)</f>
        <v>0.64156177777777768</v>
      </c>
      <c r="K9" s="111">
        <f>IF(ISBLANK('In Process Calc.'!T9),"",'In Process Calc.'!T9)</f>
        <v>20.620079823926854</v>
      </c>
      <c r="L9" s="111">
        <f>IF(ISBLANK('In Process Calc.'!U9),"",'In Process Calc.'!U9)</f>
        <v>-2.9726013333333334</v>
      </c>
      <c r="M9" s="111">
        <f>IF(ISBLANK('In Process Calc.'!V9),"",'In Process Calc.'!V9)</f>
        <v>-19.842863333333334</v>
      </c>
      <c r="N9" s="111">
        <f>IF(ISBLANK('In Process Calc.'!W9),"",'In Process Calc.'!W9)</f>
        <v>0</v>
      </c>
      <c r="O9" s="111">
        <f>IF(ISBLANK('In Process Calc.'!X9),"",'In Process Calc.'!X9)</f>
        <v>0</v>
      </c>
      <c r="P9" s="111">
        <f>IF(ISBLANK('In Process Calc.'!Y9),"",'In Process Calc.'!Y9)</f>
        <v>0</v>
      </c>
      <c r="Q9" s="111">
        <f>IF(ISBLANK('In Process Calc.'!Z9),"",'In Process Calc.'!Z9)</f>
        <v>18.566434774028025</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-36.472432111111118</v>
      </c>
      <c r="AE9" s="111">
        <f>IF(ISBLANK('In Process Calc.'!AN9),"",'In Process Calc.'!AN9)</f>
        <v>-39.00889611111112</v>
      </c>
      <c r="AF9" s="111">
        <f>IF(ISBLANK('In Process Calc.'!AO9),"",'In Process Calc.'!AO9)</f>
        <v>-119.67377977777778</v>
      </c>
      <c r="AH9" s="111">
        <f>IF(ISBLANK('In Process Calc.'!C9),"",'In Process Calc.'!C9)</f>
        <v>141.08333333325572</v>
      </c>
      <c r="AI9" s="111">
        <f>IF(ISBLANK(Glutamine!H13),"",Glutamine!H13)</f>
        <v>6.4754999710083014</v>
      </c>
      <c r="AJ9" s="111">
        <f>IF(ISBLANK('In Process Calc.'!L9),"",'In Process Calc.'!L9)</f>
        <v>11714.652945386082</v>
      </c>
      <c r="AK9" s="111">
        <f>IF(ISBLANK('In Process Calc.'!M9),"",'In Process Calc.'!M9)</f>
        <v>0</v>
      </c>
      <c r="AL9" s="111">
        <f>IF(ISBLANK('In Process Calc.'!N9),"",'In Process Calc.'!N9)</f>
        <v>367.41201777777781</v>
      </c>
      <c r="AM9" s="111">
        <f>IF(ISBLANK('In Process Calc.'!O9),"",'In Process Calc.'!O9)</f>
        <v>-2.5364640000000001</v>
      </c>
      <c r="AN9" s="111">
        <f>IF(ISBLANK('In Process Calc.'!P9),"",'In Process Calc.'!P9)</f>
        <v>-1.7317006666666663</v>
      </c>
      <c r="AO9" s="111">
        <f>IF(ISBLANK('In Process Calc.'!Q9),"",'In Process Calc.'!Q9)</f>
        <v>-0.83796922222222425</v>
      </c>
      <c r="AP9" s="111">
        <f>IF(ISBLANK('In Process Calc.'!R9),"",'In Process Calc.'!R9)</f>
        <v>-0.82828455555555602</v>
      </c>
      <c r="AQ9" s="111">
        <f>IF(ISBLANK('In Process Calc.'!S9),"",'In Process Calc.'!S9)</f>
        <v>0.64156177777777768</v>
      </c>
      <c r="AR9" s="111">
        <f>IF(ISBLANK('In Process Calc.'!T9),"",'In Process Calc.'!T9)</f>
        <v>20.620079823926854</v>
      </c>
      <c r="AS9" s="111">
        <f>IF(ISBLANK('In Process Calc.'!U9),"",'In Process Calc.'!U9)</f>
        <v>-2.9726013333333334</v>
      </c>
      <c r="AT9" s="111">
        <f>IF(ISBLANK('In Process Calc.'!V9),"",'In Process Calc.'!V9)</f>
        <v>-19.842863333333334</v>
      </c>
      <c r="AU9" s="111">
        <f>IF(ISBLANK('In Process Calc.'!W9),"",'In Process Calc.'!W9)</f>
        <v>0</v>
      </c>
      <c r="AV9" s="111">
        <f>IF(ISBLANK('In Process Calc.'!X9),"",'In Process Calc.'!X9)</f>
        <v>0</v>
      </c>
      <c r="AW9" s="111">
        <f>IF(ISBLANK('In Process Calc.'!Y9),"",'In Process Calc.'!Y9)</f>
        <v>0</v>
      </c>
      <c r="AX9" s="111">
        <f>IF(ISBLANK('In Process Calc.'!Z9),"",'In Process Calc.'!Z9)</f>
        <v>18.566434774028025</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-36.472432111111118</v>
      </c>
      <c r="BL9" s="111">
        <f>IF(ISBLANK('In Process Calc.'!AN9),"",'In Process Calc.'!AN9)</f>
        <v>-39.00889611111112</v>
      </c>
      <c r="BM9" s="111">
        <f>IF(ISBLANK('In Process Calc.'!AO9),"",'In Process Calc.'!AO9)</f>
        <v>-119.67377977777778</v>
      </c>
      <c r="BO9" s="54" t="s">
        <v>53</v>
      </c>
      <c r="BP9" s="56">
        <f t="array" ref="BP9:BS9">LINEST($AN3:INDEX($AN:$AN,COUNT($AN:$AN)+2),$AH$3:INDEX($AH:$AH,COUNT($AH:$AH)+2)^{1,2,3},TRUE,TRUE)</f>
        <v>3.3601278811286439E-7</v>
      </c>
      <c r="BQ9" s="56">
        <v>-6.8844200908105399E-5</v>
      </c>
      <c r="BR9" s="56">
        <v>-8.5471990121029889E-3</v>
      </c>
      <c r="BS9" s="56">
        <v>0.49141492379999141</v>
      </c>
      <c r="BT9" s="56">
        <f t="array" ref="BT9:BX9">LINEST($AN3:INDEX($AN:$AN,COUNT($AN:$AN)+2),$AH$3:INDEX($AH:$AH,COUNT($AH:$AH)+2)^{1,2,3,4},TRUE,TRUE)</f>
        <v>-8.5620644900564915E-9</v>
      </c>
      <c r="BU9" s="56">
        <v>6.0492586382177687E-6</v>
      </c>
      <c r="BV9" s="56">
        <v>-1.2691268064527941E-3</v>
      </c>
      <c r="BW9" s="56">
        <v>7.3823896659871227E-2</v>
      </c>
      <c r="BX9" s="56">
        <v>-0.4544749142876654</v>
      </c>
      <c r="BY9" s="57">
        <f>IF('Cumulative Curves'!$B$6=6,#REF!,IF('Cumulative Curves'!$B$6=5,#REF!, IF( 'Cumulative Curves'!$B$6=4, BX9,IF('Cumulative Curves'!$B$6=3, BS9, 0))))</f>
        <v>0.49141492379999141</v>
      </c>
      <c r="BZ9" s="57">
        <f>IF('Cumulative Curves'!$B$6=6,#REF!,IF('Cumulative Curves'!$B$6=5,#REF!, IF( 'Cumulative Curves'!$B$6=4, BW9,IF('Cumulative Curves'!$B$6=3, BR9, 0))))</f>
        <v>-8.5471990121029889E-3</v>
      </c>
      <c r="CA9" s="57">
        <f>IF('Cumulative Curves'!$B$6=6,#REF!,IF('Cumulative Curves'!$B$6=5,#REF!, IF( 'Cumulative Curves'!$B$6=4, BV9,IF('Cumulative Curves'!$B$6=3, BQ9, 0))))</f>
        <v>-6.8844200908105399E-5</v>
      </c>
      <c r="CB9" s="57">
        <f>IF('Cumulative Curves'!$B$6=6,#REF!,IF('Cumulative Curves'!$B$6=5,#REF!, IF( 'Cumulative Curves'!$B$6=4, BU9,IF('Cumulative Curves'!$B$6=3, BP9, 0))))</f>
        <v>3.3601278811286439E-7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141.08333333325572</v>
      </c>
      <c r="CH9" s="76">
        <f t="shared" si="0"/>
        <v>7.2739559454749365</v>
      </c>
      <c r="CI9" s="76">
        <f t="shared" si="1"/>
        <v>13456.859365731103</v>
      </c>
      <c r="CJ9" s="76">
        <f t="shared" si="2"/>
        <v>0</v>
      </c>
      <c r="CK9" s="76">
        <f t="shared" si="3"/>
        <v>555.17471836729328</v>
      </c>
      <c r="CL9" s="76">
        <f t="shared" si="4"/>
        <v>-4.7413876854860106</v>
      </c>
      <c r="CM9" s="76">
        <f t="shared" si="5"/>
        <v>-1.1411731198517039</v>
      </c>
      <c r="CN9" s="76">
        <f t="shared" si="6"/>
        <v>2.4185663272932167</v>
      </c>
      <c r="CO9" s="76">
        <f t="shared" si="7"/>
        <v>-1.8639682002091047</v>
      </c>
      <c r="CP9" s="76">
        <f t="shared" si="8"/>
        <v>0.70483989394185553</v>
      </c>
      <c r="CQ9" s="76">
        <f t="shared" si="9"/>
        <v>21.380861535995862</v>
      </c>
      <c r="CR9" s="76">
        <f t="shared" si="10"/>
        <v>-3.4763247791491581</v>
      </c>
      <c r="CS9" s="76">
        <f t="shared" si="11"/>
        <v>-16.062212378663137</v>
      </c>
      <c r="CT9" s="76">
        <f t="shared" si="12"/>
        <v>0</v>
      </c>
      <c r="CU9" s="76">
        <f t="shared" si="13"/>
        <v>0</v>
      </c>
      <c r="CV9" s="76">
        <f t="shared" si="14"/>
        <v>0</v>
      </c>
      <c r="CW9" s="76">
        <f t="shared" si="15"/>
        <v>19.574366657031568</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-25.474725160212664</v>
      </c>
      <c r="DK9" s="76">
        <f t="shared" si="29"/>
        <v>-30.216112845698671</v>
      </c>
      <c r="DL9" s="76">
        <f t="shared" si="30"/>
        <v>-77.71308640638172</v>
      </c>
    </row>
    <row r="10" spans="1:116" s="48" customFormat="1" ht="12">
      <c r="A10" s="111">
        <f>IF(ISBLANK('In Process Calc.'!C10),"",'In Process Calc.'!C10)</f>
        <v>164.73333333333721</v>
      </c>
      <c r="B10" s="111">
        <f>IF(ISBLANK(Glutamine!H14),"",Glutamine!H14)</f>
        <v>9.8106001449584959</v>
      </c>
      <c r="C10" s="111">
        <f>IF(ISBLANK('In Process Calc.'!L10),"",'In Process Calc.'!L10)</f>
        <v>18115.331097036687</v>
      </c>
      <c r="D10" s="111">
        <f>IF(ISBLANK('In Process Calc.'!M10),"",'In Process Calc.'!M10)</f>
        <v>0</v>
      </c>
      <c r="E10" s="111">
        <f>IF(ISBLANK('In Process Calc.'!N10),"",'In Process Calc.'!N10)</f>
        <v>732.5997188888889</v>
      </c>
      <c r="F10" s="111">
        <f>IF(ISBLANK('In Process Calc.'!O10),"",'In Process Calc.'!O10)</f>
        <v>-5.6530212222222218</v>
      </c>
      <c r="G10" s="111">
        <f>IF(ISBLANK('In Process Calc.'!P10),"",'In Process Calc.'!P10)</f>
        <v>-2.5387945185185186</v>
      </c>
      <c r="H10" s="111">
        <f>IF(ISBLANK('In Process Calc.'!Q10),"",'In Process Calc.'!Q10)</f>
        <v>1.069827555555555</v>
      </c>
      <c r="I10" s="111">
        <f>IF(ISBLANK('In Process Calc.'!R10),"",'In Process Calc.'!R10)</f>
        <v>-2.3466398888888893</v>
      </c>
      <c r="J10" s="111">
        <f>IF(ISBLANK('In Process Calc.'!S10),"",'In Process Calc.'!S10)</f>
        <v>0.7885806296296296</v>
      </c>
      <c r="K10" s="111">
        <f>IF(ISBLANK('In Process Calc.'!T10),"",'In Process Calc.'!T10)</f>
        <v>30.756762103315186</v>
      </c>
      <c r="L10" s="111">
        <f>IF(ISBLANK('In Process Calc.'!U10),"",'In Process Calc.'!U10)</f>
        <v>-4.6580169999999992</v>
      </c>
      <c r="M10" s="111">
        <f>IF(ISBLANK('In Process Calc.'!V10),"",'In Process Calc.'!V10)</f>
        <v>-26.255684148148145</v>
      </c>
      <c r="N10" s="111">
        <f>IF(ISBLANK('In Process Calc.'!W10),"",'In Process Calc.'!W10)</f>
        <v>0</v>
      </c>
      <c r="O10" s="111">
        <f>IF(ISBLANK('In Process Calc.'!X10),"",'In Process Calc.'!X10)</f>
        <v>0</v>
      </c>
      <c r="P10" s="111">
        <f>IF(ISBLANK('In Process Calc.'!Y10),"",'In Process Calc.'!Y10)</f>
        <v>0</v>
      </c>
      <c r="Q10" s="111">
        <f>IF(ISBLANK('In Process Calc.'!Z10),"",'In Process Calc.'!Z10)</f>
        <v>24.799363528715215</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-50.009740962962965</v>
      </c>
      <c r="AE10" s="111">
        <f>IF(ISBLANK('In Process Calc.'!AN10),"",'In Process Calc.'!AN10)</f>
        <v>-55.662762185185187</v>
      </c>
      <c r="AF10" s="111">
        <f>IF(ISBLANK('In Process Calc.'!AO10),"",'In Process Calc.'!AO10)</f>
        <v>-153.21797474074074</v>
      </c>
      <c r="AH10" s="111">
        <f>IF(ISBLANK('In Process Calc.'!C10),"",'In Process Calc.'!C10)</f>
        <v>164.73333333333721</v>
      </c>
      <c r="AI10" s="111">
        <f>IF(ISBLANK(Glutamine!H14),"",Glutamine!H14)</f>
        <v>9.8106001449584959</v>
      </c>
      <c r="AJ10" s="111">
        <f>IF(ISBLANK('In Process Calc.'!L10),"",'In Process Calc.'!L10)</f>
        <v>18115.331097036687</v>
      </c>
      <c r="AK10" s="111">
        <f>IF(ISBLANK('In Process Calc.'!M10),"",'In Process Calc.'!M10)</f>
        <v>0</v>
      </c>
      <c r="AL10" s="111">
        <f>IF(ISBLANK('In Process Calc.'!N10),"",'In Process Calc.'!N10)</f>
        <v>732.5997188888889</v>
      </c>
      <c r="AM10" s="111">
        <f>IF(ISBLANK('In Process Calc.'!O10),"",'In Process Calc.'!O10)</f>
        <v>-5.6530212222222218</v>
      </c>
      <c r="AN10" s="111">
        <f>IF(ISBLANK('In Process Calc.'!P10),"",'In Process Calc.'!P10)</f>
        <v>-2.5387945185185186</v>
      </c>
      <c r="AO10" s="111">
        <f>IF(ISBLANK('In Process Calc.'!Q10),"",'In Process Calc.'!Q10)</f>
        <v>1.069827555555555</v>
      </c>
      <c r="AP10" s="111">
        <f>IF(ISBLANK('In Process Calc.'!R10),"",'In Process Calc.'!R10)</f>
        <v>-2.3466398888888893</v>
      </c>
      <c r="AQ10" s="111">
        <f>IF(ISBLANK('In Process Calc.'!S10),"",'In Process Calc.'!S10)</f>
        <v>0.7885806296296296</v>
      </c>
      <c r="AR10" s="111">
        <f>IF(ISBLANK('In Process Calc.'!T10),"",'In Process Calc.'!T10)</f>
        <v>30.756762103315186</v>
      </c>
      <c r="AS10" s="111">
        <f>IF(ISBLANK('In Process Calc.'!U10),"",'In Process Calc.'!U10)</f>
        <v>-4.6580169999999992</v>
      </c>
      <c r="AT10" s="111">
        <f>IF(ISBLANK('In Process Calc.'!V10),"",'In Process Calc.'!V10)</f>
        <v>-26.255684148148145</v>
      </c>
      <c r="AU10" s="111">
        <f>IF(ISBLANK('In Process Calc.'!W10),"",'In Process Calc.'!W10)</f>
        <v>0</v>
      </c>
      <c r="AV10" s="111">
        <f>IF(ISBLANK('In Process Calc.'!X10),"",'In Process Calc.'!X10)</f>
        <v>0</v>
      </c>
      <c r="AW10" s="111">
        <f>IF(ISBLANK('In Process Calc.'!Y10),"",'In Process Calc.'!Y10)</f>
        <v>0</v>
      </c>
      <c r="AX10" s="111">
        <f>IF(ISBLANK('In Process Calc.'!Z10),"",'In Process Calc.'!Z10)</f>
        <v>24.799363528715215</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-50.009740962962965</v>
      </c>
      <c r="BL10" s="111">
        <f>IF(ISBLANK('In Process Calc.'!AN10),"",'In Process Calc.'!AN10)</f>
        <v>-55.662762185185187</v>
      </c>
      <c r="BM10" s="111">
        <f>IF(ISBLANK('In Process Calc.'!AO10),"",'In Process Calc.'!AO10)</f>
        <v>-153.21797474074074</v>
      </c>
      <c r="BO10" s="54" t="s">
        <v>48</v>
      </c>
      <c r="BP10" s="56">
        <f t="array" ref="BP10:BS10">LINEST($AO3:INDEX($AO:$AO,COUNT($AO:$AO)+2),$AH$3:INDEX($AH:$AH,COUNT($AH:$AH)+2)^{1,2,3},TRUE,TRUE)</f>
        <v>-1.7707348368507709E-6</v>
      </c>
      <c r="BQ10" s="56">
        <v>9.3981216831290663E-4</v>
      </c>
      <c r="BR10" s="56">
        <v>-8.7381763190172143E-2</v>
      </c>
      <c r="BS10" s="56">
        <v>1.8930331093117374</v>
      </c>
      <c r="BT10" s="56">
        <f t="array" ref="BT10:BX10">LINEST($AO3:INDEX($AO:$AO,COUNT($AO:$AO)+2),$AH$3:INDEX($AH:$AH,COUNT($AH:$AH)+2)^{1,2,3,4},TRUE,TRUE)</f>
        <v>-1.3362896230758361E-8</v>
      </c>
      <c r="BU10" s="56">
        <v>7.1459827987645797E-6</v>
      </c>
      <c r="BV10" s="56">
        <v>-9.3348041481410113E-4</v>
      </c>
      <c r="BW10" s="56">
        <v>4.1175596446253439E-2</v>
      </c>
      <c r="BX10" s="56">
        <v>0.41677376008898648</v>
      </c>
      <c r="BY10" s="57">
        <f>IF('Cumulative Curves'!$B$7=6,#REF!,IF('Cumulative Curves'!$B$7=5,#REF!, IF( 'Cumulative Curves'!$B$7=4, BX10,IF('Cumulative Curves'!$B$7=3, BS10, 0))))</f>
        <v>0.41677376008898648</v>
      </c>
      <c r="BZ10" s="57">
        <f>IF('Cumulative Curves'!$B$7=6,#REF!,IF('Cumulative Curves'!$B$7=5,#REF!, IF( 'Cumulative Curves'!$B$7=4, BW10,IF('Cumulative Curves'!$B$7=3, BR10, 0))))</f>
        <v>4.1175596446253439E-2</v>
      </c>
      <c r="CA10" s="57">
        <f>IF('Cumulative Curves'!$B$7=6,#REF!,IF('Cumulative Curves'!$B$7=5,#REF!, IF( 'Cumulative Curves'!$B$7=4, BV10,IF('Cumulative Curves'!$B$7=3, BQ10, 0))))</f>
        <v>-9.3348041481410113E-4</v>
      </c>
      <c r="CB10" s="57">
        <f>IF('Cumulative Curves'!$B$7=6,#REF!,IF('Cumulative Curves'!$B$7=5,#REF!, IF( 'Cumulative Curves'!$B$7=4, BU10,IF('Cumulative Curves'!$B$7=3, BP10, 0))))</f>
        <v>7.1459827987645797E-6</v>
      </c>
      <c r="CC10" s="57">
        <f>IF('Cumulative Curves'!$B$7=6,#REF!,IF('Cumulative Curves'!$B$7=5,#REF!, IF( 'Cumulative Curves'!$B$7=4,BT10, 0)))</f>
        <v>-1.3362896230758361E-8</v>
      </c>
      <c r="CD10" s="57">
        <f>IF('Cumulative Curves'!$B$7=6,#REF!,IF('Cumulative Curves'!$B$7=5,#REF!, 0))</f>
        <v>0</v>
      </c>
      <c r="CE10" s="57">
        <f>IF('Cumulative Curves'!$B$7=6,#REF!,0)</f>
        <v>0</v>
      </c>
      <c r="CF10" s="49"/>
      <c r="CG10" s="76">
        <f>IF(ISBLANK('In Process Calc.'!C10),"",'In Process Calc.'!C10)</f>
        <v>164.73333333333721</v>
      </c>
      <c r="CH10" s="76">
        <f t="shared" si="0"/>
        <v>9.8252401251443509</v>
      </c>
      <c r="CI10" s="76">
        <f t="shared" si="1"/>
        <v>18276.360741692904</v>
      </c>
      <c r="CJ10" s="76">
        <f t="shared" si="2"/>
        <v>0</v>
      </c>
      <c r="CK10" s="76">
        <f t="shared" si="3"/>
        <v>1032.7540626199125</v>
      </c>
      <c r="CL10" s="76">
        <f t="shared" si="4"/>
        <v>-7.1431421486791962</v>
      </c>
      <c r="CM10" s="76">
        <f t="shared" si="5"/>
        <v>-1.2827187272032528</v>
      </c>
      <c r="CN10" s="76">
        <f t="shared" si="6"/>
        <v>3.9723900539627</v>
      </c>
      <c r="CO10" s="76">
        <f t="shared" si="7"/>
        <v>-2.3502010253815282</v>
      </c>
      <c r="CP10" s="76">
        <f t="shared" si="8"/>
        <v>0.96444940793525014</v>
      </c>
      <c r="CQ10" s="76">
        <f t="shared" si="9"/>
        <v>31.165343980283303</v>
      </c>
      <c r="CR10" s="76">
        <f t="shared" si="10"/>
        <v>-4.8050301866436724</v>
      </c>
      <c r="CS10" s="76">
        <f t="shared" si="11"/>
        <v>-17.532781159981056</v>
      </c>
      <c r="CT10" s="76">
        <f t="shared" si="12"/>
        <v>0</v>
      </c>
      <c r="CU10" s="76">
        <f t="shared" si="13"/>
        <v>0</v>
      </c>
      <c r="CV10" s="76">
        <f t="shared" si="14"/>
        <v>0</v>
      </c>
      <c r="CW10" s="76">
        <f t="shared" si="15"/>
        <v>22.911832808170413</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-27.99203899654054</v>
      </c>
      <c r="DK10" s="76">
        <f t="shared" si="29"/>
        <v>-35.135181145219732</v>
      </c>
      <c r="DL10" s="76">
        <f t="shared" si="30"/>
        <v>-75.931423484633456</v>
      </c>
    </row>
    <row r="11" spans="1:116" s="48" customFormat="1" ht="12">
      <c r="A11" s="111">
        <f>IF(ISBLANK('In Process Calc.'!C11),"",'In Process Calc.'!C11)</f>
        <v>189.11666666652309</v>
      </c>
      <c r="B11" s="111">
        <f>IF(ISBLANK(Glutamine!H15),"",Glutamine!H15)</f>
        <v>12.582400186157226</v>
      </c>
      <c r="C11" s="111">
        <f>IF(ISBLANK('In Process Calc.'!L11),"",'In Process Calc.'!L11)</f>
        <v>23686.574742786324</v>
      </c>
      <c r="D11" s="111">
        <f>IF(ISBLANK('In Process Calc.'!M11),"",'In Process Calc.'!M11)</f>
        <v>0</v>
      </c>
      <c r="E11" s="111">
        <f>IF(ISBLANK('In Process Calc.'!N11),"",'In Process Calc.'!N11)</f>
        <v>1364.7481370370374</v>
      </c>
      <c r="F11" s="111">
        <f>IF(ISBLANK('In Process Calc.'!O11),"",'In Process Calc.'!O11)</f>
        <v>-10.351283333333333</v>
      </c>
      <c r="G11" s="111">
        <f>IF(ISBLANK('In Process Calc.'!P11),"",'In Process Calc.'!P11)</f>
        <v>-2.3388891851851863</v>
      </c>
      <c r="H11" s="111">
        <f>IF(ISBLANK('In Process Calc.'!Q11),"",'In Process Calc.'!Q11)</f>
        <v>9.6444920370370362</v>
      </c>
      <c r="I11" s="111">
        <f>IF(ISBLANK('In Process Calc.'!R11),"",'In Process Calc.'!R11)</f>
        <v>-3.9236738148148156</v>
      </c>
      <c r="J11" s="111">
        <f>IF(ISBLANK('In Process Calc.'!S11),"",'In Process Calc.'!S11)</f>
        <v>1.1072614814814814</v>
      </c>
      <c r="K11" s="111">
        <f>IF(ISBLANK('In Process Calc.'!T11),"",'In Process Calc.'!T11)</f>
        <v>44.226152156654031</v>
      </c>
      <c r="L11" s="111">
        <f>IF(ISBLANK('In Process Calc.'!U11),"",'In Process Calc.'!U11)</f>
        <v>-6.6042706666666664</v>
      </c>
      <c r="M11" s="111">
        <f>IF(ISBLANK('In Process Calc.'!V11),"",'In Process Calc.'!V11)</f>
        <v>-25.159784592592597</v>
      </c>
      <c r="N11" s="111">
        <f>IF(ISBLANK('In Process Calc.'!W11),"",'In Process Calc.'!W11)</f>
        <v>0</v>
      </c>
      <c r="O11" s="111">
        <f>IF(ISBLANK('In Process Calc.'!X11),"",'In Process Calc.'!X11)</f>
        <v>0</v>
      </c>
      <c r="P11" s="111">
        <f>IF(ISBLANK('In Process Calc.'!Y11),"",'In Process Calc.'!Y11)</f>
        <v>0</v>
      </c>
      <c r="Q11" s="111">
        <f>IF(ISBLANK('In Process Calc.'!Z11),"",'In Process Calc.'!Z11)</f>
        <v>27.923384974672718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-40.49533277777779</v>
      </c>
      <c r="AE11" s="111">
        <f>IF(ISBLANK('In Process Calc.'!AN11),"",'In Process Calc.'!AN11)</f>
        <v>-50.846616111111125</v>
      </c>
      <c r="AF11" s="111">
        <f>IF(ISBLANK('In Process Calc.'!AO11),"",'In Process Calc.'!AO11)</f>
        <v>-112.27291962962967</v>
      </c>
      <c r="AH11" s="111">
        <f>IF(ISBLANK('In Process Calc.'!C11),"",'In Process Calc.'!C11)</f>
        <v>189.11666666652309</v>
      </c>
      <c r="AI11" s="111">
        <f>IF(ISBLANK(Glutamine!H15),"",Glutamine!H15)</f>
        <v>12.582400186157226</v>
      </c>
      <c r="AJ11" s="111">
        <f>IF(ISBLANK('In Process Calc.'!L11),"",'In Process Calc.'!L11)</f>
        <v>23686.574742786324</v>
      </c>
      <c r="AK11" s="111">
        <f>IF(ISBLANK('In Process Calc.'!M11),"",'In Process Calc.'!M11)</f>
        <v>0</v>
      </c>
      <c r="AL11" s="111">
        <f>IF(ISBLANK('In Process Calc.'!N11),"",'In Process Calc.'!N11)</f>
        <v>1364.7481370370374</v>
      </c>
      <c r="AM11" s="111">
        <f>IF(ISBLANK('In Process Calc.'!O11),"",'In Process Calc.'!O11)</f>
        <v>-10.351283333333333</v>
      </c>
      <c r="AN11" s="111">
        <f>IF(ISBLANK('In Process Calc.'!P11),"",'In Process Calc.'!P11)</f>
        <v>-2.3388891851851863</v>
      </c>
      <c r="AO11" s="111">
        <f>IF(ISBLANK('In Process Calc.'!Q11),"",'In Process Calc.'!Q11)</f>
        <v>9.6444920370370362</v>
      </c>
      <c r="AP11" s="111">
        <f>IF(ISBLANK('In Process Calc.'!R11),"",'In Process Calc.'!R11)</f>
        <v>-3.9236738148148156</v>
      </c>
      <c r="AQ11" s="111">
        <f>IF(ISBLANK('In Process Calc.'!S11),"",'In Process Calc.'!S11)</f>
        <v>1.1072614814814814</v>
      </c>
      <c r="AR11" s="111">
        <f>IF(ISBLANK('In Process Calc.'!T11),"",'In Process Calc.'!T11)</f>
        <v>44.226152156654031</v>
      </c>
      <c r="AS11" s="111">
        <f>IF(ISBLANK('In Process Calc.'!U11),"",'In Process Calc.'!U11)</f>
        <v>-6.6042706666666664</v>
      </c>
      <c r="AT11" s="111">
        <f>IF(ISBLANK('In Process Calc.'!V11),"",'In Process Calc.'!V11)</f>
        <v>-25.159784592592597</v>
      </c>
      <c r="AU11" s="111">
        <f>IF(ISBLANK('In Process Calc.'!W11),"",'In Process Calc.'!W11)</f>
        <v>0</v>
      </c>
      <c r="AV11" s="111">
        <f>IF(ISBLANK('In Process Calc.'!X11),"",'In Process Calc.'!X11)</f>
        <v>0</v>
      </c>
      <c r="AW11" s="111">
        <f>IF(ISBLANK('In Process Calc.'!Y11),"",'In Process Calc.'!Y11)</f>
        <v>0</v>
      </c>
      <c r="AX11" s="111">
        <f>IF(ISBLANK('In Process Calc.'!Z11),"",'In Process Calc.'!Z11)</f>
        <v>27.923384974672718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-40.49533277777779</v>
      </c>
      <c r="BL11" s="111">
        <f>IF(ISBLANK('In Process Calc.'!AN11),"",'In Process Calc.'!AN11)</f>
        <v>-50.846616111111125</v>
      </c>
      <c r="BM11" s="111">
        <f>IF(ISBLANK('In Process Calc.'!AO11),"",'In Process Calc.'!AO11)</f>
        <v>-112.27291962962967</v>
      </c>
      <c r="BO11" s="54" t="s">
        <v>46</v>
      </c>
      <c r="BP11" s="56">
        <f t="array" ref="BP11:BS11">LINEST($AP3:INDEX($AP:$AP,COUNT($AP:$AP)+2),$AH$3:INDEX($AH:$AH,COUNT($AH:$AH)+2)^{1,2,3},TRUE,TRUE)</f>
        <v>5.1141767852275523E-7</v>
      </c>
      <c r="BQ11" s="56">
        <v>-1.7781499844214468E-4</v>
      </c>
      <c r="BR11" s="56">
        <v>4.433856820196579E-3</v>
      </c>
      <c r="BS11" s="56">
        <v>0.1982471100015335</v>
      </c>
      <c r="BT11" s="56">
        <f t="array" ref="BT11:BX11">LINEST($AP3:INDEX($AP:$AP,COUNT($AP:$AP)+2),$AH$3:INDEX($AH:$AH,COUNT($AH:$AH)+2)^{1,2,3,4},TRUE,TRUE)</f>
        <v>-8.8743047454765919E-9</v>
      </c>
      <c r="BU11" s="56">
        <v>6.4330134360111293E-6</v>
      </c>
      <c r="BV11" s="56">
        <v>-1.4218693541023365E-3</v>
      </c>
      <c r="BW11" s="56">
        <v>8.9808850907292528E-2</v>
      </c>
      <c r="BX11" s="56">
        <v>-0.7821373158092868</v>
      </c>
      <c r="BY11" s="57">
        <f>IF('Cumulative Curves'!$B$8=6,#REF!,IF('Cumulative Curves'!$B$8=5,#REF!, IF( 'Cumulative Curves'!$B$8=4, BX11,IF('Cumulative Curves'!$B$8=3, BS11, 0))))</f>
        <v>-0.7821373158092868</v>
      </c>
      <c r="BZ11" s="57">
        <f>IF('Cumulative Curves'!$B$8=6,#REF!,IF('Cumulative Curves'!$B$8=5,#REF!, IF( 'Cumulative Curves'!$B$8=4, BW11,IF('Cumulative Curves'!$B$8=3, BR11, 0))))</f>
        <v>8.9808850907292528E-2</v>
      </c>
      <c r="CA11" s="57">
        <f>IF('Cumulative Curves'!$B$8=6,#REF!,IF('Cumulative Curves'!$B$8=5,#REF!, IF( 'Cumulative Curves'!$B$8=4, BV11,IF('Cumulative Curves'!$B$8=3, BQ11, 0))))</f>
        <v>-1.4218693541023365E-3</v>
      </c>
      <c r="CB11" s="57">
        <f>IF('Cumulative Curves'!$B$8=6,#REF!,IF('Cumulative Curves'!$B$8=5,#REF!, IF( 'Cumulative Curves'!$B$8=4, BU11,IF('Cumulative Curves'!$B$8=3, BP11, 0))))</f>
        <v>6.4330134360111293E-6</v>
      </c>
      <c r="CC11" s="57">
        <f>IF('Cumulative Curves'!$B$8=6,#REF!,IF('Cumulative Curves'!$B$8=5,#REF!, IF( 'Cumulative Curves'!$B$8=4,BT11, 0)))</f>
        <v>-8.8743047454765919E-9</v>
      </c>
      <c r="CD11" s="57">
        <f>IF('Cumulative Curves'!$B$8=6,#REF!,IF('Cumulative Curves'!$B$8=5,#REF!, 0))</f>
        <v>0</v>
      </c>
      <c r="CE11" s="57">
        <f>IF('Cumulative Curves'!$B$8=6,#REF!,0)</f>
        <v>0</v>
      </c>
      <c r="CF11" s="49"/>
      <c r="CG11" s="76">
        <f>IF(ISBLANK('In Process Calc.'!C11),"",'In Process Calc.'!C11)</f>
        <v>189.11666666652309</v>
      </c>
      <c r="CH11" s="76">
        <f t="shared" si="0"/>
        <v>12.356001126343767</v>
      </c>
      <c r="CI11" s="76">
        <f t="shared" si="1"/>
        <v>22970.721832471361</v>
      </c>
      <c r="CJ11" s="76">
        <f t="shared" si="2"/>
        <v>0</v>
      </c>
      <c r="CK11" s="76">
        <f t="shared" si="3"/>
        <v>1608.7913659840819</v>
      </c>
      <c r="CL11" s="76">
        <f t="shared" si="4"/>
        <v>-9.4006613605533005</v>
      </c>
      <c r="CM11" s="76">
        <f t="shared" si="5"/>
        <v>-1.3145072664666304</v>
      </c>
      <c r="CN11" s="76">
        <f t="shared" si="6"/>
        <v>6.0585212288710579</v>
      </c>
      <c r="CO11" s="76">
        <f t="shared" si="7"/>
        <v>-2.4911320704202264</v>
      </c>
      <c r="CP11" s="76">
        <f t="shared" si="8"/>
        <v>1.2215975794195009</v>
      </c>
      <c r="CQ11" s="76">
        <f t="shared" si="9"/>
        <v>43.203559922208441</v>
      </c>
      <c r="CR11" s="76">
        <f t="shared" si="10"/>
        <v>-5.8105755657659515</v>
      </c>
      <c r="CS11" s="76">
        <f t="shared" si="11"/>
        <v>-18.07631811323494</v>
      </c>
      <c r="CT11" s="76">
        <f t="shared" si="12"/>
        <v>0</v>
      </c>
      <c r="CU11" s="76">
        <f t="shared" si="13"/>
        <v>0</v>
      </c>
      <c r="CV11" s="76">
        <f t="shared" si="14"/>
        <v>0</v>
      </c>
      <c r="CW11" s="76">
        <f t="shared" si="15"/>
        <v>23.854285845554138</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-28.467813068722513</v>
      </c>
      <c r="DK11" s="76">
        <f t="shared" si="29"/>
        <v>-37.868474429275828</v>
      </c>
      <c r="DL11" s="76">
        <f t="shared" si="30"/>
        <v>-67.975920049063603</v>
      </c>
    </row>
    <row r="12" spans="1:116" s="48" customFormat="1" ht="12">
      <c r="A12" s="111">
        <f>IF(ISBLANK('In Process Calc.'!C12),"",'In Process Calc.'!C12)</f>
        <v>213.06666666653473</v>
      </c>
      <c r="B12" s="111">
        <f>IF(ISBLANK(Glutamine!H16),"",Glutamine!H16)</f>
        <v>15.968199594116211</v>
      </c>
      <c r="C12" s="111">
        <f>IF(ISBLANK('In Process Calc.'!L12),"",'In Process Calc.'!L12)</f>
        <v>30156.120093410151</v>
      </c>
      <c r="D12" s="111">
        <f>IF(ISBLANK('In Process Calc.'!M12),"",'In Process Calc.'!M12)</f>
        <v>0</v>
      </c>
      <c r="E12" s="111">
        <f>IF(ISBLANK('In Process Calc.'!N12),"",'In Process Calc.'!N12)</f>
        <v>2236.0992422222225</v>
      </c>
      <c r="F12" s="111">
        <f>IF(ISBLANK('In Process Calc.'!O12),"",'In Process Calc.'!O12)</f>
        <v>-13.914271000000001</v>
      </c>
      <c r="G12" s="111">
        <f>IF(ISBLANK('In Process Calc.'!P12),"",'In Process Calc.'!P12)</f>
        <v>-1.2555183055555559</v>
      </c>
      <c r="H12" s="111">
        <f>IF(ISBLANK('In Process Calc.'!Q12),"",'In Process Calc.'!Q12)</f>
        <v>11.713494277777777</v>
      </c>
      <c r="I12" s="111">
        <f>IF(ISBLANK('In Process Calc.'!R12),"",'In Process Calc.'!R12)</f>
        <v>-3.2401467222222231</v>
      </c>
      <c r="J12" s="111">
        <f>IF(ISBLANK('In Process Calc.'!S12),"",'In Process Calc.'!S12)</f>
        <v>1.4612817499999999</v>
      </c>
      <c r="K12" s="111">
        <f>IF(ISBLANK('In Process Calc.'!T12),"",'In Process Calc.'!T12)</f>
        <v>58.261340562456823</v>
      </c>
      <c r="L12" s="111">
        <f>IF(ISBLANK('In Process Calc.'!U12),"",'In Process Calc.'!U12)</f>
        <v>-6.1420965833333332</v>
      </c>
      <c r="M12" s="111">
        <f>IF(ISBLANK('In Process Calc.'!V12),"",'In Process Calc.'!V12)</f>
        <v>-19.101567166666669</v>
      </c>
      <c r="N12" s="111">
        <f>IF(ISBLANK('In Process Calc.'!W12),"",'In Process Calc.'!W12)</f>
        <v>0</v>
      </c>
      <c r="O12" s="111">
        <f>IF(ISBLANK('In Process Calc.'!X12),"",'In Process Calc.'!X12)</f>
        <v>0</v>
      </c>
      <c r="P12" s="111">
        <f>IF(ISBLANK('In Process Calc.'!Y12),"",'In Process Calc.'!Y12)</f>
        <v>0</v>
      </c>
      <c r="Q12" s="111">
        <f>IF(ISBLANK('In Process Calc.'!Z12),"",'In Process Calc.'!Z12)</f>
        <v>20.008677471876855</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-27.212699222222231</v>
      </c>
      <c r="AE12" s="111">
        <f>IF(ISBLANK('In Process Calc.'!AN12),"",'In Process Calc.'!AN12)</f>
        <v>-41.126970222222234</v>
      </c>
      <c r="AF12" s="111">
        <f>IF(ISBLANK('In Process Calc.'!AO12),"",'In Process Calc.'!AO12)</f>
        <v>-49.347534861111129</v>
      </c>
      <c r="AH12" s="111">
        <f>IF(ISBLANK('In Process Calc.'!C12),"",'In Process Calc.'!C12)</f>
        <v>213.06666666653473</v>
      </c>
      <c r="AI12" s="111">
        <f>IF(ISBLANK(Glutamine!H16),"",Glutamine!H16)</f>
        <v>15.968199594116211</v>
      </c>
      <c r="AJ12" s="111">
        <f>IF(ISBLANK('In Process Calc.'!L12),"",'In Process Calc.'!L12)</f>
        <v>30156.120093410151</v>
      </c>
      <c r="AK12" s="111">
        <f>IF(ISBLANK('In Process Calc.'!M12),"",'In Process Calc.'!M12)</f>
        <v>0</v>
      </c>
      <c r="AL12" s="111">
        <f>IF(ISBLANK('In Process Calc.'!N12),"",'In Process Calc.'!N12)</f>
        <v>2236.0992422222225</v>
      </c>
      <c r="AM12" s="111">
        <f>IF(ISBLANK('In Process Calc.'!O12),"",'In Process Calc.'!O12)</f>
        <v>-13.914271000000001</v>
      </c>
      <c r="AN12" s="111">
        <f>IF(ISBLANK('In Process Calc.'!P12),"",'In Process Calc.'!P12)</f>
        <v>-1.2555183055555559</v>
      </c>
      <c r="AO12" s="111">
        <f>IF(ISBLANK('In Process Calc.'!Q12),"",'In Process Calc.'!Q12)</f>
        <v>11.713494277777777</v>
      </c>
      <c r="AP12" s="111">
        <f>IF(ISBLANK('In Process Calc.'!R12),"",'In Process Calc.'!R12)</f>
        <v>-3.2401467222222231</v>
      </c>
      <c r="AQ12" s="111">
        <f>IF(ISBLANK('In Process Calc.'!S12),"",'In Process Calc.'!S12)</f>
        <v>1.4612817499999999</v>
      </c>
      <c r="AR12" s="111">
        <f>IF(ISBLANK('In Process Calc.'!T12),"",'In Process Calc.'!T12)</f>
        <v>58.261340562456823</v>
      </c>
      <c r="AS12" s="111">
        <f>IF(ISBLANK('In Process Calc.'!U12),"",'In Process Calc.'!U12)</f>
        <v>-6.1420965833333332</v>
      </c>
      <c r="AT12" s="111">
        <f>IF(ISBLANK('In Process Calc.'!V12),"",'In Process Calc.'!V12)</f>
        <v>-19.101567166666669</v>
      </c>
      <c r="AU12" s="111">
        <f>IF(ISBLANK('In Process Calc.'!W12),"",'In Process Calc.'!W12)</f>
        <v>0</v>
      </c>
      <c r="AV12" s="111">
        <f>IF(ISBLANK('In Process Calc.'!X12),"",'In Process Calc.'!X12)</f>
        <v>0</v>
      </c>
      <c r="AW12" s="111">
        <f>IF(ISBLANK('In Process Calc.'!Y12),"",'In Process Calc.'!Y12)</f>
        <v>0</v>
      </c>
      <c r="AX12" s="111">
        <f>IF(ISBLANK('In Process Calc.'!Z12),"",'In Process Calc.'!Z12)</f>
        <v>20.008677471876855</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-27.212699222222231</v>
      </c>
      <c r="BL12" s="111">
        <f>IF(ISBLANK('In Process Calc.'!AN12),"",'In Process Calc.'!AN12)</f>
        <v>-41.126970222222234</v>
      </c>
      <c r="BM12" s="111">
        <f>IF(ISBLANK('In Process Calc.'!AO12),"",'In Process Calc.'!AO12)</f>
        <v>-49.347534861111129</v>
      </c>
      <c r="BO12" s="54" t="s">
        <v>346</v>
      </c>
      <c r="BP12" s="56">
        <f t="array" ref="BP12:BS12">LINEST($AQ3:INDEX($AQ:$AQ,COUNT($AQ:$AQ)+2),$AH$3:INDEX($AH:$AH,COUNT($AH:$AH)+2)^{1,2,3},TRUE,TRUE)</f>
        <v>-2.4476724874279634E-7</v>
      </c>
      <c r="BQ12" s="56">
        <v>1.1216879882797919E-4</v>
      </c>
      <c r="BR12" s="56">
        <v>-6.1230371515245052E-3</v>
      </c>
      <c r="BS12" s="56">
        <v>2.3387715533649267E-2</v>
      </c>
      <c r="BT12" s="56">
        <f t="array" ref="BT12:BX12">LINEST($AQ3:INDEX($AQ:$AQ,COUNT($AQ:$AQ)+2),$AH$3:INDEX($AH:$AH,COUNT($AH:$AH)+2)^{1,2,3,4},TRUE,TRUE)</f>
        <v>-7.7992864184257062E-10</v>
      </c>
      <c r="BU12" s="56">
        <v>2.7565911356268333E-7</v>
      </c>
      <c r="BV12" s="56">
        <v>2.8336281507544752E-6</v>
      </c>
      <c r="BW12" s="56">
        <v>1.3802439612417277E-3</v>
      </c>
      <c r="BX12" s="56">
        <v>-6.2774515270515252E-2</v>
      </c>
      <c r="BY12" s="57">
        <f>IF('Cumulative Curves'!$B$10=6,#REF!,IF('Cumulative Curves'!$B$10=5,#REF!, IF( 'Cumulative Curves'!$B$10=4, BX12,IF('Cumulative Curves'!$B$10=3, BS12, 0))))</f>
        <v>2.3387715533649267E-2</v>
      </c>
      <c r="BZ12" s="57">
        <f>IF('Cumulative Curves'!$B$10=6,#REF!,IF('Cumulative Curves'!$B$10=5,#REF!, IF( 'Cumulative Curves'!$B$10=4, BW12,IF('Cumulative Curves'!$B$10=3, BR12, 0))))</f>
        <v>-6.1230371515245052E-3</v>
      </c>
      <c r="CA12" s="57">
        <f>IF('Cumulative Curves'!$B$10=6,#REF!,IF('Cumulative Curves'!$B$10=5,#REF!, IF( 'Cumulative Curves'!$B$10=4, BV12,IF('Cumulative Curves'!$B$10=3, BQ12, 0))))</f>
        <v>1.1216879882797919E-4</v>
      </c>
      <c r="CB12" s="57">
        <f>IF('Cumulative Curves'!$B$10=6,#REF!,IF('Cumulative Curves'!$B$10=5,#REF!, IF( 'Cumulative Curves'!$B$10=4, BU12,IF('Cumulative Curves'!$B$10=3, BP12, 0))))</f>
        <v>-2.4476724874279634E-7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213.06666666653473</v>
      </c>
      <c r="CH12" s="76">
        <f t="shared" si="0"/>
        <v>14.524425284387947</v>
      </c>
      <c r="CI12" s="76">
        <f t="shared" si="1"/>
        <v>26894.768514352574</v>
      </c>
      <c r="CJ12" s="76">
        <f t="shared" si="2"/>
        <v>0</v>
      </c>
      <c r="CK12" s="76">
        <f t="shared" si="3"/>
        <v>2240.2894497999887</v>
      </c>
      <c r="CL12" s="76">
        <f t="shared" si="4"/>
        <v>-11.114329270231352</v>
      </c>
      <c r="CM12" s="76">
        <f t="shared" si="5"/>
        <v>-1.2049142729445403</v>
      </c>
      <c r="CN12" s="76">
        <f t="shared" si="6"/>
        <v>8.3931743970849269</v>
      </c>
      <c r="CO12" s="76">
        <f t="shared" si="7"/>
        <v>-2.2608740253816144</v>
      </c>
      <c r="CP12" s="76">
        <f t="shared" si="8"/>
        <v>1.4433912113000651</v>
      </c>
      <c r="CQ12" s="76">
        <f t="shared" si="9"/>
        <v>56.707422710385465</v>
      </c>
      <c r="CR12" s="76">
        <f t="shared" si="10"/>
        <v>-6.2504777545686352</v>
      </c>
      <c r="CS12" s="76">
        <f t="shared" si="11"/>
        <v>-17.50985886939214</v>
      </c>
      <c r="CT12" s="76">
        <f t="shared" si="12"/>
        <v>0</v>
      </c>
      <c r="CU12" s="76">
        <f t="shared" si="13"/>
        <v>0</v>
      </c>
      <c r="CV12" s="76">
        <f t="shared" si="14"/>
        <v>0</v>
      </c>
      <c r="CW12" s="76">
        <f t="shared" si="15"/>
        <v>21.764731483442887</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-26.420320851840081</v>
      </c>
      <c r="DK12" s="76">
        <f t="shared" si="29"/>
        <v>-37.53465012207144</v>
      </c>
      <c r="DL12" s="76">
        <f t="shared" si="30"/>
        <v>-54.219688387765814</v>
      </c>
    </row>
    <row r="13" spans="1:116" s="48" customFormat="1" ht="12">
      <c r="A13" s="111">
        <f>IF(ISBLANK('In Process Calc.'!C13),"",'In Process Calc.'!C13)</f>
        <v>238.18333333334886</v>
      </c>
      <c r="B13" s="111">
        <f>IF(ISBLANK(Glutamine!H17),"",Glutamine!H17)</f>
        <v>16.753300531005859</v>
      </c>
      <c r="C13" s="111">
        <f>IF(ISBLANK('In Process Calc.'!L13),"",'In Process Calc.'!L13)</f>
        <v>30724.39130304955</v>
      </c>
      <c r="D13" s="111">
        <f>IF(ISBLANK('In Process Calc.'!M13),"",'In Process Calc.'!M13)</f>
        <v>0</v>
      </c>
      <c r="E13" s="111">
        <f>IF(ISBLANK('In Process Calc.'!N13),"",'In Process Calc.'!N13)</f>
        <v>3032.3680236111113</v>
      </c>
      <c r="F13" s="111">
        <f>IF(ISBLANK('In Process Calc.'!O13),"",'In Process Calc.'!O13)</f>
        <v>-13.808660305555556</v>
      </c>
      <c r="G13" s="111">
        <f>IF(ISBLANK('In Process Calc.'!P13),"",'In Process Calc.'!P13)</f>
        <v>-0.3603012777777781</v>
      </c>
      <c r="H13" s="111">
        <f>IF(ISBLANK('In Process Calc.'!Q13),"",'In Process Calc.'!Q13)</f>
        <v>11.71487947222222</v>
      </c>
      <c r="I13" s="111">
        <f>IF(ISBLANK('In Process Calc.'!R13),"",'In Process Calc.'!R13)</f>
        <v>-1.4101418333333335</v>
      </c>
      <c r="J13" s="111">
        <f>IF(ISBLANK('In Process Calc.'!S13),"",'In Process Calc.'!S13)</f>
        <v>1.697571611111111</v>
      </c>
      <c r="K13" s="111">
        <f>IF(ISBLANK('In Process Calc.'!T13),"",'In Process Calc.'!T13)</f>
        <v>71.298677089160918</v>
      </c>
      <c r="L13" s="111">
        <f>IF(ISBLANK('In Process Calc.'!U13),"",'In Process Calc.'!U13)</f>
        <v>-6.2068681111111106</v>
      </c>
      <c r="M13" s="111">
        <f>IF(ISBLANK('In Process Calc.'!V13),"",'In Process Calc.'!V13)</f>
        <v>-11.40858866666667</v>
      </c>
      <c r="N13" s="111">
        <f>IF(ISBLANK('In Process Calc.'!W13),"",'In Process Calc.'!W13)</f>
        <v>0</v>
      </c>
      <c r="O13" s="111">
        <f>IF(ISBLANK('In Process Calc.'!X13),"",'In Process Calc.'!X13)</f>
        <v>0</v>
      </c>
      <c r="P13" s="111">
        <f>IF(ISBLANK('In Process Calc.'!Y13),"",'In Process Calc.'!Y13)</f>
        <v>0</v>
      </c>
      <c r="Q13" s="111">
        <f>IF(ISBLANK('In Process Calc.'!Z13),"",'In Process Calc.'!Z13)</f>
        <v>14.411504588513914</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-13.65742997222223</v>
      </c>
      <c r="AE13" s="111">
        <f>IF(ISBLANK('In Process Calc.'!AN13),"",'In Process Calc.'!AN13)</f>
        <v>-27.466090277777788</v>
      </c>
      <c r="AF13" s="111">
        <f>IF(ISBLANK('In Process Calc.'!AO13),"",'In Process Calc.'!AO13)</f>
        <v>2.5912695833333075</v>
      </c>
      <c r="AH13" s="111">
        <f>IF(ISBLANK('In Process Calc.'!C13),"",'In Process Calc.'!C13)</f>
        <v>238.18333333334886</v>
      </c>
      <c r="AI13" s="111">
        <f>IF(ISBLANK(Glutamine!H17),"",Glutamine!H17)</f>
        <v>16.753300531005859</v>
      </c>
      <c r="AJ13" s="111">
        <f>IF(ISBLANK('In Process Calc.'!L13),"",'In Process Calc.'!L13)</f>
        <v>30724.39130304955</v>
      </c>
      <c r="AK13" s="111">
        <f>IF(ISBLANK('In Process Calc.'!M13),"",'In Process Calc.'!M13)</f>
        <v>0</v>
      </c>
      <c r="AL13" s="111">
        <f>IF(ISBLANK('In Process Calc.'!N13),"",'In Process Calc.'!N13)</f>
        <v>3032.3680236111113</v>
      </c>
      <c r="AM13" s="111">
        <f>IF(ISBLANK('In Process Calc.'!O13),"",'In Process Calc.'!O13)</f>
        <v>-13.808660305555556</v>
      </c>
      <c r="AN13" s="111">
        <f>IF(ISBLANK('In Process Calc.'!P13),"",'In Process Calc.'!P13)</f>
        <v>-0.3603012777777781</v>
      </c>
      <c r="AO13" s="111">
        <f>IF(ISBLANK('In Process Calc.'!Q13),"",'In Process Calc.'!Q13)</f>
        <v>11.71487947222222</v>
      </c>
      <c r="AP13" s="111">
        <f>IF(ISBLANK('In Process Calc.'!R13),"",'In Process Calc.'!R13)</f>
        <v>-1.4101418333333335</v>
      </c>
      <c r="AQ13" s="111">
        <f>IF(ISBLANK('In Process Calc.'!S13),"",'In Process Calc.'!S13)</f>
        <v>1.697571611111111</v>
      </c>
      <c r="AR13" s="111">
        <f>IF(ISBLANK('In Process Calc.'!T13),"",'In Process Calc.'!T13)</f>
        <v>71.298677089160918</v>
      </c>
      <c r="AS13" s="111">
        <f>IF(ISBLANK('In Process Calc.'!U13),"",'In Process Calc.'!U13)</f>
        <v>-6.2068681111111106</v>
      </c>
      <c r="AT13" s="111">
        <f>IF(ISBLANK('In Process Calc.'!V13),"",'In Process Calc.'!V13)</f>
        <v>-11.40858866666667</v>
      </c>
      <c r="AU13" s="111">
        <f>IF(ISBLANK('In Process Calc.'!W13),"",'In Process Calc.'!W13)</f>
        <v>0</v>
      </c>
      <c r="AV13" s="111">
        <f>IF(ISBLANK('In Process Calc.'!X13),"",'In Process Calc.'!X13)</f>
        <v>0</v>
      </c>
      <c r="AW13" s="111">
        <f>IF(ISBLANK('In Process Calc.'!Y13),"",'In Process Calc.'!Y13)</f>
        <v>0</v>
      </c>
      <c r="AX13" s="111">
        <f>IF(ISBLANK('In Process Calc.'!Z13),"",'In Process Calc.'!Z13)</f>
        <v>14.411504588513914</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-13.65742997222223</v>
      </c>
      <c r="BL13" s="111">
        <f>IF(ISBLANK('In Process Calc.'!AN13),"",'In Process Calc.'!AN13)</f>
        <v>-27.466090277777788</v>
      </c>
      <c r="BM13" s="111">
        <f>IF(ISBLANK('In Process Calc.'!AO13),"",'In Process Calc.'!AO13)</f>
        <v>2.5912695833333075</v>
      </c>
      <c r="BO13" s="54" t="s">
        <v>105</v>
      </c>
      <c r="BP13" s="56">
        <f t="array" ref="BP13:BS13">LINEST($K3:INDEX($K:$K,COUNT($K:$K)+2),$A$3:INDEX($A:$A,COUNT($A:$A)+2)^{1,2,3},TRUE,TRUE)</f>
        <v>-2.337800223875519E-6</v>
      </c>
      <c r="BQ13" s="56">
        <v>2.4113262291100839E-3</v>
      </c>
      <c r="BR13" s="56">
        <v>-0.14779894448435288</v>
      </c>
      <c r="BS13" s="56">
        <v>1.8353530397265736</v>
      </c>
      <c r="BT13" s="56">
        <f t="array" ref="BT13:BX13">LINEST($K3:INDEX($K:$K,COUNT($K:$K)+2),$A$3:INDEX($A:$A,COUNT($A:$A)+2)^{1,2,3,4},TRUE,TRUE)</f>
        <v>-1.5693043393713577E-8</v>
      </c>
      <c r="BU13" s="56">
        <v>8.1337647998140807E-6</v>
      </c>
      <c r="BV13" s="56">
        <v>2.1137935468422628E-4</v>
      </c>
      <c r="BW13" s="56">
        <v>3.1755290517014169E-3</v>
      </c>
      <c r="BX13" s="56">
        <v>0.10167183561732429</v>
      </c>
      <c r="BY13" s="57">
        <f>IF('Cumulative Curves'!$B$12=6,#REF!,IF('Cumulative Curves'!$B$12=5,#REF!, IF( 'Cumulative Curves'!$B$12=4, BX13,IF('Cumulative Curves'!$B$12=3, BS13, 0))))</f>
        <v>0.10167183561732429</v>
      </c>
      <c r="BZ13" s="57">
        <f>IF('Cumulative Curves'!$B$12=6,#REF!,IF('Cumulative Curves'!$B$12=5,#REF!, IF( 'Cumulative Curves'!$B$12=4, BW13,IF('Cumulative Curves'!$B$12=3, BR13, 0))))</f>
        <v>3.1755290517014169E-3</v>
      </c>
      <c r="CA13" s="57">
        <f>IF('Cumulative Curves'!$B$12=6,#REF!,IF('Cumulative Curves'!$B$12=5,#REF!, IF( 'Cumulative Curves'!$B$12=4, BV13,IF('Cumulative Curves'!$B$12=3, BQ13, 0))))</f>
        <v>2.1137935468422628E-4</v>
      </c>
      <c r="CB13" s="57">
        <f>IF('Cumulative Curves'!$B$12=6,#REF!,IF('Cumulative Curves'!$B$12=5,#REF!, IF( 'Cumulative Curves'!$B$12=4, BU13,IF('Cumulative Curves'!$B$12=3, BP13, 0))))</f>
        <v>8.1337647998140807E-6</v>
      </c>
      <c r="CC13" s="57">
        <f>IF('Cumulative Curves'!$B$12=6,#REF!,IF('Cumulative Curves'!$B$12=5,#REF!, IF( 'Cumulative Curves'!$B$12=4,BT13, 0)))</f>
        <v>-1.5693043393713577E-8</v>
      </c>
      <c r="CD13" s="57">
        <f>IF('Cumulative Curves'!$B$12=6,#REF!,IF('Cumulative Curves'!$B$12=5,#REF!, 0))</f>
        <v>0</v>
      </c>
      <c r="CE13" s="57">
        <f>IF('Cumulative Curves'!$B$12=6,#REF!,0)</f>
        <v>0</v>
      </c>
      <c r="CF13" s="49"/>
      <c r="CG13" s="76">
        <f>IF(ISBLANK('In Process Calc.'!C13),"",'In Process Calc.'!C13)</f>
        <v>238.18333333334886</v>
      </c>
      <c r="CH13" s="76">
        <f t="shared" si="0"/>
        <v>16.215190250503181</v>
      </c>
      <c r="CI13" s="76">
        <f t="shared" si="1"/>
        <v>29827.323499563092</v>
      </c>
      <c r="CJ13" s="76">
        <f t="shared" si="2"/>
        <v>0</v>
      </c>
      <c r="CK13" s="76">
        <f t="shared" si="3"/>
        <v>2954.0496699048626</v>
      </c>
      <c r="CL13" s="76">
        <f t="shared" si="4"/>
        <v>-12.062799954018445</v>
      </c>
      <c r="CM13" s="76">
        <f t="shared" si="5"/>
        <v>-0.90965039421848193</v>
      </c>
      <c r="CN13" s="76">
        <f t="shared" si="6"/>
        <v>10.818608080789161</v>
      </c>
      <c r="CO13" s="76">
        <f t="shared" si="7"/>
        <v>-1.6913105999705778</v>
      </c>
      <c r="CP13" s="76">
        <f t="shared" si="8"/>
        <v>1.6210588644391604</v>
      </c>
      <c r="CQ13" s="76">
        <f t="shared" si="9"/>
        <v>72.249822058917289</v>
      </c>
      <c r="CR13" s="76">
        <f t="shared" si="10"/>
        <v>-6.0944393068688072</v>
      </c>
      <c r="CS13" s="76">
        <f t="shared" si="11"/>
        <v>-15.593336736105424</v>
      </c>
      <c r="CT13" s="76">
        <f t="shared" si="12"/>
        <v>0</v>
      </c>
      <c r="CU13" s="76">
        <f t="shared" si="13"/>
        <v>0</v>
      </c>
      <c r="CV13" s="76">
        <f t="shared" si="14"/>
        <v>0</v>
      </c>
      <c r="CW13" s="76">
        <f t="shared" si="15"/>
        <v>16.48850286829969</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-21.139638441379205</v>
      </c>
      <c r="DK13" s="76">
        <f t="shared" si="29"/>
        <v>-33.202438395397635</v>
      </c>
      <c r="DL13" s="76">
        <f t="shared" si="30"/>
        <v>-33.581609625614817</v>
      </c>
    </row>
    <row r="14" spans="1:116" s="48" customFormat="1" ht="12">
      <c r="A14" s="111">
        <f>IF(ISBLANK('In Process Calc.'!C14),"",'In Process Calc.'!C14)</f>
        <v>261.83333333325572</v>
      </c>
      <c r="B14" s="111">
        <f>IF(ISBLANK(Glutamine!H18),"",Glutamine!H18)</f>
        <v>16.191300256347656</v>
      </c>
      <c r="C14" s="111">
        <f>IF(ISBLANK('In Process Calc.'!L14),"",'In Process Calc.'!L14)</f>
        <v>29519.628891693115</v>
      </c>
      <c r="D14" s="111">
        <f>IF(ISBLANK('In Process Calc.'!M14),"",'In Process Calc.'!M14)</f>
        <v>0</v>
      </c>
      <c r="E14" s="111">
        <f>IF(ISBLANK('In Process Calc.'!N14),"",'In Process Calc.'!N14)</f>
        <v>3859.0252555555558</v>
      </c>
      <c r="F14" s="111">
        <f>IF(ISBLANK('In Process Calc.'!O14),"",'In Process Calc.'!O14)</f>
        <v>-11.882762500000002</v>
      </c>
      <c r="G14" s="111">
        <f>IF(ISBLANK('In Process Calc.'!P14),"",'In Process Calc.'!P14)</f>
        <v>0.32313805555555519</v>
      </c>
      <c r="H14" s="111">
        <f>IF(ISBLANK('In Process Calc.'!Q14),"",'In Process Calc.'!Q14)</f>
        <v>11.698777222222221</v>
      </c>
      <c r="I14" s="111">
        <f>IF(ISBLANK('In Process Calc.'!R14),"",'In Process Calc.'!R14)</f>
        <v>-0.79624166666666718</v>
      </c>
      <c r="J14" s="111">
        <f>IF(ISBLANK('In Process Calc.'!S14),"",'In Process Calc.'!S14)</f>
        <v>1.8027272222222221</v>
      </c>
      <c r="K14" s="111">
        <f>IF(ISBLANK('In Process Calc.'!T14),"",'In Process Calc.'!T14)</f>
        <v>86.449325988235898</v>
      </c>
      <c r="L14" s="111">
        <f>IF(ISBLANK('In Process Calc.'!U14),"",'In Process Calc.'!U14)</f>
        <v>-5.0236336111111113</v>
      </c>
      <c r="M14" s="111">
        <f>IF(ISBLANK('In Process Calc.'!V14),"",'In Process Calc.'!V14)</f>
        <v>-6.6414622222222262</v>
      </c>
      <c r="N14" s="111">
        <f>IF(ISBLANK('In Process Calc.'!W14),"",'In Process Calc.'!W14)</f>
        <v>0</v>
      </c>
      <c r="O14" s="111">
        <f>IF(ISBLANK('In Process Calc.'!X14),"",'In Process Calc.'!X14)</f>
        <v>0</v>
      </c>
      <c r="P14" s="111">
        <f>IF(ISBLANK('In Process Calc.'!Y14),"",'In Process Calc.'!Y14)</f>
        <v>0</v>
      </c>
      <c r="Q14" s="111">
        <f>IF(ISBLANK('In Process Calc.'!Z14),"",'In Process Calc.'!Z14)</f>
        <v>8.15571343990527</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-1.0721725000000122</v>
      </c>
      <c r="AE14" s="111">
        <f>IF(ISBLANK('In Process Calc.'!AN14),"",'In Process Calc.'!AN14)</f>
        <v>-12.954935000000013</v>
      </c>
      <c r="AF14" s="111">
        <f>IF(ISBLANK('In Process Calc.'!AO14),"",'In Process Calc.'!AO14)</f>
        <v>33.68814222222219</v>
      </c>
      <c r="AH14" s="111">
        <f>IF(ISBLANK('In Process Calc.'!C14),"",'In Process Calc.'!C14)</f>
        <v>261.83333333325572</v>
      </c>
      <c r="AI14" s="111">
        <f>IF(ISBLANK(Glutamine!H18),"",Glutamine!H18)</f>
        <v>16.191300256347656</v>
      </c>
      <c r="AJ14" s="111">
        <f>IF(ISBLANK('In Process Calc.'!L14),"",'In Process Calc.'!L14)</f>
        <v>29519.628891693115</v>
      </c>
      <c r="AK14" s="111">
        <f>IF(ISBLANK('In Process Calc.'!M14),"",'In Process Calc.'!M14)</f>
        <v>0</v>
      </c>
      <c r="AL14" s="111">
        <f>IF(ISBLANK('In Process Calc.'!N14),"",'In Process Calc.'!N14)</f>
        <v>3859.0252555555558</v>
      </c>
      <c r="AM14" s="111">
        <f>IF(ISBLANK('In Process Calc.'!O14),"",'In Process Calc.'!O14)</f>
        <v>-11.882762500000002</v>
      </c>
      <c r="AN14" s="111">
        <f>IF(ISBLANK('In Process Calc.'!P14),"",'In Process Calc.'!P14)</f>
        <v>0.32313805555555519</v>
      </c>
      <c r="AO14" s="111">
        <f>IF(ISBLANK('In Process Calc.'!Q14),"",'In Process Calc.'!Q14)</f>
        <v>11.698777222222221</v>
      </c>
      <c r="AP14" s="111">
        <f>IF(ISBLANK('In Process Calc.'!R14),"",'In Process Calc.'!R14)</f>
        <v>-0.79624166666666718</v>
      </c>
      <c r="AQ14" s="111">
        <f>IF(ISBLANK('In Process Calc.'!S14),"",'In Process Calc.'!S14)</f>
        <v>1.8027272222222221</v>
      </c>
      <c r="AR14" s="111">
        <f>IF(ISBLANK('In Process Calc.'!T14),"",'In Process Calc.'!T14)</f>
        <v>86.449325988235898</v>
      </c>
      <c r="AS14" s="111">
        <f>IF(ISBLANK('In Process Calc.'!U14),"",'In Process Calc.'!U14)</f>
        <v>-5.0236336111111113</v>
      </c>
      <c r="AT14" s="111">
        <f>IF(ISBLANK('In Process Calc.'!V14),"",'In Process Calc.'!V14)</f>
        <v>-6.6414622222222262</v>
      </c>
      <c r="AU14" s="111">
        <f>IF(ISBLANK('In Process Calc.'!W14),"",'In Process Calc.'!W14)</f>
        <v>0</v>
      </c>
      <c r="AV14" s="111">
        <f>IF(ISBLANK('In Process Calc.'!X14),"",'In Process Calc.'!X14)</f>
        <v>0</v>
      </c>
      <c r="AW14" s="111">
        <f>IF(ISBLANK('In Process Calc.'!Y14),"",'In Process Calc.'!Y14)</f>
        <v>0</v>
      </c>
      <c r="AX14" s="111">
        <f>IF(ISBLANK('In Process Calc.'!Z14),"",'In Process Calc.'!Z14)</f>
        <v>8.15571343990527</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-1.0721725000000122</v>
      </c>
      <c r="BL14" s="111">
        <f>IF(ISBLANK('In Process Calc.'!AN14),"",'In Process Calc.'!AN14)</f>
        <v>-12.954935000000013</v>
      </c>
      <c r="BM14" s="111">
        <f>IF(ISBLANK('In Process Calc.'!AO14),"",'In Process Calc.'!AO14)</f>
        <v>33.68814222222219</v>
      </c>
      <c r="BO14" s="54" t="s">
        <v>50</v>
      </c>
      <c r="BP14" s="56">
        <f t="array" ref="BP14:BS14">LINEST($L3:INDEX($L:$L,COUNT($L:$L)+2),$A$3:INDEX($A:$A,COUNT($A:$A)+2)^{1,2,3},TRUE,TRUE)</f>
        <v>1.0474941425916795E-6</v>
      </c>
      <c r="BQ14" s="56">
        <v>-4.091721456901769E-4</v>
      </c>
      <c r="BR14" s="56">
        <v>1.2575087863890763E-2</v>
      </c>
      <c r="BS14" s="56">
        <v>1.1442752488305175E-2</v>
      </c>
      <c r="BT14" s="56">
        <f t="array" ref="BT14:BX14">LINEST($L3:INDEX($L:$L,COUNT($L:$L)+2),$A$3:INDEX($A:$A,COUNT($A:$A)+2)^{1,2,3,4},TRUE,TRUE)</f>
        <v>-3.8323101036302629E-9</v>
      </c>
      <c r="BU14" s="56">
        <v>3.6046963011725055E-6</v>
      </c>
      <c r="BV14" s="56">
        <v>-9.4640883221392216E-4</v>
      </c>
      <c r="BW14" s="56">
        <v>4.9443717218108509E-2</v>
      </c>
      <c r="BX14" s="56">
        <v>-0.41192981000924611</v>
      </c>
      <c r="BY14" s="57">
        <f t="array" ref="BY14">IF('Cumulative Curves'!$B$13=6,CB37,IF('Cumulative Curves'!$B$13=5,BU37, IF( 'Cumulative Curves'!$B$13=4, BX14,IF('Cumulative Curves'!$B$13=3, BS14, 0))))</f>
        <v>0.2145855098623457</v>
      </c>
      <c r="BZ14" s="57">
        <f t="array" ref="BZ14">IF('Cumulative Curves'!$B$13=6,CA37,IF('Cumulative Curves'!$B$13=5,BT37, IF( 'Cumulative Curves'!$B$13=4, BW14,IF('Cumulative Curves'!$B$13=3, BR14, 0))))</f>
        <v>-6.8005189871274199E-2</v>
      </c>
      <c r="CA14" s="57">
        <f>IF('Cumulative Curves'!$B$13=6,BZ37,IF('Cumulative Curves'!$B$13=5,BS37, IF( 'Cumulative Curves'!$B$13=4, BV14,IF('Cumulative Curves'!$B$13=3, BQ14, 0))))</f>
        <v>2.2986615640496629E-3</v>
      </c>
      <c r="CB14" s="57">
        <f>IF('Cumulative Curves'!$B$13=6,BY37,IF('Cumulative Curves'!$B$13=5,BR37, IF( 'Cumulative Curves'!$B$13=4, BU14,IF('Cumulative Curves'!$B$13=3, BP14, 0))))</f>
        <v>-2.9993723927107939E-5</v>
      </c>
      <c r="CC14" s="57">
        <f>IF('Cumulative Curves'!$B$13=6,BX37,IF('Cumulative Curves'!$B$13=5,BQ37, IF( 'Cumulative Curves'!$B$13=4,BT14, 0)))</f>
        <v>1.5617896167488158E-7</v>
      </c>
      <c r="CD14" s="57">
        <f>IF('Cumulative Curves'!$B$13=6,BW37,IF('Cumulative Curves'!$B$13=5,BP37, 0))</f>
        <v>-3.5494533977720896E-10</v>
      </c>
      <c r="CE14" s="57">
        <f>IF('Cumulative Curves'!$B$13=6,BV37,0)</f>
        <v>2.9691290739659507E-13</v>
      </c>
      <c r="CF14" s="49"/>
      <c r="CG14" s="76">
        <f>IF(ISBLANK('In Process Calc.'!C14),"",'In Process Calc.'!C14)</f>
        <v>261.83333333325572</v>
      </c>
      <c r="CH14" s="76">
        <f t="shared" si="0"/>
        <v>17.026896393961632</v>
      </c>
      <c r="CI14" s="76">
        <f t="shared" si="1"/>
        <v>31063.668133883853</v>
      </c>
      <c r="CJ14" s="76">
        <f t="shared" si="2"/>
        <v>0</v>
      </c>
      <c r="CK14" s="76">
        <f t="shared" si="3"/>
        <v>3657.2389882381322</v>
      </c>
      <c r="CL14" s="76">
        <f t="shared" si="4"/>
        <v>-11.872223735472708</v>
      </c>
      <c r="CM14" s="76">
        <f t="shared" si="5"/>
        <v>-0.4346842275916547</v>
      </c>
      <c r="CN14" s="76">
        <f t="shared" si="6"/>
        <v>12.669150094111643</v>
      </c>
      <c r="CO14" s="76">
        <f t="shared" si="7"/>
        <v>-0.97991888861943721</v>
      </c>
      <c r="CP14" s="76">
        <f t="shared" si="8"/>
        <v>1.7164177220881687</v>
      </c>
      <c r="CQ14" s="76">
        <f t="shared" si="9"/>
        <v>87.671535684630555</v>
      </c>
      <c r="CR14" s="76">
        <f t="shared" si="10"/>
        <v>-5.4915806585988349</v>
      </c>
      <c r="CS14" s="76">
        <f t="shared" si="11"/>
        <v>-12.411172387243766</v>
      </c>
      <c r="CT14" s="76">
        <f t="shared" si="12"/>
        <v>0</v>
      </c>
      <c r="CU14" s="76">
        <f t="shared" si="13"/>
        <v>0</v>
      </c>
      <c r="CV14" s="76">
        <f t="shared" si="14"/>
        <v>0</v>
      </c>
      <c r="CW14" s="76">
        <f t="shared" si="15"/>
        <v>9.6570935294137712</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-12.8122799325606</v>
      </c>
      <c r="DK14" s="76">
        <f t="shared" si="29"/>
        <v>-24.684503668033329</v>
      </c>
      <c r="DL14" s="76">
        <f t="shared" si="30"/>
        <v>-8.4413838178304488</v>
      </c>
    </row>
    <row r="15" spans="1:116" s="48" customFormat="1" ht="12">
      <c r="A15" s="111">
        <f>IF(ISBLANK('In Process Calc.'!C15),"",'In Process Calc.'!C15)</f>
        <v>284.83333333331393</v>
      </c>
      <c r="B15" s="111">
        <f>IF(ISBLANK(Glutamine!H19),"",Glutamine!H19)</f>
        <v>16.129900796508789</v>
      </c>
      <c r="C15" s="111">
        <f>IF(ISBLANK('In Process Calc.'!L15),"",'In Process Calc.'!L15)</f>
        <v>28682.695062487117</v>
      </c>
      <c r="D15" s="111">
        <f>IF(ISBLANK('In Process Calc.'!M15),"",'In Process Calc.'!M15)</f>
        <v>0</v>
      </c>
      <c r="E15" s="111">
        <f>IF(ISBLANK('In Process Calc.'!N15),"",'In Process Calc.'!N15)</f>
        <v>4593.6981444444446</v>
      </c>
      <c r="F15" s="111">
        <f>IF(ISBLANK('In Process Calc.'!O15),"",'In Process Calc.'!O15)</f>
        <v>-8.4987777777777787</v>
      </c>
      <c r="G15" s="111">
        <f>IF(ISBLANK('In Process Calc.'!P15),"",'In Process Calc.'!P15)</f>
        <v>0.97741822222222163</v>
      </c>
      <c r="H15" s="111">
        <f>IF(ISBLANK('In Process Calc.'!Q15),"",'In Process Calc.'!Q15)</f>
        <v>11.703634111111109</v>
      </c>
      <c r="I15" s="111">
        <f>IF(ISBLANK('In Process Calc.'!R15),"",'In Process Calc.'!R15)</f>
        <v>0.19239566666666641</v>
      </c>
      <c r="J15" s="111">
        <f>IF(ISBLANK('In Process Calc.'!S15),"",'In Process Calc.'!S15)</f>
        <v>1.7830759999999999</v>
      </c>
      <c r="K15" s="111">
        <f>IF(ISBLANK('In Process Calc.'!T15),"",'In Process Calc.'!T15)</f>
        <v>103.05467116437173</v>
      </c>
      <c r="L15" s="111">
        <f>IF(ISBLANK('In Process Calc.'!U15),"",'In Process Calc.'!U15)</f>
        <v>-4.6163913333333335</v>
      </c>
      <c r="M15" s="111">
        <f>IF(ISBLANK('In Process Calc.'!V15),"",'In Process Calc.'!V15)</f>
        <v>-2.0623628888888934</v>
      </c>
      <c r="N15" s="111">
        <f>IF(ISBLANK('In Process Calc.'!W15),"",'In Process Calc.'!W15)</f>
        <v>0</v>
      </c>
      <c r="O15" s="111">
        <f>IF(ISBLANK('In Process Calc.'!X15),"",'In Process Calc.'!X15)</f>
        <v>0</v>
      </c>
      <c r="P15" s="111">
        <f>IF(ISBLANK('In Process Calc.'!Y15),"",'In Process Calc.'!Y15)</f>
        <v>0</v>
      </c>
      <c r="Q15" s="111">
        <f>IF(ISBLANK('In Process Calc.'!Z15),"",'In Process Calc.'!Z15)</f>
        <v>4.3035820011841333</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11.281565444444428</v>
      </c>
      <c r="AE15" s="111">
        <f>IF(ISBLANK('In Process Calc.'!AN15),"",'In Process Calc.'!AN15)</f>
        <v>2.7827876666666498</v>
      </c>
      <c r="AF15" s="111">
        <f>IF(ISBLANK('In Process Calc.'!AO15),"",'In Process Calc.'!AO15)</f>
        <v>56.249646666666621</v>
      </c>
      <c r="AH15" s="111">
        <f>IF(ISBLANK('In Process Calc.'!C15),"",'In Process Calc.'!C15)</f>
        <v>284.83333333331393</v>
      </c>
      <c r="AI15" s="111">
        <f>IF(ISBLANK(Glutamine!H19),"",Glutamine!H19)</f>
        <v>16.129900796508789</v>
      </c>
      <c r="AJ15" s="111">
        <f>IF(ISBLANK('In Process Calc.'!L15),"",'In Process Calc.'!L15)</f>
        <v>28682.695062487117</v>
      </c>
      <c r="AK15" s="111">
        <f>IF(ISBLANK('In Process Calc.'!M15),"",'In Process Calc.'!M15)</f>
        <v>0</v>
      </c>
      <c r="AL15" s="111">
        <f>IF(ISBLANK('In Process Calc.'!N15),"",'In Process Calc.'!N15)</f>
        <v>4593.6981444444446</v>
      </c>
      <c r="AM15" s="111">
        <f>IF(ISBLANK('In Process Calc.'!O15),"",'In Process Calc.'!O15)</f>
        <v>-8.4987777777777787</v>
      </c>
      <c r="AN15" s="111">
        <f>IF(ISBLANK('In Process Calc.'!P15),"",'In Process Calc.'!P15)</f>
        <v>0.97741822222222163</v>
      </c>
      <c r="AO15" s="111">
        <f>IF(ISBLANK('In Process Calc.'!Q15),"",'In Process Calc.'!Q15)</f>
        <v>11.703634111111109</v>
      </c>
      <c r="AP15" s="111">
        <f>IF(ISBLANK('In Process Calc.'!R15),"",'In Process Calc.'!R15)</f>
        <v>0.19239566666666641</v>
      </c>
      <c r="AQ15" s="111">
        <f>IF(ISBLANK('In Process Calc.'!S15),"",'In Process Calc.'!S15)</f>
        <v>1.7830759999999999</v>
      </c>
      <c r="AR15" s="111">
        <f>IF(ISBLANK('In Process Calc.'!T15),"",'In Process Calc.'!T15)</f>
        <v>103.05467116437173</v>
      </c>
      <c r="AS15" s="111">
        <f>IF(ISBLANK('In Process Calc.'!U15),"",'In Process Calc.'!U15)</f>
        <v>-4.6163913333333335</v>
      </c>
      <c r="AT15" s="111">
        <f>IF(ISBLANK('In Process Calc.'!V15),"",'In Process Calc.'!V15)</f>
        <v>-2.0623628888888934</v>
      </c>
      <c r="AU15" s="111">
        <f>IF(ISBLANK('In Process Calc.'!W15),"",'In Process Calc.'!W15)</f>
        <v>0</v>
      </c>
      <c r="AV15" s="111">
        <f>IF(ISBLANK('In Process Calc.'!X15),"",'In Process Calc.'!X15)</f>
        <v>0</v>
      </c>
      <c r="AW15" s="111">
        <f>IF(ISBLANK('In Process Calc.'!Y15),"",'In Process Calc.'!Y15)</f>
        <v>0</v>
      </c>
      <c r="AX15" s="111">
        <f>IF(ISBLANK('In Process Calc.'!Z15),"",'In Process Calc.'!Z15)</f>
        <v>4.3035820011841333</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11.281565444444428</v>
      </c>
      <c r="BL15" s="111">
        <f>IF(ISBLANK('In Process Calc.'!AN15),"",'In Process Calc.'!AN15)</f>
        <v>2.7827876666666498</v>
      </c>
      <c r="BM15" s="111">
        <f>IF(ISBLANK('In Process Calc.'!AO15),"",'In Process Calc.'!AO15)</f>
        <v>56.249646666666621</v>
      </c>
      <c r="BO15" s="54" t="s">
        <v>47</v>
      </c>
      <c r="BP15" s="56">
        <f t="array" ref="BP15:BS15">LINEST($M3:INDEX($M:$M,COUNT($M:$M)+2),$A$3:INDEX($A:$A,COUNT($A:$A)+2)^{1,2,3},TRUE,TRUE)</f>
        <v>1.6684242672284781E-6</v>
      </c>
      <c r="BQ15" s="56">
        <v>4.6888327763929227E-6</v>
      </c>
      <c r="BR15" s="56">
        <v>-0.18087579334175599</v>
      </c>
      <c r="BS15" s="56">
        <v>4.6777592302572018</v>
      </c>
      <c r="BT15" s="56">
        <f t="array" ref="BT15:BX15">LINEST($M3:INDEX($M:$M,COUNT($M:$M)+2),$A$3:INDEX($A:$A,COUNT($A:$A)+2)^{1,2,3,4},TRUE,TRUE)</f>
        <v>-6.5705286452739438E-8</v>
      </c>
      <c r="BU15" s="56">
        <v>4.5511875293791676E-5</v>
      </c>
      <c r="BV15" s="56">
        <v>-9.2062803806818323E-3</v>
      </c>
      <c r="BW15" s="56">
        <v>0.45124002905581206</v>
      </c>
      <c r="BX15" s="56">
        <v>-2.5809997800798783</v>
      </c>
      <c r="BY15" s="57">
        <f>IF('Cumulative Curves'!$B$14=6,#REF!,IF('Cumulative Curves'!$B$14=5,#REF!, IF( 'Cumulative Curves'!$B$14=4, BX15,IF('Cumulative Curves'!$B$14=3, BS15, 0))))</f>
        <v>4.6777592302572018</v>
      </c>
      <c r="BZ15" s="57">
        <f>IF('Cumulative Curves'!$B$14=6,#REF!,IF('Cumulative Curves'!$B$14=5,#REF!, IF( 'Cumulative Curves'!$B$14=4, BW15,IF('Cumulative Curves'!$B$14=3, BR15, 0))))</f>
        <v>-0.18087579334175599</v>
      </c>
      <c r="CA15" s="57">
        <f>IF('Cumulative Curves'!$B$14=6,#REF!,IF('Cumulative Curves'!$B$14=5,#REF!, IF( 'Cumulative Curves'!$B$14=4, BV15,IF('Cumulative Curves'!$B$14=3, BQ15, 0))))</f>
        <v>4.6888327763929227E-6</v>
      </c>
      <c r="CB15" s="57">
        <f>IF('Cumulative Curves'!$B$14=6,#REF!,IF('Cumulative Curves'!$B$14=5,#REF!, IF( 'Cumulative Curves'!$B$14=4, BU15,IF('Cumulative Curves'!$B$14=3, BP15, 0))))</f>
        <v>1.6684242672284781E-6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284.83333333331393</v>
      </c>
      <c r="CH15" s="76">
        <f t="shared" si="0"/>
        <v>16.86867821820811</v>
      </c>
      <c r="CI15" s="76">
        <f t="shared" si="1"/>
        <v>30463.386012660863</v>
      </c>
      <c r="CJ15" s="76">
        <f t="shared" si="2"/>
        <v>0</v>
      </c>
      <c r="CK15" s="76">
        <f t="shared" si="3"/>
        <v>4354.352897061116</v>
      </c>
      <c r="CL15" s="76">
        <f t="shared" si="4"/>
        <v>-10.413008391327651</v>
      </c>
      <c r="CM15" s="76">
        <f t="shared" si="5"/>
        <v>0.23631949951923836</v>
      </c>
      <c r="CN15" s="76">
        <f t="shared" si="6"/>
        <v>13.589195850903351</v>
      </c>
      <c r="CO15" s="76">
        <f t="shared" si="7"/>
        <v>-0.31175525795729442</v>
      </c>
      <c r="CP15" s="76">
        <f t="shared" si="8"/>
        <v>1.7233875590025454</v>
      </c>
      <c r="CQ15" s="76">
        <f t="shared" si="9"/>
        <v>102.82189082099322</v>
      </c>
      <c r="CR15" s="76">
        <f t="shared" si="10"/>
        <v>-4.6908562662386828</v>
      </c>
      <c r="CS15" s="76">
        <f t="shared" si="11"/>
        <v>-7.9064481212918167</v>
      </c>
      <c r="CT15" s="76">
        <f t="shared" si="12"/>
        <v>0</v>
      </c>
      <c r="CU15" s="76">
        <f t="shared" si="13"/>
        <v>0</v>
      </c>
      <c r="CV15" s="76">
        <f t="shared" si="14"/>
        <v>0</v>
      </c>
      <c r="CW15" s="76">
        <f t="shared" si="15"/>
        <v>3.2595536782536101</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-1.2045735691684882</v>
      </c>
      <c r="DK15" s="76">
        <f t="shared" si="29"/>
        <v>-11.617581960496125</v>
      </c>
      <c r="DL15" s="76">
        <f t="shared" si="30"/>
        <v>21.220113385007366</v>
      </c>
    </row>
    <row r="16" spans="1:116" s="48" customFormat="1" ht="12">
      <c r="A16" s="111">
        <f>IF(ISBLANK('In Process Calc.'!C16),"",'In Process Calc.'!C16)</f>
        <v>308.66666666662786</v>
      </c>
      <c r="B16" s="111">
        <f>IF(ISBLANK(Glutamine!H20),"",Glutamine!H20)</f>
        <v>15.486100061035156</v>
      </c>
      <c r="C16" s="111">
        <f>IF(ISBLANK('In Process Calc.'!L16),"",'In Process Calc.'!L16)</f>
        <v>27428.22468223131</v>
      </c>
      <c r="D16" s="111">
        <f>IF(ISBLANK('In Process Calc.'!M16),"",'In Process Calc.'!M16)</f>
        <v>0</v>
      </c>
      <c r="E16" s="111">
        <f>IF(ISBLANK('In Process Calc.'!N16),"",'In Process Calc.'!N16)</f>
        <v>5216.8884716666671</v>
      </c>
      <c r="F16" s="111">
        <f>IF(ISBLANK('In Process Calc.'!O16),"",'In Process Calc.'!O16)</f>
        <v>-5.0843223888888902</v>
      </c>
      <c r="G16" s="111">
        <f>IF(ISBLANK('In Process Calc.'!P16),"",'In Process Calc.'!P16)</f>
        <v>1.4317899444444442</v>
      </c>
      <c r="H16" s="111">
        <f>IF(ISBLANK('In Process Calc.'!Q16),"",'In Process Calc.'!Q16)</f>
        <v>11.689605833333331</v>
      </c>
      <c r="I16" s="111">
        <f>IF(ISBLANK('In Process Calc.'!R16),"",'In Process Calc.'!R16)</f>
        <v>0.68544588888888858</v>
      </c>
      <c r="J16" s="111">
        <f>IF(ISBLANK('In Process Calc.'!S16),"",'In Process Calc.'!S16)</f>
        <v>1.6178337222222221</v>
      </c>
      <c r="K16" s="111">
        <f>IF(ISBLANK('In Process Calc.'!T16),"",'In Process Calc.'!T16)</f>
        <v>118.69643760746584</v>
      </c>
      <c r="L16" s="111">
        <f>IF(ISBLANK('In Process Calc.'!U16),"",'In Process Calc.'!U16)</f>
        <v>-4.2608473333333334</v>
      </c>
      <c r="M16" s="111">
        <f>IF(ISBLANK('In Process Calc.'!V16),"",'In Process Calc.'!V16)</f>
        <v>0.34836561111110731</v>
      </c>
      <c r="N16" s="111">
        <f>IF(ISBLANK('In Process Calc.'!W16),"",'In Process Calc.'!W16)</f>
        <v>0</v>
      </c>
      <c r="O16" s="111">
        <f>IF(ISBLANK('In Process Calc.'!X16),"",'In Process Calc.'!X16)</f>
        <v>0</v>
      </c>
      <c r="P16" s="111">
        <f>IF(ISBLANK('In Process Calc.'!Y16),"",'In Process Calc.'!Y16)</f>
        <v>0</v>
      </c>
      <c r="Q16" s="111">
        <f>IF(ISBLANK('In Process Calc.'!Z16),"",'In Process Calc.'!Z16)</f>
        <v>2.0831914841128882</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19.769833333333324</v>
      </c>
      <c r="AE16" s="111">
        <f>IF(ISBLANK('In Process Calc.'!AN16),"",'In Process Calc.'!AN16)</f>
        <v>14.685510944444435</v>
      </c>
      <c r="AF16" s="111">
        <f>IF(ISBLANK('In Process Calc.'!AO16),"",'In Process Calc.'!AO16)</f>
        <v>63.488507444444416</v>
      </c>
      <c r="AH16" s="111">
        <f>IF(ISBLANK('In Process Calc.'!C16),"",'In Process Calc.'!C16)</f>
        <v>308.66666666662786</v>
      </c>
      <c r="AI16" s="111">
        <f>IF(ISBLANK(Glutamine!H20),"",Glutamine!H20)</f>
        <v>15.486100061035156</v>
      </c>
      <c r="AJ16" s="111">
        <f>IF(ISBLANK('In Process Calc.'!L16),"",'In Process Calc.'!L16)</f>
        <v>27428.22468223131</v>
      </c>
      <c r="AK16" s="111">
        <f>IF(ISBLANK('In Process Calc.'!M16),"",'In Process Calc.'!M16)</f>
        <v>0</v>
      </c>
      <c r="AL16" s="111">
        <f>IF(ISBLANK('In Process Calc.'!N16),"",'In Process Calc.'!N16)</f>
        <v>5216.8884716666671</v>
      </c>
      <c r="AM16" s="111">
        <f>IF(ISBLANK('In Process Calc.'!O16),"",'In Process Calc.'!O16)</f>
        <v>-5.0843223888888902</v>
      </c>
      <c r="AN16" s="111">
        <f>IF(ISBLANK('In Process Calc.'!P16),"",'In Process Calc.'!P16)</f>
        <v>1.4317899444444442</v>
      </c>
      <c r="AO16" s="111">
        <f>IF(ISBLANK('In Process Calc.'!Q16),"",'In Process Calc.'!Q16)</f>
        <v>11.689605833333331</v>
      </c>
      <c r="AP16" s="111">
        <f>IF(ISBLANK('In Process Calc.'!R16),"",'In Process Calc.'!R16)</f>
        <v>0.68544588888888858</v>
      </c>
      <c r="AQ16" s="111">
        <f>IF(ISBLANK('In Process Calc.'!S16),"",'In Process Calc.'!S16)</f>
        <v>1.6178337222222221</v>
      </c>
      <c r="AR16" s="111">
        <f>IF(ISBLANK('In Process Calc.'!T16),"",'In Process Calc.'!T16)</f>
        <v>118.69643760746584</v>
      </c>
      <c r="AS16" s="111">
        <f>IF(ISBLANK('In Process Calc.'!U16),"",'In Process Calc.'!U16)</f>
        <v>-4.2608473333333334</v>
      </c>
      <c r="AT16" s="111">
        <f>IF(ISBLANK('In Process Calc.'!V16),"",'In Process Calc.'!V16)</f>
        <v>0.34836561111110731</v>
      </c>
      <c r="AU16" s="111">
        <f>IF(ISBLANK('In Process Calc.'!W16),"",'In Process Calc.'!W16)</f>
        <v>0</v>
      </c>
      <c r="AV16" s="111">
        <f>IF(ISBLANK('In Process Calc.'!X16),"",'In Process Calc.'!X16)</f>
        <v>0</v>
      </c>
      <c r="AW16" s="111">
        <f>IF(ISBLANK('In Process Calc.'!Y16),"",'In Process Calc.'!Y16)</f>
        <v>0</v>
      </c>
      <c r="AX16" s="111">
        <f>IF(ISBLANK('In Process Calc.'!Z16),"",'In Process Calc.'!Z16)</f>
        <v>2.0831914841128882</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19.769833333333324</v>
      </c>
      <c r="BL16" s="111">
        <f>IF(ISBLANK('In Process Calc.'!AN16),"",'In Process Calc.'!AN16)</f>
        <v>14.685510944444435</v>
      </c>
      <c r="BM16" s="111">
        <f>IF(ISBLANK('In Process Calc.'!AO16),"",'In Process Calc.'!AO16)</f>
        <v>63.488507444444416</v>
      </c>
      <c r="BO16" s="54" t="s">
        <v>51</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308.66666666662786</v>
      </c>
      <c r="CH16" s="76">
        <f t="shared" si="0"/>
        <v>15.485900761346695</v>
      </c>
      <c r="CI16" s="76">
        <f t="shared" si="1"/>
        <v>27573.757317044074</v>
      </c>
      <c r="CJ16" s="76">
        <f t="shared" si="2"/>
        <v>0</v>
      </c>
      <c r="CK16" s="76">
        <f t="shared" si="3"/>
        <v>5074.4800341740511</v>
      </c>
      <c r="CL16" s="76">
        <f t="shared" si="4"/>
        <v>-7.3041951325312624</v>
      </c>
      <c r="CM16" s="76">
        <f t="shared" si="5"/>
        <v>1.1755890041084065</v>
      </c>
      <c r="CN16" s="76">
        <f t="shared" si="6"/>
        <v>13.04006984274173</v>
      </c>
      <c r="CO16" s="76">
        <f t="shared" si="7"/>
        <v>9.8632448616683632E-2</v>
      </c>
      <c r="CP16" s="76">
        <f t="shared" si="8"/>
        <v>1.6221283410901348</v>
      </c>
      <c r="CQ16" s="76">
        <f t="shared" si="9"/>
        <v>117.96964262487768</v>
      </c>
      <c r="CR16" s="76">
        <f t="shared" si="10"/>
        <v>-3.8720198760252629</v>
      </c>
      <c r="CS16" s="76">
        <f t="shared" si="11"/>
        <v>-1.6404003541381584</v>
      </c>
      <c r="CT16" s="76">
        <f t="shared" si="12"/>
        <v>0</v>
      </c>
      <c r="CU16" s="76">
        <f t="shared" si="13"/>
        <v>0</v>
      </c>
      <c r="CV16" s="76">
        <f t="shared" si="14"/>
        <v>0</v>
      </c>
      <c r="CW16" s="76">
        <f t="shared" si="15"/>
        <v>0.19117581024795527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14.870787863014584</v>
      </c>
      <c r="DK16" s="76">
        <f t="shared" si="29"/>
        <v>7.5665927304833644</v>
      </c>
      <c r="DL16" s="76">
        <f t="shared" si="30"/>
        <v>57.279204426600465</v>
      </c>
    </row>
    <row r="17" spans="1:116" s="48" customFormat="1" ht="12">
      <c r="A17" s="111">
        <f>IF(ISBLANK('In Process Calc.'!C17),"",'In Process Calc.'!C17)</f>
        <v>333.01666666654637</v>
      </c>
      <c r="B17" s="111">
        <f>IF(ISBLANK(Glutamine!H21),"",Glutamine!H21)</f>
        <v>12.884300096130371</v>
      </c>
      <c r="C17" s="111">
        <f>IF(ISBLANK('In Process Calc.'!L17),"",'In Process Calc.'!L17)</f>
        <v>22710.853350833804</v>
      </c>
      <c r="D17" s="111">
        <f>IF(ISBLANK('In Process Calc.'!M17),"",'In Process Calc.'!M17)</f>
        <v>0</v>
      </c>
      <c r="E17" s="111">
        <f>IF(ISBLANK('In Process Calc.'!N17),"",'In Process Calc.'!N17)</f>
        <v>5492.0639488888901</v>
      </c>
      <c r="F17" s="111">
        <f>IF(ISBLANK('In Process Calc.'!O17),"",'In Process Calc.'!O17)</f>
        <v>-3.9673431111111119</v>
      </c>
      <c r="G17" s="111">
        <f>IF(ISBLANK('In Process Calc.'!P17),"",'In Process Calc.'!P17)</f>
        <v>1.5480791111111107</v>
      </c>
      <c r="H17" s="111">
        <f>IF(ISBLANK('In Process Calc.'!Q17),"",'In Process Calc.'!Q17)</f>
        <v>11.678966999999998</v>
      </c>
      <c r="I17" s="111">
        <f>IF(ISBLANK('In Process Calc.'!R17),"",'In Process Calc.'!R17)</f>
        <v>-0.70658900000000036</v>
      </c>
      <c r="J17" s="111">
        <f>IF(ISBLANK('In Process Calc.'!S17),"",'In Process Calc.'!S17)</f>
        <v>1.3176104444444443</v>
      </c>
      <c r="K17" s="111">
        <f>IF(ISBLANK('In Process Calc.'!T17),"",'In Process Calc.'!T17)</f>
        <v>131.72909914153692</v>
      </c>
      <c r="L17" s="111">
        <f>IF(ISBLANK('In Process Calc.'!U17),"",'In Process Calc.'!U17)</f>
        <v>-3.054977111111111</v>
      </c>
      <c r="M17" s="111">
        <f>IF(ISBLANK('In Process Calc.'!V17),"",'In Process Calc.'!V17)</f>
        <v>-0.11845444444444814</v>
      </c>
      <c r="N17" s="111">
        <f>IF(ISBLANK('In Process Calc.'!W17),"",'In Process Calc.'!W17)</f>
        <v>0</v>
      </c>
      <c r="O17" s="111">
        <f>IF(ISBLANK('In Process Calc.'!X17),"",'In Process Calc.'!X17)</f>
        <v>0</v>
      </c>
      <c r="P17" s="111">
        <f>IF(ISBLANK('In Process Calc.'!Y17),"",'In Process Calc.'!Y17)</f>
        <v>0</v>
      </c>
      <c r="Q17" s="111">
        <f>IF(ISBLANK('In Process Calc.'!Z17),"",'In Process Calc.'!Z17)</f>
        <v>4.8764801657785686</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21.283130555555545</v>
      </c>
      <c r="AE17" s="111">
        <f>IF(ISBLANK('In Process Calc.'!AN17),"",'In Process Calc.'!AN17)</f>
        <v>17.315787444444432</v>
      </c>
      <c r="AF17" s="111">
        <f>IF(ISBLANK('In Process Calc.'!AO17),"",'In Process Calc.'!AO17)</f>
        <v>57.11852088888886</v>
      </c>
      <c r="AH17" s="111">
        <f>IF(ISBLANK('In Process Calc.'!C17),"",'In Process Calc.'!C17)</f>
        <v>333.01666666654637</v>
      </c>
      <c r="AI17" s="111">
        <f>IF(ISBLANK(Glutamine!H21),"",Glutamine!H21)</f>
        <v>12.884300096130371</v>
      </c>
      <c r="AJ17" s="111">
        <f>IF(ISBLANK('In Process Calc.'!L17),"",'In Process Calc.'!L17)</f>
        <v>22710.853350833804</v>
      </c>
      <c r="AK17" s="111">
        <f>IF(ISBLANK('In Process Calc.'!M17),"",'In Process Calc.'!M17)</f>
        <v>0</v>
      </c>
      <c r="AL17" s="111">
        <f>IF(ISBLANK('In Process Calc.'!N17),"",'In Process Calc.'!N17)</f>
        <v>5492.0639488888901</v>
      </c>
      <c r="AM17" s="111">
        <f>IF(ISBLANK('In Process Calc.'!O17),"",'In Process Calc.'!O17)</f>
        <v>-3.9673431111111119</v>
      </c>
      <c r="AN17" s="111">
        <f>IF(ISBLANK('In Process Calc.'!P17),"",'In Process Calc.'!P17)</f>
        <v>1.5480791111111107</v>
      </c>
      <c r="AO17" s="111">
        <f>IF(ISBLANK('In Process Calc.'!Q17),"",'In Process Calc.'!Q17)</f>
        <v>11.678966999999998</v>
      </c>
      <c r="AP17" s="111">
        <f>IF(ISBLANK('In Process Calc.'!R17),"",'In Process Calc.'!R17)</f>
        <v>-0.70658900000000036</v>
      </c>
      <c r="AQ17" s="111">
        <f>IF(ISBLANK('In Process Calc.'!S17),"",'In Process Calc.'!S17)</f>
        <v>1.3176104444444443</v>
      </c>
      <c r="AR17" s="111">
        <f>IF(ISBLANK('In Process Calc.'!T17),"",'In Process Calc.'!T17)</f>
        <v>131.72909914153692</v>
      </c>
      <c r="AS17" s="111">
        <f>IF(ISBLANK('In Process Calc.'!U17),"",'In Process Calc.'!U17)</f>
        <v>-3.054977111111111</v>
      </c>
      <c r="AT17" s="111">
        <f>IF(ISBLANK('In Process Calc.'!V17),"",'In Process Calc.'!V17)</f>
        <v>-0.11845444444444814</v>
      </c>
      <c r="AU17" s="111">
        <f>IF(ISBLANK('In Process Calc.'!W17),"",'In Process Calc.'!W17)</f>
        <v>0</v>
      </c>
      <c r="AV17" s="111">
        <f>IF(ISBLANK('In Process Calc.'!X17),"",'In Process Calc.'!X17)</f>
        <v>0</v>
      </c>
      <c r="AW17" s="111">
        <f>IF(ISBLANK('In Process Calc.'!Y17),"",'In Process Calc.'!Y17)</f>
        <v>0</v>
      </c>
      <c r="AX17" s="111">
        <f>IF(ISBLANK('In Process Calc.'!Z17),"",'In Process Calc.'!Z17)</f>
        <v>4.8764801657785686</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21.283130555555545</v>
      </c>
      <c r="BL17" s="111">
        <f>IF(ISBLANK('In Process Calc.'!AN17),"",'In Process Calc.'!AN17)</f>
        <v>17.315787444444432</v>
      </c>
      <c r="BM17" s="111">
        <f>IF(ISBLANK('In Process Calc.'!AO17),"",'In Process Calc.'!AO17)</f>
        <v>57.11852088888886</v>
      </c>
      <c r="BO17" s="54" t="s">
        <v>329</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333.01666666654637</v>
      </c>
      <c r="CH17" s="76">
        <f t="shared" si="0"/>
        <v>12.537755730067348</v>
      </c>
      <c r="CI17" s="76">
        <f t="shared" si="1"/>
        <v>21821.50058471688</v>
      </c>
      <c r="CJ17" s="76">
        <f t="shared" si="2"/>
        <v>0</v>
      </c>
      <c r="CK17" s="76">
        <f t="shared" si="3"/>
        <v>5790.8423707072843</v>
      </c>
      <c r="CL17" s="76">
        <f t="shared" si="4"/>
        <v>-2.161396976162905</v>
      </c>
      <c r="CM17" s="76">
        <f t="shared" si="5"/>
        <v>2.4197101608705029</v>
      </c>
      <c r="CN17" s="76">
        <f t="shared" si="6"/>
        <v>10.170290778055517</v>
      </c>
      <c r="CO17" s="76">
        <f t="shared" si="7"/>
        <v>-0.12197096080276992</v>
      </c>
      <c r="CP17" s="76">
        <f t="shared" si="8"/>
        <v>1.3842036803580768</v>
      </c>
      <c r="CQ17" s="76">
        <f t="shared" si="9"/>
        <v>131.98785896325626</v>
      </c>
      <c r="CR17" s="76">
        <f t="shared" si="10"/>
        <v>-3.1907399282803794</v>
      </c>
      <c r="CS17" s="76">
        <f t="shared" si="11"/>
        <v>6.5806446572396382</v>
      </c>
      <c r="CT17" s="76">
        <f t="shared" si="12"/>
        <v>0</v>
      </c>
      <c r="CU17" s="76">
        <f t="shared" si="13"/>
        <v>0</v>
      </c>
      <c r="CV17" s="76">
        <f t="shared" si="14"/>
        <v>0</v>
      </c>
      <c r="CW17" s="76">
        <f t="shared" si="15"/>
        <v>5.8922568693020594</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35.969483870731523</v>
      </c>
      <c r="DK17" s="76">
        <f t="shared" si="29"/>
        <v>33.808086894568646</v>
      </c>
      <c r="DL17" s="76">
        <f t="shared" si="30"/>
        <v>99.609529700937557</v>
      </c>
    </row>
    <row r="18" spans="1:116" s="48" customFormat="1" ht="12">
      <c r="A18" s="111" t="str">
        <f>IF(ISBLANK('In Process Calc.'!C18),"",'In Process Calc.'!C18)</f>
        <v/>
      </c>
      <c r="B18" s="111" t="str">
        <f>IF(ISBLANK(Glutamine!H22),"",Glutamine!H22)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IF(ISBLANK(Glutamine!H22),"",Glutamine!H22)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58</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IF(ISBLANK(Glutamine!H23),"",Glutamine!H23)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107</v>
      </c>
      <c r="BP19" s="56">
        <f t="array" ref="BP19:BS19">LINEST($Q3:INDEX($Q:$Q,COUNT($Q:$Q)+2),$A$3:INDEX($A:$A,COUNT($A:$A)+2)^{1,2,3},TRUE,TRUE)</f>
        <v>-9.6399539084009999E-7</v>
      </c>
      <c r="BQ19" s="56">
        <v>-2.8386303831493426E-4</v>
      </c>
      <c r="BR19" s="56">
        <v>0.20700522518851133</v>
      </c>
      <c r="BS19" s="56">
        <v>-3.6093770593576089</v>
      </c>
      <c r="BT19" s="56">
        <f t="array" ref="BT19:BX19">LINEST($Q3:INDEX($Q:$Q,COUNT($Q:$Q)+2),$A$3:INDEX($A:$A,COUNT($A:$A)+2)^{1,2,3,4},TRUE,TRUE)</f>
        <v>5.452821243720643E-8</v>
      </c>
      <c r="BU19" s="56">
        <v>-3.7349271836994596E-5</v>
      </c>
      <c r="BV19" s="56">
        <v>7.360235528781075E-3</v>
      </c>
      <c r="BW19" s="56">
        <v>-0.31758187745514477</v>
      </c>
      <c r="BX19" s="56">
        <v>2.4146002294537539</v>
      </c>
      <c r="BY19" s="57">
        <f>IF('Cumulative Curves'!$B$18=6,CB36,IF('Cumulative Curves'!$B$18=5,BU36,IF('Cumulative Curves'!$B$18=4,BX19,IF('Cumulative Curves'!$B$18=3,BS19,0))))</f>
        <v>0.43706261540580726</v>
      </c>
      <c r="BZ19" s="57">
        <f>IF('Cumulative Curves'!$B$18=6,CA36,IF('Cumulative Curves'!$B$18=5,BT36,IF('Cumulative Curves'!$B$18=4,BW19,IF('Cumulative Curves'!$B$18=3,BR19,0))))</f>
        <v>-5.7331057976824588E-3</v>
      </c>
      <c r="CA19" s="57">
        <f>IF('Cumulative Curves'!$B$18=6,BZ36,IF('Cumulative Curves'!$B$18=5,BS36,IF('Cumulative Curves'!$B$18=4,BV19,IF('Cumulative Curves'!$B$18=3,BQ19,0))))</f>
        <v>6.3831754143874457E-5</v>
      </c>
      <c r="CB19" s="57">
        <f>IF('Cumulative Curves'!$B$18=6,BY36,IF('Cumulative Curves'!$B$18=5,BR36, IF( 'Cumulative Curves'!$B$18=4, BU19,IF('Cumulative Curves'!$B$18=3, BP19, 0))))</f>
        <v>2.3109557279726368E-5</v>
      </c>
      <c r="CC19" s="57">
        <f>IF('Cumulative Curves'!$B$18=6,BX36,IF('Cumulative Curves'!$B$18=5,BQ36, IF( 'Cumulative Curves'!$B$18=4,BT19, 0)))</f>
        <v>-1.5142480914429584E-7</v>
      </c>
      <c r="CD19" s="57">
        <f>IF('Cumulative Curves'!$B$18=6,BW36,IF('Cumulative Curves'!$B$18=5,BP36, 0))</f>
        <v>2.4639434443110062E-10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IF(ISBLANK(Glutamine!H22),"",Glutamine!H22)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IF(ISBLANK(Glutamine!H24),"",Glutamine!H24)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59</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IF(ISBLANK(Glutamine!H23),"",Glutamine!H23)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IF(ISBLANK(Glutamine!H25),"",Glutamine!H25)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60</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IF(ISBLANK(Glutamine!H24),"",Glutamine!H24)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IF(ISBLANK(Glutamine!H26),"",Glutamine!H26)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56</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IF(ISBLANK(Glutamine!H25),"",Glutamine!H25)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IF(ISBLANK(Glutamine!H27),"",Glutamine!H27)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106</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IF(ISBLANK(Glutamine!H26),"",Glutamine!H26)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IF(ISBLANK(Glutamine!H28),"",Glutamine!H28)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63</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IF(ISBLANK(Glutamine!H27),"",Glutamine!H27)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IF(ISBLANK(Glutamine!H29),"",Glutamine!H29)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358</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IF(ISBLANK(Glutamine!H28),"",Glutamine!H28)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IF(ISBLANK(Glutamine!H30),"",Glutamine!H30)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49</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IF(ISBLANK(Glutamine!H29),"",Glutamine!H29)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IF(ISBLANK(Glutamine!H31),"",Glutamine!H31)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52</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IF(ISBLANK(Glutamine!H30),"",Glutamine!H30)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IF(ISBLANK(Glutamine!H32),"",Glutamine!H32)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347</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IF(ISBLANK(Glutamine!H31),"",Glutamine!H31)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IF(ISBLANK(Glutamine!H33),"",Glutamine!H33)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54</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IF(ISBLANK(Glutamine!H32),"",Glutamine!H32)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IF(ISBLANK(Glutamine!H34),"",Glutamine!H34)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57</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IF(ISBLANK(Glutamine!H33),"",Glutamine!H33)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IF(ISBLANK(Glutamine!H35),"",Glutamine!H35)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55</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IF(ISBLANK(Glutamine!H34),"",Glutamine!H34)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IF(ISBLANK(Glutamine!H36),"",Glutamine!H36)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111</v>
      </c>
      <c r="BP32" s="56">
        <f t="array" ref="BP32:BS32">LINEST($BK3:INDEX($BK:$BK,COUNT($BK:$BK)+2),$AH$3:INDEX($AH:$AH,COUNT($AH:$AH)+2)^{1,2,3},TRUE,TRUE)</f>
        <v>5.0389700480403799E-6</v>
      </c>
      <c r="BQ32" s="56">
        <v>-6.8420963638919012E-4</v>
      </c>
      <c r="BR32" s="56">
        <v>-0.25135007063295067</v>
      </c>
      <c r="BS32" s="56">
        <v>9.4550296943964369</v>
      </c>
      <c r="BT32" s="56">
        <f t="array" ref="BT32:BX32">LINEST($BK3:INDEX($BK:$BK,COUNT($BK:$BK)+2),$AH$3:INDEX($AH:$AH,COUNT($AH:$AH)+2)^{1,2,3,4},TRUE,TRUE)</f>
        <v>-1.4388904810049526E-7</v>
      </c>
      <c r="BU32" s="56">
        <v>1.0105243828229744E-4</v>
      </c>
      <c r="BV32" s="56">
        <v>-2.0855457092418098E-2</v>
      </c>
      <c r="BW32" s="56">
        <v>1.1329303866095519</v>
      </c>
      <c r="BX32" s="56">
        <v>-6.4410416991823922</v>
      </c>
      <c r="BY32" s="57">
        <f>IF('Cumulative Curves'!$B$23=6,#REF!,IF('Cumulative Curves'!$B$23=5,#REF!, IF( 'Cumulative Curves'!$B$23=4, BX32,IF('Cumulative Curves'!$B$23=3, BS32, 0))))</f>
        <v>9.4550296943964369</v>
      </c>
      <c r="BZ32" s="57">
        <f>IF('Cumulative Curves'!$B$23=6,#REF!,IF('Cumulative Curves'!$B$23=5,#REF!, IF( 'Cumulative Curves'!$B$23=4, BW32,IF('Cumulative Curves'!$B$23=3, BR32, 0))))</f>
        <v>-0.25135007063295067</v>
      </c>
      <c r="CA32" s="57">
        <f>IF('Cumulative Curves'!$B$23=6,#REF!,IF('Cumulative Curves'!$B$23=5,#REF!, IF( 'Cumulative Curves'!$B$23=4, BV32,IF('Cumulative Curves'!$B$23=3, BQ32, 0))))</f>
        <v>-6.8420963638919012E-4</v>
      </c>
      <c r="CB32" s="57">
        <f>IF('Cumulative Curves'!$B$23=6,#REF!,IF('Cumulative Curves'!$B$23=5,#REF!, IF( 'Cumulative Curves'!$B$23=4, BU32,IF('Cumulative Curves'!$B$23=3, BP32, 0))))</f>
        <v>5.0389700480403799E-6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IF(ISBLANK(Glutamine!H35),"",Glutamine!H35)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IF(ISBLANK(Glutamine!H37),"",Glutamine!H37)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110</v>
      </c>
      <c r="BP33" s="56">
        <f t="array" ref="BP33:BS33">LINEST($BL3:INDEX($BL:$BL,COUNT($BL:$BL)+2),$AH$3:INDEX($AH:$AH,COUNT($AH:$AH)+2)^{1,2,3},TRUE,TRUE)</f>
        <v>8.4900628838818481E-6</v>
      </c>
      <c r="BQ33" s="56">
        <v>-2.2055339463816254E-3</v>
      </c>
      <c r="BR33" s="56">
        <v>-0.13020998374031825</v>
      </c>
      <c r="BS33" s="56">
        <v>8.2126661986667955</v>
      </c>
      <c r="BT33" s="56">
        <f t="array" ref="BT33:BX33">LINEST($BL3:INDEX($BL:$BL,COUNT($BL:$BL)+2),$AH$3:INDEX($AH:$AH,COUNT($AH:$AH)+2)^{1,2,3,4},TRUE,TRUE)</f>
        <v>-1.4299997709008605E-7</v>
      </c>
      <c r="BU33" s="56">
        <v>1.0391027685492141E-4</v>
      </c>
      <c r="BV33" s="56">
        <v>-2.2252145986486303E-2</v>
      </c>
      <c r="BW33" s="56">
        <v>1.2455171913653063</v>
      </c>
      <c r="BX33" s="56">
        <v>-7.585185514943305</v>
      </c>
      <c r="BY33" s="57">
        <f>IF('Cumulative Curves'!$B$24=6,#REF!,IF('Cumulative Curves'!$B$24=5,#REF!, IF( 'Cumulative Curves'!$B$24=4, BX33,IF('Cumulative Curves'!$B$24=3, BS33, 0))))</f>
        <v>8.2126661986667955</v>
      </c>
      <c r="BZ33" s="57">
        <f>IF('Cumulative Curves'!$B$24=6,#REF!,IF('Cumulative Curves'!$B$24=5,#REF!, IF( 'Cumulative Curves'!$B$24=4, BW33,IF('Cumulative Curves'!$B$24=3, BR33, 0))))</f>
        <v>-0.13020998374031825</v>
      </c>
      <c r="CA33" s="57">
        <f>IF('Cumulative Curves'!$B$24=6,#REF!,IF('Cumulative Curves'!$B$24=5,#REF!, IF( 'Cumulative Curves'!$B$24=4, BV33,IF('Cumulative Curves'!$B$24=3, BQ33, 0))))</f>
        <v>-2.2055339463816254E-3</v>
      </c>
      <c r="CB33" s="57">
        <f>IF('Cumulative Curves'!$B$24=6,#REF!,IF('Cumulative Curves'!$B$24=5,#REF!, IF( 'Cumulative Curves'!$B$24=4, BU33,IF('Cumulative Curves'!$B$24=3, BP33, 0))))</f>
        <v>8.4900628838818481E-6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IF(ISBLANK(Glutamine!H36),"",Glutamine!H36)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IF(ISBLANK(Glutamine!H38),"",Glutamine!H38)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242</v>
      </c>
      <c r="BP34" s="56">
        <f t="array" ref="BP34:BS34">LINEST($BM3:INDEX($BM:$BM,COUNT($BM:$BM)+2),$AH$3:INDEX($AH:$AH,COUNT($AH:$AH)+2)^{1,2,3},TRUE,TRUE)</f>
        <v>-1.2634818555152508E-6</v>
      </c>
      <c r="BQ34" s="56">
        <v>5.8494926324106685E-3</v>
      </c>
      <c r="BR34" s="56">
        <v>-1.6247368305288903</v>
      </c>
      <c r="BS34" s="56">
        <v>38.627037114171429</v>
      </c>
      <c r="BT34" s="56">
        <f t="array" ref="BT34:BX34">LINEST($BM3:INDEX($BM:$BM,COUNT($BM:$BM)+2),$AH$3:INDEX($AH:$AH,COUNT($AH:$AH)+2)^{1,2,3,4},TRUE,TRUE)</f>
        <v>-4.9535595850940991E-7</v>
      </c>
      <c r="BU34" s="56">
        <v>3.292748337067343E-4</v>
      </c>
      <c r="BV34" s="56">
        <v>-6.359253752775211E-2</v>
      </c>
      <c r="BW34" s="56">
        <v>3.1408209502432007</v>
      </c>
      <c r="BX34" s="56">
        <v>-16.097167303393235</v>
      </c>
      <c r="BY34" s="57">
        <f>IF('Cumulative Curves'!$B$3=6,#REF!,IF('Cumulative Curves'!$B$3=5,#REF!, IF( 'Cumulative Curves'!$B$3=4, BX34,IF('Cumulative Curves'!$B$3=3, BS34, 0))))</f>
        <v>38.627037114171429</v>
      </c>
      <c r="BZ34" s="57">
        <f>IF('Cumulative Curves'!$B$3=6,#REF!,IF('Cumulative Curves'!$B$3=5,#REF!, IF( 'Cumulative Curves'!$B$3=4, BW34,IF('Cumulative Curves'!$B$3=3, BR34, 0))))</f>
        <v>-1.6247368305288903</v>
      </c>
      <c r="CA34" s="57">
        <f>IF('Cumulative Curves'!$B$3=6,#REF!,IF('Cumulative Curves'!$B$3=5,#REF!, IF( 'Cumulative Curves'!$B$3=4, BV34,IF('Cumulative Curves'!$B$3=3, BQ34, 0))))</f>
        <v>5.8494926324106685E-3</v>
      </c>
      <c r="CB34" s="57">
        <f>IF('Cumulative Curves'!$B$3=6,#REF!,IF('Cumulative Curves'!$B$3=5,#REF!, IF( 'Cumulative Curves'!$B$3=4, BU34,IF('Cumulative Curves'!$B$3=3, BP34, 0))))</f>
        <v>-1.2634818555152508E-6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IF(ISBLANK(Glutamine!H37),"",Glutamine!H37)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IF(ISBLANK(Glutamine!H39),"",Glutamine!H39)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7" t="s">
        <v>598</v>
      </c>
      <c r="BQ35" s="538"/>
      <c r="BR35" s="538"/>
      <c r="BS35" s="538"/>
      <c r="BT35" s="538"/>
      <c r="BU35" s="538"/>
      <c r="BV35" s="537" t="s">
        <v>599</v>
      </c>
      <c r="BW35" s="538"/>
      <c r="BX35" s="538"/>
      <c r="BY35" s="538"/>
      <c r="BZ35" s="538"/>
      <c r="CA35" s="538"/>
      <c r="CB35" s="538"/>
      <c r="CC35" s="49"/>
      <c r="CD35" s="49"/>
      <c r="CE35" s="49"/>
      <c r="CF35" s="49"/>
      <c r="CG35" s="535" t="s">
        <v>475</v>
      </c>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row>
    <row r="36" spans="1:116" s="48" customFormat="1" ht="105">
      <c r="A36" s="111" t="str">
        <f>IF(ISBLANK('In Process Calc.'!C36),"",'In Process Calc.'!C36)</f>
        <v/>
      </c>
      <c r="B36" s="111" t="str">
        <f>IF(ISBLANK(Glutamine!H38),"",Glutamine!H38)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IF(ISBLANK(Glutamine!H40),"",Glutamine!H40)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107</v>
      </c>
      <c r="BP36" s="48">
        <f t="array" ref="BP36:BU36">LINEST($Q3:INDEX($Q:$Q,COUNT($Q:$Q)+2),$A$3:INDEX($A:$A,COUNT($A:$A)+2)^{1,2,3,4,5},TRUE,TRUE)</f>
        <v>2.4639434443110062E-10</v>
      </c>
      <c r="BQ36" s="48">
        <v>-1.5142480914429584E-7</v>
      </c>
      <c r="BR36" s="48">
        <v>2.3109557279726368E-5</v>
      </c>
      <c r="BS36" s="48">
        <v>6.3831754143874457E-5</v>
      </c>
      <c r="BT36" s="48">
        <v>-5.7331057976824588E-3</v>
      </c>
      <c r="BU36" s="48">
        <v>0.43706261540580726</v>
      </c>
      <c r="BV36" s="48">
        <f t="array" ref="BV36:CB36">LINEST($Q3:INDEX($Q:$Q,COUNT($Q:$Q)+2),$A$3:INDEX($A:$A,COUNT($A:$A)+2)^{1,2,3,4,5,6},TRUE,TRUE)</f>
        <v>-2.1972253589009239E-12</v>
      </c>
      <c r="BW36" s="48">
        <v>2.4456625716265416E-9</v>
      </c>
      <c r="BX36" s="48">
        <v>-9.7828708359308301E-7</v>
      </c>
      <c r="BY36" s="48">
        <v>1.668701674081605E-4</v>
      </c>
      <c r="BZ36" s="48">
        <v>-1.1293661830726633E-2</v>
      </c>
      <c r="CA36" s="48">
        <v>0.32246437737946465</v>
      </c>
      <c r="CB36" s="48">
        <v>-0.76893977018977466</v>
      </c>
      <c r="CG36" s="74" t="s">
        <v>366</v>
      </c>
      <c r="CH36" s="75" t="s">
        <v>367</v>
      </c>
      <c r="CI36" s="59" t="s">
        <v>109</v>
      </c>
      <c r="CJ36" s="59" t="s">
        <v>108</v>
      </c>
      <c r="CK36" s="59" t="s">
        <v>104</v>
      </c>
      <c r="CL36" s="59" t="s">
        <v>289</v>
      </c>
      <c r="CM36" s="59" t="s">
        <v>53</v>
      </c>
      <c r="CN36" s="59" t="s">
        <v>48</v>
      </c>
      <c r="CO36" s="59" t="s">
        <v>46</v>
      </c>
      <c r="CP36" s="59" t="s">
        <v>346</v>
      </c>
      <c r="CQ36" s="59" t="s">
        <v>105</v>
      </c>
      <c r="CR36" s="59" t="s">
        <v>50</v>
      </c>
      <c r="CS36" s="59" t="s">
        <v>47</v>
      </c>
      <c r="CT36" s="59" t="s">
        <v>51</v>
      </c>
      <c r="CU36" s="59" t="s">
        <v>329</v>
      </c>
      <c r="CV36" s="59" t="s">
        <v>58</v>
      </c>
      <c r="CW36" s="59" t="s">
        <v>107</v>
      </c>
      <c r="CX36" s="59" t="s">
        <v>59</v>
      </c>
      <c r="CY36" s="59" t="s">
        <v>60</v>
      </c>
      <c r="CZ36" s="59" t="s">
        <v>56</v>
      </c>
      <c r="DA36" s="59" t="s">
        <v>106</v>
      </c>
      <c r="DB36" s="59" t="s">
        <v>63</v>
      </c>
      <c r="DC36" s="59" t="s">
        <v>358</v>
      </c>
      <c r="DD36" s="59" t="s">
        <v>49</v>
      </c>
      <c r="DE36" s="59" t="s">
        <v>52</v>
      </c>
      <c r="DF36" s="59" t="s">
        <v>347</v>
      </c>
      <c r="DG36" s="59" t="s">
        <v>54</v>
      </c>
      <c r="DH36" s="59" t="s">
        <v>57</v>
      </c>
      <c r="DI36" s="59" t="s">
        <v>55</v>
      </c>
      <c r="DJ36" s="59" t="s">
        <v>111</v>
      </c>
      <c r="DK36" s="59" t="s">
        <v>110</v>
      </c>
      <c r="DL36" s="59" t="s">
        <v>242</v>
      </c>
    </row>
    <row r="37" spans="1:116" s="48" customFormat="1" ht="12">
      <c r="A37" s="111" t="str">
        <f>IF(ISBLANK('In Process Calc.'!C37),"",'In Process Calc.'!C37)</f>
        <v/>
      </c>
      <c r="B37" s="111" t="str">
        <f>IF(ISBLANK(Glutamine!H39),"",Glutamine!H39)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IF(ISBLANK(Glutamine!H41),"",Glutamine!H41)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50</v>
      </c>
      <c r="BP37" s="48">
        <f t="array" ref="BP37:BU37">LINEST($L3:INDEX($L:$L,COUNT($L:$L)+2),$A$3:INDEX($A:$A,COUNT($A:$A)+2)^{1,2,3,4,5},TRUE,TRUE)</f>
        <v>-5.7756377872915576E-11</v>
      </c>
      <c r="BQ37" s="48">
        <v>4.4444368348525665E-8</v>
      </c>
      <c r="BR37" s="48">
        <v>-1.0567231988341527E-5</v>
      </c>
      <c r="BS37" s="48">
        <v>7.639139209089954E-4</v>
      </c>
      <c r="BT37" s="48">
        <v>-2.3655588436163923E-2</v>
      </c>
      <c r="BU37" s="48">
        <v>5.1617395015121303E-2</v>
      </c>
      <c r="BV37" s="48">
        <f t="array" ref="BV37:CB37">LINEST($L3:INDEX($L:$L,COUNT($L:$L)+2),$A$3:INDEX($A:$A,COUNT($A:$A)+2)^{1,2,3,4,5,6},TRUE,TRUE)</f>
        <v>2.9691290739659507E-13</v>
      </c>
      <c r="BW37" s="48">
        <v>-3.5494533977720896E-10</v>
      </c>
      <c r="BX37" s="48">
        <v>1.5617896167488158E-7</v>
      </c>
      <c r="BY37" s="48">
        <v>-2.9993723927107939E-5</v>
      </c>
      <c r="BZ37" s="48">
        <v>2.2986615640496629E-3</v>
      </c>
      <c r="CA37" s="48">
        <v>-6.8005189871274199E-2</v>
      </c>
      <c r="CB37" s="48">
        <v>0.2145855098623457</v>
      </c>
      <c r="CG37" s="76">
        <f>'In Process Calc.'!C3</f>
        <v>0.53333333332557231</v>
      </c>
      <c r="CH37" s="76">
        <f>$BY$4+$BZ$4*$CG37+$CA$4*$CG37^2+$CB$4*$CG37^3+$CC$4*$CG37^4+$CD$4*$CG37^5+$CE$4*$CG37^6</f>
        <v>0.77746405106227101</v>
      </c>
      <c r="CI37" s="76">
        <f>$BY$5+$BZ$5*$CG37+$CA$5*$CG37^2+$CB$5*$CG37^3+$CC$5*$CG37^4+$CD$5*$CG37^5+$CE$5*$CG37^6</f>
        <v>1106.1784221758769</v>
      </c>
      <c r="CJ37" s="76">
        <f>$BY$6+$BZ$6*$CG37+$CA$6*$CG37^2+$CB$6*$CG37^3+$CC$6*$CG37^4+$CD$6*$CG37^5+$CE$6*$CG37^6</f>
        <v>0</v>
      </c>
      <c r="CK37" s="76">
        <f>$BY$7+$BZ$7*$CG37+$CA$7*$CG37^2+$CB$7*$CG37^3+$CC$7*$CG37^4+$CD$7*$CG37^5+$CE$7*$CG37^6</f>
        <v>252.00140468322894</v>
      </c>
      <c r="CL37" s="76">
        <f>$BY$8+$BZ$8*$CG37+$CA$8*$CG37^2+$CB$8*$CG37^3+$CC$8*$CG37^4+$CD$8*$CG37^5+$CE$8*$CG37^6</f>
        <v>-1.1781876580924495</v>
      </c>
      <c r="CM37" s="76">
        <f>$BY$9+$BZ$9*$CG37+$CA$9*$CG37^2+$CB$9*$CG37^3+$CC$9*$CG37^4+$CD$9*$CG37^5+$CE$9*$CG37^6</f>
        <v>0.48683688628417399</v>
      </c>
      <c r="CN37" s="76">
        <f>$BY$10+$BZ$10*$CG37+$CA$10*$CG37^2+$CB$10*$CG37^3+$CC$10*$CG37^4+$CD$10*$CG37^5+$CE$10*$CG37^6</f>
        <v>0.43846963786623494</v>
      </c>
      <c r="CO37" s="76">
        <f>$BY$11+$BZ$11*$CG37+$CA$11*$CG37^2+$CB$11*$CG37^3+$CC$11*$CG37^4+$CD$11*$CG37^5+$CE$11*$CG37^6</f>
        <v>-0.73464272963729338</v>
      </c>
      <c r="CP37" s="76">
        <f>$BY$12+$BZ$12*$CG37+$CA$12*$CG37^2+$CB$12*$CG37^3+$CC$12*$CG37^4+$CD$12*$CG37^5+$CE$12*$CG37^6</f>
        <v>2.0153964379117904E-2</v>
      </c>
      <c r="CQ37" s="76">
        <f>$BY$13+$BZ$13*$CG37+$CA$13*$CG37^2+$CB$13*$CG37^3+$CC$13*$CG37^4+$CD$13*$CG37^5+$CE$13*$CG37^6</f>
        <v>0.10342680944719113</v>
      </c>
      <c r="CR37" s="76">
        <f>$BY$14+$BZ$14*$CG37+$CA$14*$CG37^2+$CB$14*$CG37^3+$CC$14*$CG37^4+$CD$14*$CG37^5+$CE$14*$CG37^6</f>
        <v>0.17896537923830427</v>
      </c>
      <c r="CS37" s="76">
        <f>$BY$15+$BZ$15*$CG37+$CA$15*$CG37^2+$CB$15*$CG37^3+$CC$15*$CG37^4+$CD$15*$CG37^5+$CE$15*$CG37^6</f>
        <v>4.5812937272949101</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0.43402660913275265</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9.3207824681946665</v>
      </c>
      <c r="DK37" s="76">
        <f>$BY$33+$BZ$33*$CG37+$CA$33*$CG37^2+$CB$33*$CG37^3+$CC$33*$CG37^4+$CD$33*$CG37^5+$CE$33*$CG37^6</f>
        <v>8.1425948101022225</v>
      </c>
      <c r="DL37" s="76">
        <f>$BY$34+$BZ$34*$CG37+$CA$34*$CG37^2+$CB$34*$CG37^3+$CC$34*$CG37^4+$CD$34*$CG37^5+$CE$34*$CG37^6</f>
        <v>37.762174468575815</v>
      </c>
    </row>
    <row r="38" spans="1:116" s="48" customFormat="1" ht="11">
      <c r="A38" s="111" t="str">
        <f>IF(ISBLANK('In Process Calc.'!C38),"",'In Process Calc.'!C38)</f>
        <v/>
      </c>
      <c r="B38" s="111" t="str">
        <f>IF(ISBLANK(Glutamine!H40),"",Glutamine!H40)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IF(ISBLANK(Glutamine!H42),"",Glutamine!H42)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21.199999999953434</v>
      </c>
      <c r="CH38" s="76">
        <f t="shared" ref="CH38:CH60" si="31">IF(CG38&gt;0,$BY$4+$BZ$4*$CG38+$CA$4*$CG38^2+$CB$4*$CG38^3+$CC$4*$CG38^4+$CD$4*$CG38^5+$CE$4*$CG38^6,"")</f>
        <v>-1.4172226835638914E-2</v>
      </c>
      <c r="CI38" s="76">
        <f t="shared" ref="CI38:CI60" si="32">IF(CG38&gt;0,$BY$5+$BZ$5*$CG38+$CA$5*$CG38^2+$CB$5*$CG38^3+$CC$5*$CG38^4+$CD$5*$CG38^5+$CE$5*$CG38^6,"")</f>
        <v>-599.96459545135053</v>
      </c>
      <c r="CJ38" s="76">
        <f t="shared" ref="CJ38:CJ60" si="33">IF(CG38&gt;0,$BY$6+$BZ$6*$CG38+$CA$6*$CG38^2+$CB$6*$CG38^3+$CC$6*$CG38^4+$CD$6*$CG38^5+$CE$6*$CG38^6,"")</f>
        <v>0</v>
      </c>
      <c r="CK38" s="76">
        <f t="shared" ref="CK38:CK60" si="34">IF(CG38&gt;0,$BY$7+$BZ$7*$CG38+$CA$7*$CG38^2+$CB$7*$CG38^3+$CC$7*$CG38^4+$CD$7*$CG38^5+$CE$7*$CG38^6,"")</f>
        <v>-48.028132127670446</v>
      </c>
      <c r="CL38" s="76">
        <f t="shared" ref="CL38:CL60" si="35">IF(CG38&gt;0,$BY$8+$BZ$8*$CG38+$CA$8*$CG38^2+$CB$8*$CG38^3+$CC$8*$CG38^4+$CD$8*$CG38^5+$CE$8*$CG38^6,"")</f>
        <v>0.67494480278808533</v>
      </c>
      <c r="CM38" s="76">
        <f t="shared" ref="CM38:CM60" si="36">IF(CG38&gt;0,$BY$9+$BZ$9*$CG38+$CA$9*$CG38^2+$CB$9*$CG38^3+$CC$9*$CG38^4+$CD$9*$CG38^5+$CE$9*$CG38^6,"")</f>
        <v>0.28247453994255822</v>
      </c>
      <c r="CN38" s="76">
        <f t="shared" ref="CN38:CN60" si="37">IF(CG38&gt;0,$BY$10+$BZ$10*$CG38+$CA$10*$CG38^2+$CB$10*$CG38^3+$CC$10*$CG38^4+$CD$10*$CG38^5+$CE$10*$CG38^6,"")</f>
        <v>0.93554155012980533</v>
      </c>
      <c r="CO38" s="76">
        <f t="shared" ref="CO38:CO60" si="38">IF(CG38&gt;0,$BY$11+$BZ$11*$CG38+$CA$11*$CG38^2+$CB$11*$CG38^3+$CC$11*$CG38^4+$CD$11*$CG38^5+$CE$11*$CG38^6,"")</f>
        <v>0.54226735951548233</v>
      </c>
      <c r="CP38" s="76">
        <f t="shared" ref="CP38:CP60" si="39">IF(CG38&gt;0,$BY$12+$BZ$12*$CG38+$CA$12*$CG38^2+$CB$12*$CG38^3+$CC$12*$CG38^4+$CD$12*$CG38^5+$CE$12*$CG38^6,"")</f>
        <v>-5.8339700809573458E-2</v>
      </c>
      <c r="CQ38" s="76">
        <f t="shared" ref="CQ38:CQ60" si="40">IF(CG38&gt;0,$BY$13+$BZ$13*$CG38+$CA$13*$CG38^2+$CB$13*$CG38^3+$CC$13*$CG38^4+$CD$13*$CG38^5+$CE$13*$CG38^6,"")</f>
        <v>0.33832500390145293</v>
      </c>
      <c r="CR38" s="76">
        <f t="shared" ref="CR38:CR60" si="41">IF(CG38&gt;0,$BY$14+$BZ$14*$CG38+$CA$14*$CG38^2+$CB$14*$CG38^3+$CC$14*$CG38^4+$CD$14*$CG38^5+$CE$14*$CG38^6,"")</f>
        <v>-0.44974356319480463</v>
      </c>
      <c r="CS38" s="76">
        <f t="shared" ref="CS38:CS60" si="42">IF(CG38&gt;0,$BY$15+$BZ$15*$CG38+$CA$15*$CG38^2+$CB$15*$CG38^3+$CC$15*$CG38^4+$CD$15*$CG38^5+$CE$15*$CG38^6,"")</f>
        <v>0.86119672039976469</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0.53486802251060228</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3.866908969617759</v>
      </c>
      <c r="DK38" s="76">
        <f t="shared" ref="DK38:DK60" si="60">IF(CG38&gt;0,$BY$33+$BZ$33*$CG38+$CA$33*$CG38^2+$CB$33*$CG38^3+$CC$33*$CG38^4+$CD$33*$CG38^5+$CE$33*$CG38^6,"")</f>
        <v>4.541853772405851</v>
      </c>
      <c r="DL38" s="76">
        <f t="shared" ref="DL38:DL60" si="61">IF(CG38&gt;0,$BY$34+$BZ$34*$CG38+$CA$34*$CG38^2+$CB$34*$CG38^3+$CC$34*$CG38^4+$CD$34*$CG38^5+$CE$34*$CG38^6,"")</f>
        <v>6.7995736588887681</v>
      </c>
    </row>
    <row r="39" spans="1:116" s="48" customFormat="1" ht="11">
      <c r="A39" s="111" t="str">
        <f>IF(ISBLANK('In Process Calc.'!C39),"",'In Process Calc.'!C39)</f>
        <v/>
      </c>
      <c r="B39" s="111" t="str">
        <f>IF(ISBLANK(Glutamine!H41),"",Glutamine!H41)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IF(ISBLANK(Glutamine!H43),"",Glutamine!H43)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48.46666666661622</v>
      </c>
      <c r="CH39" s="76">
        <f t="shared" si="31"/>
        <v>0.12863032294194252</v>
      </c>
      <c r="CI39" s="76">
        <f t="shared" si="32"/>
        <v>-389.33691043968031</v>
      </c>
      <c r="CJ39" s="76">
        <f t="shared" si="33"/>
        <v>0</v>
      </c>
      <c r="CK39" s="76">
        <f t="shared" si="34"/>
        <v>-237.42126068210419</v>
      </c>
      <c r="CL39" s="76">
        <f t="shared" si="35"/>
        <v>1.4481785466862531</v>
      </c>
      <c r="CM39" s="76">
        <f t="shared" si="36"/>
        <v>-4.6300832860457858E-2</v>
      </c>
      <c r="CN39" s="76">
        <f t="shared" si="37"/>
        <v>0.95948409604782325</v>
      </c>
      <c r="CO39" s="76">
        <f t="shared" si="38"/>
        <v>0.91402708872440341</v>
      </c>
      <c r="CP39" s="76">
        <f t="shared" si="39"/>
        <v>-3.7755504105188929E-2</v>
      </c>
      <c r="CQ39" s="76">
        <f t="shared" si="40"/>
        <v>1.5915420944172951</v>
      </c>
      <c r="CR39" s="76">
        <f t="shared" si="41"/>
        <v>-0.32585812386501301</v>
      </c>
      <c r="CS39" s="76">
        <f t="shared" si="42"/>
        <v>-3.8877248649252238</v>
      </c>
      <c r="CT39" s="76">
        <f t="shared" si="43"/>
        <v>0</v>
      </c>
      <c r="CU39" s="76">
        <f t="shared" si="44"/>
        <v>0</v>
      </c>
      <c r="CV39" s="76">
        <f t="shared" si="45"/>
        <v>0</v>
      </c>
      <c r="CW39" s="76">
        <f t="shared" si="46"/>
        <v>2.1704909080726078</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-3.760608983655541</v>
      </c>
      <c r="DK39" s="76">
        <f t="shared" si="60"/>
        <v>-2.312430436969283</v>
      </c>
      <c r="DL39" s="76">
        <f t="shared" si="61"/>
        <v>-26.521825311198661</v>
      </c>
    </row>
    <row r="40" spans="1:116" s="48" customFormat="1" ht="11">
      <c r="A40" s="111" t="str">
        <f>IF(ISBLANK('In Process Calc.'!C40),"",'In Process Calc.'!C40)</f>
        <v/>
      </c>
      <c r="B40" s="111" t="str">
        <f>IF(ISBLANK(Glutamine!H42),"",Glutamine!H42)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IF(ISBLANK(Glutamine!H44),"",Glutamine!H44)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70.96666666661622</v>
      </c>
      <c r="CH40" s="76">
        <f t="shared" si="31"/>
        <v>1.0953123350449647</v>
      </c>
      <c r="CI40" s="76">
        <f t="shared" si="32"/>
        <v>1500.1962815361965</v>
      </c>
      <c r="CJ40" s="76">
        <f t="shared" si="33"/>
        <v>0</v>
      </c>
      <c r="CK40" s="76">
        <f t="shared" si="34"/>
        <v>-232.8978289753355</v>
      </c>
      <c r="CL40" s="76">
        <f t="shared" si="35"/>
        <v>0.9261932774892021</v>
      </c>
      <c r="CM40" s="76">
        <f t="shared" si="36"/>
        <v>-0.34177576167490958</v>
      </c>
      <c r="CN40" s="76">
        <f t="shared" si="37"/>
        <v>0.85270009590076068</v>
      </c>
      <c r="CO40" s="76">
        <f t="shared" si="38"/>
        <v>0.50449976544246344</v>
      </c>
      <c r="CP40" s="76">
        <f t="shared" si="39"/>
        <v>6.6286724709000031E-2</v>
      </c>
      <c r="CQ40" s="76">
        <f t="shared" si="40"/>
        <v>3.9006189224982202</v>
      </c>
      <c r="CR40" s="76">
        <f t="shared" si="41"/>
        <v>-0.3944631433872246</v>
      </c>
      <c r="CS40" s="76">
        <f t="shared" si="42"/>
        <v>-7.5384719464276086</v>
      </c>
      <c r="CT40" s="76">
        <f t="shared" si="43"/>
        <v>0</v>
      </c>
      <c r="CU40" s="76">
        <f t="shared" si="44"/>
        <v>0</v>
      </c>
      <c r="CV40" s="76">
        <f t="shared" si="45"/>
        <v>0</v>
      </c>
      <c r="CW40" s="76">
        <f t="shared" si="46"/>
        <v>5.2139692296998152</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-10.027346073400906</v>
      </c>
      <c r="DK40" s="76">
        <f t="shared" si="60"/>
        <v>-9.1011527959117018</v>
      </c>
      <c r="DL40" s="76">
        <f t="shared" si="61"/>
        <v>-47.667086130192608</v>
      </c>
    </row>
    <row r="41" spans="1:116" s="48" customFormat="1" ht="11">
      <c r="A41" s="111" t="str">
        <f>IF(ISBLANK('In Process Calc.'!C41),"",'In Process Calc.'!C41)</f>
        <v/>
      </c>
      <c r="B41" s="111" t="str">
        <f>IF(ISBLANK(Glutamine!H43),"",Glutamine!H43)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IF(ISBLANK(Glutamine!H45),"",Glutamine!H45)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95.449999999953434</v>
      </c>
      <c r="CH41" s="76">
        <f t="shared" si="31"/>
        <v>2.8298782949394119</v>
      </c>
      <c r="CI41" s="76">
        <f t="shared" si="32"/>
        <v>4892.9472393408905</v>
      </c>
      <c r="CJ41" s="76">
        <f t="shared" si="33"/>
        <v>0</v>
      </c>
      <c r="CK41" s="76">
        <f t="shared" si="34"/>
        <v>-80.182126908792782</v>
      </c>
      <c r="CL41" s="76">
        <f t="shared" si="35"/>
        <v>-0.53874793803885712</v>
      </c>
      <c r="CM41" s="76">
        <f t="shared" si="36"/>
        <v>-0.65943197245599816</v>
      </c>
      <c r="CN41" s="76">
        <f t="shared" si="37"/>
        <v>0.94740115973479977</v>
      </c>
      <c r="CO41" s="76">
        <f t="shared" si="38"/>
        <v>-0.30646698050663057</v>
      </c>
      <c r="CP41" s="76">
        <f t="shared" si="39"/>
        <v>0.24802672403231826</v>
      </c>
      <c r="CQ41" s="76">
        <f t="shared" si="40"/>
        <v>8.1012475136994109</v>
      </c>
      <c r="CR41" s="76">
        <f t="shared" si="41"/>
        <v>-1.0411398340708966</v>
      </c>
      <c r="CS41" s="76">
        <f t="shared" si="42"/>
        <v>-11.09322732245764</v>
      </c>
      <c r="CT41" s="76">
        <f t="shared" si="43"/>
        <v>0</v>
      </c>
      <c r="CU41" s="76">
        <f t="shared" si="44"/>
        <v>0</v>
      </c>
      <c r="CV41" s="76">
        <f t="shared" si="45"/>
        <v>0</v>
      </c>
      <c r="CW41" s="76">
        <f t="shared" si="46"/>
        <v>9.9509796748247261</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-16.387993225285939</v>
      </c>
      <c r="DK41" s="76">
        <f t="shared" si="60"/>
        <v>-16.926741163324799</v>
      </c>
      <c r="DL41" s="76">
        <f t="shared" si="61"/>
        <v>-64.25985094671131</v>
      </c>
    </row>
    <row r="42" spans="1:116" s="48" customFormat="1" ht="11">
      <c r="A42" s="111" t="str">
        <f>IF(ISBLANK('In Process Calc.'!C42),"",'In Process Calc.'!C42)</f>
        <v/>
      </c>
      <c r="B42" s="111" t="str">
        <f>IF(ISBLANK(Glutamine!H44),"",Glutamine!H44)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IF(ISBLANK(Glutamine!H46),"",Glutamine!H46)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115.8833333333605</v>
      </c>
      <c r="CH42" s="76">
        <f t="shared" si="31"/>
        <v>4.6799451352079897</v>
      </c>
      <c r="CI42" s="76">
        <f t="shared" si="32"/>
        <v>8482.4215296594721</v>
      </c>
      <c r="CJ42" s="76">
        <f t="shared" si="33"/>
        <v>0</v>
      </c>
      <c r="CK42" s="76">
        <f t="shared" si="34"/>
        <v>152.58456687617843</v>
      </c>
      <c r="CL42" s="76">
        <f t="shared" si="35"/>
        <v>-2.2634697930361138</v>
      </c>
      <c r="CM42" s="76">
        <f t="shared" si="36"/>
        <v>-0.90066798767947742</v>
      </c>
      <c r="CN42" s="76">
        <f t="shared" si="37"/>
        <v>1.3633757602109933</v>
      </c>
      <c r="CO42" s="76">
        <f t="shared" si="38"/>
        <v>-1.0583600345236064</v>
      </c>
      <c r="CP42" s="76">
        <f t="shared" si="39"/>
        <v>0.43923398592327417</v>
      </c>
      <c r="CQ42" s="76">
        <f t="shared" si="40"/>
        <v>13.135927201784792</v>
      </c>
      <c r="CR42" s="76">
        <f t="shared" si="41"/>
        <v>-2.0072676981368178</v>
      </c>
      <c r="CS42" s="76">
        <f t="shared" si="42"/>
        <v>-13.623377480702988</v>
      </c>
      <c r="CT42" s="76">
        <f t="shared" si="43"/>
        <v>0</v>
      </c>
      <c r="CU42" s="76">
        <f t="shared" si="44"/>
        <v>0</v>
      </c>
      <c r="CV42" s="76">
        <f t="shared" si="45"/>
        <v>0</v>
      </c>
      <c r="CW42" s="76">
        <f t="shared" si="46"/>
        <v>14.434485981703567</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-21.018868711384791</v>
      </c>
      <c r="DK42" s="76">
        <f t="shared" si="60"/>
        <v>-23.28233850442091</v>
      </c>
      <c r="DL42" s="76">
        <f t="shared" si="61"/>
        <v>-73.066575647284239</v>
      </c>
    </row>
    <row r="43" spans="1:116" s="48" customFormat="1" ht="11">
      <c r="A43" s="111" t="str">
        <f>IF(ISBLANK('In Process Calc.'!C43),"",'In Process Calc.'!C43)</f>
        <v/>
      </c>
      <c r="B43" s="111" t="str">
        <f>IF(ISBLANK(Glutamine!H45),"",Glutamine!H45)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IF(ISBLANK(Glutamine!H47),"",Glutamine!H47)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141.08333333325572</v>
      </c>
      <c r="CH43" s="76">
        <f t="shared" si="31"/>
        <v>7.2739559454749365</v>
      </c>
      <c r="CI43" s="76">
        <f t="shared" si="32"/>
        <v>13456.859365731103</v>
      </c>
      <c r="CJ43" s="76">
        <f t="shared" si="33"/>
        <v>0</v>
      </c>
      <c r="CK43" s="76">
        <f t="shared" si="34"/>
        <v>555.17471836729328</v>
      </c>
      <c r="CL43" s="76">
        <f t="shared" si="35"/>
        <v>-4.7413876854860106</v>
      </c>
      <c r="CM43" s="76">
        <f t="shared" si="36"/>
        <v>-1.1411731198517039</v>
      </c>
      <c r="CN43" s="76">
        <f t="shared" si="37"/>
        <v>2.4185663272932167</v>
      </c>
      <c r="CO43" s="76">
        <f t="shared" si="38"/>
        <v>-1.8639682002091047</v>
      </c>
      <c r="CP43" s="76">
        <f t="shared" si="39"/>
        <v>0.70483989394185553</v>
      </c>
      <c r="CQ43" s="76">
        <f t="shared" si="40"/>
        <v>21.380861535995862</v>
      </c>
      <c r="CR43" s="76">
        <f t="shared" si="41"/>
        <v>-3.4763247791491581</v>
      </c>
      <c r="CS43" s="76">
        <f t="shared" si="42"/>
        <v>-16.062212378663137</v>
      </c>
      <c r="CT43" s="76">
        <f t="shared" si="43"/>
        <v>0</v>
      </c>
      <c r="CU43" s="76">
        <f t="shared" si="44"/>
        <v>0</v>
      </c>
      <c r="CV43" s="76">
        <f t="shared" si="45"/>
        <v>0</v>
      </c>
      <c r="CW43" s="76">
        <f t="shared" si="46"/>
        <v>19.574366657031568</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-25.474725160212664</v>
      </c>
      <c r="DK43" s="76">
        <f t="shared" si="60"/>
        <v>-30.216112845698671</v>
      </c>
      <c r="DL43" s="76">
        <f t="shared" si="61"/>
        <v>-77.71308640638172</v>
      </c>
    </row>
    <row r="44" spans="1:116" s="48" customFormat="1" ht="11">
      <c r="A44" s="111" t="str">
        <f>IF(ISBLANK('In Process Calc.'!C44),"",'In Process Calc.'!C44)</f>
        <v/>
      </c>
      <c r="B44" s="111" t="str">
        <f>IF(ISBLANK(Glutamine!H46),"",Glutamine!H46)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IF(ISBLANK(Glutamine!H48),"",Glutamine!H48)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164.73333333333721</v>
      </c>
      <c r="CH44" s="76">
        <f t="shared" si="31"/>
        <v>9.8252401251443509</v>
      </c>
      <c r="CI44" s="76">
        <f t="shared" si="32"/>
        <v>18276.360741692904</v>
      </c>
      <c r="CJ44" s="76">
        <f t="shared" si="33"/>
        <v>0</v>
      </c>
      <c r="CK44" s="76">
        <f t="shared" si="34"/>
        <v>1032.7540626199125</v>
      </c>
      <c r="CL44" s="76">
        <f t="shared" si="35"/>
        <v>-7.1431421486791962</v>
      </c>
      <c r="CM44" s="76">
        <f t="shared" si="36"/>
        <v>-1.2827187272032528</v>
      </c>
      <c r="CN44" s="76">
        <f t="shared" si="37"/>
        <v>3.9723900539627</v>
      </c>
      <c r="CO44" s="76">
        <f t="shared" si="38"/>
        <v>-2.3502010253815282</v>
      </c>
      <c r="CP44" s="76">
        <f t="shared" si="39"/>
        <v>0.96444940793525014</v>
      </c>
      <c r="CQ44" s="76">
        <f t="shared" si="40"/>
        <v>31.165343980283303</v>
      </c>
      <c r="CR44" s="76">
        <f t="shared" si="41"/>
        <v>-4.8050301866436724</v>
      </c>
      <c r="CS44" s="76">
        <f t="shared" si="42"/>
        <v>-17.532781159981056</v>
      </c>
      <c r="CT44" s="76">
        <f t="shared" si="43"/>
        <v>0</v>
      </c>
      <c r="CU44" s="76">
        <f t="shared" si="44"/>
        <v>0</v>
      </c>
      <c r="CV44" s="76">
        <f t="shared" si="45"/>
        <v>0</v>
      </c>
      <c r="CW44" s="76">
        <f t="shared" si="46"/>
        <v>22.911832808170413</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-27.99203899654054</v>
      </c>
      <c r="DK44" s="76">
        <f t="shared" si="60"/>
        <v>-35.135181145219732</v>
      </c>
      <c r="DL44" s="76">
        <f t="shared" si="61"/>
        <v>-75.931423484633456</v>
      </c>
    </row>
    <row r="45" spans="1:116" s="48" customFormat="1" ht="11">
      <c r="A45" s="111" t="str">
        <f>IF(ISBLANK('In Process Calc.'!C45),"",'In Process Calc.'!C45)</f>
        <v/>
      </c>
      <c r="B45" s="111" t="str">
        <f>IF(ISBLANK(Glutamine!H47),"",Glutamine!H47)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IF(ISBLANK(Glutamine!H49),"",Glutamine!H49)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189.11666666652309</v>
      </c>
      <c r="CH45" s="76">
        <f t="shared" si="31"/>
        <v>12.356001126343767</v>
      </c>
      <c r="CI45" s="76">
        <f t="shared" si="32"/>
        <v>22970.721832471361</v>
      </c>
      <c r="CJ45" s="76">
        <f t="shared" si="33"/>
        <v>0</v>
      </c>
      <c r="CK45" s="76">
        <f t="shared" si="34"/>
        <v>1608.7913659840819</v>
      </c>
      <c r="CL45" s="76">
        <f t="shared" si="35"/>
        <v>-9.4006613605533005</v>
      </c>
      <c r="CM45" s="76">
        <f t="shared" si="36"/>
        <v>-1.3145072664666304</v>
      </c>
      <c r="CN45" s="76">
        <f t="shared" si="37"/>
        <v>6.0585212288710579</v>
      </c>
      <c r="CO45" s="76">
        <f t="shared" si="38"/>
        <v>-2.4911320704202264</v>
      </c>
      <c r="CP45" s="76">
        <f t="shared" si="39"/>
        <v>1.2215975794195009</v>
      </c>
      <c r="CQ45" s="76">
        <f t="shared" si="40"/>
        <v>43.203559922208441</v>
      </c>
      <c r="CR45" s="76">
        <f t="shared" si="41"/>
        <v>-5.8105755657659515</v>
      </c>
      <c r="CS45" s="76">
        <f t="shared" si="42"/>
        <v>-18.07631811323494</v>
      </c>
      <c r="CT45" s="76">
        <f t="shared" si="43"/>
        <v>0</v>
      </c>
      <c r="CU45" s="76">
        <f t="shared" si="44"/>
        <v>0</v>
      </c>
      <c r="CV45" s="76">
        <f t="shared" si="45"/>
        <v>0</v>
      </c>
      <c r="CW45" s="76">
        <f t="shared" si="46"/>
        <v>23.854285845554138</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-28.467813068722513</v>
      </c>
      <c r="DK45" s="76">
        <f t="shared" si="60"/>
        <v>-37.868474429275828</v>
      </c>
      <c r="DL45" s="76">
        <f t="shared" si="61"/>
        <v>-67.975920049063603</v>
      </c>
    </row>
    <row r="46" spans="1:116" s="48" customFormat="1" ht="11">
      <c r="A46" s="111" t="str">
        <f>IF(ISBLANK('In Process Calc.'!C46),"",'In Process Calc.'!C46)</f>
        <v/>
      </c>
      <c r="B46" s="111" t="str">
        <f>IF(ISBLANK(Glutamine!H48),"",Glutamine!H48)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IF(ISBLANK(Glutamine!H50),"",Glutamine!H50)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213.06666666653473</v>
      </c>
      <c r="CH46" s="76">
        <f t="shared" si="31"/>
        <v>14.524425284387947</v>
      </c>
      <c r="CI46" s="76">
        <f t="shared" si="32"/>
        <v>26894.768514352574</v>
      </c>
      <c r="CJ46" s="76">
        <f t="shared" si="33"/>
        <v>0</v>
      </c>
      <c r="CK46" s="76">
        <f t="shared" si="34"/>
        <v>2240.2894497999887</v>
      </c>
      <c r="CL46" s="76">
        <f t="shared" si="35"/>
        <v>-11.114329270231352</v>
      </c>
      <c r="CM46" s="76">
        <f t="shared" si="36"/>
        <v>-1.2049142729445403</v>
      </c>
      <c r="CN46" s="76">
        <f t="shared" si="37"/>
        <v>8.3931743970849269</v>
      </c>
      <c r="CO46" s="76">
        <f t="shared" si="38"/>
        <v>-2.2608740253816144</v>
      </c>
      <c r="CP46" s="76">
        <f t="shared" si="39"/>
        <v>1.4433912113000651</v>
      </c>
      <c r="CQ46" s="76">
        <f t="shared" si="40"/>
        <v>56.707422710385465</v>
      </c>
      <c r="CR46" s="76">
        <f t="shared" si="41"/>
        <v>-6.2504777545686352</v>
      </c>
      <c r="CS46" s="76">
        <f t="shared" si="42"/>
        <v>-17.50985886939214</v>
      </c>
      <c r="CT46" s="76">
        <f t="shared" si="43"/>
        <v>0</v>
      </c>
      <c r="CU46" s="76">
        <f t="shared" si="44"/>
        <v>0</v>
      </c>
      <c r="CV46" s="76">
        <f t="shared" si="45"/>
        <v>0</v>
      </c>
      <c r="CW46" s="76">
        <f t="shared" si="46"/>
        <v>21.764731483442887</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-26.420320851840081</v>
      </c>
      <c r="DK46" s="76">
        <f t="shared" si="60"/>
        <v>-37.53465012207144</v>
      </c>
      <c r="DL46" s="76">
        <f t="shared" si="61"/>
        <v>-54.219688387765814</v>
      </c>
    </row>
    <row r="47" spans="1:116" s="48" customFormat="1" ht="11">
      <c r="A47" s="111" t="str">
        <f>IF(ISBLANK('In Process Calc.'!C47),"",'In Process Calc.'!C47)</f>
        <v/>
      </c>
      <c r="B47" s="111" t="str">
        <f>IF(ISBLANK(Glutamine!H49),"",Glutamine!H49)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IF(ISBLANK(Glutamine!H51),"",Glutamine!H51)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238.18333333334886</v>
      </c>
      <c r="CH47" s="76">
        <f t="shared" si="31"/>
        <v>16.215190250503181</v>
      </c>
      <c r="CI47" s="76">
        <f t="shared" si="32"/>
        <v>29827.323499563092</v>
      </c>
      <c r="CJ47" s="76">
        <f t="shared" si="33"/>
        <v>0</v>
      </c>
      <c r="CK47" s="76">
        <f t="shared" si="34"/>
        <v>2954.0496699048626</v>
      </c>
      <c r="CL47" s="76">
        <f t="shared" si="35"/>
        <v>-12.062799954018445</v>
      </c>
      <c r="CM47" s="76">
        <f t="shared" si="36"/>
        <v>-0.90965039421848193</v>
      </c>
      <c r="CN47" s="76">
        <f t="shared" si="37"/>
        <v>10.818608080789161</v>
      </c>
      <c r="CO47" s="76">
        <f t="shared" si="38"/>
        <v>-1.6913105999705778</v>
      </c>
      <c r="CP47" s="76">
        <f t="shared" si="39"/>
        <v>1.6210588644391604</v>
      </c>
      <c r="CQ47" s="76">
        <f t="shared" si="40"/>
        <v>72.249822058917289</v>
      </c>
      <c r="CR47" s="76">
        <f t="shared" si="41"/>
        <v>-6.0944393068688072</v>
      </c>
      <c r="CS47" s="76">
        <f t="shared" si="42"/>
        <v>-15.593336736105424</v>
      </c>
      <c r="CT47" s="76">
        <f t="shared" si="43"/>
        <v>0</v>
      </c>
      <c r="CU47" s="76">
        <f t="shared" si="44"/>
        <v>0</v>
      </c>
      <c r="CV47" s="76">
        <f t="shared" si="45"/>
        <v>0</v>
      </c>
      <c r="CW47" s="76">
        <f t="shared" si="46"/>
        <v>16.48850286829969</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-21.139638441379205</v>
      </c>
      <c r="DK47" s="76">
        <f t="shared" si="60"/>
        <v>-33.202438395397635</v>
      </c>
      <c r="DL47" s="76">
        <f t="shared" si="61"/>
        <v>-33.581609625614817</v>
      </c>
    </row>
    <row r="48" spans="1:116" s="48" customFormat="1" ht="11">
      <c r="A48" s="111" t="str">
        <f>IF(ISBLANK('In Process Calc.'!C48),"",'In Process Calc.'!C48)</f>
        <v/>
      </c>
      <c r="B48" s="111" t="str">
        <f>IF(ISBLANK(Glutamine!H50),"",Glutamine!H50)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IF(ISBLANK(Glutamine!H52),"",Glutamine!H52)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261.83333333325572</v>
      </c>
      <c r="CH48" s="76">
        <f t="shared" si="31"/>
        <v>17.026896393961632</v>
      </c>
      <c r="CI48" s="76">
        <f t="shared" si="32"/>
        <v>31063.668133883853</v>
      </c>
      <c r="CJ48" s="76">
        <f t="shared" si="33"/>
        <v>0</v>
      </c>
      <c r="CK48" s="76">
        <f t="shared" si="34"/>
        <v>3657.2389882381322</v>
      </c>
      <c r="CL48" s="76">
        <f t="shared" si="35"/>
        <v>-11.872223735472708</v>
      </c>
      <c r="CM48" s="76">
        <f t="shared" si="36"/>
        <v>-0.4346842275916547</v>
      </c>
      <c r="CN48" s="76">
        <f t="shared" si="37"/>
        <v>12.669150094111643</v>
      </c>
      <c r="CO48" s="76">
        <f t="shared" si="38"/>
        <v>-0.97991888861943721</v>
      </c>
      <c r="CP48" s="76">
        <f t="shared" si="39"/>
        <v>1.7164177220881687</v>
      </c>
      <c r="CQ48" s="76">
        <f t="shared" si="40"/>
        <v>87.671535684630555</v>
      </c>
      <c r="CR48" s="76">
        <f t="shared" si="41"/>
        <v>-5.4915806585988349</v>
      </c>
      <c r="CS48" s="76">
        <f t="shared" si="42"/>
        <v>-12.411172387243766</v>
      </c>
      <c r="CT48" s="76">
        <f t="shared" si="43"/>
        <v>0</v>
      </c>
      <c r="CU48" s="76">
        <f t="shared" si="44"/>
        <v>0</v>
      </c>
      <c r="CV48" s="76">
        <f t="shared" si="45"/>
        <v>0</v>
      </c>
      <c r="CW48" s="76">
        <f t="shared" si="46"/>
        <v>9.6570935294137712</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-12.8122799325606</v>
      </c>
      <c r="DK48" s="76">
        <f t="shared" si="60"/>
        <v>-24.684503668033329</v>
      </c>
      <c r="DL48" s="76">
        <f t="shared" si="61"/>
        <v>-8.4413838178304488</v>
      </c>
    </row>
    <row r="49" spans="1:116" s="48" customFormat="1" ht="11">
      <c r="A49" s="111" t="str">
        <f>IF(ISBLANK('In Process Calc.'!C49),"",'In Process Calc.'!C49)</f>
        <v/>
      </c>
      <c r="B49" s="111" t="str">
        <f>IF(ISBLANK(Glutamine!H51),"",Glutamine!H51)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IF(ISBLANK(Glutamine!H53),"",Glutamine!H53)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284.83333333331393</v>
      </c>
      <c r="CH49" s="76">
        <f t="shared" si="31"/>
        <v>16.86867821820811</v>
      </c>
      <c r="CI49" s="76">
        <f t="shared" si="32"/>
        <v>30463.386012660863</v>
      </c>
      <c r="CJ49" s="76">
        <f t="shared" si="33"/>
        <v>0</v>
      </c>
      <c r="CK49" s="76">
        <f t="shared" si="34"/>
        <v>4354.352897061116</v>
      </c>
      <c r="CL49" s="76">
        <f t="shared" si="35"/>
        <v>-10.413008391327651</v>
      </c>
      <c r="CM49" s="76">
        <f t="shared" si="36"/>
        <v>0.23631949951923836</v>
      </c>
      <c r="CN49" s="76">
        <f t="shared" si="37"/>
        <v>13.589195850903351</v>
      </c>
      <c r="CO49" s="76">
        <f t="shared" si="38"/>
        <v>-0.31175525795729442</v>
      </c>
      <c r="CP49" s="76">
        <f t="shared" si="39"/>
        <v>1.7233875590025454</v>
      </c>
      <c r="CQ49" s="76">
        <f t="shared" si="40"/>
        <v>102.82189082099322</v>
      </c>
      <c r="CR49" s="76">
        <f t="shared" si="41"/>
        <v>-4.6908562662386828</v>
      </c>
      <c r="CS49" s="76">
        <f t="shared" si="42"/>
        <v>-7.9064481212918167</v>
      </c>
      <c r="CT49" s="76">
        <f t="shared" si="43"/>
        <v>0</v>
      </c>
      <c r="CU49" s="76">
        <f t="shared" si="44"/>
        <v>0</v>
      </c>
      <c r="CV49" s="76">
        <f t="shared" si="45"/>
        <v>0</v>
      </c>
      <c r="CW49" s="76">
        <f t="shared" si="46"/>
        <v>3.2595536782536101</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-1.2045735691684882</v>
      </c>
      <c r="DK49" s="76">
        <f t="shared" si="60"/>
        <v>-11.617581960496125</v>
      </c>
      <c r="DL49" s="76">
        <f t="shared" si="61"/>
        <v>21.220113385007366</v>
      </c>
    </row>
    <row r="50" spans="1:116" s="48" customFormat="1" ht="11">
      <c r="A50" s="111" t="str">
        <f>IF(ISBLANK('In Process Calc.'!C50),"",'In Process Calc.'!C50)</f>
        <v/>
      </c>
      <c r="B50" s="111" t="str">
        <f>IF(ISBLANK(Glutamine!H52),"",Glutamine!H52)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IF(ISBLANK(Glutamine!H54),"",Glutamine!H54)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IF(ISBLANK(Glutamine!H53),"",Glutamine!H53)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IF(ISBLANK(Glutamine!H55),"",Glutamine!H55)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IF(ISBLANK(Glutamine!H54),"",Glutamine!H54)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IF(ISBLANK(Glutamine!H56),"",Glutamine!H56)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IF(ISBLANK(Glutamine!H55),"",Glutamine!H55)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IF(ISBLANK(Glutamine!H57),"",Glutamine!H57)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IF(ISBLANK(Glutamine!H56),"",Glutamine!H56)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IF(ISBLANK(Glutamine!H58),"",Glutamine!H58)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IF(ISBLANK(Glutamine!H57),"",Glutamine!H57)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IF(ISBLANK(Glutamine!H59),"",Glutamine!H59)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IF(ISBLANK(Glutamine!H58),"",Glutamine!H58)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IF(ISBLANK(Glutamine!H60),"",Glutamine!H60)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IF(ISBLANK(Glutamine!H59),"",Glutamine!H59)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IF(ISBLANK(Glutamine!H61),"",Glutamine!H61)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IF(ISBLANK(Glutamine!H60),"",Glutamine!H60)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IF(ISBLANK(Glutamine!H62),"",Glutamine!H62)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IF(ISBLANK(Glutamine!H61),"",Glutamine!H61)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IF(ISBLANK(Glutamine!H63),"",Glutamine!H63)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IF(ISBLANK(Glutamine!H62),"",Glutamine!H62)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IF(ISBLANK(Glutamine!H64),"",Glutamine!H64)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IF(ISBLANK(Glutamine!H63),"",Glutamine!H63)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IF(ISBLANK(Glutamine!H65),"",Glutamine!H65)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IF(ISBLANK(Glutamine!H64),"",Glutamine!H64)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IF(ISBLANK(Glutamine!H66),"",Glutamine!H66)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IF(ISBLANK(Glutamine!H65),"",Glutamine!H65)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IF(ISBLANK(Glutamine!H67),"",Glutamine!H67)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5" t="s">
        <v>476</v>
      </c>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row>
    <row r="64" spans="1:116" ht="94">
      <c r="A64" s="111" t="str">
        <f>IF(ISBLANK('In Process Calc.'!C64),"",'In Process Calc.'!C64)</f>
        <v/>
      </c>
      <c r="B64" s="111" t="str">
        <f>IF(ISBLANK(Glutamine!H66),"",Glutamine!H66)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IF(ISBLANK(Glutamine!H68),"",Glutamine!H68)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366</v>
      </c>
      <c r="CH64" s="75" t="s">
        <v>367</v>
      </c>
      <c r="CI64" s="59" t="s">
        <v>109</v>
      </c>
      <c r="CJ64" s="59" t="s">
        <v>108</v>
      </c>
      <c r="CK64" s="59" t="s">
        <v>104</v>
      </c>
      <c r="CL64" s="59" t="s">
        <v>289</v>
      </c>
      <c r="CM64" s="59" t="s">
        <v>53</v>
      </c>
      <c r="CN64" s="59" t="s">
        <v>48</v>
      </c>
      <c r="CO64" s="59" t="s">
        <v>46</v>
      </c>
      <c r="CP64" s="59" t="s">
        <v>346</v>
      </c>
      <c r="CQ64" s="59" t="s">
        <v>105</v>
      </c>
      <c r="CR64" s="59" t="s">
        <v>50</v>
      </c>
      <c r="CS64" s="59" t="s">
        <v>47</v>
      </c>
      <c r="CT64" s="59" t="s">
        <v>51</v>
      </c>
      <c r="CU64" s="59" t="s">
        <v>329</v>
      </c>
      <c r="CV64" s="59" t="s">
        <v>58</v>
      </c>
      <c r="CW64" s="59" t="s">
        <v>107</v>
      </c>
      <c r="CX64" s="59" t="s">
        <v>59</v>
      </c>
      <c r="CY64" s="59" t="s">
        <v>60</v>
      </c>
      <c r="CZ64" s="59" t="s">
        <v>56</v>
      </c>
      <c r="DA64" s="59" t="s">
        <v>106</v>
      </c>
      <c r="DB64" s="59" t="s">
        <v>63</v>
      </c>
      <c r="DC64" s="59" t="s">
        <v>358</v>
      </c>
      <c r="DD64" s="59" t="s">
        <v>49</v>
      </c>
      <c r="DE64" s="59" t="s">
        <v>52</v>
      </c>
      <c r="DF64" s="59" t="s">
        <v>347</v>
      </c>
      <c r="DG64" s="59" t="s">
        <v>54</v>
      </c>
      <c r="DH64" s="59" t="s">
        <v>57</v>
      </c>
      <c r="DI64" s="59" t="s">
        <v>55</v>
      </c>
      <c r="DJ64" s="59" t="s">
        <v>111</v>
      </c>
      <c r="DK64" s="59" t="s">
        <v>110</v>
      </c>
      <c r="DL64" s="59" t="s">
        <v>242</v>
      </c>
    </row>
    <row r="65" spans="1:116">
      <c r="A65" s="111" t="str">
        <f>IF(ISBLANK('In Process Calc.'!C65),"",'In Process Calc.'!C65)</f>
        <v/>
      </c>
      <c r="B65" s="111" t="str">
        <f>IF(ISBLANK(Glutamine!H67),"",Glutamine!H67)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IF(ISBLANK(Glutamine!H69),"",Glutamine!H69)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1.3881261576813708</v>
      </c>
      <c r="CM65" s="292">
        <f>(CM37-'In Process Calc.'!P3)^2</f>
        <v>0.23701015384686974</v>
      </c>
      <c r="CN65" s="292">
        <f>(CN37-'In Process Calc.'!Q3)^2</f>
        <v>0.19225562333054722</v>
      </c>
      <c r="CO65" s="292">
        <f>(CO37-'In Process Calc.'!R3)^2</f>
        <v>0.5396999402089333</v>
      </c>
      <c r="CP65" s="292">
        <f>(CP37-'In Process Calc.'!S3)^2</f>
        <v>4.061822801947533E-4</v>
      </c>
      <c r="CQ65" s="292">
        <f>(CQ37-'In Process Calc.'!T3)^2</f>
        <v>1.0697104912425584E-2</v>
      </c>
      <c r="CR65" s="292">
        <f>(CR37-'In Process Calc.'!U3)^2</f>
        <v>3.2028606965910068E-2</v>
      </c>
      <c r="CS65" s="292">
        <f>(CS37-'In Process Calc.'!V3)^2</f>
        <v>20.98825221575169</v>
      </c>
      <c r="CT65" s="292">
        <f>(CT37-'In Process Calc.'!W3)^2</f>
        <v>0</v>
      </c>
      <c r="CU65" s="292">
        <f>(CU37-'In Process Calc.'!X3)^2</f>
        <v>0</v>
      </c>
      <c r="CV65" s="292">
        <f>(CV37-'In Process Calc.'!Y3)^2</f>
        <v>0</v>
      </c>
      <c r="CW65" s="292">
        <f>(CW37-'In Process Calc.'!Z3)^2</f>
        <v>0.18837909743527526</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86.876985819405064</v>
      </c>
      <c r="DK65" s="292">
        <f>(DK37-'In Process Calc.'!AN3)^2</f>
        <v>66.301850241503644</v>
      </c>
      <c r="DL65" s="292">
        <f>(DL37-'In Process Calc.'!AO3)^2</f>
        <v>1425.9818205951592</v>
      </c>
    </row>
    <row r="66" spans="1:116">
      <c r="A66" s="111" t="str">
        <f>IF(ISBLANK('In Process Calc.'!C66),"",'In Process Calc.'!C66)</f>
        <v/>
      </c>
      <c r="B66" s="111" t="str">
        <f>IF(ISBLANK(Glutamine!H68),"",Glutamine!H68)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IF(ISBLANK(Glutamine!H70),"",Glutamine!H70)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0.4727178558409072</v>
      </c>
      <c r="CM66" s="292">
        <f>(CM38-'In Process Calc.'!P4)^2</f>
        <v>0.10739681968976274</v>
      </c>
      <c r="CN66" s="292">
        <f>(CN38-'In Process Calc.'!Q4)^2</f>
        <v>0.32412133425170275</v>
      </c>
      <c r="CO66" s="292">
        <f>(CO38-'In Process Calc.'!R4)^2</f>
        <v>0.38014914317129833</v>
      </c>
      <c r="CP66" s="292">
        <f>(CP38-'In Process Calc.'!S4)^2</f>
        <v>3.4727801626732117E-3</v>
      </c>
      <c r="CQ66" s="292">
        <f>(CQ38-'In Process Calc.'!T4)^2</f>
        <v>1.0083333123287387E-2</v>
      </c>
      <c r="CR66" s="292">
        <f>(CR38-'In Process Calc.'!U4)^2</f>
        <v>0.20226927263515923</v>
      </c>
      <c r="CS66" s="292">
        <f>(CS38-'In Process Calc.'!V4)^2</f>
        <v>0.85247683390096196</v>
      </c>
      <c r="CT66" s="292">
        <f>(CT38-'In Process Calc.'!W4)^2</f>
        <v>0</v>
      </c>
      <c r="CU66" s="292">
        <f>(CU38-'In Process Calc.'!X4)^2</f>
        <v>0</v>
      </c>
      <c r="CV66" s="292">
        <f>(CV38-'In Process Calc.'!Y4)^2</f>
        <v>0</v>
      </c>
      <c r="CW66" s="292">
        <f>(CW38-'In Process Calc.'!Z4)^2</f>
        <v>9.2650821129576011E-2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13.682260469350982</v>
      </c>
      <c r="DK66" s="292">
        <f>(DK38-'In Process Calc.'!AN4)^2</f>
        <v>19.241371480318044</v>
      </c>
      <c r="DL66" s="292">
        <f>(DL38-'In Process Calc.'!AO4)^2</f>
        <v>47.329084095568916</v>
      </c>
    </row>
    <row r="67" spans="1:116">
      <c r="A67" s="111" t="str">
        <f>IF(ISBLANK('In Process Calc.'!C67),"",'In Process Calc.'!C67)</f>
        <v/>
      </c>
      <c r="B67" s="111" t="str">
        <f>IF(ISBLANK(Glutamine!H69),"",Glutamine!H69)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IF(ISBLANK(Glutamine!H71),"",Glutamine!H71)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2.1311139840305646</v>
      </c>
      <c r="CM67" s="292">
        <f>(CM39-'In Process Calc.'!P5)^2</f>
        <v>0.31032234214051529</v>
      </c>
      <c r="CN67" s="292">
        <f>(CN39-'In Process Calc.'!Q5)^2</f>
        <v>0.89485149144005993</v>
      </c>
      <c r="CO67" s="292">
        <f>(CO39-'In Process Calc.'!R5)^2</f>
        <v>0.82912331742214807</v>
      </c>
      <c r="CP67" s="292">
        <f>(CP39-'In Process Calc.'!S5)^2</f>
        <v>3.4765482333661246E-4</v>
      </c>
      <c r="CQ67" s="292">
        <f>(CQ39-'In Process Calc.'!T5)^2</f>
        <v>0.19764352292564644</v>
      </c>
      <c r="CR67" s="292">
        <f>(CR39-'In Process Calc.'!U5)^2</f>
        <v>3.271463557659008E-2</v>
      </c>
      <c r="CS67" s="292">
        <f>(CS39-'In Process Calc.'!V5)^2</f>
        <v>15.570914933989881</v>
      </c>
      <c r="CT67" s="292">
        <f>(CT39-'In Process Calc.'!W5)^2</f>
        <v>0</v>
      </c>
      <c r="CU67" s="292">
        <f>(CU39-'In Process Calc.'!X5)^2</f>
        <v>0</v>
      </c>
      <c r="CV67" s="292">
        <f>(CV39-'In Process Calc.'!Y5)^2</f>
        <v>0</v>
      </c>
      <c r="CW67" s="292">
        <f>(CW39-'In Process Calc.'!Z5)^2</f>
        <v>0.95071546675700225</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74.183320843127177</v>
      </c>
      <c r="DK67" s="292">
        <f>(DK39-'In Process Calc.'!AN5)^2</f>
        <v>51.167418111005084</v>
      </c>
      <c r="DL67" s="292">
        <f>(DL39-'In Process Calc.'!AO5)^2</f>
        <v>1218.0173507327568</v>
      </c>
    </row>
    <row r="68" spans="1:116">
      <c r="A68" s="111" t="str">
        <f>IF(ISBLANK('In Process Calc.'!C68),"",'In Process Calc.'!C68)</f>
        <v/>
      </c>
      <c r="B68" s="111" t="str">
        <f>IF(ISBLANK(Glutamine!H70),"",Glutamine!H70)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IF(ISBLANK(Glutamine!H72),"",Glutamine!H72)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1.0033653816724</v>
      </c>
      <c r="CM68" s="292">
        <f>(CM40-'In Process Calc.'!P6)^2</f>
        <v>1.0581491345831751</v>
      </c>
      <c r="CN68" s="292">
        <f>(CN40-'In Process Calc.'!Q6)^2</f>
        <v>6.3067527739490501</v>
      </c>
      <c r="CO68" s="292">
        <f>(CO40-'In Process Calc.'!R6)^2</f>
        <v>0.18353578394699707</v>
      </c>
      <c r="CP68" s="292">
        <f>(CP40-'In Process Calc.'!S6)^2</f>
        <v>7.3039714234652449E-3</v>
      </c>
      <c r="CQ68" s="292">
        <f>(CQ40-'In Process Calc.'!T6)^2</f>
        <v>3.9916254363824351E-2</v>
      </c>
      <c r="CR68" s="292">
        <f>(CR40-'In Process Calc.'!U6)^2</f>
        <v>7.680927154691583E-2</v>
      </c>
      <c r="CS68" s="292">
        <f>(CS40-'In Process Calc.'!V6)^2</f>
        <v>59.347054494204308</v>
      </c>
      <c r="CT68" s="292">
        <f>(CT40-'In Process Calc.'!W6)^2</f>
        <v>0</v>
      </c>
      <c r="CU68" s="292">
        <f>(CU40-'In Process Calc.'!X6)^2</f>
        <v>0</v>
      </c>
      <c r="CV68" s="292">
        <f>(CV40-'In Process Calc.'!Y6)^2</f>
        <v>0</v>
      </c>
      <c r="CW68" s="292">
        <f>(CW40-'In Process Calc.'!Z6)^2</f>
        <v>0.12718829350782732</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347.04206550900534</v>
      </c>
      <c r="DK68" s="292">
        <f>(DK40-'In Process Calc.'!AN6)^2</f>
        <v>310.72465948837026</v>
      </c>
      <c r="DL68" s="292">
        <f>(DL40-'In Process Calc.'!AO6)^2</f>
        <v>4115.7298305388567</v>
      </c>
    </row>
    <row r="69" spans="1:116">
      <c r="A69" s="111" t="str">
        <f>IF(ISBLANK('In Process Calc.'!C69),"",'In Process Calc.'!C69)</f>
        <v/>
      </c>
      <c r="B69" s="111" t="str">
        <f>IF(ISBLANK(Glutamine!H71),"",Glutamine!H71)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IF(ISBLANK(Glutamine!H73),"",Glutamine!H73)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2.7878960208699788E-2</v>
      </c>
      <c r="CM69" s="292">
        <f>(CM41-'In Process Calc.'!P7)^2</f>
        <v>0.25795831883702391</v>
      </c>
      <c r="CN69" s="292">
        <f>(CN41-'In Process Calc.'!Q7)^2</f>
        <v>8.6363597244257947E-2</v>
      </c>
      <c r="CO69" s="292">
        <f>(CO41-'In Process Calc.'!R7)^2</f>
        <v>0.40602254075868982</v>
      </c>
      <c r="CP69" s="292">
        <f>(CP41-'In Process Calc.'!S7)^2</f>
        <v>1.7975911476258058E-2</v>
      </c>
      <c r="CQ69" s="292">
        <f>(CQ41-'In Process Calc.'!T7)^2</f>
        <v>1.1438186421996547E-2</v>
      </c>
      <c r="CR69" s="292">
        <f>(CR41-'In Process Calc.'!U7)^2</f>
        <v>2.7155139630277748E-2</v>
      </c>
      <c r="CS69" s="292">
        <f>(CS41-'In Process Calc.'!V7)^2</f>
        <v>14.96587502552822</v>
      </c>
      <c r="CT69" s="292">
        <f>(CT41-'In Process Calc.'!W7)^2</f>
        <v>0</v>
      </c>
      <c r="CU69" s="292">
        <f>(CU41-'In Process Calc.'!X7)^2</f>
        <v>0</v>
      </c>
      <c r="CV69" s="292">
        <f>(CV41-'In Process Calc.'!Y7)^2</f>
        <v>0</v>
      </c>
      <c r="CW69" s="292">
        <f>(CW41-'In Process Calc.'!Z7)^2</f>
        <v>0.85850776209551793</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87.442196422130536</v>
      </c>
      <c r="DK69" s="292">
        <f>(DK41-'In Process Calc.'!AN7)^2</f>
        <v>90.592764937587376</v>
      </c>
      <c r="DL69" s="292">
        <f>(DL41-'In Process Calc.'!AO7)^2</f>
        <v>954.42162320865316</v>
      </c>
    </row>
    <row r="70" spans="1:116">
      <c r="A70" s="111" t="str">
        <f>IF(ISBLANK('In Process Calc.'!C70),"",'In Process Calc.'!C70)</f>
        <v/>
      </c>
      <c r="B70" s="111" t="str">
        <f>IF(ISBLANK(Glutamine!H72),"",Glutamine!H72)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IF(ISBLANK(Glutamine!H74),"",Glutamine!H74)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1.6580760408641901</v>
      </c>
      <c r="CM70" s="292">
        <f>(CM42-'In Process Calc.'!P8)^2</f>
        <v>4.3963662584333034E-2</v>
      </c>
      <c r="CN70" s="292">
        <f>(CN42-'In Process Calc.'!Q8)^2</f>
        <v>2.8531368251447553</v>
      </c>
      <c r="CO70" s="292">
        <f>(CO42-'In Process Calc.'!R8)^2</f>
        <v>0.97036457821631861</v>
      </c>
      <c r="CP70" s="292">
        <f>(CP42-'In Process Calc.'!S8)^2</f>
        <v>6.1855812975227832E-4</v>
      </c>
      <c r="CQ70" s="292">
        <f>(CQ42-'In Process Calc.'!T8)^2</f>
        <v>7.191888257219603E-2</v>
      </c>
      <c r="CR70" s="292">
        <f>(CR42-'In Process Calc.'!U8)^2</f>
        <v>4.3967998809530465E-2</v>
      </c>
      <c r="CS70" s="292">
        <f>(CS42-'In Process Calc.'!V8)^2</f>
        <v>5.9028032515754192E-3</v>
      </c>
      <c r="CT70" s="292">
        <f>(CT42-'In Process Calc.'!W8)^2</f>
        <v>0</v>
      </c>
      <c r="CU70" s="292">
        <f>(CU42-'In Process Calc.'!X8)^2</f>
        <v>0</v>
      </c>
      <c r="CV70" s="292">
        <f>(CV42-'In Process Calc.'!Y8)^2</f>
        <v>0</v>
      </c>
      <c r="CW70" s="292">
        <f>(CW42-'In Process Calc.'!Z8)^2</f>
        <v>3.2761592757441309</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0.11614742214097254</v>
      </c>
      <c r="DK70" s="292">
        <f>(DK42-'In Process Calc.'!AN8)^2</f>
        <v>2.6519050860555589</v>
      </c>
      <c r="DL70" s="292">
        <f>(DL42-'In Process Calc.'!AO8)^2</f>
        <v>13.572801446386036</v>
      </c>
    </row>
    <row r="71" spans="1:116">
      <c r="A71" s="111" t="str">
        <f>IF(ISBLANK('In Process Calc.'!C71),"",'In Process Calc.'!C71)</f>
        <v/>
      </c>
      <c r="B71" s="111" t="str">
        <f>IF(ISBLANK(Glutamine!H73),"",Glutamine!H73)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IF(ISBLANK(Glutamine!H75),"",Glutamine!H75)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4.8616884588172118</v>
      </c>
      <c r="CM71" s="292">
        <f>(CM43-'In Process Calc.'!P9)^2</f>
        <v>0.34872278354729769</v>
      </c>
      <c r="CN71" s="292">
        <f>(CN43-'In Process Calc.'!Q9)^2</f>
        <v>10.605023785257837</v>
      </c>
      <c r="CO71" s="292">
        <f>(CO43-'In Process Calc.'!R9)^2</f>
        <v>1.0726406118028582</v>
      </c>
      <c r="CP71" s="292">
        <f>(CP43-'In Process Calc.'!S9)^2</f>
        <v>4.0041199852745317E-3</v>
      </c>
      <c r="CQ71" s="292">
        <f>(CQ43-'In Process Calc.'!T9)^2</f>
        <v>0.57878881341865085</v>
      </c>
      <c r="CR71" s="292">
        <f>(CR43-'In Process Calc.'!U9)^2</f>
        <v>0.25373730986456799</v>
      </c>
      <c r="CS71" s="292">
        <f>(CS43-'In Process Calc.'!V9)^2</f>
        <v>14.293321641048671</v>
      </c>
      <c r="CT71" s="292">
        <f>(CT43-'In Process Calc.'!W9)^2</f>
        <v>0</v>
      </c>
      <c r="CU71" s="292">
        <f>(CU43-'In Process Calc.'!X9)^2</f>
        <v>0</v>
      </c>
      <c r="CV71" s="292">
        <f>(CV43-'In Process Calc.'!Y9)^2</f>
        <v>0</v>
      </c>
      <c r="CW71" s="292">
        <f>(CW43-'In Process Calc.'!Z9)^2</f>
        <v>1.0159266807750684</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120.94955817784017</v>
      </c>
      <c r="DK71" s="292">
        <f>(DK43-'In Process Calc.'!AN9)^2</f>
        <v>77.313037552517216</v>
      </c>
      <c r="DL71" s="292">
        <f>(DL43-'In Process Calc.'!AO9)^2</f>
        <v>1760.6997882083215</v>
      </c>
    </row>
    <row r="72" spans="1:116">
      <c r="A72" s="111" t="str">
        <f>IF(ISBLANK('In Process Calc.'!C72),"",'In Process Calc.'!C72)</f>
        <v/>
      </c>
      <c r="B72" s="111" t="str">
        <f>IF(ISBLANK(Glutamine!H74),"",Glutamine!H74)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IF(ISBLANK(Glutamine!H76),"",Glutamine!H76)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2.2204603754649916</v>
      </c>
      <c r="CM72" s="292">
        <f>(CM44-'In Process Calc.'!P10)^2</f>
        <v>1.5777263935282713</v>
      </c>
      <c r="CN72" s="292">
        <f>(CN44-'In Process Calc.'!Q10)^2</f>
        <v>8.4248690571595279</v>
      </c>
      <c r="CO72" s="292">
        <f>(CO44-'In Process Calc.'!R10)^2</f>
        <v>1.2681693119204446E-5</v>
      </c>
      <c r="CP72" s="292">
        <f>(CP44-'In Process Calc.'!S10)^2</f>
        <v>3.0929827182711502E-2</v>
      </c>
      <c r="CQ72" s="292">
        <f>(CQ44-'In Process Calc.'!T10)^2</f>
        <v>0.16693915018678995</v>
      </c>
      <c r="CR72" s="292">
        <f>(CR44-'In Process Calc.'!U10)^2</f>
        <v>2.1612877047127506E-2</v>
      </c>
      <c r="CS72" s="292">
        <f>(CS44-'In Process Calc.'!V10)^2</f>
        <v>76.089036540974334</v>
      </c>
      <c r="CT72" s="292">
        <f>(CT44-'In Process Calc.'!W10)^2</f>
        <v>0</v>
      </c>
      <c r="CU72" s="292">
        <f>(CU44-'In Process Calc.'!X10)^2</f>
        <v>0</v>
      </c>
      <c r="CV72" s="292">
        <f>(CV44-'In Process Calc.'!Y10)^2</f>
        <v>0</v>
      </c>
      <c r="CW72" s="292">
        <f>(CW44-'In Process Calc.'!Z10)^2</f>
        <v>3.5627722210003809</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484.77919988220197</v>
      </c>
      <c r="DK72" s="292">
        <f>(DK44-'In Process Calc.'!AN10)^2</f>
        <v>421.3815833523492</v>
      </c>
      <c r="DL72" s="292">
        <f>(DL44-'In Process Calc.'!AO10)^2</f>
        <v>5973.2110050628989</v>
      </c>
    </row>
    <row r="73" spans="1:116">
      <c r="A73" s="111" t="str">
        <f>IF(ISBLANK('In Process Calc.'!C73),"",'In Process Calc.'!C73)</f>
        <v/>
      </c>
      <c r="B73" s="111" t="str">
        <f>IF(ISBLANK(Glutamine!H75),"",Glutamine!H75)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IF(ISBLANK(Glutamine!H77),"",Glutamine!H77)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0.90368213513220075</v>
      </c>
      <c r="CM73" s="292">
        <f>(CM45-'In Process Calc.'!P11)^2</f>
        <v>1.0493583153975101</v>
      </c>
      <c r="CN73" s="292">
        <f>(CN45-'In Process Calc.'!Q11)^2</f>
        <v>12.85918663701856</v>
      </c>
      <c r="CO73" s="292">
        <f>(CO45-'In Process Calc.'!R11)^2</f>
        <v>2.0521758494330924</v>
      </c>
      <c r="CP73" s="292">
        <f>(CP45-'In Process Calc.'!S11)^2</f>
        <v>1.307274329169238E-2</v>
      </c>
      <c r="CQ73" s="292">
        <f>(CQ45-'In Process Calc.'!T11)^2</f>
        <v>1.0456948779484236</v>
      </c>
      <c r="CR73" s="292">
        <f>(CR45-'In Process Calc.'!U11)^2</f>
        <v>0.62995191319379606</v>
      </c>
      <c r="CS73" s="292">
        <f>(CS45-'In Process Calc.'!V11)^2</f>
        <v>50.175497364183563</v>
      </c>
      <c r="CT73" s="292">
        <f>(CT45-'In Process Calc.'!W11)^2</f>
        <v>0</v>
      </c>
      <c r="CU73" s="292">
        <f>(CU45-'In Process Calc.'!X11)^2</f>
        <v>0</v>
      </c>
      <c r="CV73" s="292">
        <f>(CV45-'In Process Calc.'!Y11)^2</f>
        <v>0</v>
      </c>
      <c r="CW73" s="292">
        <f>(CW45-'In Process Calc.'!Z11)^2</f>
        <v>16.557567722593589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144.66123035171313</v>
      </c>
      <c r="DK73" s="292">
        <f>(DK45-'In Process Calc.'!AN11)^2</f>
        <v>168.4321615137907</v>
      </c>
      <c r="DL73" s="292">
        <f>(DL45-'In Process Calc.'!AO11)^2</f>
        <v>1962.2241718406701</v>
      </c>
    </row>
    <row r="74" spans="1:116">
      <c r="A74" s="111" t="str">
        <f>IF(ISBLANK('In Process Calc.'!C74),"",'In Process Calc.'!C74)</f>
        <v/>
      </c>
      <c r="B74" s="111" t="str">
        <f>IF(ISBLANK(Glutamine!H76),"",Glutamine!H76)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IF(ISBLANK(Glutamine!H78),"",Glutamine!H78)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7.8396736900998576</v>
      </c>
      <c r="CM74" s="292">
        <f>(CM46-'In Process Calc.'!P12)^2</f>
        <v>2.5607681164967239E-3</v>
      </c>
      <c r="CN74" s="292">
        <f>(CN46-'In Process Calc.'!Q12)^2</f>
        <v>11.02452411012418</v>
      </c>
      <c r="CO74" s="292">
        <f>(CO46-'In Process Calc.'!R12)^2</f>
        <v>0.95897501477747871</v>
      </c>
      <c r="CP74" s="292">
        <f>(CP46-'In Process Calc.'!S12)^2</f>
        <v>3.2007137497386631E-4</v>
      </c>
      <c r="CQ74" s="292">
        <f>(CQ46-'In Process Calc.'!T12)^2</f>
        <v>2.4146606909860617</v>
      </c>
      <c r="CR74" s="292">
        <f>(CR46-'In Process Calc.'!U12)^2</f>
        <v>1.1746478278335854E-2</v>
      </c>
      <c r="CS74" s="292">
        <f>(CS46-'In Process Calc.'!V12)^2</f>
        <v>2.5335353036125809</v>
      </c>
      <c r="CT74" s="292">
        <f>(CT46-'In Process Calc.'!W12)^2</f>
        <v>0</v>
      </c>
      <c r="CU74" s="292">
        <f>(CU46-'In Process Calc.'!X12)^2</f>
        <v>0</v>
      </c>
      <c r="CV74" s="292">
        <f>(CV46-'In Process Calc.'!Y12)^2</f>
        <v>0</v>
      </c>
      <c r="CW74" s="292">
        <f>(CW46-'In Process Calc.'!Z12)^2</f>
        <v>3.0837256915371549</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0.62786348184947038</v>
      </c>
      <c r="DK74" s="292">
        <f>(DK46-'In Process Calc.'!AN12)^2</f>
        <v>12.904763701947406</v>
      </c>
      <c r="DL74" s="292">
        <f>(DL46-'In Process Calc.'!AO12)^2</f>
        <v>23.737879987293685</v>
      </c>
    </row>
    <row r="75" spans="1:116">
      <c r="A75" s="111" t="str">
        <f>IF(ISBLANK('In Process Calc.'!C75),"",'In Process Calc.'!C75)</f>
        <v/>
      </c>
      <c r="B75" s="111" t="str">
        <f>IF(ISBLANK(Glutamine!H77),"",Glutamine!H77)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IF(ISBLANK(Glutamine!H79),"",Glutamine!H79)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3.0480283670692847</v>
      </c>
    </row>
    <row r="76" spans="1:116">
      <c r="A76" s="111" t="str">
        <f>IF(ISBLANK('In Process Calc.'!C76),"",'In Process Calc.'!C76)</f>
        <v/>
      </c>
      <c r="B76" s="111" t="str">
        <f>IF(ISBLANK(Glutamine!H78),"",Glutamine!H78)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IF(ISBLANK(Glutamine!H80),"",Glutamine!H80)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IF(ISBLANK(Glutamine!H79),"",Glutamine!H79)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IF(ISBLANK(Glutamine!H81),"",Glutamine!H81)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IF(ISBLANK(Glutamine!H80),"",Glutamine!H80)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IF(ISBLANK(Glutamine!H82),"",Glutamine!H82)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IF(ISBLANK(Glutamine!H81),"",Glutamine!H81)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IF(ISBLANK(Glutamine!H83),"",Glutamine!H83)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IF(ISBLANK(Glutamine!H82),"",Glutamine!H82)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IF(ISBLANK(Glutamine!H84),"",Glutamine!H84)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IF(ISBLANK(Glutamine!H83),"",Glutamine!H83)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IF(ISBLANK(Glutamine!H85),"",Glutamine!H85)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IF(ISBLANK(Glutamine!H84),"",Glutamine!H84)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IF(ISBLANK(Glutamine!H86),"",Glutamine!H86)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IF(ISBLANK(Glutamine!H85),"",Glutamine!H85)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IF(ISBLANK(Glutamine!H87),"",Glutamine!H87)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IF(ISBLANK(Glutamine!H86),"",Glutamine!H86)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IF(ISBLANK(Glutamine!H88),"",Glutamine!H88)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IF(ISBLANK(Glutamine!H87),"",Glutamine!H87)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IF(ISBLANK(Glutamine!H89),"",Glutamine!H89)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IF(ISBLANK(Glutamine!H88),"",Glutamine!H88)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IF(ISBLANK(Glutamine!H90),"",Glutamine!H90)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IF(ISBLANK(Glutamine!H89),"",Glutamine!H89)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IF(ISBLANK(Glutamine!H91),"",Glutamine!H91)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IF(ISBLANK(Glutamine!H90),"",Glutamine!H90)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IF(ISBLANK(Glutamine!H92),"",Glutamine!H92)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IF(ISBLANK(Glutamine!H91),"",Glutamine!H91)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IF(ISBLANK(Glutamine!H93),"",Glutamine!H93)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IF(ISBLANK(Glutamine!H92),"",Glutamine!H92)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IF(ISBLANK(Glutamine!H94),"",Glutamine!H94)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IF(ISBLANK(Glutamine!H93),"",Glutamine!H93)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IF(ISBLANK(Glutamine!H95),"",Glutamine!H95)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IF(ISBLANK(Glutamine!H94),"",Glutamine!H94)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IF(ISBLANK(Glutamine!H96),"",Glutamine!H96)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IF(ISBLANK(Glutamine!H95),"",Glutamine!H95)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IF(ISBLANK(Glutamine!H97),"",Glutamine!H97)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IF(ISBLANK(Glutamine!H96),"",Glutamine!H96)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IF(ISBLANK(Glutamine!H98),"",Glutamine!H98)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IF(ISBLANK(Glutamine!H97),"",Glutamine!H97)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IF(ISBLANK(Glutamine!H98),"",Glutamine!H98)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IF(ISBLANK(Glutamine!H99),"",Glutamine!H99)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IF(ISBLANK(Glutamine!H100),"",Glutamine!H100)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IF(ISBLANK(Glutamine!H101),"",Glutamine!H101)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IF(ISBLANK(Glutamine!H102),"",Glutamine!H102)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IF(ISBLANK(Glutamine!H103),"",Glutamine!H103)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IF(ISBLANK(Glutamine!H104),"",Glutamine!H104)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zoomScale="145" zoomScaleNormal="145" workbookViewId="0">
      <selection activeCell="A3" sqref="A3:A15"/>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9" t="s">
        <v>331</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1"/>
      <c r="AL1" s="542" t="s">
        <v>477</v>
      </c>
      <c r="AM1" s="543"/>
      <c r="AN1" s="543"/>
      <c r="AO1" s="543"/>
      <c r="AP1" s="543"/>
      <c r="AQ1" s="543"/>
      <c r="AR1" s="543"/>
      <c r="AS1" s="543"/>
      <c r="AT1" s="543"/>
      <c r="AU1" s="543"/>
      <c r="AV1" s="543"/>
      <c r="AW1" s="543"/>
      <c r="AX1" s="543"/>
      <c r="AY1" s="543"/>
      <c r="AZ1" s="543"/>
      <c r="BA1" s="543"/>
      <c r="BB1" s="543"/>
      <c r="BC1" s="543"/>
      <c r="BD1" s="543"/>
      <c r="BE1" s="543"/>
      <c r="BF1" s="543"/>
      <c r="BG1" s="543"/>
      <c r="BH1" s="544"/>
    </row>
    <row r="2" spans="1:71" ht="101">
      <c r="A2" s="504" t="s">
        <v>703</v>
      </c>
      <c r="B2" s="511" t="s">
        <v>706</v>
      </c>
      <c r="C2" s="113" t="s">
        <v>337</v>
      </c>
      <c r="D2" s="113" t="s">
        <v>100</v>
      </c>
      <c r="E2" s="113" t="s">
        <v>103</v>
      </c>
      <c r="F2" s="113" t="s">
        <v>243</v>
      </c>
      <c r="G2" s="113" t="s">
        <v>244</v>
      </c>
      <c r="H2" s="113" t="s">
        <v>245</v>
      </c>
      <c r="I2" s="113" t="s">
        <v>246</v>
      </c>
      <c r="J2" s="113" t="s">
        <v>348</v>
      </c>
      <c r="K2" s="113" t="s">
        <v>99</v>
      </c>
      <c r="L2" s="113" t="s">
        <v>247</v>
      </c>
      <c r="M2" s="113" t="s">
        <v>248</v>
      </c>
      <c r="N2" s="113" t="s">
        <v>249</v>
      </c>
      <c r="O2" s="113" t="s">
        <v>250</v>
      </c>
      <c r="P2" s="113" t="s">
        <v>251</v>
      </c>
      <c r="Q2" s="113" t="s">
        <v>252</v>
      </c>
      <c r="R2" s="113" t="s">
        <v>253</v>
      </c>
      <c r="S2" s="113" t="s">
        <v>254</v>
      </c>
      <c r="T2" s="113" t="s">
        <v>255</v>
      </c>
      <c r="U2" s="113" t="s">
        <v>102</v>
      </c>
      <c r="V2" s="113" t="s">
        <v>256</v>
      </c>
      <c r="W2" s="113" t="s">
        <v>349</v>
      </c>
      <c r="X2" s="113" t="s">
        <v>257</v>
      </c>
      <c r="Y2" s="113" t="s">
        <v>258</v>
      </c>
      <c r="Z2" s="113" t="s">
        <v>350</v>
      </c>
      <c r="AA2" s="113" t="s">
        <v>259</v>
      </c>
      <c r="AB2" s="113" t="s">
        <v>260</v>
      </c>
      <c r="AC2" s="113" t="s">
        <v>261</v>
      </c>
      <c r="AD2" s="113" t="s">
        <v>98</v>
      </c>
      <c r="AE2" s="113" t="s">
        <v>262</v>
      </c>
      <c r="AF2" s="113" t="s">
        <v>226</v>
      </c>
      <c r="AG2" s="114" t="s">
        <v>95</v>
      </c>
      <c r="AH2" s="113" t="s">
        <v>9</v>
      </c>
      <c r="AI2" s="113" t="s">
        <v>41</v>
      </c>
      <c r="AJ2" s="113" t="s">
        <v>97</v>
      </c>
      <c r="AK2" s="74" t="s">
        <v>366</v>
      </c>
      <c r="AL2" s="257" t="s">
        <v>17</v>
      </c>
      <c r="AM2" s="257" t="s">
        <v>36</v>
      </c>
      <c r="AN2" s="257" t="s">
        <v>13</v>
      </c>
      <c r="AO2" s="257" t="s">
        <v>11</v>
      </c>
      <c r="AP2" s="258" t="s">
        <v>340</v>
      </c>
      <c r="AQ2" s="257" t="s">
        <v>7</v>
      </c>
      <c r="AR2" s="257" t="s">
        <v>34</v>
      </c>
      <c r="AS2" s="257" t="s">
        <v>12</v>
      </c>
      <c r="AT2" s="257" t="s">
        <v>16</v>
      </c>
      <c r="AU2" s="257" t="s">
        <v>15</v>
      </c>
      <c r="AV2" s="257" t="s">
        <v>38</v>
      </c>
      <c r="AW2" s="257" t="s">
        <v>8</v>
      </c>
      <c r="AX2" s="257" t="s">
        <v>39</v>
      </c>
      <c r="AY2" s="257" t="s">
        <v>40</v>
      </c>
      <c r="AZ2" s="257" t="s">
        <v>19</v>
      </c>
      <c r="BA2" s="257" t="s">
        <v>408</v>
      </c>
      <c r="BB2" s="257" t="s">
        <v>412</v>
      </c>
      <c r="BC2" s="258" t="s">
        <v>341</v>
      </c>
      <c r="BD2" s="257" t="s">
        <v>14</v>
      </c>
      <c r="BE2" s="257" t="s">
        <v>35</v>
      </c>
      <c r="BF2" s="258" t="s">
        <v>342</v>
      </c>
      <c r="BG2" s="257" t="s">
        <v>18</v>
      </c>
      <c r="BH2" s="257" t="s">
        <v>37</v>
      </c>
    </row>
    <row r="3" spans="1:71">
      <c r="A3" s="115">
        <f>'Growth Regression'!M2</f>
        <v>0.2535504746259114</v>
      </c>
      <c r="B3" s="115">
        <f>Glutamine!H7*'In Process Calc.'!E3/1000</f>
        <v>0.48375000000000001</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0.53333333332557231</v>
      </c>
      <c r="AL3" s="290">
        <f>Glutamine!U7</f>
        <v>5.6000000000000001E-2</v>
      </c>
      <c r="AM3" s="290">
        <f>Glutamine!V7</f>
        <v>1.976</v>
      </c>
      <c r="AN3" s="290">
        <f>Glutamine!W7</f>
        <v>6.1109999999999998</v>
      </c>
      <c r="AO3" s="290">
        <f>Glutamine!X7</f>
        <v>1.7030000000000001</v>
      </c>
      <c r="AP3" s="290">
        <f>Glutamine!Y7</f>
        <v>1.014</v>
      </c>
      <c r="AQ3" s="290">
        <f>Glutamine!Z7</f>
        <v>33.304469459801503</v>
      </c>
      <c r="AR3" s="290">
        <f>Glutamine!AA7</f>
        <v>0</v>
      </c>
      <c r="AS3" s="290">
        <f>Glutamine!AB7</f>
        <v>2.2599999999999998</v>
      </c>
      <c r="AT3" s="290">
        <f>Glutamine!AC7</f>
        <v>0</v>
      </c>
      <c r="AU3" s="290">
        <f>Glutamine!AD7</f>
        <v>0</v>
      </c>
      <c r="AV3" s="290">
        <f>Glutamine!AE7</f>
        <v>0</v>
      </c>
      <c r="AW3" s="290">
        <f>Glutamine!AF7</f>
        <v>0.88809946714031973</v>
      </c>
      <c r="AX3" s="290">
        <f>Glutamine!AG7</f>
        <v>0</v>
      </c>
      <c r="AY3" s="290">
        <f>Glutamine!AH7</f>
        <v>0</v>
      </c>
      <c r="AZ3" s="290">
        <f>Glutamine!AI7</f>
        <v>0</v>
      </c>
      <c r="BA3" s="290">
        <f>Glutamine!AJ7</f>
        <v>0</v>
      </c>
      <c r="BB3" s="290">
        <f>Glutamine!AK7</f>
        <v>0</v>
      </c>
      <c r="BC3" s="290">
        <f>Glutamine!AL7</f>
        <v>0</v>
      </c>
      <c r="BD3" s="290">
        <f>Glutamine!AM7</f>
        <v>0</v>
      </c>
      <c r="BE3" s="290">
        <f>Glutamine!AN7</f>
        <v>0</v>
      </c>
      <c r="BF3" s="290">
        <f>Glutamine!AO7</f>
        <v>0</v>
      </c>
      <c r="BG3" s="290">
        <f>Glutamine!AP7</f>
        <v>0</v>
      </c>
      <c r="BH3" s="290">
        <f>Glutamine!AQ7</f>
        <v>0</v>
      </c>
    </row>
    <row r="4" spans="1:71">
      <c r="A4" s="115">
        <f>Glutamine!H8</f>
        <v>0.40849999914169305</v>
      </c>
      <c r="B4" s="115">
        <f>Glutamine!H8*'In Process Calc.'!E4/1000</f>
        <v>0.78431999835205068</v>
      </c>
      <c r="C4" s="295">
        <f>'Growth Regression'!$P3</f>
        <v>2.617640691287184E-2</v>
      </c>
      <c r="D4" s="115">
        <f>IF(Glutamine!O8&gt;0,Glutamine!O8,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-27.266128867525616</v>
      </c>
      <c r="F4" s="115">
        <f xml:space="preserve"> (Regression!$CE$8*6*'In Process Calc.'!$C4^6+Regression!$CD$8*5*'In Process Calc.'!$C4^5+Regression!$CC$8*4*'In Process Calc.'!$C4^3+Regression!$CB$8*3*'In Process Calc.'!$C4^2  + Regression!$CA$8*2*'In Process Calc.'!$C4 + Regression!$BZ$8)/$A4</f>
        <v>0.15003455023322376</v>
      </c>
      <c r="G4" s="115">
        <f xml:space="preserve"> (Regression!$CE$9*6*'In Process Calc.'!$C4^6+Regression!$CD$9*5*'In Process Calc.'!$C4^5+Regression!$CC$9*4*'In Process Calc.'!$C4^3+Regression!$CB$9*3*'In Process Calc.'!$C4^2  + Regression!$CA$9*2*'In Process Calc.'!$C4 + Regression!$BZ$9)/$B4</f>
        <v>-1.4041641665740786E-2</v>
      </c>
      <c r="H4" s="115">
        <f xml:space="preserve"> (Regression!$CE$10*6*'In Process Calc.'!$C4^6+Regression!$CD$10*5*'In Process Calc.'!$C4^5+Regression!$CC$10*4*'In Process Calc.'!$C4^3+Regression!$CB$10*3*'In Process Calc.'!$C4^2  + Regression!$CA$10*2*'In Process Calc.'!$C4 + Regression!$BZ$10)/$B4</f>
        <v>1.3670191841330101E-2</v>
      </c>
      <c r="I4" s="115">
        <f xml:space="preserve"> (Regression!$CE$11*6*'In Process Calc.'!$C4^6+Regression!$CD$11*5*'In Process Calc.'!$C4^5+Regression!$CC$11*4*'In Process Calc.'!$C4^3+Regression!$CB$11*3*'In Process Calc.'!$C4^2  + Regression!$CA$11*2*'In Process Calc.'!$C4 + Regression!$BZ$11)/$A4</f>
        <v>9.2673510411092327E-2</v>
      </c>
      <c r="J4" s="115">
        <f>(Regression!$CE$12*6*'In Process Calc.'!$C4^6+Regression!$CD$12*5*'In Process Calc.'!$C4^5+Regression!$CC$12*4*'In Process Calc.'!$C4^3+Regression!$CB$12*3*'In Process Calc.'!$C4^2  + Regression!$CA$12*2*'In Process Calc.'!$C4 + Regression!$BZ$12)/$A4</f>
        <v>-4.1544789758087858E-3</v>
      </c>
      <c r="K4" s="115">
        <f xml:space="preserve"> (Regression!$CE$13*6*'In Process Calc.'!$C4^5+Regression!$CD$13*5*'In Process Calc.'!$C4^4+Regression!$CC$13*4*'In Process Calc.'!$C4^3+Regression!$CB$13*3*'In Process Calc.'!$C4^2  + Regression!$CA$13*2*'In Process Calc.'!$C4 + Regression!$BZ$13)/$A4</f>
        <v>5.5096279529410284E-2</v>
      </c>
      <c r="L4" s="115">
        <f xml:space="preserve"> (Regression!$CE$14*6*'In Process Calc.'!$C4^5+Regression!$CD$14*5*'In Process Calc.'!$C4^4+Regression!$CC$14*4*'In Process Calc.'!$C4^3+Regression!$CB$14*3*'In Process Calc.'!$C4^2  + Regression!$CA$14*2*'In Process Calc.'!$C4 + Regression!$BZ$14)/$B4</f>
        <v>-6.86143953030039E-3</v>
      </c>
      <c r="M4" s="115">
        <f xml:space="preserve"> (Regression!$CE$15*6*'In Process Calc.'!$C4^6+Regression!$CD$15*5*'In Process Calc.'!$C4^5+Regression!$CC$15*4*'In Process Calc.'!$C4^3+Regression!$CB$15*3*'In Process Calc.'!$C4^2  + Regression!$CA$15*2*'In Process Calc.'!$C4 + Regression!$BZ$15)/$A4</f>
        <v>-0.4367868234980537</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2.8827663182812099E-2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-0.66968522814061238</v>
      </c>
      <c r="AE4" s="115">
        <f xml:space="preserve"> (Regression!$CE$33*6*'In Process Calc.'!$C4^5+Regression!$CD$33*5*'In Process Calc.'!$C4^4+Regression!$CC$33*4*'In Process Calc.'!$C4^3 +Regression!$CB$33*3*'In Process Calc.'!$C4^2 + Regression!$CA$33*2*'In Process Calc.'!$C4 + Regression!$BZ$33)/$A4</f>
        <v>-0.51965067790738861</v>
      </c>
      <c r="AF4" s="115">
        <f xml:space="preserve"> (Regression!$CE$34*6*'In Process Calc.'!$C4^5+Regression!$CD$34*5*'In Process Calc.'!$C4^4+Regression!$CC$34*4*'In Process Calc.'!$C4^3 +Regression!$CB$34*3*'In Process Calc.'!$C4^2 + Regression!$CA$34*2*'In Process Calc.'!$C4 + Regression!$BZ$34)/$A4</f>
        <v>-3.3743498743375069</v>
      </c>
      <c r="AG4" s="116">
        <f t="shared" ref="AG4:AG15" si="0">$Q4/$K4</f>
        <v>0.52322340871354023</v>
      </c>
      <c r="AH4" s="116">
        <f>$D4/$K4</f>
        <v>0</v>
      </c>
      <c r="AI4" s="116">
        <f t="shared" ref="AI4:AI15" si="1">$L4/$K4</f>
        <v>-0.12453544211887786</v>
      </c>
      <c r="AJ4" s="116">
        <f t="shared" ref="AJ4:AJ15" si="2">$U4/$L4</f>
        <v>0</v>
      </c>
      <c r="AK4" s="76">
        <f>'In Process Calc.'!C4</f>
        <v>21.199999999953434</v>
      </c>
      <c r="AL4" s="122">
        <f>((Regression!CL37-Regression!CL38)*1000+'Post Process Calc.'!AL3*'In Process Calc.'!$E4+'In Process Calc.'!$G3*Glutamine!AS7+'In Process Calc.'!$F3*Glutamine!AS7)/'In Process Calc.'!$J3</f>
        <v>-0.90212530278063818</v>
      </c>
      <c r="AM4" s="122">
        <f>((Regression!CM37-Regression!CM38)*1000+'Post Process Calc.'!AM3*'In Process Calc.'!$E4+'In Process Calc.'!$G3*Glutamine!AT7+'In Process Calc.'!$F3*Glutamine!AT7)/'In Process Calc.'!$J3</f>
        <v>2.0662957862230571</v>
      </c>
      <c r="AN4" s="122">
        <f>((Regression!CN37-Regression!CN38)*1000+'Post Process Calc.'!AN3*'In Process Calc.'!$E4+'In Process Calc.'!$G3*Glutamine!AU7+'In Process Calc.'!$F3*Glutamine!AU7)/'In Process Calc.'!$J3</f>
        <v>5.806743197796604</v>
      </c>
      <c r="AO4" s="122">
        <f>((Regression!CO37-Regression!CO38)*1000+'Post Process Calc.'!AO3*'In Process Calc.'!$E4+'In Process Calc.'!$G3*Glutamine!AV7+'In Process Calc.'!$F3*Glutamine!AV7)/'In Process Calc.'!$J3</f>
        <v>1.0298965947530876</v>
      </c>
      <c r="AP4" s="122">
        <f>((Regression!CP37-Regression!CP38)*1000+'Post Process Calc.'!AP3*'In Process Calc.'!$E4+'In Process Calc.'!$G3*Glutamine!AW7+'In Process Calc.'!$F3*Glutamine!AW7)/'In Process Calc.'!$J3</f>
        <v>1.0467047365316235</v>
      </c>
      <c r="AQ4" s="122">
        <f>((Regression!CQ37-Regression!CQ38)*1000+'Post Process Calc.'!AQ3*'In Process Calc.'!$E4+'In Process Calc.'!$G3*Glutamine!AX7+'In Process Calc.'!$F3*Glutamine!AX7)/'In Process Calc.'!$J3</f>
        <v>32.924900862203941</v>
      </c>
      <c r="AR4" s="122">
        <f>((Regression!CR37-Regression!CR38)*1000+'Post Process Calc.'!AR3*'In Process Calc.'!$E4+'In Process Calc.'!$G3*Glutamine!AY7+'In Process Calc.'!$F3*Glutamine!AY7)/'In Process Calc.'!$J3</f>
        <v>0.32491418213597362</v>
      </c>
      <c r="AS4" s="122">
        <f>((Regression!CS37-Regression!CS38)*1000+'Post Process Calc.'!AS3*'In Process Calc.'!$E4+'In Process Calc.'!$G3*Glutamine!AZ7+'In Process Calc.'!$F3*Glutamine!AZ7)/'In Process Calc.'!$J3</f>
        <v>4.165011373072427</v>
      </c>
      <c r="AT4" s="122">
        <f>((Regression!CT37-Regression!CT38)*1000+'Post Process Calc.'!AT3*'In Process Calc.'!$E4+'In Process Calc.'!$G3*Glutamine!BA7+'In Process Calc.'!$F3*Glutamine!BA7)/'In Process Calc.'!$J3</f>
        <v>0</v>
      </c>
      <c r="AU4" s="122">
        <f>((Regression!CU37-Regression!CU38)*1000+'Post Process Calc.'!AU3*'In Process Calc.'!$E4+'In Process Calc.'!$G3*Glutamine!BB7+'In Process Calc.'!$F3*Glutamine!BB7)/'In Process Calc.'!$J3</f>
        <v>0</v>
      </c>
      <c r="AV4" s="122">
        <f>((Regression!CV37-Regression!CV38)*1000+'Post Process Calc.'!AV3*'In Process Calc.'!$E4+'In Process Calc.'!$G3*Glutamine!BC7+'In Process Calc.'!$F3*Glutamine!BC7)/'In Process Calc.'!$J3</f>
        <v>0</v>
      </c>
      <c r="AW4" s="122">
        <f>((Regression!CW37-Regression!CW38)*1000+'Post Process Calc.'!AW3*'In Process Calc.'!$E4+'In Process Calc.'!$G3*Glutamine!BE7+'In Process Calc.'!$F3*Glutamine!BE7)/'In Process Calc.'!$J3</f>
        <v>0.82910054962871538</v>
      </c>
      <c r="AX4" s="122">
        <f>((Regression!CX37-Regression!CX38)*1000+'Post Process Calc.'!AX3*'In Process Calc.'!$E4+'In Process Calc.'!$G3*Glutamine!BF7+'In Process Calc.'!$F3*Glutamine!BF7)/'In Process Calc.'!$J3</f>
        <v>0</v>
      </c>
      <c r="AY4" s="122">
        <f>((Regression!CY37-Regression!CY38)*1000+'Post Process Calc.'!AY3*'In Process Calc.'!$E4+'In Process Calc.'!$G3*Glutamine!BG7+'In Process Calc.'!$F3*Glutamine!BG7)/'In Process Calc.'!$J3</f>
        <v>0</v>
      </c>
      <c r="AZ4" s="122">
        <f>((Regression!CZ37-Regression!CZ38)*1000+'Post Process Calc.'!AZ3*'In Process Calc.'!$E4+'In Process Calc.'!$G3*Glutamine!BI7+'In Process Calc.'!$F3*Glutamine!BI7)/'In Process Calc.'!$J3</f>
        <v>0</v>
      </c>
      <c r="BA4" s="122">
        <f>((Regression!DA37-Regression!DA38)*1000+'Post Process Calc.'!BA3*'In Process Calc.'!$E4+'In Process Calc.'!$G3*Glutamine!BJ7+'In Process Calc.'!$F3*Glutamine!BJ7)/'In Process Calc.'!$J3</f>
        <v>0</v>
      </c>
      <c r="BB4" s="122">
        <f>((Regression!DB37-Regression!DB38)*1000+'Post Process Calc.'!BB3*'In Process Calc.'!$E4+'In Process Calc.'!$G3*Glutamine!BK7+'In Process Calc.'!$F3*Glutamine!BK7)/'In Process Calc.'!$J3</f>
        <v>0</v>
      </c>
      <c r="BC4" s="122">
        <f>((Regression!DC37-Regression!DC38)*1000+'Post Process Calc.'!BC3*'In Process Calc.'!$E4+'In Process Calc.'!$G3*Glutamine!BL7+'In Process Calc.'!$F3*Glutamine!BL7)/'In Process Calc.'!$J3</f>
        <v>0</v>
      </c>
      <c r="BD4" s="122">
        <f>((Regression!DD37-Regression!DD38)*1000+'Post Process Calc.'!BD3*'In Process Calc.'!$E4+'In Process Calc.'!$G3*Glutamine!BM7+'In Process Calc.'!$F3*Glutamine!BM7)/'In Process Calc.'!$J3</f>
        <v>0</v>
      </c>
      <c r="BE4" s="122">
        <f>((Regression!DE37-Regression!DE38)*1000+'Post Process Calc.'!BE3*'In Process Calc.'!$E4+'In Process Calc.'!$G3*Glutamine!BN7+'In Process Calc.'!$F3*Glutamine!BN7)/'In Process Calc.'!$J3</f>
        <v>0</v>
      </c>
      <c r="BF4" s="122">
        <f>((Regression!DF37-Regression!DF38)*1000+'Post Process Calc.'!BF3*'In Process Calc.'!$E4+'In Process Calc.'!$G3*Glutamine!BO7+'In Process Calc.'!$F3*Glutamine!BO7)/'In Process Calc.'!$J3</f>
        <v>0</v>
      </c>
      <c r="BG4" s="122">
        <f>((Regression!DG37-Regression!DG38)*1000+'Post Process Calc.'!BG3*'In Process Calc.'!$E4+'In Process Calc.'!$G3*Glutamine!BP7+'In Process Calc.'!$F3*Glutamine!BP7)/'In Process Calc.'!$J3</f>
        <v>0</v>
      </c>
      <c r="BH4" s="122">
        <f>((Regression!DH37-Regression!DH38)*1000+'Post Process Calc.'!BH3*'In Process Calc.'!$E4+'In Process Calc.'!$G3*Glutamine!BQ7+'In Process Calc.'!$F3*Glutamine!BQ7)/'In Process Calc.'!$J3</f>
        <v>0</v>
      </c>
      <c r="BS4" s="294"/>
    </row>
    <row r="5" spans="1:71">
      <c r="A5" s="115">
        <f>Glutamine!H9</f>
        <v>0.79</v>
      </c>
      <c r="B5" s="115">
        <f>Glutamine!H9*'In Process Calc.'!E5/1000</f>
        <v>1.50495</v>
      </c>
      <c r="C5" s="295">
        <f>'Growth Regression'!$P4</f>
        <v>2.5535064670795828E-2</v>
      </c>
      <c r="D5" s="115">
        <f>IF(Glutamine!O9&gt;0,Glutamine!O9,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-3.6774507545455859</v>
      </c>
      <c r="F5" s="115">
        <f xml:space="preserve"> (Regression!$CE$8*6*'In Process Calc.'!$C5^6+Regression!$CD$8*5*'In Process Calc.'!$C5^5+Regression!$CC$8*4*'In Process Calc.'!$C5^3+Regression!$CB$8*3*'In Process Calc.'!$C5^2  + Regression!$CA$8*2*'In Process Calc.'!$C5 + Regression!$BZ$8)/$A5</f>
        <v>-2.5403978270953313E-3</v>
      </c>
      <c r="G5" s="115">
        <f xml:space="preserve"> (Regression!$CE$9*6*'In Process Calc.'!$C5^6+Regression!$CD$9*5*'In Process Calc.'!$C5^5+Regression!$CC$9*4*'In Process Calc.'!$C5^3+Regression!$CB$9*3*'In Process Calc.'!$C5^2  + Regression!$CA$9*2*'In Process Calc.'!$C5 + Regression!$BZ$9)/$B5</f>
        <v>-8.5402151887304777E-3</v>
      </c>
      <c r="H5" s="115">
        <f xml:space="preserve"> (Regression!$CE$10*6*'In Process Calc.'!$C5^6+Regression!$CD$10*5*'In Process Calc.'!$C5^5+Regression!$CC$10*4*'In Process Calc.'!$C5^3+Regression!$CB$10*3*'In Process Calc.'!$C5^2  + Regression!$CA$10*2*'In Process Calc.'!$C5 + Regression!$BZ$10)/$B5</f>
        <v>-3.3469966757559864E-3</v>
      </c>
      <c r="I5" s="115">
        <f xml:space="preserve"> (Regression!$CE$11*6*'In Process Calc.'!$C5^6+Regression!$CD$11*5*'In Process Calc.'!$C5^5+Regression!$CC$11*4*'In Process Calc.'!$C5^3+Regression!$CB$11*3*'In Process Calc.'!$C5^2  + Regression!$CA$11*2*'In Process Calc.'!$C5 + Regression!$BZ$11)/$A5</f>
        <v>-8.5129385370001087E-3</v>
      </c>
      <c r="J5" s="115">
        <f>(Regression!$CE$12*6*'In Process Calc.'!$C5^6+Regression!$CD$12*5*'In Process Calc.'!$C5^5+Regression!$CC$12*4*'In Process Calc.'!$C5^3+Regression!$CB$12*3*'In Process Calc.'!$C5^2  + Regression!$CA$12*2*'In Process Calc.'!$C5 + Regression!$BZ$12)/$A5</f>
        <v>3.8290766566026983E-3</v>
      </c>
      <c r="K5" s="115">
        <f xml:space="preserve"> (Regression!$CE$13*6*'In Process Calc.'!$C5^5+Regression!$CD$13*5*'In Process Calc.'!$C5^4+Regression!$CC$13*4*'In Process Calc.'!$C5^3+Regression!$CB$13*3*'In Process Calc.'!$C5^2  + Regression!$CA$13*2*'In Process Calc.'!$C5 + Regression!$BZ$13)/$A5</f>
        <v>9.3465513653296001E-2</v>
      </c>
      <c r="L5" s="115">
        <f xml:space="preserve"> (Regression!$CE$14*6*'In Process Calc.'!$C5^5+Regression!$CD$14*5*'In Process Calc.'!$C5^4+Regression!$CC$14*4*'In Process Calc.'!$C5^3+Regression!$CB$14*3*'In Process Calc.'!$C5^2  + Regression!$CA$14*2*'In Process Calc.'!$C5 + Regression!$BZ$14)/$B5</f>
        <v>3.4893971256530283E-3</v>
      </c>
      <c r="M5" s="115">
        <f xml:space="preserve"> (Regression!$CE$15*6*'In Process Calc.'!$C5^6+Regression!$CD$15*5*'In Process Calc.'!$C5^5+Regression!$CC$15*4*'In Process Calc.'!$C5^3+Regression!$CB$15*3*'In Process Calc.'!$C5^2  + Regression!$CA$15*2*'In Process Calc.'!$C5 + Regression!$BZ$15)/$A5</f>
        <v>-0.21349849918675431</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6.7210332266750106E-2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-0.35716822875106069</v>
      </c>
      <c r="AE5" s="115">
        <f xml:space="preserve"> (Regression!$CE$33*6*'In Process Calc.'!$C5^5+Regression!$CD$33*5*'In Process Calc.'!$C5^4+Regression!$CC$33*4*'In Process Calc.'!$C5^3 +Regression!$CB$33*3*'In Process Calc.'!$C5^2 + Regression!$CA$33*2*'In Process Calc.'!$C5 + Regression!$BZ$33)/$A5</f>
        <v>-0.35970862657815611</v>
      </c>
      <c r="AF5" s="115">
        <f xml:space="preserve"> (Regression!$CE$34*6*'In Process Calc.'!$C5^5+Regression!$CD$34*5*'In Process Calc.'!$C5^4+Regression!$CC$34*4*'In Process Calc.'!$C5^3 +Regression!$CB$34*3*'In Process Calc.'!$C5^2 + Regression!$CA$34*2*'In Process Calc.'!$C5 + Regression!$BZ$34)/$A5</f>
        <v>-1.3501643485856152</v>
      </c>
      <c r="AG5" s="116">
        <f t="shared" si="0"/>
        <v>0.71909231158844622</v>
      </c>
      <c r="AH5" s="116">
        <f t="shared" ref="AH5:AH15" si="3">$D5/$K5</f>
        <v>0</v>
      </c>
      <c r="AI5" s="116">
        <f t="shared" si="1"/>
        <v>3.7333525374896148E-2</v>
      </c>
      <c r="AJ5" s="116">
        <f t="shared" si="2"/>
        <v>0</v>
      </c>
      <c r="AK5" s="76">
        <f>'In Process Calc.'!C5</f>
        <v>48.46666666661622</v>
      </c>
      <c r="AL5" s="122">
        <f>((Regression!CL38-Regression!CL39)*1000+'Post Process Calc.'!AL4*'In Process Calc.'!$E5+'In Process Calc.'!$G4*Glutamine!AS8+'In Process Calc.'!$F4*Glutamine!AS8)/'In Process Calc.'!$J4</f>
        <v>-1.2978033571329601</v>
      </c>
      <c r="AM5" s="122">
        <f>((Regression!CM38-Regression!CM39)*1000+'Post Process Calc.'!AM4*'In Process Calc.'!$E5+'In Process Calc.'!$G4*Glutamine!AT8+'In Process Calc.'!$F4*Glutamine!AT8)/'In Process Calc.'!$J4</f>
        <v>2.2213900237280932</v>
      </c>
      <c r="AN5" s="122">
        <f>((Regression!CN38-Regression!CN39)*1000+'Post Process Calc.'!AN4*'In Process Calc.'!$E5+'In Process Calc.'!$G4*Glutamine!AU8+'In Process Calc.'!$F4*Glutamine!AU8)/'In Process Calc.'!$J4</f>
        <v>5.74890794056485</v>
      </c>
      <c r="AO5" s="122">
        <f>((Regression!CO38-Regression!CO39)*1000+'Post Process Calc.'!AO4*'In Process Calc.'!$E5+'In Process Calc.'!$G4*Glutamine!AV8+'In Process Calc.'!$F4*Glutamine!AV8)/'In Process Calc.'!$J4</f>
        <v>0.82822566864359937</v>
      </c>
      <c r="AP5" s="122">
        <f>((Regression!CP38-Regression!CP39)*1000+'Post Process Calc.'!AP4*'In Process Calc.'!$E5+'In Process Calc.'!$G4*Glutamine!AW8+'In Process Calc.'!$F4*Glutamine!AW8)/'In Process Calc.'!$J4</f>
        <v>1.0278064199939367</v>
      </c>
      <c r="AQ5" s="122">
        <f>((Regression!CQ38-Regression!CQ39)*1000+'Post Process Calc.'!AQ4*'In Process Calc.'!$E5+'In Process Calc.'!$G4*Glutamine!AX8+'In Process Calc.'!$F4*Glutamine!AX8)/'In Process Calc.'!$J4</f>
        <v>32.014957839574308</v>
      </c>
      <c r="AR5" s="122">
        <f>((Regression!CR38-Regression!CR39)*1000+'Post Process Calc.'!AR4*'In Process Calc.'!$E5+'In Process Calc.'!$G4*Glutamine!AY8+'In Process Calc.'!$F4*Glutamine!AY8)/'In Process Calc.'!$J4</f>
        <v>0.25785212377043654</v>
      </c>
      <c r="AS5" s="122">
        <f>((Regression!CS38-Regression!CS39)*1000+'Post Process Calc.'!AS4*'In Process Calc.'!$E5+'In Process Calc.'!$G4*Glutamine!AZ8+'In Process Calc.'!$F4*Glutamine!AZ8)/'In Process Calc.'!$J4</f>
        <v>6.6058688807437305</v>
      </c>
      <c r="AT5" s="122">
        <f>((Regression!CT38-Regression!CT39)*1000+'Post Process Calc.'!AT4*'In Process Calc.'!$E5+'In Process Calc.'!$G4*Glutamine!BA8+'In Process Calc.'!$F4*Glutamine!BA8)/'In Process Calc.'!$J4</f>
        <v>0</v>
      </c>
      <c r="AU5" s="122">
        <f>((Regression!CU38-Regression!CU39)*1000+'Post Process Calc.'!AU4*'In Process Calc.'!$E5+'In Process Calc.'!$G4*Glutamine!BB8+'In Process Calc.'!$F4*Glutamine!BB8)/'In Process Calc.'!$J4</f>
        <v>0</v>
      </c>
      <c r="AV5" s="122">
        <f>((Regression!CV38-Regression!CV39)*1000+'Post Process Calc.'!AV4*'In Process Calc.'!$E5+'In Process Calc.'!$G4*Glutamine!BC8+'In Process Calc.'!$F4*Glutamine!BC8)/'In Process Calc.'!$J4</f>
        <v>0</v>
      </c>
      <c r="AW5" s="122">
        <f>((Regression!CW38-Regression!CW39)*1000+'Post Process Calc.'!AW4*'In Process Calc.'!$E5+'In Process Calc.'!$G4*Glutamine!BE8+'In Process Calc.'!$F4*Glutamine!BE8)/'In Process Calc.'!$J4</f>
        <v>-2.9263717978803547E-2</v>
      </c>
      <c r="AX5" s="122">
        <f>((Regression!CX38-Regression!CX39)*1000+'Post Process Calc.'!AX4*'In Process Calc.'!$E5+'In Process Calc.'!$G4*Glutamine!BF8+'In Process Calc.'!$F4*Glutamine!BF8)/'In Process Calc.'!$J4</f>
        <v>0</v>
      </c>
      <c r="AY5" s="122">
        <f>((Regression!CY38-Regression!CY39)*1000+'Post Process Calc.'!AY4*'In Process Calc.'!$E5+'In Process Calc.'!$G4*Glutamine!BG8+'In Process Calc.'!$F4*Glutamine!BG8)/'In Process Calc.'!$J4</f>
        <v>0</v>
      </c>
      <c r="AZ5" s="122">
        <f>((Regression!CZ38-Regression!CZ39)*1000+'Post Process Calc.'!AZ4*'In Process Calc.'!$E5+'In Process Calc.'!$G4*Glutamine!BI8+'In Process Calc.'!$F4*Glutamine!BI8)/'In Process Calc.'!$J4</f>
        <v>0</v>
      </c>
      <c r="BA5" s="122">
        <f>((Regression!DA38-Regression!DA39)*1000+'Post Process Calc.'!BA4*'In Process Calc.'!$E5+'In Process Calc.'!$G4*Glutamine!BJ8+'In Process Calc.'!$F4*Glutamine!BJ8)/'In Process Calc.'!$J4</f>
        <v>0</v>
      </c>
      <c r="BB5" s="122">
        <f>((Regression!DB38-Regression!DB39)*1000+'Post Process Calc.'!BB4*'In Process Calc.'!$E5+'In Process Calc.'!$G4*Glutamine!BK8+'In Process Calc.'!$F4*Glutamine!BK8)/'In Process Calc.'!$J4</f>
        <v>0</v>
      </c>
      <c r="BC5" s="122">
        <f>((Regression!DC38-Regression!DC39)*1000+'Post Process Calc.'!BC4*'In Process Calc.'!$E5+'In Process Calc.'!$G4*Glutamine!BL8+'In Process Calc.'!$F4*Glutamine!BL8)/'In Process Calc.'!$J4</f>
        <v>0</v>
      </c>
      <c r="BD5" s="122">
        <f>((Regression!DD38-Regression!DD39)*1000+'Post Process Calc.'!BD4*'In Process Calc.'!$E5+'In Process Calc.'!$G4*Glutamine!BM8+'In Process Calc.'!$F4*Glutamine!BM8)/'In Process Calc.'!$J4</f>
        <v>0</v>
      </c>
      <c r="BE5" s="122">
        <f>((Regression!DE38-Regression!DE39)*1000+'Post Process Calc.'!BE4*'In Process Calc.'!$E5+'In Process Calc.'!$G4*Glutamine!BN8+'In Process Calc.'!$F4*Glutamine!BN8)/'In Process Calc.'!$J4</f>
        <v>0</v>
      </c>
      <c r="BF5" s="122">
        <f>((Regression!DF38-Regression!DF39)*1000+'Post Process Calc.'!BF4*'In Process Calc.'!$E5+'In Process Calc.'!$G4*Glutamine!BO8+'In Process Calc.'!$F4*Glutamine!BO8)/'In Process Calc.'!$J4</f>
        <v>0</v>
      </c>
      <c r="BG5" s="122">
        <f>((Regression!DG38-Regression!DG39)*1000+'Post Process Calc.'!BG4*'In Process Calc.'!$E5+'In Process Calc.'!$G4*Glutamine!BP8+'In Process Calc.'!$F4*Glutamine!BP8)/'In Process Calc.'!$J4</f>
        <v>0</v>
      </c>
      <c r="BH5" s="122">
        <f>((Regression!DH38-Regression!DH39)*1000+'Post Process Calc.'!BH4*'In Process Calc.'!$E5+'In Process Calc.'!$G4*Glutamine!BQ8+'In Process Calc.'!$F4*Glutamine!BQ8)/'In Process Calc.'!$J4</f>
        <v>0</v>
      </c>
    </row>
    <row r="6" spans="1:71">
      <c r="A6" s="115">
        <f>Glutamine!H10</f>
        <v>1.3430000377655029</v>
      </c>
      <c r="B6" s="115">
        <f>Glutamine!H10*'In Process Calc.'!E6/1000</f>
        <v>2.5194680708480837</v>
      </c>
      <c r="C6" s="295">
        <f>'Growth Regression'!$P5</f>
        <v>2.4573937262705133E-2</v>
      </c>
      <c r="D6" s="115">
        <f>IF(Glutamine!O10&gt;0,Glutamine!O10,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2.3857928039471576</v>
      </c>
      <c r="F6" s="115">
        <f xml:space="preserve"> (Regression!$CE$8*6*'In Process Calc.'!$C6^6+Regression!$CD$8*5*'In Process Calc.'!$C6^5+Regression!$CC$8*4*'In Process Calc.'!$C6^3+Regression!$CB$8*3*'In Process Calc.'!$C6^2  + Regression!$CA$8*2*'In Process Calc.'!$C6 + Regression!$BZ$8)/$A6</f>
        <v>-3.175328322007797E-2</v>
      </c>
      <c r="G6" s="115">
        <f xml:space="preserve"> (Regression!$CE$9*6*'In Process Calc.'!$C6^6+Regression!$CD$9*5*'In Process Calc.'!$C6^5+Regression!$CC$9*4*'In Process Calc.'!$C6^3+Regression!$CB$9*3*'In Process Calc.'!$C6^2  + Regression!$CA$9*2*'In Process Calc.'!$C6 + Regression!$BZ$9)/$B6</f>
        <v>-5.2557660673670506E-3</v>
      </c>
      <c r="H6" s="115">
        <f xml:space="preserve"> (Regression!$CE$10*6*'In Process Calc.'!$C6^6+Regression!$CD$10*5*'In Process Calc.'!$C6^5+Regression!$CC$10*4*'In Process Calc.'!$C6^3+Regression!$CB$10*3*'In Process Calc.'!$C6^2  + Regression!$CA$10*2*'In Process Calc.'!$C6 + Regression!$BZ$10)/$B6</f>
        <v>-9.7366568913388361E-4</v>
      </c>
      <c r="I6" s="115">
        <f xml:space="preserve"> (Regression!$CE$11*6*'In Process Calc.'!$C6^6+Regression!$CD$11*5*'In Process Calc.'!$C6^5+Regression!$CC$11*4*'In Process Calc.'!$C6^3+Regression!$CB$11*3*'In Process Calc.'!$C6^2  + Regression!$CA$11*2*'In Process Calc.'!$C6 + Regression!$BZ$11)/$A6</f>
        <v>-2.047180183250974E-2</v>
      </c>
      <c r="J6" s="115">
        <f>(Regression!$CE$12*6*'In Process Calc.'!$C6^6+Regression!$CD$12*5*'In Process Calc.'!$C6^5+Regression!$CC$12*4*'In Process Calc.'!$C6^3+Regression!$CB$12*3*'In Process Calc.'!$C6^2  + Regression!$CA$12*2*'In Process Calc.'!$C6 + Regression!$BZ$12)/$A6</f>
        <v>4.54155917119163E-3</v>
      </c>
      <c r="K6" s="115">
        <f xml:space="preserve"> (Regression!$CE$13*6*'In Process Calc.'!$C6^5+Regression!$CD$13*5*'In Process Calc.'!$C6^4+Regression!$CC$13*4*'In Process Calc.'!$C6^3+Regression!$CB$13*3*'In Process Calc.'!$C6^2  + Regression!$CA$13*2*'In Process Calc.'!$C6 + Regression!$BZ$13)/$A6</f>
        <v>9.9503746540952273E-2</v>
      </c>
      <c r="L6" s="115">
        <f xml:space="preserve"> (Regression!$CE$14*6*'In Process Calc.'!$C6^5+Regression!$CD$14*5*'In Process Calc.'!$C6^4+Regression!$CC$14*4*'In Process Calc.'!$C6^3+Regression!$CB$14*3*'In Process Calc.'!$C6^2  + Regression!$CA$14*2*'In Process Calc.'!$C6 + Regression!$BZ$14)/$B6</f>
        <v>-5.3373829133951962E-3</v>
      </c>
      <c r="M6" s="115">
        <f xml:space="preserve"> (Regression!$CE$15*6*'In Process Calc.'!$C6^6+Regression!$CD$15*5*'In Process Calc.'!$C6^5+Regression!$CC$15*4*'In Process Calc.'!$C6^3+Regression!$CB$15*3*'In Process Calc.'!$C6^2  + Regression!$CA$15*2*'In Process Calc.'!$C6 + Regression!$BZ$15)/$A6</f>
        <v>-0.1154150358805462</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6.6383455431723526E-2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-0.20277692472682335</v>
      </c>
      <c r="AE6" s="115">
        <f xml:space="preserve"> (Regression!$CE$33*6*'In Process Calc.'!$C6^5+Regression!$CD$33*5*'In Process Calc.'!$C6^4+Regression!$CC$33*4*'In Process Calc.'!$C6^3 +Regression!$CB$33*3*'In Process Calc.'!$C6^2 + Regression!$CA$33*2*'In Process Calc.'!$C6 + Regression!$BZ$33)/$A6</f>
        <v>-0.23453020794690138</v>
      </c>
      <c r="AF6" s="115">
        <f xml:space="preserve"> (Regression!$CE$34*6*'In Process Calc.'!$C6^5+Regression!$CD$34*5*'In Process Calc.'!$C6^4+Regression!$CC$34*4*'In Process Calc.'!$C6^3 +Regression!$CB$34*3*'In Process Calc.'!$C6^2 + Regression!$CA$34*2*'In Process Calc.'!$C6 + Regression!$BZ$34)/$A6</f>
        <v>-0.60579934392742407</v>
      </c>
      <c r="AG6" s="116">
        <f t="shared" si="0"/>
        <v>0.66714528587526511</v>
      </c>
      <c r="AH6" s="116">
        <f t="shared" si="3"/>
        <v>0</v>
      </c>
      <c r="AI6" s="116">
        <f t="shared" si="1"/>
        <v>-5.3640019586584264E-2</v>
      </c>
      <c r="AJ6" s="116">
        <f t="shared" si="2"/>
        <v>0</v>
      </c>
      <c r="AK6" s="76">
        <f>'In Process Calc.'!C6</f>
        <v>70.96666666661622</v>
      </c>
      <c r="AL6" s="122">
        <f>((Regression!CL39-Regression!CL40)*1000+'Post Process Calc.'!AL5*'In Process Calc.'!$E6+'In Process Calc.'!$G5*Glutamine!AS9+'In Process Calc.'!$F5*Glutamine!AS9)/'In Process Calc.'!$J5</f>
        <v>-1.0040387552673922</v>
      </c>
      <c r="AM6" s="122">
        <f>((Regression!CM39-Regression!CM40)*1000+'Post Process Calc.'!AM5*'In Process Calc.'!$E6+'In Process Calc.'!$G5*Glutamine!AT9+'In Process Calc.'!$F5*Glutamine!AT9)/'In Process Calc.'!$J5</f>
        <v>2.3426785371802388</v>
      </c>
      <c r="AN6" s="122">
        <f>((Regression!CN39-Regression!CN40)*1000+'Post Process Calc.'!AN5*'In Process Calc.'!$E6+'In Process Calc.'!$G5*Glutamine!AU9+'In Process Calc.'!$F5*Glutamine!AU9)/'In Process Calc.'!$J5</f>
        <v>5.7174463499457859</v>
      </c>
      <c r="AO6" s="122">
        <f>((Regression!CO39-Regression!CO40)*1000+'Post Process Calc.'!AO5*'In Process Calc.'!$E6+'In Process Calc.'!$G5*Glutamine!AV9+'In Process Calc.'!$F5*Glutamine!AV9)/'In Process Calc.'!$J5</f>
        <v>1.0305924817098857</v>
      </c>
      <c r="AP6" s="122">
        <f>((Regression!CP39-Regression!CP40)*1000+'Post Process Calc.'!AP5*'In Process Calc.'!$E6+'In Process Calc.'!$G5*Glutamine!AW9+'In Process Calc.'!$F5*Glutamine!AW9)/'In Process Calc.'!$J5</f>
        <v>0.95754467983959912</v>
      </c>
      <c r="AQ6" s="122">
        <f>((Regression!CQ39-Regression!CQ40)*1000+'Post Process Calc.'!AQ5*'In Process Calc.'!$E6+'In Process Calc.'!$G5*Glutamine!AX9+'In Process Calc.'!$F5*Glutamine!AX9)/'In Process Calc.'!$J5</f>
        <v>30.315477206803397</v>
      </c>
      <c r="AR6" s="122">
        <f>((Regression!CR39-Regression!CR40)*1000+'Post Process Calc.'!AR5*'In Process Calc.'!$E6+'In Process Calc.'!$G5*Glutamine!AY9+'In Process Calc.'!$F5*Glutamine!AY9)/'In Process Calc.'!$J5</f>
        <v>0.28993994945698193</v>
      </c>
      <c r="AS6" s="122">
        <f>((Regression!CS39-Regression!CS40)*1000+'Post Process Calc.'!AS5*'In Process Calc.'!$E6+'In Process Calc.'!$G5*Glutamine!AZ9+'In Process Calc.'!$F5*Glutamine!AZ9)/'In Process Calc.'!$J5</f>
        <v>8.4217097647126629</v>
      </c>
      <c r="AT6" s="122">
        <f>((Regression!CT39-Regression!CT40)*1000+'Post Process Calc.'!AT5*'In Process Calc.'!$E6+'In Process Calc.'!$G5*Glutamine!BA9+'In Process Calc.'!$F5*Glutamine!BA9)/'In Process Calc.'!$J5</f>
        <v>0</v>
      </c>
      <c r="AU6" s="122">
        <f>((Regression!CU39-Regression!CU40)*1000+'Post Process Calc.'!AU5*'In Process Calc.'!$E6+'In Process Calc.'!$G5*Glutamine!BB9+'In Process Calc.'!$F5*Glutamine!BB9)/'In Process Calc.'!$J5</f>
        <v>0</v>
      </c>
      <c r="AV6" s="122">
        <f>((Regression!CV39-Regression!CV40)*1000+'Post Process Calc.'!AV5*'In Process Calc.'!$E6+'In Process Calc.'!$G5*Glutamine!BC9+'In Process Calc.'!$F5*Glutamine!BC9)/'In Process Calc.'!$J5</f>
        <v>0</v>
      </c>
      <c r="AW6" s="122">
        <f>((Regression!CW39-Regression!CW40)*1000+'Post Process Calc.'!AW5*'In Process Calc.'!$E6+'In Process Calc.'!$G5*Glutamine!BE9+'In Process Calc.'!$F5*Glutamine!BE9)/'In Process Calc.'!$J5</f>
        <v>-1.6264446491104689</v>
      </c>
      <c r="AX6" s="122">
        <f>((Regression!CX39-Regression!CX40)*1000+'Post Process Calc.'!AX5*'In Process Calc.'!$E6+'In Process Calc.'!$G5*Glutamine!BF9+'In Process Calc.'!$F5*Glutamine!BF9)/'In Process Calc.'!$J5</f>
        <v>0</v>
      </c>
      <c r="AY6" s="122">
        <f>((Regression!CY39-Regression!CY40)*1000+'Post Process Calc.'!AY5*'In Process Calc.'!$E6+'In Process Calc.'!$G5*Glutamine!BG9+'In Process Calc.'!$F5*Glutamine!BG9)/'In Process Calc.'!$J5</f>
        <v>0</v>
      </c>
      <c r="AZ6" s="122">
        <f>((Regression!CZ39-Regression!CZ40)*1000+'Post Process Calc.'!AZ5*'In Process Calc.'!$E6+'In Process Calc.'!$G5*Glutamine!BI9+'In Process Calc.'!$F5*Glutamine!BI9)/'In Process Calc.'!$J5</f>
        <v>0</v>
      </c>
      <c r="BA6" s="122">
        <f>((Regression!DA39-Regression!DA40)*1000+'Post Process Calc.'!BA5*'In Process Calc.'!$E6+'In Process Calc.'!$G5*Glutamine!BJ9+'In Process Calc.'!$F5*Glutamine!BJ9)/'In Process Calc.'!$J5</f>
        <v>0</v>
      </c>
      <c r="BB6" s="122">
        <f>((Regression!DB39-Regression!DB40)*1000+'Post Process Calc.'!BB5*'In Process Calc.'!$E6+'In Process Calc.'!$G5*Glutamine!BK9+'In Process Calc.'!$F5*Glutamine!BK9)/'In Process Calc.'!$J5</f>
        <v>0</v>
      </c>
      <c r="BC6" s="122">
        <f>((Regression!DC39-Regression!DC40)*1000+'Post Process Calc.'!BC5*'In Process Calc.'!$E6+'In Process Calc.'!$G5*Glutamine!BL9+'In Process Calc.'!$F5*Glutamine!BL9)/'In Process Calc.'!$J5</f>
        <v>0</v>
      </c>
      <c r="BD6" s="122">
        <f>((Regression!DD39-Regression!DD40)*1000+'Post Process Calc.'!BD5*'In Process Calc.'!$E6+'In Process Calc.'!$G5*Glutamine!BM9+'In Process Calc.'!$F5*Glutamine!BM9)/'In Process Calc.'!$J5</f>
        <v>0</v>
      </c>
      <c r="BE6" s="122">
        <f>((Regression!DE39-Regression!DE40)*1000+'Post Process Calc.'!BE5*'In Process Calc.'!$E6+'In Process Calc.'!$G5*Glutamine!BN9+'In Process Calc.'!$F5*Glutamine!BN9)/'In Process Calc.'!$J5</f>
        <v>0</v>
      </c>
      <c r="BF6" s="122">
        <f>((Regression!DF39-Regression!DF40)*1000+'Post Process Calc.'!BF5*'In Process Calc.'!$E6+'In Process Calc.'!$G5*Glutamine!BO9+'In Process Calc.'!$F5*Glutamine!BO9)/'In Process Calc.'!$J5</f>
        <v>0</v>
      </c>
      <c r="BG6" s="122">
        <f>((Regression!DG39-Regression!DG40)*1000+'Post Process Calc.'!BG5*'In Process Calc.'!$E6+'In Process Calc.'!$G5*Glutamine!BP9+'In Process Calc.'!$F5*Glutamine!BP9)/'In Process Calc.'!$J5</f>
        <v>0</v>
      </c>
      <c r="BH6" s="122">
        <f>((Regression!DH39-Regression!DH40)*1000+'Post Process Calc.'!BH5*'In Process Calc.'!$E6+'In Process Calc.'!$G5*Glutamine!BQ9+'In Process Calc.'!$F5*Glutamine!BQ9)/'In Process Calc.'!$J5</f>
        <v>0</v>
      </c>
    </row>
    <row r="7" spans="1:71">
      <c r="A7" s="115">
        <f>Glutamine!H11</f>
        <v>2.6090999675750735</v>
      </c>
      <c r="B7" s="115">
        <f>Glutamine!H11*'In Process Calc.'!E7/1000</f>
        <v>4.8555350396572123</v>
      </c>
      <c r="C7" s="295">
        <f>'Growth Regression'!$P6</f>
        <v>2.2815212816208186E-2</v>
      </c>
      <c r="D7" s="115">
        <f>IF(Glutamine!O11&gt;0,Glutamine!O11,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3.5065038854593049</v>
      </c>
      <c r="F7" s="115">
        <f xml:space="preserve"> (Regression!$CE$8*6*'In Process Calc.'!$C7^6+Regression!$CD$8*5*'In Process Calc.'!$C7^5+Regression!$CC$8*4*'In Process Calc.'!$C7^3+Regression!$CB$8*3*'In Process Calc.'!$C7^2  + Regression!$CA$8*2*'In Process Calc.'!$C7 + Regression!$BZ$8)/$A7</f>
        <v>-2.8728329475562017E-2</v>
      </c>
      <c r="G7" s="115">
        <f xml:space="preserve"> (Regression!$CE$9*6*'In Process Calc.'!$C7^6+Regression!$CD$9*5*'In Process Calc.'!$C7^5+Regression!$CC$9*4*'In Process Calc.'!$C7^3+Regression!$CB$9*3*'In Process Calc.'!$C7^2  + Regression!$CA$9*2*'In Process Calc.'!$C7 + Regression!$BZ$9)/$B7</f>
        <v>-2.5755388885567985E-3</v>
      </c>
      <c r="H7" s="115">
        <f xml:space="preserve"> (Regression!$CE$10*6*'In Process Calc.'!$C7^6+Regression!$CD$10*5*'In Process Calc.'!$C7^5+Regression!$CC$10*4*'In Process Calc.'!$C7^3+Regression!$CB$10*3*'In Process Calc.'!$C7^2  + Regression!$CA$10*2*'In Process Calc.'!$C7 + Regression!$BZ$10)/$B7</f>
        <v>2.4315697743294358E-3</v>
      </c>
      <c r="I7" s="115">
        <f xml:space="preserve"> (Regression!$CE$11*6*'In Process Calc.'!$C7^6+Regression!$CD$11*5*'In Process Calc.'!$C7^5+Regression!$CC$11*4*'In Process Calc.'!$C7^3+Regression!$CB$11*3*'In Process Calc.'!$C7^2  + Regression!$CA$11*2*'In Process Calc.'!$C7 + Regression!$BZ$11)/$A7</f>
        <v>-1.4053567781549267E-2</v>
      </c>
      <c r="J7" s="115">
        <f>(Regression!$CE$12*6*'In Process Calc.'!$C7^6+Regression!$CD$12*5*'In Process Calc.'!$C7^5+Regression!$CC$12*4*'In Process Calc.'!$C7^3+Regression!$CB$12*3*'In Process Calc.'!$C7^2  + Regression!$CA$12*2*'In Process Calc.'!$C7 + Regression!$BZ$12)/$A7</f>
        <v>3.2961488239212126E-3</v>
      </c>
      <c r="K7" s="115">
        <f xml:space="preserve"> (Regression!$CE$13*6*'In Process Calc.'!$C7^5+Regression!$CD$13*5*'In Process Calc.'!$C7^4+Regression!$CC$13*4*'In Process Calc.'!$C7^3+Regression!$CB$13*3*'In Process Calc.'!$C7^2  + Regression!$CA$13*2*'In Process Calc.'!$C7 + Regression!$BZ$13)/$A7</f>
        <v>8.0967790857635766E-2</v>
      </c>
      <c r="L7" s="115">
        <f xml:space="preserve"> (Regression!$CE$14*6*'In Process Calc.'!$C7^5+Regression!$CD$14*5*'In Process Calc.'!$C7^4+Regression!$CC$14*4*'In Process Calc.'!$C7^3+Regression!$CB$14*3*'In Process Calc.'!$C7^2  + Regression!$CA$14*2*'In Process Calc.'!$C7 + Regression!$BZ$14)/$B7</f>
        <v>-8.0147364350930637E-3</v>
      </c>
      <c r="M7" s="115">
        <f xml:space="preserve"> (Regression!$CE$15*6*'In Process Calc.'!$C7^6+Regression!$CD$15*5*'In Process Calc.'!$C7^5+Regression!$CC$15*4*'In Process Calc.'!$C7^3+Regression!$CB$15*3*'In Process Calc.'!$C7^2  + Regression!$CA$15*2*'In Process Calc.'!$C7 + Regression!$BZ$15)/$A7</f>
        <v>-5.1504022615961133E-2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4.3994922326562366E-2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-9.3610832169223973E-2</v>
      </c>
      <c r="AE7" s="115">
        <f xml:space="preserve"> (Regression!$CE$33*6*'In Process Calc.'!$C7^5+Regression!$CD$33*5*'In Process Calc.'!$C7^4+Regression!$CC$33*4*'In Process Calc.'!$C7^3 +Regression!$CB$33*3*'In Process Calc.'!$C7^2 + Regression!$CA$33*2*'In Process Calc.'!$C7 + Regression!$BZ$33)/$A7</f>
        <v>-0.122339161644786</v>
      </c>
      <c r="AF7" s="115">
        <f xml:space="preserve"> (Regression!$CE$34*6*'In Process Calc.'!$C7^5+Regression!$CD$34*5*'In Process Calc.'!$C7^4+Regression!$CC$34*4*'In Process Calc.'!$C7^3 +Regression!$CB$34*3*'In Process Calc.'!$C7^2 + Regression!$CA$34*2*'In Process Calc.'!$C7 + Regression!$BZ$34)/$A7</f>
        <v>-0.20796531970591664</v>
      </c>
      <c r="AG7" s="116">
        <f t="shared" si="0"/>
        <v>0.54336325420953946</v>
      </c>
      <c r="AH7" s="116">
        <f t="shared" si="3"/>
        <v>0</v>
      </c>
      <c r="AI7" s="116">
        <f t="shared" si="1"/>
        <v>-9.8986724846985549E-2</v>
      </c>
      <c r="AJ7" s="116">
        <f t="shared" si="2"/>
        <v>0</v>
      </c>
      <c r="AK7" s="76">
        <f>'In Process Calc.'!C7</f>
        <v>95.449999999953434</v>
      </c>
      <c r="AL7" s="122">
        <f>((Regression!CL40-Regression!CL41)*1000+'Post Process Calc.'!AL6*'In Process Calc.'!$E7+'In Process Calc.'!$G6*Glutamine!AS10+'In Process Calc.'!$F6*Glutamine!AS10)/'In Process Calc.'!$J6</f>
        <v>-0.2151252174970989</v>
      </c>
      <c r="AM7" s="122">
        <f>((Regression!CM40-Regression!CM41)*1000+'Post Process Calc.'!AM6*'In Process Calc.'!$E7+'In Process Calc.'!$G6*Glutamine!AT10+'In Process Calc.'!$F6*Glutamine!AT10)/'In Process Calc.'!$J6</f>
        <v>2.4932734373526189</v>
      </c>
      <c r="AN7" s="122">
        <f>((Regression!CN40-Regression!CN41)*1000+'Post Process Calc.'!AN6*'In Process Calc.'!$E7+'In Process Calc.'!$G6*Glutamine!AU10+'In Process Calc.'!$F6*Glutamine!AU10)/'In Process Calc.'!$J6</f>
        <v>5.6212508493683728</v>
      </c>
      <c r="AO7" s="122">
        <f>((Regression!CO40-Regression!CO41)*1000+'Post Process Calc.'!AO6*'In Process Calc.'!$E7+'In Process Calc.'!$G6*Glutamine!AV10+'In Process Calc.'!$F6*Glutamine!AV10)/'In Process Calc.'!$J6</f>
        <v>1.4546371825219571</v>
      </c>
      <c r="AP7" s="122">
        <f>((Regression!CP40-Regression!CP41)*1000+'Post Process Calc.'!AP6*'In Process Calc.'!$E7+'In Process Calc.'!$G6*Glutamine!AW10+'In Process Calc.'!$F6*Glutamine!AW10)/'In Process Calc.'!$J6</f>
        <v>0.85301207348516839</v>
      </c>
      <c r="AQ7" s="122">
        <f>((Regression!CQ40-Regression!CQ41)*1000+'Post Process Calc.'!AQ6*'In Process Calc.'!$E7+'In Process Calc.'!$G6*Glutamine!AX10+'In Process Calc.'!$F6*Glutamine!AX10)/'In Process Calc.'!$J6</f>
        <v>27.833941626151354</v>
      </c>
      <c r="AR7" s="122">
        <f>((Regression!CR40-Regression!CR41)*1000+'Post Process Calc.'!AR6*'In Process Calc.'!$E7+'In Process Calc.'!$G6*Glutamine!AY10+'In Process Calc.'!$F6*Glutamine!AY10)/'In Process Calc.'!$J6</f>
        <v>0.63233205576925133</v>
      </c>
      <c r="AS7" s="122">
        <f>((Regression!CS40-Regression!CS41)*1000+'Post Process Calc.'!AS6*'In Process Calc.'!$E7+'In Process Calc.'!$G6*Glutamine!AZ10+'In Process Calc.'!$F6*Glutamine!AZ10)/'In Process Calc.'!$J6</f>
        <v>10.249230942516149</v>
      </c>
      <c r="AT7" s="122">
        <f>((Regression!CT40-Regression!CT41)*1000+'Post Process Calc.'!AT6*'In Process Calc.'!$E7+'In Process Calc.'!$G6*Glutamine!BA10+'In Process Calc.'!$F6*Glutamine!BA10)/'In Process Calc.'!$J6</f>
        <v>0</v>
      </c>
      <c r="AU7" s="122">
        <f>((Regression!CU40-Regression!CU41)*1000+'Post Process Calc.'!AU6*'In Process Calc.'!$E7+'In Process Calc.'!$G6*Glutamine!BB10+'In Process Calc.'!$F6*Glutamine!BB10)/'In Process Calc.'!$J6</f>
        <v>0</v>
      </c>
      <c r="AV7" s="122">
        <f>((Regression!CV40-Regression!CV41)*1000+'Post Process Calc.'!AV6*'In Process Calc.'!$E7+'In Process Calc.'!$G6*Glutamine!BC10+'In Process Calc.'!$F6*Glutamine!BC10)/'In Process Calc.'!$J6</f>
        <v>0</v>
      </c>
      <c r="AW7" s="122">
        <f>((Regression!CW40-Regression!CW41)*1000+'Post Process Calc.'!AW6*'In Process Calc.'!$E7+'In Process Calc.'!$G6*Glutamine!BE10+'In Process Calc.'!$F6*Glutamine!BE10)/'In Process Calc.'!$J6</f>
        <v>-4.1384989003835253</v>
      </c>
      <c r="AX7" s="122">
        <f>((Regression!CX40-Regression!CX41)*1000+'Post Process Calc.'!AX6*'In Process Calc.'!$E7+'In Process Calc.'!$G6*Glutamine!BF10+'In Process Calc.'!$F6*Glutamine!BF10)/'In Process Calc.'!$J6</f>
        <v>0</v>
      </c>
      <c r="AY7" s="122">
        <f>((Regression!CY40-Regression!CY41)*1000+'Post Process Calc.'!AY6*'In Process Calc.'!$E7+'In Process Calc.'!$G6*Glutamine!BG10+'In Process Calc.'!$F6*Glutamine!BG10)/'In Process Calc.'!$J6</f>
        <v>0</v>
      </c>
      <c r="AZ7" s="122">
        <f>((Regression!CZ40-Regression!CZ41)*1000+'Post Process Calc.'!AZ6*'In Process Calc.'!$E7+'In Process Calc.'!$G6*Glutamine!BI10+'In Process Calc.'!$F6*Glutamine!BI10)/'In Process Calc.'!$J6</f>
        <v>0</v>
      </c>
      <c r="BA7" s="122">
        <f>((Regression!DA40-Regression!DA41)*1000+'Post Process Calc.'!BA6*'In Process Calc.'!$E7+'In Process Calc.'!$G6*Glutamine!BJ10+'In Process Calc.'!$F6*Glutamine!BJ10)/'In Process Calc.'!$J6</f>
        <v>0</v>
      </c>
      <c r="BB7" s="122">
        <f>((Regression!DB40-Regression!DB41)*1000+'Post Process Calc.'!BB6*'In Process Calc.'!$E7+'In Process Calc.'!$G6*Glutamine!BK10+'In Process Calc.'!$F6*Glutamine!BK10)/'In Process Calc.'!$J6</f>
        <v>0</v>
      </c>
      <c r="BC7" s="122">
        <f>((Regression!DC40-Regression!DC41)*1000+'Post Process Calc.'!BC6*'In Process Calc.'!$E7+'In Process Calc.'!$G6*Glutamine!BL10+'In Process Calc.'!$F6*Glutamine!BL10)/'In Process Calc.'!$J6</f>
        <v>0</v>
      </c>
      <c r="BD7" s="122">
        <f>((Regression!DD40-Regression!DD41)*1000+'Post Process Calc.'!BD6*'In Process Calc.'!$E7+'In Process Calc.'!$G6*Glutamine!BM10+'In Process Calc.'!$F6*Glutamine!BM10)/'In Process Calc.'!$J6</f>
        <v>0</v>
      </c>
      <c r="BE7" s="122">
        <f>((Regression!DE40-Regression!DE41)*1000+'Post Process Calc.'!BE6*'In Process Calc.'!$E7+'In Process Calc.'!$G6*Glutamine!BN10+'In Process Calc.'!$F6*Glutamine!BN10)/'In Process Calc.'!$J6</f>
        <v>0</v>
      </c>
      <c r="BF7" s="122">
        <f>((Regression!DF40-Regression!DF41)*1000+'Post Process Calc.'!BF6*'In Process Calc.'!$E7+'In Process Calc.'!$G6*Glutamine!BO10+'In Process Calc.'!$F6*Glutamine!BO10)/'In Process Calc.'!$J6</f>
        <v>0</v>
      </c>
      <c r="BG7" s="122">
        <f>((Regression!DG40-Regression!DG41)*1000+'Post Process Calc.'!BG6*'In Process Calc.'!$E7+'In Process Calc.'!$G6*Glutamine!BP10+'In Process Calc.'!$F6*Glutamine!BP10)/'In Process Calc.'!$J6</f>
        <v>0</v>
      </c>
      <c r="BH7" s="122">
        <f>((Regression!DH40-Regression!DH41)*1000+'Post Process Calc.'!BH6*'In Process Calc.'!$E7+'In Process Calc.'!$G6*Glutamine!BQ10+'In Process Calc.'!$F6*Glutamine!BQ10)/'In Process Calc.'!$J6</f>
        <v>0</v>
      </c>
    </row>
    <row r="8" spans="1:71">
      <c r="A8" s="115">
        <f>Glutamine!H12</f>
        <v>3.9289001060485846</v>
      </c>
      <c r="B8" s="115">
        <f>Glutamine!H12*'In Process Calc.'!E8/1000</f>
        <v>7.3567926911666035</v>
      </c>
      <c r="C8" s="295">
        <f>'Growth Regression'!$P7</f>
        <v>2.058288572864507E-2</v>
      </c>
      <c r="D8" s="115">
        <f>IF(Glutamine!O12&gt;0,Glutamine!O12,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3.4485853315140464</v>
      </c>
      <c r="F8" s="115">
        <f xml:space="preserve"> (Regression!$CE$8*6*'In Process Calc.'!$C8^6+Regression!$CD$8*5*'In Process Calc.'!$C8^5+Regression!$CC$8*4*'In Process Calc.'!$C8^3+Regression!$CB$8*3*'In Process Calc.'!$C8^2  + Regression!$CA$8*2*'In Process Calc.'!$C8 + Regression!$BZ$8)/$A8</f>
        <v>-2.3522753717361469E-2</v>
      </c>
      <c r="G8" s="115">
        <f xml:space="preserve"> (Regression!$CE$9*6*'In Process Calc.'!$C8^6+Regression!$CD$9*5*'In Process Calc.'!$C8^5+Regression!$CC$9*4*'In Process Calc.'!$C8^3+Regression!$CB$9*3*'In Process Calc.'!$C8^2  + Regression!$CA$9*2*'In Process Calc.'!$C8 + Regression!$BZ$9)/$B8</f>
        <v>-1.4906083022295689E-3</v>
      </c>
      <c r="H8" s="115">
        <f xml:space="preserve"> (Regression!$CE$10*6*'In Process Calc.'!$C8^6+Regression!$CD$10*5*'In Process Calc.'!$C8^5+Regression!$CC$10*4*'In Process Calc.'!$C8^3+Regression!$CB$10*3*'In Process Calc.'!$C8^2  + Regression!$CA$10*2*'In Process Calc.'!$C8 + Regression!$BZ$10)/$B8</f>
        <v>4.0145403770987173E-3</v>
      </c>
      <c r="I8" s="115">
        <f xml:space="preserve"> (Regression!$CE$11*6*'In Process Calc.'!$C8^6+Regression!$CD$11*5*'In Process Calc.'!$C8^5+Regression!$CC$11*4*'In Process Calc.'!$C8^3+Regression!$CB$11*3*'In Process Calc.'!$C8^2  + Regression!$CA$11*2*'In Process Calc.'!$C8 + Regression!$BZ$11)/$A8</f>
        <v>-9.1139346601547874E-3</v>
      </c>
      <c r="J8" s="115">
        <f>(Regression!$CE$12*6*'In Process Calc.'!$C8^6+Regression!$CD$12*5*'In Process Calc.'!$C8^5+Regression!$CC$12*4*'In Process Calc.'!$C8^3+Regression!$CB$12*3*'In Process Calc.'!$C8^2  + Regression!$CA$12*2*'In Process Calc.'!$C8 + Regression!$BZ$12)/$A8</f>
        <v>2.5485637189177858E-3</v>
      </c>
      <c r="K8" s="115">
        <f xml:space="preserve"> (Regression!$CE$13*6*'In Process Calc.'!$C8^5+Regression!$CD$13*5*'In Process Calc.'!$C8^4+Regression!$CC$13*4*'In Process Calc.'!$C8^3+Regression!$CB$13*3*'In Process Calc.'!$C8^2  + Regression!$CA$13*2*'In Process Calc.'!$C8 + Regression!$BZ$13)/$A8</f>
        <v>7.1817658299274681E-2</v>
      </c>
      <c r="L8" s="115">
        <f xml:space="preserve"> (Regression!$CE$14*6*'In Process Calc.'!$C8^5+Regression!$CD$14*5*'In Process Calc.'!$C8^4+Regression!$CC$14*4*'In Process Calc.'!$C8^3+Regression!$CB$14*3*'In Process Calc.'!$C8^2  + Regression!$CA$14*2*'In Process Calc.'!$C8 + Regression!$BZ$14)/$B8</f>
        <v>-7.3736015101016055E-3</v>
      </c>
      <c r="M8" s="115">
        <f xml:space="preserve"> (Regression!$CE$15*6*'In Process Calc.'!$C8^6+Regression!$CD$15*5*'In Process Calc.'!$C8^5+Regression!$CC$15*4*'In Process Calc.'!$C8^3+Regression!$CB$15*3*'In Process Calc.'!$C8^2  + Regression!$CA$15*2*'In Process Calc.'!$C8 + Regression!$BZ$15)/$A8</f>
        <v>-2.8652684533508384E-2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2.9857828146996605E-2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-5.2666870494398797E-2</v>
      </c>
      <c r="AE8" s="115">
        <f xml:space="preserve"> (Regression!$CE$33*6*'In Process Calc.'!$C8^5+Regression!$CD$33*5*'In Process Calc.'!$C8^4+Regression!$CC$33*4*'In Process Calc.'!$C8^3 +Regression!$CB$33*3*'In Process Calc.'!$C8^2 + Regression!$CA$33*2*'In Process Calc.'!$C8 + Regression!$BZ$33)/$A8</f>
        <v>-7.6189624211760273E-2</v>
      </c>
      <c r="AF8" s="115">
        <f xml:space="preserve"> (Regression!$CE$34*6*'In Process Calc.'!$C8^5+Regression!$CD$34*5*'In Process Calc.'!$C8^4+Regression!$CC$34*4*'In Process Calc.'!$C8^3 +Regression!$CB$34*3*'In Process Calc.'!$C8^2 + Regression!$CA$34*2*'In Process Calc.'!$C8 + Regression!$BZ$34)/$A8</f>
        <v>-8.1427652828326161E-2</v>
      </c>
      <c r="AG8" s="116">
        <f t="shared" si="0"/>
        <v>0.41574494148186608</v>
      </c>
      <c r="AH8" s="116">
        <f t="shared" si="3"/>
        <v>0</v>
      </c>
      <c r="AI8" s="116">
        <f t="shared" si="1"/>
        <v>-0.10267114919529581</v>
      </c>
      <c r="AJ8" s="116">
        <f t="shared" si="2"/>
        <v>0</v>
      </c>
      <c r="AK8" s="76">
        <f>'In Process Calc.'!C8</f>
        <v>115.8833333333605</v>
      </c>
      <c r="AL8" s="122">
        <f>((Regression!CL41-Regression!CL42)*1000+'Post Process Calc.'!AL7*'In Process Calc.'!$E8+'In Process Calc.'!$G7*Glutamine!AS11+'In Process Calc.'!$F7*Glutamine!AS11)/'In Process Calc.'!$J7</f>
        <v>0.71031911286096894</v>
      </c>
      <c r="AM8" s="122">
        <f>((Regression!CM41-Regression!CM42)*1000+'Post Process Calc.'!AM7*'In Process Calc.'!$E8+'In Process Calc.'!$G7*Glutamine!AT11+'In Process Calc.'!$F7*Glutamine!AT11)/'In Process Calc.'!$J7</f>
        <v>2.6382828344631579</v>
      </c>
      <c r="AN8" s="122">
        <f>((Regression!CN41-Regression!CN42)*1000+'Post Process Calc.'!AN7*'In Process Calc.'!$E8+'In Process Calc.'!$G7*Glutamine!AU11+'In Process Calc.'!$F7*Glutamine!AU11)/'In Process Calc.'!$J7</f>
        <v>5.4324091981344083</v>
      </c>
      <c r="AO8" s="122">
        <f>((Regression!CO41-Regression!CO42)*1000+'Post Process Calc.'!AO7*'In Process Calc.'!$E8+'In Process Calc.'!$G7*Glutamine!AV11+'In Process Calc.'!$F7*Glutamine!AV11)/'In Process Calc.'!$J7</f>
        <v>1.8676379583899723</v>
      </c>
      <c r="AP8" s="122">
        <f>((Regression!CP41-Regression!CP42)*1000+'Post Process Calc.'!AP7*'In Process Calc.'!$E8+'In Process Calc.'!$G7*Glutamine!AW11+'In Process Calc.'!$F7*Glutamine!AW11)/'In Process Calc.'!$J7</f>
        <v>0.75553038645359627</v>
      </c>
      <c r="AQ8" s="122">
        <f>((Regression!CQ41-Regression!CQ42)*1000+'Post Process Calc.'!AQ7*'In Process Calc.'!$E8+'In Process Calc.'!$G7*Glutamine!AX11+'In Process Calc.'!$F7*Glutamine!AX11)/'In Process Calc.'!$J7</f>
        <v>25.300301216292095</v>
      </c>
      <c r="AR8" s="122">
        <f>((Regression!CR41-Regression!CR42)*1000+'Post Process Calc.'!AR7*'In Process Calc.'!$E8+'In Process Calc.'!$G7*Glutamine!AY11+'In Process Calc.'!$F7*Glutamine!AY11)/'In Process Calc.'!$J7</f>
        <v>1.1553777155512948</v>
      </c>
      <c r="AS8" s="122">
        <f>((Regression!CS41-Regression!CS42)*1000+'Post Process Calc.'!AS7*'In Process Calc.'!$E8+'In Process Calc.'!$G7*Glutamine!AZ11+'In Process Calc.'!$F7*Glutamine!AZ11)/'In Process Calc.'!$J7</f>
        <v>11.672028639190666</v>
      </c>
      <c r="AT8" s="122">
        <f>((Regression!CT41-Regression!CT42)*1000+'Post Process Calc.'!AT7*'In Process Calc.'!$E8+'In Process Calc.'!$G7*Glutamine!BA11+'In Process Calc.'!$F7*Glutamine!BA11)/'In Process Calc.'!$J7</f>
        <v>0</v>
      </c>
      <c r="AU8" s="122">
        <f>((Regression!CU41-Regression!CU42)*1000+'Post Process Calc.'!AU7*'In Process Calc.'!$E8+'In Process Calc.'!$G7*Glutamine!BB11+'In Process Calc.'!$F7*Glutamine!BB11)/'In Process Calc.'!$J7</f>
        <v>0</v>
      </c>
      <c r="AV8" s="122">
        <f>((Regression!CV41-Regression!CV42)*1000+'Post Process Calc.'!AV7*'In Process Calc.'!$E8+'In Process Calc.'!$G7*Glutamine!BC11+'In Process Calc.'!$F7*Glutamine!BC11)/'In Process Calc.'!$J7</f>
        <v>0</v>
      </c>
      <c r="AW8" s="122">
        <f>((Regression!CW41-Regression!CW42)*1000+'Post Process Calc.'!AW7*'In Process Calc.'!$E8+'In Process Calc.'!$G7*Glutamine!BE11+'In Process Calc.'!$F7*Glutamine!BE11)/'In Process Calc.'!$J7</f>
        <v>-6.5732234599561883</v>
      </c>
      <c r="AX8" s="122">
        <f>((Regression!CX41-Regression!CX42)*1000+'Post Process Calc.'!AX7*'In Process Calc.'!$E8+'In Process Calc.'!$G7*Glutamine!BF11+'In Process Calc.'!$F7*Glutamine!BF11)/'In Process Calc.'!$J7</f>
        <v>0</v>
      </c>
      <c r="AY8" s="122">
        <f>((Regression!CY41-Regression!CY42)*1000+'Post Process Calc.'!AY7*'In Process Calc.'!$E8+'In Process Calc.'!$G7*Glutamine!BG11+'In Process Calc.'!$F7*Glutamine!BG11)/'In Process Calc.'!$J7</f>
        <v>0</v>
      </c>
      <c r="AZ8" s="122">
        <f>((Regression!CZ41-Regression!CZ42)*1000+'Post Process Calc.'!AZ7*'In Process Calc.'!$E8+'In Process Calc.'!$G7*Glutamine!BI11+'In Process Calc.'!$F7*Glutamine!BI11)/'In Process Calc.'!$J7</f>
        <v>0</v>
      </c>
      <c r="BA8" s="122">
        <f>((Regression!DA41-Regression!DA42)*1000+'Post Process Calc.'!BA7*'In Process Calc.'!$E8+'In Process Calc.'!$G7*Glutamine!BJ11+'In Process Calc.'!$F7*Glutamine!BJ11)/'In Process Calc.'!$J7</f>
        <v>0</v>
      </c>
      <c r="BB8" s="122">
        <f>((Regression!DB41-Regression!DB42)*1000+'Post Process Calc.'!BB7*'In Process Calc.'!$E8+'In Process Calc.'!$G7*Glutamine!BK11+'In Process Calc.'!$F7*Glutamine!BK11)/'In Process Calc.'!$J7</f>
        <v>0</v>
      </c>
      <c r="BC8" s="122">
        <f>((Regression!DC41-Regression!DC42)*1000+'Post Process Calc.'!BC7*'In Process Calc.'!$E8+'In Process Calc.'!$G7*Glutamine!BL11+'In Process Calc.'!$F7*Glutamine!BL11)/'In Process Calc.'!$J7</f>
        <v>0</v>
      </c>
      <c r="BD8" s="122">
        <f>((Regression!DD41-Regression!DD42)*1000+'Post Process Calc.'!BD7*'In Process Calc.'!$E8+'In Process Calc.'!$G7*Glutamine!BM11+'In Process Calc.'!$F7*Glutamine!BM11)/'In Process Calc.'!$J7</f>
        <v>0</v>
      </c>
      <c r="BE8" s="122">
        <f>((Regression!DE41-Regression!DE42)*1000+'Post Process Calc.'!BE7*'In Process Calc.'!$E8+'In Process Calc.'!$G7*Glutamine!BN11+'In Process Calc.'!$F7*Glutamine!BN11)/'In Process Calc.'!$J7</f>
        <v>0</v>
      </c>
      <c r="BF8" s="122">
        <f>((Regression!DF41-Regression!DF42)*1000+'Post Process Calc.'!BF7*'In Process Calc.'!$E8+'In Process Calc.'!$G7*Glutamine!BO11+'In Process Calc.'!$F7*Glutamine!BO11)/'In Process Calc.'!$J7</f>
        <v>0</v>
      </c>
      <c r="BG8" s="122">
        <f>((Regression!DG41-Regression!DG42)*1000+'Post Process Calc.'!BG7*'In Process Calc.'!$E8+'In Process Calc.'!$G7*Glutamine!BP11+'In Process Calc.'!$F7*Glutamine!BP11)/'In Process Calc.'!$J7</f>
        <v>0</v>
      </c>
      <c r="BH8" s="122">
        <f>((Regression!DH41-Regression!DH42)*1000+'Post Process Calc.'!BH7*'In Process Calc.'!$E8+'In Process Calc.'!$G7*Glutamine!BQ11+'In Process Calc.'!$F7*Glutamine!BQ11)/'In Process Calc.'!$J7</f>
        <v>0</v>
      </c>
    </row>
    <row r="9" spans="1:71">
      <c r="A9" s="115">
        <f>Glutamine!H13</f>
        <v>6.4754999710083014</v>
      </c>
      <c r="B9" s="115">
        <f>Glutamine!H13*'In Process Calc.'!E9/1000</f>
        <v>12.198402945386082</v>
      </c>
      <c r="C9" s="295">
        <f>'Growth Regression'!$P8</f>
        <v>1.6817943095409092E-2</v>
      </c>
      <c r="D9" s="115">
        <f>IF(Glutamine!O13&gt;0,Glutamine!O13,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2.8218765987348244</v>
      </c>
      <c r="F9" s="115">
        <f xml:space="preserve"> (Regression!$CE$8*6*'In Process Calc.'!$C9^6+Regression!$CD$8*5*'In Process Calc.'!$C9^5+Regression!$CC$8*4*'In Process Calc.'!$C9^3+Regression!$CB$8*3*'In Process Calc.'!$C9^2  + Regression!$CA$8*2*'In Process Calc.'!$C9 + Regression!$BZ$8)/$A9</f>
        <v>-1.5759403765422782E-2</v>
      </c>
      <c r="G9" s="115">
        <f xml:space="preserve"> (Regression!$CE$9*6*'In Process Calc.'!$C9^6+Regression!$CD$9*5*'In Process Calc.'!$C9^5+Regression!$CC$9*4*'In Process Calc.'!$C9^3+Regression!$CB$9*3*'In Process Calc.'!$C9^2  + Regression!$CA$9*2*'In Process Calc.'!$C9 + Regression!$BZ$9)/$B9</f>
        <v>-6.4830052867142303E-4</v>
      </c>
      <c r="H9" s="115">
        <f xml:space="preserve"> (Regression!$CE$10*6*'In Process Calc.'!$C9^6+Regression!$CD$10*5*'In Process Calc.'!$C9^5+Regression!$CC$10*4*'In Process Calc.'!$C9^3+Regression!$CB$10*3*'In Process Calc.'!$C9^2  + Regression!$CA$10*2*'In Process Calc.'!$C9 + Regression!$BZ$10)/$B9</f>
        <v>4.4586084135094647E-3</v>
      </c>
      <c r="I9" s="115">
        <f xml:space="preserve"> (Regression!$CE$11*6*'In Process Calc.'!$C9^6+Regression!$CD$11*5*'In Process Calc.'!$C9^5+Regression!$CC$11*4*'In Process Calc.'!$C9^3+Regression!$CB$11*3*'In Process Calc.'!$C9^2  + Regression!$CA$11*2*'In Process Calc.'!$C9 + Regression!$BZ$11)/$A9</f>
        <v>-4.1603717861920268E-3</v>
      </c>
      <c r="J9" s="115">
        <f>(Regression!$CE$12*6*'In Process Calc.'!$C9^6+Regression!$CD$12*5*'In Process Calc.'!$C9^5+Regression!$CC$12*4*'In Process Calc.'!$C9^3+Regression!$CB$12*3*'In Process Calc.'!$C9^2  + Regression!$CA$12*2*'In Process Calc.'!$C9 + Regression!$BZ$12)/$A9</f>
        <v>1.6850196524592525E-3</v>
      </c>
      <c r="K9" s="115">
        <f xml:space="preserve"> (Regression!$CE$13*6*'In Process Calc.'!$C9^5+Regression!$CD$13*5*'In Process Calc.'!$C9^4+Regression!$CC$13*4*'In Process Calc.'!$C9^3+Regression!$CB$13*3*'In Process Calc.'!$C9^2  + Regression!$CA$13*2*'In Process Calc.'!$C9 + Regression!$BZ$13)/$A9</f>
        <v>5.7484212717558075E-2</v>
      </c>
      <c r="L9" s="115">
        <f xml:space="preserve"> (Regression!$CE$14*6*'In Process Calc.'!$C9^5+Regression!$CD$14*5*'In Process Calc.'!$C9^4+Regression!$CC$14*4*'In Process Calc.'!$C9^3+Regression!$CB$14*3*'In Process Calc.'!$C9^2  + Regression!$CA$14*2*'In Process Calc.'!$C9 + Regression!$BZ$14)/$B9</f>
        <v>-4.8906321548188641E-3</v>
      </c>
      <c r="M9" s="115">
        <f xml:space="preserve"> (Regression!$CE$15*6*'In Process Calc.'!$C9^6+Regression!$CD$15*5*'In Process Calc.'!$C9^5+Regression!$CC$15*4*'In Process Calc.'!$C9^3+Regression!$CB$15*3*'In Process Calc.'!$C9^2  + Regression!$CA$15*2*'In Process Calc.'!$C9 + Regression!$BZ$15)/$A9</f>
        <v>-1.2342718576888869E-2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1.4707185509965399E-2</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-2.2163011463928156E-2</v>
      </c>
      <c r="AE9" s="115">
        <f xml:space="preserve"> (Regression!$CE$33*6*'In Process Calc.'!$C9^5+Regression!$CD$33*5*'In Process Calc.'!$C9^4+Regression!$CC$33*4*'In Process Calc.'!$C9^3 +Regression!$CB$33*3*'In Process Calc.'!$C9^2 + Regression!$CA$33*2*'In Process Calc.'!$C9 + Regression!$BZ$33)/$A9</f>
        <v>-3.7922415229350935E-2</v>
      </c>
      <c r="AF9" s="115">
        <f xml:space="preserve"> (Regression!$CE$34*6*'In Process Calc.'!$C9^5+Regression!$CD$34*5*'In Process Calc.'!$C9^4+Regression!$CC$34*4*'In Process Calc.'!$C9^3 +Regression!$CB$34*3*'In Process Calc.'!$C9^2 + Regression!$CA$34*2*'In Process Calc.'!$C9 + Regression!$BZ$34)/$A9</f>
        <v>-7.6676616593805494E-3</v>
      </c>
      <c r="AG9" s="116">
        <f t="shared" si="0"/>
        <v>0.25584738512863398</v>
      </c>
      <c r="AH9" s="116">
        <f t="shared" si="3"/>
        <v>0</v>
      </c>
      <c r="AI9" s="116">
        <f t="shared" si="1"/>
        <v>-8.5077831349076843E-2</v>
      </c>
      <c r="AJ9" s="116">
        <f t="shared" si="2"/>
        <v>0</v>
      </c>
      <c r="AK9" s="76">
        <f>'In Process Calc.'!C9</f>
        <v>141.08333333325572</v>
      </c>
      <c r="AL9" s="122">
        <f>((Regression!CL42-Regression!CL43)*1000+'Post Process Calc.'!AL8*'In Process Calc.'!$E9+'In Process Calc.'!$G8*Glutamine!AS12+'In Process Calc.'!$F8*Glutamine!AS12)/'In Process Calc.'!$J8</f>
        <v>2.0379380464521595</v>
      </c>
      <c r="AM9" s="122">
        <f>((Regression!CM42-Regression!CM43)*1000+'Post Process Calc.'!AM8*'In Process Calc.'!$E9+'In Process Calc.'!$G8*Glutamine!AT12+'In Process Calc.'!$F8*Glutamine!AT12)/'In Process Calc.'!$J8</f>
        <v>2.7826409813698452</v>
      </c>
      <c r="AN9" s="122">
        <f>((Regression!CN42-Regression!CN43)*1000+'Post Process Calc.'!AN8*'In Process Calc.'!$E9+'In Process Calc.'!$G8*Glutamine!AU12+'In Process Calc.'!$F8*Glutamine!AU12)/'In Process Calc.'!$J8</f>
        <v>4.901656572270749</v>
      </c>
      <c r="AO9" s="122">
        <f>((Regression!CO42-Regression!CO43)*1000+'Post Process Calc.'!AO8*'In Process Calc.'!$E9+'In Process Calc.'!$G8*Glutamine!AV12+'In Process Calc.'!$F8*Glutamine!AV12)/'In Process Calc.'!$J8</f>
        <v>2.309140619758673</v>
      </c>
      <c r="AP9" s="122">
        <f>((Regression!CP42-Regression!CP43)*1000+'Post Process Calc.'!AP8*'In Process Calc.'!$E9+'In Process Calc.'!$G8*Glutamine!AW12+'In Process Calc.'!$F8*Glutamine!AW12)/'In Process Calc.'!$J8</f>
        <v>0.61824133155252714</v>
      </c>
      <c r="AQ9" s="122">
        <f>((Regression!CQ42-Regression!CQ43)*1000+'Post Process Calc.'!AQ8*'In Process Calc.'!$E9+'In Process Calc.'!$G8*Glutamine!AX12+'In Process Calc.'!$F8*Glutamine!AX12)/'In Process Calc.'!$J8</f>
        <v>21.049719988119346</v>
      </c>
      <c r="AR9" s="122">
        <f>((Regression!CR42-Regression!CR43)*1000+'Post Process Calc.'!AR8*'In Process Calc.'!$E9+'In Process Calc.'!$G8*Glutamine!AY12+'In Process Calc.'!$F8*Glutamine!AY12)/'In Process Calc.'!$J8</f>
        <v>1.9468987984987862</v>
      </c>
      <c r="AS9" s="122">
        <f>((Regression!CS42-Regression!CS43)*1000+'Post Process Calc.'!AS8*'In Process Calc.'!$E9+'In Process Calc.'!$G8*Glutamine!AZ12+'In Process Calc.'!$F8*Glutamine!AZ12)/'In Process Calc.'!$J8</f>
        <v>13.044905015951098</v>
      </c>
      <c r="AT9" s="122">
        <f>((Regression!CT42-Regression!CT43)*1000+'Post Process Calc.'!AT8*'In Process Calc.'!$E9+'In Process Calc.'!$G8*Glutamine!BA12+'In Process Calc.'!$F8*Glutamine!BA12)/'In Process Calc.'!$J8</f>
        <v>0</v>
      </c>
      <c r="AU9" s="122">
        <f>((Regression!CU42-Regression!CU43)*1000+'Post Process Calc.'!AU8*'In Process Calc.'!$E9+'In Process Calc.'!$G8*Glutamine!BB12+'In Process Calc.'!$F8*Glutamine!BB12)/'In Process Calc.'!$J8</f>
        <v>0</v>
      </c>
      <c r="AV9" s="122">
        <f>((Regression!CV42-Regression!CV43)*1000+'Post Process Calc.'!AV8*'In Process Calc.'!$E9+'In Process Calc.'!$G8*Glutamine!BC12+'In Process Calc.'!$F8*Glutamine!BC12)/'In Process Calc.'!$J8</f>
        <v>0</v>
      </c>
      <c r="AW9" s="122">
        <f>((Regression!CW42-Regression!CW43)*1000+'Post Process Calc.'!AW8*'In Process Calc.'!$E9+'In Process Calc.'!$G8*Glutamine!BE12+'In Process Calc.'!$F8*Glutamine!BE12)/'In Process Calc.'!$J8</f>
        <v>-9.3578351139139535</v>
      </c>
      <c r="AX9" s="122">
        <f>((Regression!CX42-Regression!CX43)*1000+'Post Process Calc.'!AX8*'In Process Calc.'!$E9+'In Process Calc.'!$G8*Glutamine!BF12+'In Process Calc.'!$F8*Glutamine!BF12)/'In Process Calc.'!$J8</f>
        <v>0</v>
      </c>
      <c r="AY9" s="122">
        <f>((Regression!CY42-Regression!CY43)*1000+'Post Process Calc.'!AY8*'In Process Calc.'!$E9+'In Process Calc.'!$G8*Glutamine!BG12+'In Process Calc.'!$F8*Glutamine!BG12)/'In Process Calc.'!$J8</f>
        <v>0</v>
      </c>
      <c r="AZ9" s="122">
        <f>((Regression!CZ42-Regression!CZ43)*1000+'Post Process Calc.'!AZ8*'In Process Calc.'!$E9+'In Process Calc.'!$G8*Glutamine!BI12+'In Process Calc.'!$F8*Glutamine!BI12)/'In Process Calc.'!$J8</f>
        <v>0</v>
      </c>
      <c r="BA9" s="122">
        <f>((Regression!DA42-Regression!DA43)*1000+'Post Process Calc.'!BA8*'In Process Calc.'!$E9+'In Process Calc.'!$G8*Glutamine!BJ12+'In Process Calc.'!$F8*Glutamine!BJ12)/'In Process Calc.'!$J8</f>
        <v>0</v>
      </c>
      <c r="BB9" s="122">
        <f>((Regression!DB42-Regression!DB43)*1000+'Post Process Calc.'!BB8*'In Process Calc.'!$E9+'In Process Calc.'!$G8*Glutamine!BK12+'In Process Calc.'!$F8*Glutamine!BK12)/'In Process Calc.'!$J8</f>
        <v>0</v>
      </c>
      <c r="BC9" s="122">
        <f>((Regression!DC42-Regression!DC43)*1000+'Post Process Calc.'!BC8*'In Process Calc.'!$E9+'In Process Calc.'!$G8*Glutamine!BL12+'In Process Calc.'!$F8*Glutamine!BL12)/'In Process Calc.'!$J8</f>
        <v>0</v>
      </c>
      <c r="BD9" s="122">
        <f>((Regression!DD42-Regression!DD43)*1000+'Post Process Calc.'!BD8*'In Process Calc.'!$E9+'In Process Calc.'!$G8*Glutamine!BM12+'In Process Calc.'!$F8*Glutamine!BM12)/'In Process Calc.'!$J8</f>
        <v>0</v>
      </c>
      <c r="BE9" s="122">
        <f>((Regression!DE42-Regression!DE43)*1000+'Post Process Calc.'!BE8*'In Process Calc.'!$E9+'In Process Calc.'!$G8*Glutamine!BN12+'In Process Calc.'!$F8*Glutamine!BN12)/'In Process Calc.'!$J8</f>
        <v>0</v>
      </c>
      <c r="BF9" s="122">
        <f>((Regression!DF42-Regression!DF43)*1000+'Post Process Calc.'!BF8*'In Process Calc.'!$E9+'In Process Calc.'!$G8*Glutamine!BO12+'In Process Calc.'!$F8*Glutamine!BO12)/'In Process Calc.'!$J8</f>
        <v>0</v>
      </c>
      <c r="BG9" s="122">
        <f>((Regression!DG42-Regression!DG43)*1000+'Post Process Calc.'!BG8*'In Process Calc.'!$E9+'In Process Calc.'!$G8*Glutamine!BP12+'In Process Calc.'!$F8*Glutamine!BP12)/'In Process Calc.'!$J8</f>
        <v>0</v>
      </c>
      <c r="BH9" s="122">
        <f>((Regression!DH42-Regression!DH43)*1000+'Post Process Calc.'!BH8*'In Process Calc.'!$E9+'In Process Calc.'!$G8*Glutamine!BQ12+'In Process Calc.'!$F8*Glutamine!BQ12)/'In Process Calc.'!$J8</f>
        <v>0</v>
      </c>
    </row>
    <row r="10" spans="1:71">
      <c r="A10" s="115">
        <f>Glutamine!H14</f>
        <v>9.8106001449584959</v>
      </c>
      <c r="B10" s="115">
        <f>Glutamine!H14*'In Process Calc.'!E10/1000</f>
        <v>18.599081097036688</v>
      </c>
      <c r="C10" s="295">
        <f>'Growth Regression'!$P9</f>
        <v>1.2648729841143288E-2</v>
      </c>
      <c r="D10" s="115">
        <f>IF(Glutamine!O14&gt;0,Glutamine!O14,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2.2424963528156172</v>
      </c>
      <c r="F10" s="115">
        <f xml:space="preserve"> (Regression!$CE$8*6*'In Process Calc.'!$C10^6+Regression!$CD$8*5*'In Process Calc.'!$C10^5+Regression!$CC$8*4*'In Process Calc.'!$C10^3+Regression!$CB$8*3*'In Process Calc.'!$C10^2  + Regression!$CA$8*2*'In Process Calc.'!$C10 + Regression!$BZ$8)/$A10</f>
        <v>-1.0104163443930858E-2</v>
      </c>
      <c r="G10" s="115">
        <f xml:space="preserve"> (Regression!$CE$9*6*'In Process Calc.'!$C10^6+Regression!$CD$9*5*'In Process Calc.'!$C10^5+Regression!$CC$9*4*'In Process Calc.'!$C10^3+Regression!$CB$9*3*'In Process Calc.'!$C10^2  + Regression!$CA$9*2*'In Process Calc.'!$C10 + Regression!$BZ$9)/$B10</f>
        <v>-2.0828231290731349E-4</v>
      </c>
      <c r="H10" s="115">
        <f xml:space="preserve"> (Regression!$CE$10*6*'In Process Calc.'!$C10^6+Regression!$CD$10*5*'In Process Calc.'!$C10^5+Regression!$CC$10*4*'In Process Calc.'!$C10^3+Regression!$CB$10*3*'In Process Calc.'!$C10^2  + Regression!$CA$10*2*'In Process Calc.'!$C10 + Regression!$BZ$10)/$B10</f>
        <v>4.1098342225424885E-3</v>
      </c>
      <c r="I10" s="115">
        <f xml:space="preserve"> (Regression!$CE$11*6*'In Process Calc.'!$C10^6+Regression!$CD$11*5*'In Process Calc.'!$C10^5+Regression!$CC$11*4*'In Process Calc.'!$C10^3+Regression!$CB$11*3*'In Process Calc.'!$C10^2  + Regression!$CA$11*2*'In Process Calc.'!$C10 + Regression!$BZ$11)/$A10</f>
        <v>-1.3879212715268701E-3</v>
      </c>
      <c r="J10" s="115">
        <f>(Regression!$CE$12*6*'In Process Calc.'!$C10^6+Regression!$CD$12*5*'In Process Calc.'!$C10^5+Regression!$CC$12*4*'In Process Calc.'!$C10^3+Regression!$CB$12*3*'In Process Calc.'!$C10^2  + Regression!$CA$12*2*'In Process Calc.'!$C10 + Regression!$BZ$12)/$A10</f>
        <v>1.1116592498701741E-3</v>
      </c>
      <c r="K10" s="115">
        <f xml:space="preserve"> (Regression!$CE$13*6*'In Process Calc.'!$C10^5+Regression!$CD$13*5*'In Process Calc.'!$C10^4+Regression!$CC$13*4*'In Process Calc.'!$C10^3+Regression!$CB$13*3*'In Process Calc.'!$C10^2  + Regression!$CA$13*2*'In Process Calc.'!$C10 + Regression!$BZ$13)/$A10</f>
        <v>4.6315429675966649E-2</v>
      </c>
      <c r="L10" s="115">
        <f xml:space="preserve"> (Regression!$CE$14*6*'In Process Calc.'!$C10^5+Regression!$CD$14*5*'In Process Calc.'!$C10^4+Regression!$CC$14*4*'In Process Calc.'!$C10^3+Regression!$CB$14*3*'In Process Calc.'!$C10^2  + Regression!$CA$14*2*'In Process Calc.'!$C10 + Regression!$BZ$14)/$B10</f>
        <v>-2.7210955859687963E-3</v>
      </c>
      <c r="M10" s="115">
        <f xml:space="preserve"> (Regression!$CE$15*6*'In Process Calc.'!$C10^6+Regression!$CD$15*5*'In Process Calc.'!$C10^5+Regression!$CC$15*4*'In Process Calc.'!$C10^3+Regression!$CB$15*3*'In Process Calc.'!$C10^2  + Regression!$CA$15*2*'In Process Calc.'!$C10 + Regression!$BZ$15)/$A10</f>
        <v>-4.4342379307815557E-3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5.1732638699410888E-3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-6.7830379681919446E-3</v>
      </c>
      <c r="AE10" s="115">
        <f xml:space="preserve"> (Regression!$CE$33*6*'In Process Calc.'!$C10^5+Regression!$CD$33*5*'In Process Calc.'!$C10^4+Regression!$CC$33*4*'In Process Calc.'!$C10^3 +Regression!$CB$33*3*'In Process Calc.'!$C10^2 + Regression!$CA$33*2*'In Process Calc.'!$C10 + Regression!$BZ$33)/$A10</f>
        <v>-1.6887201412122799E-2</v>
      </c>
      <c r="AF10" s="115">
        <f xml:space="preserve"> (Regression!$CE$34*6*'In Process Calc.'!$C10^5+Regression!$CD$34*5*'In Process Calc.'!$C10^4+Regression!$CC$34*4*'In Process Calc.'!$C10^3 +Regression!$CB$34*3*'In Process Calc.'!$C10^2 + Regression!$CA$34*2*'In Process Calc.'!$C10 + Regression!$BZ$34)/$A10</f>
        <v>2.0346810075951273E-2</v>
      </c>
      <c r="AG10" s="116">
        <f t="shared" si="0"/>
        <v>0.11169633761652277</v>
      </c>
      <c r="AH10" s="116">
        <f t="shared" si="3"/>
        <v>0</v>
      </c>
      <c r="AI10" s="116">
        <f t="shared" si="1"/>
        <v>-5.8751383826215239E-2</v>
      </c>
      <c r="AJ10" s="116">
        <f t="shared" si="2"/>
        <v>0</v>
      </c>
      <c r="AK10" s="76">
        <f>'In Process Calc.'!C10</f>
        <v>164.73333333333721</v>
      </c>
      <c r="AL10" s="122">
        <f>((Regression!CL43-Regression!CL44)*1000+'Post Process Calc.'!AL9*'In Process Calc.'!$E10+'In Process Calc.'!$G9*Glutamine!AS13+'In Process Calc.'!$F9*Glutamine!AS13)/'In Process Calc.'!$J9</f>
        <v>3.3259271222123137</v>
      </c>
      <c r="AM10" s="122">
        <f>((Regression!CM43-Regression!CM44)*1000+'Post Process Calc.'!AM9*'In Process Calc.'!$E10+'In Process Calc.'!$G9*Glutamine!AT13+'In Process Calc.'!$F9*Glutamine!AT13)/'In Process Calc.'!$J9</f>
        <v>2.8755608374006152</v>
      </c>
      <c r="AN10" s="122">
        <f>((Regression!CN43-Regression!CN44)*1000+'Post Process Calc.'!AN9*'In Process Calc.'!$E10+'In Process Calc.'!$G9*Glutamine!AU13+'In Process Calc.'!$F9*Glutamine!AU13)/'In Process Calc.'!$J9</f>
        <v>4.1081328761107851</v>
      </c>
      <c r="AO10" s="122">
        <f>((Regression!CO43-Regression!CO44)*1000+'Post Process Calc.'!AO9*'In Process Calc.'!$E10+'In Process Calc.'!$G9*Glutamine!AV13+'In Process Calc.'!$F9*Glutamine!AV13)/'In Process Calc.'!$J9</f>
        <v>2.5820114659911648</v>
      </c>
      <c r="AP10" s="122">
        <f>((Regression!CP43-Regression!CP44)*1000+'Post Process Calc.'!AP9*'In Process Calc.'!$E10+'In Process Calc.'!$G9*Glutamine!AW13+'In Process Calc.'!$F9*Glutamine!AW13)/'In Process Calc.'!$J9</f>
        <v>0.48437855688642906</v>
      </c>
      <c r="AQ10" s="122">
        <f>((Regression!CQ43-Regression!CQ44)*1000+'Post Process Calc.'!AQ9*'In Process Calc.'!$E10+'In Process Calc.'!$G9*Glutamine!AX13+'In Process Calc.'!$F9*Glutamine!AX13)/'In Process Calc.'!$J9</f>
        <v>15.990149640912744</v>
      </c>
      <c r="AR10" s="122">
        <f>((Regression!CR43-Regression!CR44)*1000+'Post Process Calc.'!AR9*'In Process Calc.'!$E10+'In Process Calc.'!$G9*Glutamine!AY13+'In Process Calc.'!$F9*Glutamine!AY13)/'In Process Calc.'!$J9</f>
        <v>2.6646800126048769</v>
      </c>
      <c r="AS10" s="122">
        <f>((Regression!CS43-Regression!CS44)*1000+'Post Process Calc.'!AS9*'In Process Calc.'!$E10+'In Process Calc.'!$G9*Glutamine!AZ13+'In Process Calc.'!$F9*Glutamine!AZ13)/'In Process Calc.'!$J9</f>
        <v>13.908908618360909</v>
      </c>
      <c r="AT10" s="122">
        <f>((Regression!CT43-Regression!CT44)*1000+'Post Process Calc.'!AT9*'In Process Calc.'!$E10+'In Process Calc.'!$G9*Glutamine!BA13+'In Process Calc.'!$F9*Glutamine!BA13)/'In Process Calc.'!$J9</f>
        <v>0</v>
      </c>
      <c r="AU10" s="122">
        <f>((Regression!CU43-Regression!CU44)*1000+'Post Process Calc.'!AU9*'In Process Calc.'!$E10+'In Process Calc.'!$G9*Glutamine!BB13+'In Process Calc.'!$F9*Glutamine!BB13)/'In Process Calc.'!$J9</f>
        <v>0</v>
      </c>
      <c r="AV10" s="122">
        <f>((Regression!CV43-Regression!CV44)*1000+'Post Process Calc.'!AV9*'In Process Calc.'!$E10+'In Process Calc.'!$G9*Glutamine!BC13+'In Process Calc.'!$F9*Glutamine!BC13)/'In Process Calc.'!$J9</f>
        <v>0</v>
      </c>
      <c r="AW10" s="122">
        <f>((Regression!CW43-Regression!CW44)*1000+'Post Process Calc.'!AW9*'In Process Calc.'!$E10+'In Process Calc.'!$G9*Glutamine!BE13+'In Process Calc.'!$F9*Glutamine!BE13)/'In Process Calc.'!$J9</f>
        <v>-11.189317998833358</v>
      </c>
      <c r="AX10" s="122">
        <f>((Regression!CX43-Regression!CX44)*1000+'Post Process Calc.'!AX9*'In Process Calc.'!$E10+'In Process Calc.'!$G9*Glutamine!BF13+'In Process Calc.'!$F9*Glutamine!BF13)/'In Process Calc.'!$J9</f>
        <v>0</v>
      </c>
      <c r="AY10" s="122">
        <f>((Regression!CY43-Regression!CY44)*1000+'Post Process Calc.'!AY9*'In Process Calc.'!$E10+'In Process Calc.'!$G9*Glutamine!BG13+'In Process Calc.'!$F9*Glutamine!BG13)/'In Process Calc.'!$J9</f>
        <v>0</v>
      </c>
      <c r="AZ10" s="122">
        <f>((Regression!CZ43-Regression!CZ44)*1000+'Post Process Calc.'!AZ9*'In Process Calc.'!$E10+'In Process Calc.'!$G9*Glutamine!BI13+'In Process Calc.'!$F9*Glutamine!BI13)/'In Process Calc.'!$J9</f>
        <v>0</v>
      </c>
      <c r="BA10" s="122">
        <f>((Regression!DA43-Regression!DA44)*1000+'Post Process Calc.'!BA9*'In Process Calc.'!$E10+'In Process Calc.'!$G9*Glutamine!BJ13+'In Process Calc.'!$F9*Glutamine!BJ13)/'In Process Calc.'!$J9</f>
        <v>0</v>
      </c>
      <c r="BB10" s="122">
        <f>((Regression!DB43-Regression!DB44)*1000+'Post Process Calc.'!BB9*'In Process Calc.'!$E10+'In Process Calc.'!$G9*Glutamine!BK13+'In Process Calc.'!$F9*Glutamine!BK13)/'In Process Calc.'!$J9</f>
        <v>0</v>
      </c>
      <c r="BC10" s="122">
        <f>((Regression!DC43-Regression!DC44)*1000+'Post Process Calc.'!BC9*'In Process Calc.'!$E10+'In Process Calc.'!$G9*Glutamine!BL13+'In Process Calc.'!$F9*Glutamine!BL13)/'In Process Calc.'!$J9</f>
        <v>0</v>
      </c>
      <c r="BD10" s="122">
        <f>((Regression!DD43-Regression!DD44)*1000+'Post Process Calc.'!BD9*'In Process Calc.'!$E10+'In Process Calc.'!$G9*Glutamine!BM13+'In Process Calc.'!$F9*Glutamine!BM13)/'In Process Calc.'!$J9</f>
        <v>0</v>
      </c>
      <c r="BE10" s="122">
        <f>((Regression!DE43-Regression!DE44)*1000+'Post Process Calc.'!BE9*'In Process Calc.'!$E10+'In Process Calc.'!$G9*Glutamine!BN13+'In Process Calc.'!$F9*Glutamine!BN13)/'In Process Calc.'!$J9</f>
        <v>0</v>
      </c>
      <c r="BF10" s="122">
        <f>((Regression!DF43-Regression!DF44)*1000+'Post Process Calc.'!BF9*'In Process Calc.'!$E10+'In Process Calc.'!$G9*Glutamine!BO13+'In Process Calc.'!$F9*Glutamine!BO13)/'In Process Calc.'!$J9</f>
        <v>0</v>
      </c>
      <c r="BG10" s="122">
        <f>((Regression!DG43-Regression!DG44)*1000+'Post Process Calc.'!BG9*'In Process Calc.'!$E10+'In Process Calc.'!$G9*Glutamine!BP13+'In Process Calc.'!$F9*Glutamine!BP13)/'In Process Calc.'!$J9</f>
        <v>0</v>
      </c>
      <c r="BH10" s="122">
        <f>((Regression!DH43-Regression!DH44)*1000+'Post Process Calc.'!BH9*'In Process Calc.'!$E10+'In Process Calc.'!$G9*Glutamine!BQ13+'In Process Calc.'!$F9*Glutamine!BQ13)/'In Process Calc.'!$J9</f>
        <v>0</v>
      </c>
    </row>
    <row r="11" spans="1:71">
      <c r="A11" s="115">
        <f>Glutamine!H15</f>
        <v>12.582400186157226</v>
      </c>
      <c r="B11" s="115">
        <f>Glutamine!H15*'In Process Calc.'!E11/1000</f>
        <v>24.170324742786324</v>
      </c>
      <c r="C11" s="295">
        <f>'Growth Regression'!$P10</f>
        <v>8.5060930826518655E-3</v>
      </c>
      <c r="D11" s="115">
        <f>IF(Glutamine!O15&gt;0,Glutamine!O15,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1.9970014317936808</v>
      </c>
      <c r="F11" s="115">
        <f xml:space="preserve"> (Regression!$CE$8*6*'In Process Calc.'!$C11^6+Regression!$CD$8*5*'In Process Calc.'!$C11^5+Regression!$CC$8*4*'In Process Calc.'!$C11^3+Regression!$CB$8*3*'In Process Calc.'!$C11^2  + Regression!$CA$8*2*'In Process Calc.'!$C11 + Regression!$BZ$8)/$A11</f>
        <v>-6.675141041872305E-3</v>
      </c>
      <c r="G11" s="115">
        <f xml:space="preserve"> (Regression!$CE$9*6*'In Process Calc.'!$C11^6+Regression!$CD$9*5*'In Process Calc.'!$C11^5+Regression!$CC$9*4*'In Process Calc.'!$C11^3+Regression!$CB$9*3*'In Process Calc.'!$C11^2  + Regression!$CA$9*2*'In Process Calc.'!$C11 + Regression!$BZ$9)/$B11</f>
        <v>6.066265299499687E-5</v>
      </c>
      <c r="H11" s="115">
        <f xml:space="preserve"> (Regression!$CE$10*6*'In Process Calc.'!$C11^6+Regression!$CD$10*5*'In Process Calc.'!$C11^5+Regression!$CC$10*4*'In Process Calc.'!$C11^3+Regression!$CB$10*3*'In Process Calc.'!$C11^2  + Regression!$CA$10*2*'In Process Calc.'!$C11 + Regression!$BZ$10)/$B11</f>
        <v>3.860028245921565E-3</v>
      </c>
      <c r="I11" s="115">
        <f xml:space="preserve"> (Regression!$CE$11*6*'In Process Calc.'!$C11^6+Regression!$CD$11*5*'In Process Calc.'!$C11^5+Regression!$CC$11*4*'In Process Calc.'!$C11^3+Regression!$CB$11*3*'In Process Calc.'!$C11^2  + Regression!$CA$11*2*'In Process Calc.'!$C11 + Regression!$BZ$11)/$A11</f>
        <v>1.7067395332874847E-4</v>
      </c>
      <c r="J11" s="115">
        <f>(Regression!$CE$12*6*'In Process Calc.'!$C11^6+Regression!$CD$12*5*'In Process Calc.'!$C11^5+Regression!$CC$12*4*'In Process Calc.'!$C11^3+Regression!$CB$12*3*'In Process Calc.'!$C11^2  + Regression!$CA$12*2*'In Process Calc.'!$C11 + Regression!$BZ$12)/$A11</f>
        <v>7.9798416819841143E-4</v>
      </c>
      <c r="K11" s="115">
        <f xml:space="preserve"> (Regression!$CE$13*6*'In Process Calc.'!$C11^5+Regression!$CD$13*5*'In Process Calc.'!$C11^4+Regression!$CC$13*4*'In Process Calc.'!$C11^3+Regression!$CB$13*3*'In Process Calc.'!$C11^2  + Regression!$CA$13*2*'In Process Calc.'!$C11 + Regression!$BZ$13)/$A11</f>
        <v>4.222280263055788E-2</v>
      </c>
      <c r="L11" s="115">
        <f xml:space="preserve"> (Regression!$CE$14*6*'In Process Calc.'!$C11^5+Regression!$CD$14*5*'In Process Calc.'!$C11^4+Regression!$CC$14*4*'In Process Calc.'!$C11^3+Regression!$CB$14*3*'In Process Calc.'!$C11^2  + Regression!$CA$14*2*'In Process Calc.'!$C11 + Regression!$BZ$14)/$B11</f>
        <v>-1.261838209222753E-3</v>
      </c>
      <c r="M11" s="115">
        <f xml:space="preserve"> (Regression!$CE$15*6*'In Process Calc.'!$C11^6+Regression!$CD$15*5*'In Process Calc.'!$C11^5+Regression!$CC$15*4*'In Process Calc.'!$C11^3+Regression!$CB$15*3*'In Process Calc.'!$C11^2  + Regression!$CA$15*2*'In Process Calc.'!$C11 + Regression!$BZ$15)/$A11</f>
        <v>-7.0074137988797702E-6</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-9.5114007830296833E-4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2.4253756197627502E-3</v>
      </c>
      <c r="AE11" s="115">
        <f xml:space="preserve"> (Regression!$CE$33*6*'In Process Calc.'!$C11^5+Regression!$CD$33*5*'In Process Calc.'!$C11^4+Regression!$CC$33*4*'In Process Calc.'!$C11^3 +Regression!$CB$33*3*'In Process Calc.'!$C11^2 + Regression!$CA$33*2*'In Process Calc.'!$C11 + Regression!$BZ$33)/$A11</f>
        <v>-4.2497654221095443E-3</v>
      </c>
      <c r="AF11" s="115">
        <f xml:space="preserve"> (Regression!$CE$34*6*'In Process Calc.'!$C11^5+Regression!$CD$34*5*'In Process Calc.'!$C11^4+Regression!$CC$34*4*'In Process Calc.'!$C11^3 +Regression!$CB$34*3*'In Process Calc.'!$C11^2 + Regression!$CA$34*2*'In Process Calc.'!$C11 + Regression!$BZ$34)/$A11</f>
        <v>3.5936748404197208E-2</v>
      </c>
      <c r="AG11" s="116">
        <f t="shared" si="0"/>
        <v>-2.2526692191072138E-2</v>
      </c>
      <c r="AH11" s="116">
        <f t="shared" si="3"/>
        <v>0</v>
      </c>
      <c r="AI11" s="116">
        <f t="shared" si="1"/>
        <v>-2.9885230979658457E-2</v>
      </c>
      <c r="AJ11" s="116">
        <f t="shared" si="2"/>
        <v>0</v>
      </c>
      <c r="AK11" s="76">
        <f>'In Process Calc.'!C11</f>
        <v>189.11666666652309</v>
      </c>
      <c r="AL11" s="122">
        <f>((Regression!CL44-Regression!CL45)*1000+'Post Process Calc.'!AL10*'In Process Calc.'!$E11+'In Process Calc.'!$G10*Glutamine!AS14+'In Process Calc.'!$F10*Glutamine!AS14)/'In Process Calc.'!$J10</f>
        <v>4.5608368304699365</v>
      </c>
      <c r="AM11" s="122">
        <f>((Regression!CM44-Regression!CM45)*1000+'Post Process Calc.'!AM10*'In Process Calc.'!$E11+'In Process Calc.'!$G10*Glutamine!AT14+'In Process Calc.'!$F10*Glutamine!AT14)/'In Process Calc.'!$J10</f>
        <v>2.9304731465554053</v>
      </c>
      <c r="AN11" s="122">
        <f>((Regression!CN44-Regression!CN45)*1000+'Post Process Calc.'!AN10*'In Process Calc.'!$E11+'In Process Calc.'!$G10*Glutamine!AU14+'In Process Calc.'!$F10*Glutamine!AU14)/'In Process Calc.'!$J10</f>
        <v>3.0622399833910237</v>
      </c>
      <c r="AO11" s="122">
        <f>((Regression!CO44-Regression!CO45)*1000+'Post Process Calc.'!AO10*'In Process Calc.'!$E11+'In Process Calc.'!$G10*Glutamine!AV14+'In Process Calc.'!$F10*Glutamine!AV14)/'In Process Calc.'!$J10</f>
        <v>2.6906000529654523</v>
      </c>
      <c r="AP11" s="122">
        <f>((Regression!CP44-Regression!CP45)*1000+'Post Process Calc.'!AP10*'In Process Calc.'!$E11+'In Process Calc.'!$G10*Glutamine!AW14+'In Process Calc.'!$F10*Glutamine!AW14)/'In Process Calc.'!$J10</f>
        <v>0.3551639596264044</v>
      </c>
      <c r="AQ11" s="122">
        <f>((Regression!CQ44-Regression!CQ45)*1000+'Post Process Calc.'!AQ10*'In Process Calc.'!$E11+'In Process Calc.'!$G10*Glutamine!AX14+'In Process Calc.'!$F10*Glutamine!AX14)/'In Process Calc.'!$J10</f>
        <v>9.8523701495223737</v>
      </c>
      <c r="AR11" s="122">
        <f>((Regression!CR44-Regression!CR45)*1000+'Post Process Calc.'!AR10*'In Process Calc.'!$E11+'In Process Calc.'!$G10*Glutamine!AY14+'In Process Calc.'!$F10*Glutamine!AY14)/'In Process Calc.'!$J10</f>
        <v>3.2304299679619057</v>
      </c>
      <c r="AS11" s="122">
        <f>((Regression!CS44-Regression!CS45)*1000+'Post Process Calc.'!AS10*'In Process Calc.'!$E11+'In Process Calc.'!$G10*Glutamine!AZ14+'In Process Calc.'!$F10*Glutamine!AZ14)/'In Process Calc.'!$J10</f>
        <v>14.380115110042819</v>
      </c>
      <c r="AT11" s="122">
        <f>((Regression!CT44-Regression!CT45)*1000+'Post Process Calc.'!AT10*'In Process Calc.'!$E11+'In Process Calc.'!$G10*Glutamine!BA14+'In Process Calc.'!$F10*Glutamine!BA14)/'In Process Calc.'!$J10</f>
        <v>0</v>
      </c>
      <c r="AU11" s="122">
        <f>((Regression!CU44-Regression!CU45)*1000+'Post Process Calc.'!AU10*'In Process Calc.'!$E11+'In Process Calc.'!$G10*Glutamine!BB14+'In Process Calc.'!$F10*Glutamine!BB14)/'In Process Calc.'!$J10</f>
        <v>0</v>
      </c>
      <c r="AV11" s="122">
        <f>((Regression!CV44-Regression!CV45)*1000+'Post Process Calc.'!AV10*'In Process Calc.'!$E11+'In Process Calc.'!$G10*Glutamine!BC14+'In Process Calc.'!$F10*Glutamine!BC14)/'In Process Calc.'!$J10</f>
        <v>0</v>
      </c>
      <c r="AW11" s="122">
        <f>((Regression!CW44-Regression!CW45)*1000+'Post Process Calc.'!AW10*'In Process Calc.'!$E11+'In Process Calc.'!$G10*Glutamine!BE14+'In Process Calc.'!$F10*Glutamine!BE14)/'In Process Calc.'!$J10</f>
        <v>-11.834868215305676</v>
      </c>
      <c r="AX11" s="122">
        <f>((Regression!CX44-Regression!CX45)*1000+'Post Process Calc.'!AX10*'In Process Calc.'!$E11+'In Process Calc.'!$G10*Glutamine!BF14+'In Process Calc.'!$F10*Glutamine!BF14)/'In Process Calc.'!$J10</f>
        <v>0</v>
      </c>
      <c r="AY11" s="122">
        <f>((Regression!CY44-Regression!CY45)*1000+'Post Process Calc.'!AY10*'In Process Calc.'!$E11+'In Process Calc.'!$G10*Glutamine!BG14+'In Process Calc.'!$F10*Glutamine!BG14)/'In Process Calc.'!$J10</f>
        <v>0</v>
      </c>
      <c r="AZ11" s="122">
        <f>((Regression!CZ44-Regression!CZ45)*1000+'Post Process Calc.'!AZ10*'In Process Calc.'!$E11+'In Process Calc.'!$G10*Glutamine!BI14+'In Process Calc.'!$F10*Glutamine!BI14)/'In Process Calc.'!$J10</f>
        <v>0</v>
      </c>
      <c r="BA11" s="122">
        <f>((Regression!DA44-Regression!DA45)*1000+'Post Process Calc.'!BA10*'In Process Calc.'!$E11+'In Process Calc.'!$G10*Glutamine!BJ14+'In Process Calc.'!$F10*Glutamine!BJ14)/'In Process Calc.'!$J10</f>
        <v>0</v>
      </c>
      <c r="BB11" s="122">
        <f>((Regression!DB44-Regression!DB45)*1000+'Post Process Calc.'!BB10*'In Process Calc.'!$E11+'In Process Calc.'!$G10*Glutamine!BK14+'In Process Calc.'!$F10*Glutamine!BK14)/'In Process Calc.'!$J10</f>
        <v>0</v>
      </c>
      <c r="BC11" s="122">
        <f>((Regression!DC44-Regression!DC45)*1000+'Post Process Calc.'!BC10*'In Process Calc.'!$E11+'In Process Calc.'!$G10*Glutamine!BL14+'In Process Calc.'!$F10*Glutamine!BL14)/'In Process Calc.'!$J10</f>
        <v>0</v>
      </c>
      <c r="BD11" s="122">
        <f>((Regression!DD44-Regression!DD45)*1000+'Post Process Calc.'!BD10*'In Process Calc.'!$E11+'In Process Calc.'!$G10*Glutamine!BM14+'In Process Calc.'!$F10*Glutamine!BM14)/'In Process Calc.'!$J10</f>
        <v>0</v>
      </c>
      <c r="BE11" s="122">
        <f>((Regression!DE44-Regression!DE45)*1000+'Post Process Calc.'!BE10*'In Process Calc.'!$E11+'In Process Calc.'!$G10*Glutamine!BN14+'In Process Calc.'!$F10*Glutamine!BN14)/'In Process Calc.'!$J10</f>
        <v>0</v>
      </c>
      <c r="BF11" s="122">
        <f>((Regression!DF44-Regression!DF45)*1000+'Post Process Calc.'!BF10*'In Process Calc.'!$E11+'In Process Calc.'!$G10*Glutamine!BO14+'In Process Calc.'!$F10*Glutamine!BO14)/'In Process Calc.'!$J10</f>
        <v>0</v>
      </c>
      <c r="BG11" s="122">
        <f>((Regression!DG44-Regression!DG45)*1000+'Post Process Calc.'!BG10*'In Process Calc.'!$E11+'In Process Calc.'!$G10*Glutamine!BP14+'In Process Calc.'!$F10*Glutamine!BP14)/'In Process Calc.'!$J10</f>
        <v>0</v>
      </c>
      <c r="BH11" s="122">
        <f>((Regression!DH44-Regression!DH45)*1000+'Post Process Calc.'!BH10*'In Process Calc.'!$E11+'In Process Calc.'!$G10*Glutamine!BQ14+'In Process Calc.'!$F10*Glutamine!BQ14)/'In Process Calc.'!$J10</f>
        <v>0</v>
      </c>
    </row>
    <row r="12" spans="1:71">
      <c r="A12" s="115">
        <f>Glutamine!H16</f>
        <v>15.968199594116211</v>
      </c>
      <c r="B12" s="115">
        <f>Glutamine!H16*'In Process Calc.'!E12/1000</f>
        <v>30.639870093410153</v>
      </c>
      <c r="C12" s="295">
        <f>'Growth Regression'!$P11</f>
        <v>5.2688161294544029E-3</v>
      </c>
      <c r="D12" s="115">
        <f>IF(Glutamine!O16&gt;0,Glutamine!O16,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1.7215942654564096</v>
      </c>
      <c r="F12" s="115">
        <f xml:space="preserve"> (Regression!$CE$8*6*'In Process Calc.'!$C12^6+Regression!$CD$8*5*'In Process Calc.'!$C12^5+Regression!$CC$8*4*'In Process Calc.'!$C12^3+Regression!$CB$8*3*'In Process Calc.'!$C12^2  + Regression!$CA$8*2*'In Process Calc.'!$C12 + Regression!$BZ$8)/$A12</f>
        <v>-3.5780452477968136E-3</v>
      </c>
      <c r="G12" s="115">
        <f xml:space="preserve"> (Regression!$CE$9*6*'In Process Calc.'!$C12^6+Regression!$CD$9*5*'In Process Calc.'!$C12^5+Regression!$CC$9*4*'In Process Calc.'!$C12^3+Regression!$CB$9*3*'In Process Calc.'!$C12^2  + Regression!$CA$9*2*'In Process Calc.'!$C12 + Regression!$BZ$9)/$B12</f>
        <v>2.5712633479172737E-4</v>
      </c>
      <c r="H12" s="115">
        <f xml:space="preserve"> (Regression!$CE$10*6*'In Process Calc.'!$C12^6+Regression!$CD$10*5*'In Process Calc.'!$C12^5+Regression!$CC$10*4*'In Process Calc.'!$C12^3+Regression!$CB$10*3*'In Process Calc.'!$C12^2  + Regression!$CA$10*2*'In Process Calc.'!$C12 + Regression!$BZ$10)/$B12</f>
        <v>3.2505344397707292E-3</v>
      </c>
      <c r="I12" s="115">
        <f xml:space="preserve"> (Regression!$CE$11*6*'In Process Calc.'!$C12^6+Regression!$CD$11*5*'In Process Calc.'!$C12^5+Regression!$CC$11*4*'In Process Calc.'!$C12^3+Regression!$CB$11*3*'In Process Calc.'!$C12^2  + Regression!$CA$11*2*'In Process Calc.'!$C12 + Regression!$BZ$11)/$A12</f>
        <v>1.0443411158599983E-3</v>
      </c>
      <c r="J12" s="115">
        <f>(Regression!$CE$12*6*'In Process Calc.'!$C12^6+Regression!$CD$12*5*'In Process Calc.'!$C12^5+Regression!$CC$12*4*'In Process Calc.'!$C12^3+Regression!$CB$12*3*'In Process Calc.'!$C12^2  + Regression!$CA$12*2*'In Process Calc.'!$C12 + Regression!$BZ$12)/$A12</f>
        <v>5.2231521669676858E-4</v>
      </c>
      <c r="K12" s="115">
        <f xml:space="preserve"> (Regression!$CE$13*6*'In Process Calc.'!$C12^5+Regression!$CD$13*5*'In Process Calc.'!$C12^4+Regression!$CC$13*4*'In Process Calc.'!$C12^3+Regression!$CB$13*3*'In Process Calc.'!$C12^2  + Regression!$CA$13*2*'In Process Calc.'!$C12 + Regression!$BZ$13)/$A12</f>
        <v>3.7188412926494746E-2</v>
      </c>
      <c r="L12" s="115">
        <f xml:space="preserve"> (Regression!$CE$14*6*'In Process Calc.'!$C12^5+Regression!$CD$14*5*'In Process Calc.'!$C12^4+Regression!$CC$14*4*'In Process Calc.'!$C12^3+Regression!$CB$14*3*'In Process Calc.'!$C12^2  + Regression!$CA$14*2*'In Process Calc.'!$C12 + Regression!$BZ$14)/$B12</f>
        <v>-1.9625647499637043E-4</v>
      </c>
      <c r="M12" s="115">
        <f xml:space="preserve"> (Regression!$CE$15*6*'In Process Calc.'!$C12^6+Regression!$CD$15*5*'In Process Calc.'!$C12^5+Regression!$CC$15*4*'In Process Calc.'!$C12^3+Regression!$CB$15*3*'In Process Calc.'!$C12^2  + Regression!$CA$15*2*'In Process Calc.'!$C12 + Regression!$BZ$15)/$A12</f>
        <v>3.0278096191329231E-3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-4.9256428064741418E-3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8.9774604351062996E-3</v>
      </c>
      <c r="AE12" s="115">
        <f xml:space="preserve"> (Regression!$CE$33*6*'In Process Calc.'!$C12^5+Regression!$CD$33*5*'In Process Calc.'!$C12^4+Regression!$CC$33*4*'In Process Calc.'!$C12^3 +Regression!$CB$33*3*'In Process Calc.'!$C12^2 + Regression!$CA$33*2*'In Process Calc.'!$C12 + Regression!$BZ$33)/$A12</f>
        <v>5.3994151873094937E-3</v>
      </c>
      <c r="AF12" s="115">
        <f xml:space="preserve"> (Regression!$CE$34*6*'In Process Calc.'!$C12^5+Regression!$CD$34*5*'In Process Calc.'!$C12^4+Regression!$CC$34*4*'In Process Calc.'!$C12^3 +Regression!$CB$34*3*'In Process Calc.'!$C12^2 + Regression!$CA$34*2*'In Process Calc.'!$C12 + Regression!$BZ$34)/$A12</f>
        <v>4.3577271734189904E-2</v>
      </c>
      <c r="AG12" s="116">
        <f t="shared" si="0"/>
        <v>-0.1324510087647458</v>
      </c>
      <c r="AH12" s="116">
        <f t="shared" si="3"/>
        <v>0</v>
      </c>
      <c r="AI12" s="116">
        <f t="shared" si="1"/>
        <v>-5.2773554866211627E-3</v>
      </c>
      <c r="AJ12" s="116">
        <f t="shared" si="2"/>
        <v>0</v>
      </c>
      <c r="AK12" s="76">
        <f>'In Process Calc.'!C12</f>
        <v>213.06666666653473</v>
      </c>
      <c r="AL12" s="122">
        <f>((Regression!CL45-Regression!CL46)*1000+'Post Process Calc.'!AL11*'In Process Calc.'!$E12+'In Process Calc.'!$G11*Glutamine!AS15+'In Process Calc.'!$F11*Glutamine!AS15)/'In Process Calc.'!$J11</f>
        <v>5.4478025655552047</v>
      </c>
      <c r="AM12" s="122">
        <f>((Regression!CM45-Regression!CM46)*1000+'Post Process Calc.'!AM11*'In Process Calc.'!$E12+'In Process Calc.'!$G11*Glutamine!AT15+'In Process Calc.'!$F11*Glutamine!AT15)/'In Process Calc.'!$J11</f>
        <v>2.8701309014259699</v>
      </c>
      <c r="AN12" s="122">
        <f>((Regression!CN45-Regression!CN46)*1000+'Post Process Calc.'!AN11*'In Process Calc.'!$E12+'In Process Calc.'!$G11*Glutamine!AU15+'In Process Calc.'!$F11*Glutamine!AU15)/'In Process Calc.'!$J11</f>
        <v>1.8434451848562037</v>
      </c>
      <c r="AO12" s="122">
        <f>((Regression!CO45-Regression!CO46)*1000+'Post Process Calc.'!AO11*'In Process Calc.'!$E12+'In Process Calc.'!$G11*Glutamine!AV15+'In Process Calc.'!$F11*Glutamine!AV15)/'In Process Calc.'!$J11</f>
        <v>2.5677123294254112</v>
      </c>
      <c r="AP12" s="122">
        <f>((Regression!CP45-Regression!CP46)*1000+'Post Process Calc.'!AP11*'In Process Calc.'!$E12+'In Process Calc.'!$G11*Glutamine!AW15+'In Process Calc.'!$F11*Glutamine!AW15)/'In Process Calc.'!$J11</f>
        <v>0.23930547118651174</v>
      </c>
      <c r="AQ12" s="122">
        <f>((Regression!CQ45-Regression!CQ46)*1000+'Post Process Calc.'!AQ11*'In Process Calc.'!$E12+'In Process Calc.'!$G11*Glutamine!AX15+'In Process Calc.'!$F11*Glutamine!AX15)/'In Process Calc.'!$J11</f>
        <v>2.811568934044232</v>
      </c>
      <c r="AR12" s="122">
        <f>((Regression!CR45-Regression!CR46)*1000+'Post Process Calc.'!AR11*'In Process Calc.'!$E12+'In Process Calc.'!$G11*Glutamine!AY15+'In Process Calc.'!$F11*Glutamine!AY15)/'In Process Calc.'!$J11</f>
        <v>3.4558027854538791</v>
      </c>
      <c r="AS12" s="122">
        <f>((Regression!CS45-Regression!CS46)*1000+'Post Process Calc.'!AS11*'In Process Calc.'!$E12+'In Process Calc.'!$G11*Glutamine!AZ15+'In Process Calc.'!$F11*Glutamine!AZ15)/'In Process Calc.'!$J11</f>
        <v>14.069082038494683</v>
      </c>
      <c r="AT12" s="122">
        <f>((Regression!CT45-Regression!CT46)*1000+'Post Process Calc.'!AT11*'In Process Calc.'!$E12+'In Process Calc.'!$G11*Glutamine!BA15+'In Process Calc.'!$F11*Glutamine!BA15)/'In Process Calc.'!$J11</f>
        <v>0</v>
      </c>
      <c r="AU12" s="122">
        <f>((Regression!CU45-Regression!CU46)*1000+'Post Process Calc.'!AU11*'In Process Calc.'!$E12+'In Process Calc.'!$G11*Glutamine!BB15+'In Process Calc.'!$F11*Glutamine!BB15)/'In Process Calc.'!$J11</f>
        <v>0</v>
      </c>
      <c r="AV12" s="122">
        <f>((Regression!CV45-Regression!CV46)*1000+'Post Process Calc.'!AV11*'In Process Calc.'!$E12+'In Process Calc.'!$G11*Glutamine!BC15+'In Process Calc.'!$F11*Glutamine!BC15)/'In Process Calc.'!$J11</f>
        <v>0</v>
      </c>
      <c r="AW12" s="122">
        <f>((Regression!CW45-Regression!CW46)*1000+'Post Process Calc.'!AW11*'In Process Calc.'!$E12+'In Process Calc.'!$G11*Glutamine!BE15+'In Process Calc.'!$F11*Glutamine!BE15)/'In Process Calc.'!$J11</f>
        <v>-10.733812632639857</v>
      </c>
      <c r="AX12" s="122">
        <f>((Regression!CX45-Regression!CX46)*1000+'Post Process Calc.'!AX11*'In Process Calc.'!$E12+'In Process Calc.'!$G11*Glutamine!BF15+'In Process Calc.'!$F11*Glutamine!BF15)/'In Process Calc.'!$J11</f>
        <v>0</v>
      </c>
      <c r="AY12" s="122">
        <f>((Regression!CY45-Regression!CY46)*1000+'Post Process Calc.'!AY11*'In Process Calc.'!$E12+'In Process Calc.'!$G11*Glutamine!BG15+'In Process Calc.'!$F11*Glutamine!BG15)/'In Process Calc.'!$J11</f>
        <v>0</v>
      </c>
      <c r="AZ12" s="122">
        <f>((Regression!CZ45-Regression!CZ46)*1000+'Post Process Calc.'!AZ11*'In Process Calc.'!$E12+'In Process Calc.'!$G11*Glutamine!BI15+'In Process Calc.'!$F11*Glutamine!BI15)/'In Process Calc.'!$J11</f>
        <v>0</v>
      </c>
      <c r="BA12" s="122">
        <f>((Regression!DA45-Regression!DA46)*1000+'Post Process Calc.'!BA11*'In Process Calc.'!$E12+'In Process Calc.'!$G11*Glutamine!BJ15+'In Process Calc.'!$F11*Glutamine!BJ15)/'In Process Calc.'!$J11</f>
        <v>0</v>
      </c>
      <c r="BB12" s="122">
        <f>((Regression!DB45-Regression!DB46)*1000+'Post Process Calc.'!BB11*'In Process Calc.'!$E12+'In Process Calc.'!$G11*Glutamine!BK15+'In Process Calc.'!$F11*Glutamine!BK15)/'In Process Calc.'!$J11</f>
        <v>0</v>
      </c>
      <c r="BC12" s="122">
        <f>((Regression!DC45-Regression!DC46)*1000+'Post Process Calc.'!BC11*'In Process Calc.'!$E12+'In Process Calc.'!$G11*Glutamine!BL15+'In Process Calc.'!$F11*Glutamine!BL15)/'In Process Calc.'!$J11</f>
        <v>0</v>
      </c>
      <c r="BD12" s="122">
        <f>((Regression!DD45-Regression!DD46)*1000+'Post Process Calc.'!BD11*'In Process Calc.'!$E12+'In Process Calc.'!$G11*Glutamine!BM15+'In Process Calc.'!$F11*Glutamine!BM15)/'In Process Calc.'!$J11</f>
        <v>0</v>
      </c>
      <c r="BE12" s="122">
        <f>((Regression!DE45-Regression!DE46)*1000+'Post Process Calc.'!BE11*'In Process Calc.'!$E12+'In Process Calc.'!$G11*Glutamine!BN15+'In Process Calc.'!$F11*Glutamine!BN15)/'In Process Calc.'!$J11</f>
        <v>0</v>
      </c>
      <c r="BF12" s="122">
        <f>((Regression!DF45-Regression!DF46)*1000+'Post Process Calc.'!BF11*'In Process Calc.'!$E12+'In Process Calc.'!$G11*Glutamine!BO15+'In Process Calc.'!$F11*Glutamine!BO15)/'In Process Calc.'!$J11</f>
        <v>0</v>
      </c>
      <c r="BG12" s="122">
        <f>((Regression!DG45-Regression!DG46)*1000+'Post Process Calc.'!BG11*'In Process Calc.'!$E12+'In Process Calc.'!$G11*Glutamine!BP15+'In Process Calc.'!$F11*Glutamine!BP15)/'In Process Calc.'!$J11</f>
        <v>0</v>
      </c>
      <c r="BH12" s="122">
        <f>((Regression!DH45-Regression!DH46)*1000+'Post Process Calc.'!BH11*'In Process Calc.'!$E12+'In Process Calc.'!$G11*Glutamine!BQ15+'In Process Calc.'!$F11*Glutamine!BQ15)/'In Process Calc.'!$J11</f>
        <v>0</v>
      </c>
    </row>
    <row r="13" spans="1:71">
      <c r="A13" s="115">
        <f>Glutamine!H17</f>
        <v>16.753300531005859</v>
      </c>
      <c r="B13" s="115">
        <f>Glutamine!H17*'In Process Calc.'!E13/1000</f>
        <v>31.208141303049555</v>
      </c>
      <c r="C13" s="295">
        <f>'Growth Regression'!$P12</f>
        <v>2.9739976768820516E-3</v>
      </c>
      <c r="D13" s="115">
        <f>IF(Glutamine!O17&gt;0,Glutamine!O17,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1.7439123769845268</v>
      </c>
      <c r="F13" s="115">
        <f xml:space="preserve"> (Regression!$CE$8*6*'In Process Calc.'!$C13^6+Regression!$CD$8*5*'In Process Calc.'!$C13^5+Regression!$CC$8*4*'In Process Calc.'!$C13^3+Regression!$CB$8*3*'In Process Calc.'!$C13^2  + Regression!$CA$8*2*'In Process Calc.'!$C13 + Regression!$BZ$8)/$A13</f>
        <v>-9.6775866209559069E-4</v>
      </c>
      <c r="G13" s="115">
        <f xml:space="preserve"> (Regression!$CE$9*6*'In Process Calc.'!$C13^6+Regression!$CD$9*5*'In Process Calc.'!$C13^5+Regression!$CC$9*4*'In Process Calc.'!$C13^3+Regression!$CB$9*3*'In Process Calc.'!$C13^2  + Regression!$CA$9*2*'In Process Calc.'!$C13 + Regression!$BZ$9)/$B13</f>
        <v>5.0772154185427937E-4</v>
      </c>
      <c r="H13" s="115">
        <f xml:space="preserve"> (Regression!$CE$10*6*'In Process Calc.'!$C13^6+Regression!$CD$10*5*'In Process Calc.'!$C13^5+Regression!$CC$10*4*'In Process Calc.'!$C13^3+Regression!$CB$10*3*'In Process Calc.'!$C13^2  + Regression!$CA$10*2*'In Process Calc.'!$C13 + Regression!$BZ$10)/$B13</f>
        <v>2.8978800804004908E-3</v>
      </c>
      <c r="I13" s="115">
        <f xml:space="preserve"> (Regression!$CE$11*6*'In Process Calc.'!$C13^6+Regression!$CD$11*5*'In Process Calc.'!$C13^5+Regression!$CC$11*4*'In Process Calc.'!$C13^3+Regression!$CB$11*3*'In Process Calc.'!$C13^2  + Regression!$CA$11*2*'In Process Calc.'!$C13 + Regression!$BZ$11)/$A13</f>
        <v>1.6523868299114322E-3</v>
      </c>
      <c r="J13" s="115">
        <f>(Regression!$CE$12*6*'In Process Calc.'!$C13^6+Regression!$CD$12*5*'In Process Calc.'!$C13^5+Regression!$CC$12*4*'In Process Calc.'!$C13^3+Regression!$CB$12*3*'In Process Calc.'!$C13^2  + Regression!$CA$12*2*'In Process Calc.'!$C13 + Regression!$BZ$12)/$A13</f>
        <v>3.3739899668851811E-4</v>
      </c>
      <c r="K13" s="115">
        <f xml:space="preserve"> (Regression!$CE$13*6*'In Process Calc.'!$C13^5+Regression!$CD$13*5*'In Process Calc.'!$C13^4+Regression!$CC$13*4*'In Process Calc.'!$C13^3+Regression!$CB$13*3*'In Process Calc.'!$C13^2  + Regression!$CA$13*2*'In Process Calc.'!$C13 + Regression!$BZ$13)/$A13</f>
        <v>3.8200287551901899E-2</v>
      </c>
      <c r="L13" s="115">
        <f xml:space="preserve"> (Regression!$CE$14*6*'In Process Calc.'!$C13^5+Regression!$CD$14*5*'In Process Calc.'!$C13^4+Regression!$CC$14*4*'In Process Calc.'!$C13^3+Regression!$CB$14*3*'In Process Calc.'!$C13^2  + Regression!$CA$14*2*'In Process Calc.'!$C13 + Regression!$BZ$14)/$B13</f>
        <v>5.6024663916141469E-4</v>
      </c>
      <c r="M13" s="115">
        <f xml:space="preserve"> (Regression!$CE$15*6*'In Process Calc.'!$C13^6+Regression!$CD$15*5*'In Process Calc.'!$C13^5+Regression!$CC$15*4*'In Process Calc.'!$C13^3+Regression!$CB$15*3*'In Process Calc.'!$C13^2  + Regression!$CA$15*2*'In Process Calc.'!$C13 + Regression!$BZ$15)/$A13</f>
        <v>6.2861311649147801E-3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-8.3847754917642913E-3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1.673206027186934E-2</v>
      </c>
      <c r="AE13" s="115">
        <f xml:space="preserve"> (Regression!$CE$33*6*'In Process Calc.'!$C13^5+Regression!$CD$33*5*'In Process Calc.'!$C13^4+Regression!$CC$33*4*'In Process Calc.'!$C13^3 +Regression!$CB$33*3*'In Process Calc.'!$C13^2 + Regression!$CA$33*2*'In Process Calc.'!$C13 + Regression!$BZ$33)/$A13</f>
        <v>1.5764301609773764E-2</v>
      </c>
      <c r="AF13" s="115">
        <f xml:space="preserve"> (Regression!$CE$34*6*'In Process Calc.'!$C13^5+Regression!$CD$34*5*'In Process Calc.'!$C13^4+Regression!$CC$34*4*'In Process Calc.'!$C13^3 +Regression!$CB$34*3*'In Process Calc.'!$C13^2 + Regression!$CA$34*2*'In Process Calc.'!$C13 + Regression!$BZ$34)/$A13</f>
        <v>5.6510033296993521E-2</v>
      </c>
      <c r="AG13" s="116">
        <f t="shared" si="0"/>
        <v>-0.21949508836476897</v>
      </c>
      <c r="AH13" s="116">
        <f t="shared" si="3"/>
        <v>0</v>
      </c>
      <c r="AI13" s="116">
        <f t="shared" si="1"/>
        <v>1.4666031987330456E-2</v>
      </c>
      <c r="AJ13" s="116">
        <f t="shared" si="2"/>
        <v>0</v>
      </c>
      <c r="AK13" s="76">
        <f>'In Process Calc.'!C13</f>
        <v>238.18333333334886</v>
      </c>
      <c r="AL13" s="122">
        <f>((Regression!CL46-Regression!CL47)*1000+'Post Process Calc.'!AL12*'In Process Calc.'!$E13+'In Process Calc.'!$G12*Glutamine!AS16+'In Process Calc.'!$F12*Glutamine!AS16)/'In Process Calc.'!$J12</f>
        <v>5.7831120700816898</v>
      </c>
      <c r="AM13" s="122">
        <f>((Regression!CM46-Regression!CM47)*1000+'Post Process Calc.'!AM12*'In Process Calc.'!$E13+'In Process Calc.'!$G12*Glutamine!AT16+'In Process Calc.'!$F12*Glutamine!AT16)/'In Process Calc.'!$J12</f>
        <v>2.632487640551687</v>
      </c>
      <c r="AN13" s="122">
        <f>((Regression!CN46-Regression!CN47)*1000+'Post Process Calc.'!AN12*'In Process Calc.'!$E13+'In Process Calc.'!$G12*Glutamine!AU16+'In Process Calc.'!$F12*Glutamine!AU16)/'In Process Calc.'!$J12</f>
        <v>0.52561149048582634</v>
      </c>
      <c r="AO13" s="122">
        <f>((Regression!CO46-Regression!CO47)*1000+'Post Process Calc.'!AO12*'In Process Calc.'!$E13+'In Process Calc.'!$G12*Glutamine!AV16+'In Process Calc.'!$F12*Glutamine!AV16)/'In Process Calc.'!$J12</f>
        <v>2.19594182157303</v>
      </c>
      <c r="AP13" s="122">
        <f>((Regression!CP46-Regression!CP47)*1000+'Post Process Calc.'!AP12*'In Process Calc.'!$E13+'In Process Calc.'!$G12*Glutamine!AW16+'In Process Calc.'!$F12*Glutamine!AW16)/'In Process Calc.'!$J12</f>
        <v>0.13972854481565838</v>
      </c>
      <c r="AQ13" s="122">
        <f>((Regression!CQ46-Regression!CQ47)*1000+'Post Process Calc.'!AQ12*'In Process Calc.'!$E13+'In Process Calc.'!$G12*Glutamine!AX16+'In Process Calc.'!$F12*Glutamine!AX16)/'In Process Calc.'!$J12</f>
        <v>-5.3705249541990145</v>
      </c>
      <c r="AR13" s="122">
        <f>((Regression!CR46-Regression!CR47)*1000+'Post Process Calc.'!AR12*'In Process Calc.'!$E13+'In Process Calc.'!$G12*Glutamine!AY16+'In Process Calc.'!$F12*Glutamine!AY16)/'In Process Calc.'!$J12</f>
        <v>3.2736251788312867</v>
      </c>
      <c r="AS13" s="122">
        <f>((Regression!CS46-Regression!CS47)*1000+'Post Process Calc.'!AS12*'In Process Calc.'!$E13+'In Process Calc.'!$G12*Glutamine!AZ16+'In Process Calc.'!$F12*Glutamine!AZ16)/'In Process Calc.'!$J12</f>
        <v>12.659668395922958</v>
      </c>
      <c r="AT13" s="122">
        <f>((Regression!CT46-Regression!CT47)*1000+'Post Process Calc.'!AT12*'In Process Calc.'!$E13+'In Process Calc.'!$G12*Glutamine!BA16+'In Process Calc.'!$F12*Glutamine!BA16)/'In Process Calc.'!$J12</f>
        <v>0</v>
      </c>
      <c r="AU13" s="122">
        <f>((Regression!CU46-Regression!CU47)*1000+'Post Process Calc.'!AU12*'In Process Calc.'!$E13+'In Process Calc.'!$G12*Glutamine!BB16+'In Process Calc.'!$F12*Glutamine!BB16)/'In Process Calc.'!$J12</f>
        <v>0</v>
      </c>
      <c r="AV13" s="122">
        <f>((Regression!CV46-Regression!CV47)*1000+'Post Process Calc.'!AV12*'In Process Calc.'!$E13+'In Process Calc.'!$G12*Glutamine!BC16+'In Process Calc.'!$F12*Glutamine!BC16)/'In Process Calc.'!$J12</f>
        <v>0</v>
      </c>
      <c r="AW13" s="122">
        <f>((Regression!CW46-Regression!CW47)*1000+'Post Process Calc.'!AW12*'In Process Calc.'!$E13+'In Process Calc.'!$G12*Glutamine!BE16+'In Process Calc.'!$F12*Glutamine!BE16)/'In Process Calc.'!$J12</f>
        <v>-7.6708018416014934</v>
      </c>
      <c r="AX13" s="122">
        <f>((Regression!CX46-Regression!CX47)*1000+'Post Process Calc.'!AX12*'In Process Calc.'!$E13+'In Process Calc.'!$G12*Glutamine!BF16+'In Process Calc.'!$F12*Glutamine!BF16)/'In Process Calc.'!$J12</f>
        <v>0</v>
      </c>
      <c r="AY13" s="122">
        <f>((Regression!CY46-Regression!CY47)*1000+'Post Process Calc.'!AY12*'In Process Calc.'!$E13+'In Process Calc.'!$G12*Glutamine!BG16+'In Process Calc.'!$F12*Glutamine!BG16)/'In Process Calc.'!$J12</f>
        <v>0</v>
      </c>
      <c r="AZ13" s="122">
        <f>((Regression!CZ46-Regression!CZ47)*1000+'Post Process Calc.'!AZ12*'In Process Calc.'!$E13+'In Process Calc.'!$G12*Glutamine!BI16+'In Process Calc.'!$F12*Glutamine!BI16)/'In Process Calc.'!$J12</f>
        <v>0</v>
      </c>
      <c r="BA13" s="122">
        <f>((Regression!DA46-Regression!DA47)*1000+'Post Process Calc.'!BA12*'In Process Calc.'!$E13+'In Process Calc.'!$G12*Glutamine!BJ16+'In Process Calc.'!$F12*Glutamine!BJ16)/'In Process Calc.'!$J12</f>
        <v>0</v>
      </c>
      <c r="BB13" s="122">
        <f>((Regression!DB46-Regression!DB47)*1000+'Post Process Calc.'!BB12*'In Process Calc.'!$E13+'In Process Calc.'!$G12*Glutamine!BK16+'In Process Calc.'!$F12*Glutamine!BK16)/'In Process Calc.'!$J12</f>
        <v>0</v>
      </c>
      <c r="BC13" s="122">
        <f>((Regression!DC46-Regression!DC47)*1000+'Post Process Calc.'!BC12*'In Process Calc.'!$E13+'In Process Calc.'!$G12*Glutamine!BL16+'In Process Calc.'!$F12*Glutamine!BL16)/'In Process Calc.'!$J12</f>
        <v>0</v>
      </c>
      <c r="BD13" s="122">
        <f>((Regression!DD46-Regression!DD47)*1000+'Post Process Calc.'!BD12*'In Process Calc.'!$E13+'In Process Calc.'!$G12*Glutamine!BM16+'In Process Calc.'!$F12*Glutamine!BM16)/'In Process Calc.'!$J12</f>
        <v>0</v>
      </c>
      <c r="BE13" s="122">
        <f>((Regression!DE46-Regression!DE47)*1000+'Post Process Calc.'!BE12*'In Process Calc.'!$E13+'In Process Calc.'!$G12*Glutamine!BN16+'In Process Calc.'!$F12*Glutamine!BN16)/'In Process Calc.'!$J12</f>
        <v>0</v>
      </c>
      <c r="BF13" s="122">
        <f>((Regression!DF46-Regression!DF47)*1000+'Post Process Calc.'!BF12*'In Process Calc.'!$E13+'In Process Calc.'!$G12*Glutamine!BO16+'In Process Calc.'!$F12*Glutamine!BO16)/'In Process Calc.'!$J12</f>
        <v>0</v>
      </c>
      <c r="BG13" s="122">
        <f>((Regression!DG46-Regression!DG47)*1000+'Post Process Calc.'!BG12*'In Process Calc.'!$E13+'In Process Calc.'!$G12*Glutamine!BP16+'In Process Calc.'!$F12*Glutamine!BP16)/'In Process Calc.'!$J12</f>
        <v>0</v>
      </c>
      <c r="BH13" s="122">
        <f>((Regression!DH46-Regression!DH47)*1000+'Post Process Calc.'!BH12*'In Process Calc.'!$E13+'In Process Calc.'!$G12*Glutamine!BQ16+'In Process Calc.'!$F12*Glutamine!BQ16)/'In Process Calc.'!$J12</f>
        <v>0</v>
      </c>
    </row>
    <row r="14" spans="1:71">
      <c r="A14" s="115">
        <f>Glutamine!H18</f>
        <v>16.191300256347656</v>
      </c>
      <c r="B14" s="115">
        <f>Glutamine!H18*'In Process Calc.'!E14/1000</f>
        <v>30.003378891693114</v>
      </c>
      <c r="C14" s="295">
        <f>'Growth Regression'!$P13</f>
        <v>1.6645386568215918E-3</v>
      </c>
      <c r="D14" s="115">
        <f>IF(Glutamine!O18&gt;0,Glutamine!O18,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1.8612511549235631</v>
      </c>
      <c r="F14" s="115">
        <f xml:space="preserve"> (Regression!$CE$8*6*'In Process Calc.'!$C14^6+Regression!$CD$8*5*'In Process Calc.'!$C14^5+Regression!$CC$8*4*'In Process Calc.'!$C14^3+Regression!$CB$8*3*'In Process Calc.'!$C14^2  + Regression!$CA$8*2*'In Process Calc.'!$C14 + Regression!$BZ$8)/$A14</f>
        <v>2.1159392486033062E-3</v>
      </c>
      <c r="G14" s="115">
        <f xml:space="preserve"> (Regression!$CE$9*6*'In Process Calc.'!$C14^6+Regression!$CD$9*5*'In Process Calc.'!$C14^5+Regression!$CC$9*4*'In Process Calc.'!$C14^3+Regression!$CB$9*3*'In Process Calc.'!$C14^2  + Regression!$CA$9*2*'In Process Calc.'!$C14 + Regression!$BZ$9)/$B14</f>
        <v>8.1688019205107217E-4</v>
      </c>
      <c r="H14" s="115">
        <f xml:space="preserve"> (Regression!$CE$10*6*'In Process Calc.'!$C14^6+Regression!$CD$10*5*'In Process Calc.'!$C14^5+Regression!$CC$10*4*'In Process Calc.'!$C14^3+Regression!$CB$10*3*'In Process Calc.'!$C14^2  + Regression!$CA$10*2*'In Process Calc.'!$C14 + Regression!$BZ$10)/$B14</f>
        <v>2.0857343993721917E-3</v>
      </c>
      <c r="I14" s="115">
        <f xml:space="preserve"> (Regression!$CE$11*6*'In Process Calc.'!$C14^6+Regression!$CD$11*5*'In Process Calc.'!$C14^5+Regression!$CC$11*4*'In Process Calc.'!$C14^3+Regression!$CB$11*3*'In Process Calc.'!$C14^2  + Regression!$CA$11*2*'In Process Calc.'!$C14 + Regression!$BZ$11)/$A14</f>
        <v>1.9214891534916879E-3</v>
      </c>
      <c r="J14" s="115">
        <f>(Regression!$CE$12*6*'In Process Calc.'!$C14^6+Regression!$CD$12*5*'In Process Calc.'!$C14^5+Regression!$CC$12*4*'In Process Calc.'!$C14^3+Regression!$CB$12*3*'In Process Calc.'!$C14^2  + Regression!$CA$12*2*'In Process Calc.'!$C14 + Regression!$BZ$12)/$A14</f>
        <v>1.404904703466454E-4</v>
      </c>
      <c r="K14" s="115">
        <f xml:space="preserve"> (Regression!$CE$13*6*'In Process Calc.'!$C14^5+Regression!$CD$13*5*'In Process Calc.'!$C14^4+Regression!$CC$13*4*'In Process Calc.'!$C14^3+Regression!$CB$13*3*'In Process Calc.'!$C14^2  + Regression!$CA$13*2*'In Process Calc.'!$C14 + Regression!$BZ$13)/$A14</f>
        <v>4.075970141112055E-2</v>
      </c>
      <c r="L14" s="115">
        <f xml:space="preserve"> (Regression!$CE$14*6*'In Process Calc.'!$C14^5+Regression!$CD$14*5*'In Process Calc.'!$C14^4+Regression!$CC$14*4*'In Process Calc.'!$C14^3+Regression!$CB$14*3*'In Process Calc.'!$C14^2  + Regression!$CA$14*2*'In Process Calc.'!$C14 + Regression!$BZ$14)/$B14</f>
        <v>1.0634132702051465E-3</v>
      </c>
      <c r="M14" s="115">
        <f xml:space="preserve"> (Regression!$CE$15*6*'In Process Calc.'!$C14^6+Regression!$CD$15*5*'In Process Calc.'!$C14^5+Regression!$CC$15*4*'In Process Calc.'!$C14^3+Regression!$CB$15*3*'In Process Calc.'!$C14^2  + Regression!$CA$15*2*'In Process Calc.'!$C14 + Regression!$BZ$15)/$A14</f>
        <v>1.0173645572428247E-2</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-1.0053208903358403E-2</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2.6354741911771215E-2</v>
      </c>
      <c r="AE14" s="115">
        <f xml:space="preserve"> (Regression!$CE$33*6*'In Process Calc.'!$C14^5+Regression!$CD$33*5*'In Process Calc.'!$C14^4+Regression!$CC$33*4*'In Process Calc.'!$C14^3 +Regression!$CB$33*3*'In Process Calc.'!$C14^2 + Regression!$CA$33*2*'In Process Calc.'!$C14 + Regression!$BZ$33)/$A14</f>
        <v>2.8470681160374545E-2</v>
      </c>
      <c r="AF14" s="115">
        <f xml:space="preserve"> (Regression!$CE$34*6*'In Process Calc.'!$C14^5+Regression!$CD$34*5*'In Process Calc.'!$C14^4+Regression!$CC$34*4*'In Process Calc.'!$C14^3 +Regression!$CB$34*3*'In Process Calc.'!$C14^2 + Regression!$CA$34*2*'In Process Calc.'!$C14 + Regression!$BZ$34)/$A14</f>
        <v>7.2791378135307269E-2</v>
      </c>
      <c r="AG14" s="116">
        <f t="shared" si="0"/>
        <v>-0.24664579364694675</v>
      </c>
      <c r="AH14" s="116">
        <f t="shared" si="3"/>
        <v>0</v>
      </c>
      <c r="AI14" s="116">
        <f t="shared" si="1"/>
        <v>2.6089819929716495E-2</v>
      </c>
      <c r="AJ14" s="116">
        <f t="shared" si="2"/>
        <v>0</v>
      </c>
      <c r="AK14" s="76">
        <f>'In Process Calc.'!C14</f>
        <v>261.83333333325572</v>
      </c>
      <c r="AL14" s="122">
        <f>((Regression!CL47-Regression!CL48)*1000+'Post Process Calc.'!AL13*'In Process Calc.'!$E14+'In Process Calc.'!$G13*Glutamine!AS17+'In Process Calc.'!$F13*Glutamine!AS17)/'In Process Calc.'!$J13</f>
        <v>5.6505370085072242</v>
      </c>
      <c r="AM14" s="122">
        <f>((Regression!CM47-Regression!CM48)*1000+'Post Process Calc.'!AM13*'In Process Calc.'!$E14+'In Process Calc.'!$G13*Glutamine!AT17+'In Process Calc.'!$F13*Glutamine!AT17)/'In Process Calc.'!$J13</f>
        <v>2.3637355318685564</v>
      </c>
      <c r="AN14" s="122">
        <f>((Regression!CN47-Regression!CN48)*1000+'Post Process Calc.'!AN13*'In Process Calc.'!$E14+'In Process Calc.'!$G13*Glutamine!AU17+'In Process Calc.'!$F13*Glutamine!AU17)/'In Process Calc.'!$J13</f>
        <v>-0.47055620926171482</v>
      </c>
      <c r="AO14" s="122">
        <f>((Regression!CO47-Regression!CO48)*1000+'Post Process Calc.'!AO13*'In Process Calc.'!$E14+'In Process Calc.'!$G13*Glutamine!AV17+'In Process Calc.'!$F13*Glutamine!AV17)/'In Process Calc.'!$J13</f>
        <v>1.8025555435871188</v>
      </c>
      <c r="AP14" s="122">
        <f>((Regression!CP47-Regression!CP48)*1000+'Post Process Calc.'!AP13*'In Process Calc.'!$E14+'In Process Calc.'!$G13*Glutamine!AW17+'In Process Calc.'!$F13*Glutamine!AW17)/'In Process Calc.'!$J13</f>
        <v>8.7806211498311568E-2</v>
      </c>
      <c r="AQ14" s="122">
        <f>((Regression!CQ47-Regression!CQ48)*1000+'Post Process Calc.'!AQ13*'In Process Calc.'!$E14+'In Process Calc.'!$G13*Glutamine!AX17+'In Process Calc.'!$F13*Glutamine!AX17)/'In Process Calc.'!$J13</f>
        <v>-13.621171921389388</v>
      </c>
      <c r="AR14" s="122">
        <f>((Regression!CR47-Regression!CR48)*1000+'Post Process Calc.'!AR13*'In Process Calc.'!$E14+'In Process Calc.'!$G13*Glutamine!AY17+'In Process Calc.'!$F13*Glutamine!AY17)/'In Process Calc.'!$J13</f>
        <v>2.9328614894218119</v>
      </c>
      <c r="AS14" s="122">
        <f>((Regression!CS47-Regression!CS48)*1000+'Post Process Calc.'!AS13*'In Process Calc.'!$E14+'In Process Calc.'!$G13*Glutamine!AZ17+'In Process Calc.'!$F13*Glutamine!AZ17)/'In Process Calc.'!$J13</f>
        <v>10.885142812260492</v>
      </c>
      <c r="AT14" s="122">
        <f>((Regression!CT47-Regression!CT48)*1000+'Post Process Calc.'!AT13*'In Process Calc.'!$E14+'In Process Calc.'!$G13*Glutamine!BA17+'In Process Calc.'!$F13*Glutamine!BA17)/'In Process Calc.'!$J13</f>
        <v>0</v>
      </c>
      <c r="AU14" s="122">
        <f>((Regression!CU47-Regression!CU48)*1000+'Post Process Calc.'!AU13*'In Process Calc.'!$E14+'In Process Calc.'!$G13*Glutamine!BB17+'In Process Calc.'!$F13*Glutamine!BB17)/'In Process Calc.'!$J13</f>
        <v>0</v>
      </c>
      <c r="AV14" s="122">
        <f>((Regression!CV47-Regression!CV48)*1000+'Post Process Calc.'!AV13*'In Process Calc.'!$E14+'In Process Calc.'!$G13*Glutamine!BC17+'In Process Calc.'!$F13*Glutamine!BC17)/'In Process Calc.'!$J13</f>
        <v>0</v>
      </c>
      <c r="AW14" s="122">
        <f>((Regression!CW47-Regression!CW48)*1000+'Post Process Calc.'!AW13*'In Process Calc.'!$E14+'In Process Calc.'!$G13*Glutamine!BE17+'In Process Calc.'!$F13*Glutamine!BE17)/'In Process Calc.'!$J13</f>
        <v>-3.96338340694804</v>
      </c>
      <c r="AX14" s="122">
        <f>((Regression!CX47-Regression!CX48)*1000+'Post Process Calc.'!AX13*'In Process Calc.'!$E14+'In Process Calc.'!$G13*Glutamine!BF17+'In Process Calc.'!$F13*Glutamine!BF17)/'In Process Calc.'!$J13</f>
        <v>0</v>
      </c>
      <c r="AY14" s="122">
        <f>((Regression!CY47-Regression!CY48)*1000+'Post Process Calc.'!AY13*'In Process Calc.'!$E14+'In Process Calc.'!$G13*Glutamine!BG17+'In Process Calc.'!$F13*Glutamine!BG17)/'In Process Calc.'!$J13</f>
        <v>0</v>
      </c>
      <c r="AZ14" s="122">
        <f>((Regression!CZ47-Regression!CZ48)*1000+'Post Process Calc.'!AZ13*'In Process Calc.'!$E14+'In Process Calc.'!$G13*Glutamine!BI17+'In Process Calc.'!$F13*Glutamine!BI17)/'In Process Calc.'!$J13</f>
        <v>0</v>
      </c>
      <c r="BA14" s="122">
        <f>((Regression!DA47-Regression!DA48)*1000+'Post Process Calc.'!BA13*'In Process Calc.'!$E14+'In Process Calc.'!$G13*Glutamine!BJ17+'In Process Calc.'!$F13*Glutamine!BJ17)/'In Process Calc.'!$J13</f>
        <v>0</v>
      </c>
      <c r="BB14" s="122">
        <f>((Regression!DB47-Regression!DB48)*1000+'Post Process Calc.'!BB13*'In Process Calc.'!$E14+'In Process Calc.'!$G13*Glutamine!BK17+'In Process Calc.'!$F13*Glutamine!BK17)/'In Process Calc.'!$J13</f>
        <v>0</v>
      </c>
      <c r="BC14" s="122">
        <f>((Regression!DC47-Regression!DC48)*1000+'Post Process Calc.'!BC13*'In Process Calc.'!$E14+'In Process Calc.'!$G13*Glutamine!BL17+'In Process Calc.'!$F13*Glutamine!BL17)/'In Process Calc.'!$J13</f>
        <v>0</v>
      </c>
      <c r="BD14" s="122">
        <f>((Regression!DD47-Regression!DD48)*1000+'Post Process Calc.'!BD13*'In Process Calc.'!$E14+'In Process Calc.'!$G13*Glutamine!BM17+'In Process Calc.'!$F13*Glutamine!BM17)/'In Process Calc.'!$J13</f>
        <v>0</v>
      </c>
      <c r="BE14" s="122">
        <f>((Regression!DE47-Regression!DE48)*1000+'Post Process Calc.'!BE13*'In Process Calc.'!$E14+'In Process Calc.'!$G13*Glutamine!BN17+'In Process Calc.'!$F13*Glutamine!BN17)/'In Process Calc.'!$J13</f>
        <v>0</v>
      </c>
      <c r="BF14" s="122">
        <f>((Regression!DF47-Regression!DF48)*1000+'Post Process Calc.'!BF13*'In Process Calc.'!$E14+'In Process Calc.'!$G13*Glutamine!BO17+'In Process Calc.'!$F13*Glutamine!BO17)/'In Process Calc.'!$J13</f>
        <v>0</v>
      </c>
      <c r="BG14" s="122">
        <f>((Regression!DG47-Regression!DG48)*1000+'Post Process Calc.'!BG13*'In Process Calc.'!$E14+'In Process Calc.'!$G13*Glutamine!BP17+'In Process Calc.'!$F13*Glutamine!BP17)/'In Process Calc.'!$J13</f>
        <v>0</v>
      </c>
      <c r="BH14" s="122">
        <f>((Regression!DH47-Regression!DH48)*1000+'Post Process Calc.'!BH13*'In Process Calc.'!$E14+'In Process Calc.'!$G13*Glutamine!BQ17+'In Process Calc.'!$F13*Glutamine!BQ17)/'In Process Calc.'!$J13</f>
        <v>0</v>
      </c>
    </row>
    <row r="15" spans="1:71">
      <c r="A15" s="115">
        <f>Glutamine!H19</f>
        <v>16.129900796508789</v>
      </c>
      <c r="B15" s="115">
        <f>Glutamine!H19*'In Process Calc.'!E15/1000</f>
        <v>29.166445062487117</v>
      </c>
      <c r="C15" s="295">
        <f>'Growth Regression'!$P14</f>
        <v>9.2506131667759368E-4</v>
      </c>
      <c r="D15" s="115">
        <f>IF(Glutamine!O19&gt;0,Glutamine!O19,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1.8831324766339526</v>
      </c>
      <c r="F15" s="115">
        <f xml:space="preserve"> (Regression!$CE$8*6*'In Process Calc.'!$C15^6+Regression!$CD$8*5*'In Process Calc.'!$C15^5+Regression!$CC$8*4*'In Process Calc.'!$C15^3+Regression!$CB$8*3*'In Process Calc.'!$C15^2  + Regression!$CA$8*2*'In Process Calc.'!$C15 + Regression!$BZ$8)/$A15</f>
        <v>5.8558395614676005E-3</v>
      </c>
      <c r="G15" s="115">
        <f xml:space="preserve"> (Regression!$CE$9*6*'In Process Calc.'!$C15^6+Regression!$CD$9*5*'In Process Calc.'!$C15^5+Regression!$CC$9*4*'In Process Calc.'!$C15^3+Regression!$CB$9*3*'In Process Calc.'!$C15^2  + Regression!$CA$9*2*'In Process Calc.'!$C15 + Regression!$BZ$9)/$B15</f>
        <v>1.1662969197725342E-3</v>
      </c>
      <c r="H15" s="115">
        <f xml:space="preserve"> (Regression!$CE$10*6*'In Process Calc.'!$C15^6+Regression!$CD$10*5*'In Process Calc.'!$C15^5+Regression!$CC$10*4*'In Process Calc.'!$C15^3+Regression!$CB$10*3*'In Process Calc.'!$C15^2  + Regression!$CA$10*2*'In Process Calc.'!$C15 + Regression!$BZ$10)/$B15</f>
        <v>4.6205087507694622E-4</v>
      </c>
      <c r="I15" s="115">
        <f xml:space="preserve"> (Regression!$CE$11*6*'In Process Calc.'!$C15^6+Regression!$CD$11*5*'In Process Calc.'!$C15^5+Regression!$CC$11*4*'In Process Calc.'!$C15^3+Regression!$CB$11*3*'In Process Calc.'!$C15^2  + Regression!$CA$11*2*'In Process Calc.'!$C15 + Regression!$BZ$11)/$A15</f>
        <v>1.5660468505655179E-3</v>
      </c>
      <c r="J15" s="115">
        <f>(Regression!$CE$12*6*'In Process Calc.'!$C15^6+Regression!$CD$12*5*'In Process Calc.'!$C15^5+Regression!$CC$12*4*'In Process Calc.'!$C15^3+Regression!$CB$12*3*'In Process Calc.'!$C15^2  + Regression!$CA$12*2*'In Process Calc.'!$C15 + Regression!$BZ$12)/$A15</f>
        <v>-1.1147821122068187E-4</v>
      </c>
      <c r="K15" s="115">
        <f xml:space="preserve"> (Regression!$CE$13*6*'In Process Calc.'!$C15^5+Regression!$CD$13*5*'In Process Calc.'!$C15^4+Regression!$CC$13*4*'In Process Calc.'!$C15^3+Regression!$CB$13*3*'In Process Calc.'!$C15^2  + Regression!$CA$13*2*'In Process Calc.'!$C15 + Regression!$BZ$13)/$A15</f>
        <v>4.0464969614902244E-2</v>
      </c>
      <c r="L15" s="115">
        <f xml:space="preserve"> (Regression!$CE$14*6*'In Process Calc.'!$C15^5+Regression!$CD$14*5*'In Process Calc.'!$C15^4+Regression!$CC$14*4*'In Process Calc.'!$C15^3+Regression!$CB$14*3*'In Process Calc.'!$C15^2  + Regression!$CA$14*2*'In Process Calc.'!$C15 + Regression!$BZ$14)/$B15</f>
        <v>1.2367299010639639E-3</v>
      </c>
      <c r="M15" s="115">
        <f xml:space="preserve"> (Regression!$CE$15*6*'In Process Calc.'!$C15^6+Regression!$CD$15*5*'In Process Calc.'!$C15^5+Regression!$CC$15*4*'In Process Calc.'!$C15^3+Regression!$CB$15*3*'In Process Calc.'!$C15^2  + Regression!$CA$15*2*'In Process Calc.'!$C15 + Regression!$BZ$15)/$A15</f>
        <v>1.4127377639042283E-2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-7.9755282549017568E-3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3.6287504417713022E-2</v>
      </c>
      <c r="AE15" s="115">
        <f xml:space="preserve"> (Regression!$CE$33*6*'In Process Calc.'!$C15^5+Regression!$CD$33*5*'In Process Calc.'!$C15^4+Regression!$CC$33*4*'In Process Calc.'!$C15^3 +Regression!$CB$33*3*'In Process Calc.'!$C15^2 + Regression!$CA$33*2*'In Process Calc.'!$C15 + Regression!$BZ$33)/$A15</f>
        <v>4.214334397918066E-2</v>
      </c>
      <c r="AF15" s="115">
        <f xml:space="preserve"> (Regression!$CE$34*6*'In Process Calc.'!$C15^5+Regression!$CD$34*5*'In Process Calc.'!$C15^4+Regression!$CC$34*4*'In Process Calc.'!$C15^3 +Regression!$CB$34*3*'In Process Calc.'!$C15^2 + Regression!$CA$34*2*'In Process Calc.'!$C15 + Regression!$BZ$34)/$A15</f>
        <v>8.6795647575622165E-2</v>
      </c>
      <c r="AG15" s="116">
        <f t="shared" si="0"/>
        <v>-0.19709710227891949</v>
      </c>
      <c r="AH15" s="116">
        <f t="shared" si="3"/>
        <v>0</v>
      </c>
      <c r="AI15" s="116">
        <f t="shared" si="1"/>
        <v>3.056297614538445E-2</v>
      </c>
      <c r="AJ15" s="116">
        <f t="shared" si="2"/>
        <v>0</v>
      </c>
      <c r="AK15" s="76">
        <f>'In Process Calc.'!C15</f>
        <v>284.83333333331393</v>
      </c>
      <c r="AL15" s="122">
        <f>((Regression!CL48-Regression!CL49)*1000+'Post Process Calc.'!AL14*'In Process Calc.'!$E15+'In Process Calc.'!$G14*Glutamine!AS18+'In Process Calc.'!$F14*Glutamine!AS18)/'In Process Calc.'!$J14</f>
        <v>4.7263619354903952</v>
      </c>
      <c r="AM15" s="122">
        <f>((Regression!CM48-Regression!CM49)*1000+'Post Process Calc.'!AM14*'In Process Calc.'!$E15+'In Process Calc.'!$G14*Glutamine!AT18+'In Process Calc.'!$F14*Glutamine!AT18)/'In Process Calc.'!$J14</f>
        <v>1.944440024082198</v>
      </c>
      <c r="AN15" s="122">
        <f>((Regression!CN48-Regression!CN49)*1000+'Post Process Calc.'!AN14*'In Process Calc.'!$E15+'In Process Calc.'!$G14*Glutamine!AU18+'In Process Calc.'!$F14*Glutamine!AU18)/'In Process Calc.'!$J14</f>
        <v>-0.9556734259121884</v>
      </c>
      <c r="AO15" s="122">
        <f>((Regression!CO48-Regression!CO49)*1000+'Post Process Calc.'!AO14*'In Process Calc.'!$E15+'In Process Calc.'!$G14*Glutamine!AV18+'In Process Calc.'!$F14*Glutamine!AV18)/'In Process Calc.'!$J14</f>
        <v>1.3983700339006135</v>
      </c>
      <c r="AP15" s="122">
        <f>((Regression!CP48-Regression!CP49)*1000+'Post Process Calc.'!AP14*'In Process Calc.'!$E15+'In Process Calc.'!$G14*Glutamine!AW18+'In Process Calc.'!$F14*Glutamine!AW18)/'In Process Calc.'!$J14</f>
        <v>8.1920536872680694E-2</v>
      </c>
      <c r="AQ15" s="122">
        <f>((Regression!CQ48-Regression!CQ49)*1000+'Post Process Calc.'!AQ14*'In Process Calc.'!$E15+'In Process Calc.'!$G14*Glutamine!AX18+'In Process Calc.'!$F14*Glutamine!AX18)/'In Process Calc.'!$J14</f>
        <v>-21.467495012798974</v>
      </c>
      <c r="AR15" s="122">
        <f>((Regression!CR48-Regression!CR49)*1000+'Post Process Calc.'!AR14*'In Process Calc.'!$E15+'In Process Calc.'!$G14*Glutamine!AY18+'In Process Calc.'!$F14*Glutamine!AY18)/'In Process Calc.'!$J14</f>
        <v>2.4297927355784261</v>
      </c>
      <c r="AS15" s="122">
        <f>((Regression!CS48-Regression!CS49)*1000+'Post Process Calc.'!AS14*'In Process Calc.'!$E15+'In Process Calc.'!$G14*Glutamine!AZ18+'In Process Calc.'!$F14*Glutamine!AZ18)/'In Process Calc.'!$J14</f>
        <v>8.1908137150747837</v>
      </c>
      <c r="AT15" s="122">
        <f>((Regression!CT48-Regression!CT49)*1000+'Post Process Calc.'!AT14*'In Process Calc.'!$E15+'In Process Calc.'!$G14*Glutamine!BA18+'In Process Calc.'!$F14*Glutamine!BA18)/'In Process Calc.'!$J14</f>
        <v>0</v>
      </c>
      <c r="AU15" s="122">
        <f>((Regression!CU48-Regression!CU49)*1000+'Post Process Calc.'!AU14*'In Process Calc.'!$E15+'In Process Calc.'!$G14*Glutamine!BB18+'In Process Calc.'!$F14*Glutamine!BB18)/'In Process Calc.'!$J14</f>
        <v>0</v>
      </c>
      <c r="AV15" s="122">
        <f>((Regression!CV48-Regression!CV49)*1000+'Post Process Calc.'!AV14*'In Process Calc.'!$E15+'In Process Calc.'!$G14*Glutamine!BC18+'In Process Calc.'!$F14*Glutamine!BC18)/'In Process Calc.'!$J14</f>
        <v>0</v>
      </c>
      <c r="AW15" s="122">
        <f>((Regression!CW48-Regression!CW49)*1000+'Post Process Calc.'!AW14*'In Process Calc.'!$E15+'In Process Calc.'!$G14*Glutamine!BE18+'In Process Calc.'!$F14*Glutamine!BE18)/'In Process Calc.'!$J14</f>
        <v>-0.41506478214546272</v>
      </c>
      <c r="AX15" s="122">
        <f>((Regression!CX48-Regression!CX49)*1000+'Post Process Calc.'!AX14*'In Process Calc.'!$E15+'In Process Calc.'!$G14*Glutamine!BF18+'In Process Calc.'!$F14*Glutamine!BF18)/'In Process Calc.'!$J14</f>
        <v>0</v>
      </c>
      <c r="AY15" s="122">
        <f>((Regression!CY48-Regression!CY49)*1000+'Post Process Calc.'!AY14*'In Process Calc.'!$E15+'In Process Calc.'!$G14*Glutamine!BG18+'In Process Calc.'!$F14*Glutamine!BG18)/'In Process Calc.'!$J14</f>
        <v>0</v>
      </c>
      <c r="AZ15" s="122">
        <f>((Regression!CZ48-Regression!CZ49)*1000+'Post Process Calc.'!AZ14*'In Process Calc.'!$E15+'In Process Calc.'!$G14*Glutamine!BI18+'In Process Calc.'!$F14*Glutamine!BI18)/'In Process Calc.'!$J14</f>
        <v>0</v>
      </c>
      <c r="BA15" s="122">
        <f>((Regression!DA48-Regression!DA49)*1000+'Post Process Calc.'!BA14*'In Process Calc.'!$E15+'In Process Calc.'!$G14*Glutamine!BJ18+'In Process Calc.'!$F14*Glutamine!BJ18)/'In Process Calc.'!$J14</f>
        <v>0</v>
      </c>
      <c r="BB15" s="122">
        <f>((Regression!DB48-Regression!DB49)*1000+'Post Process Calc.'!BB14*'In Process Calc.'!$E15+'In Process Calc.'!$G14*Glutamine!BK18+'In Process Calc.'!$F14*Glutamine!BK18)/'In Process Calc.'!$J14</f>
        <v>0</v>
      </c>
      <c r="BC15" s="122">
        <f>((Regression!DC48-Regression!DC49)*1000+'Post Process Calc.'!BC14*'In Process Calc.'!$E15+'In Process Calc.'!$G14*Glutamine!BL18+'In Process Calc.'!$F14*Glutamine!BL18)/'In Process Calc.'!$J14</f>
        <v>0</v>
      </c>
      <c r="BD15" s="122">
        <f>((Regression!DD48-Regression!DD49)*1000+'Post Process Calc.'!BD14*'In Process Calc.'!$E15+'In Process Calc.'!$G14*Glutamine!BM18+'In Process Calc.'!$F14*Glutamine!BM18)/'In Process Calc.'!$J14</f>
        <v>0</v>
      </c>
      <c r="BE15" s="122">
        <f>((Regression!DE48-Regression!DE49)*1000+'Post Process Calc.'!BE14*'In Process Calc.'!$E15+'In Process Calc.'!$G14*Glutamine!BN18+'In Process Calc.'!$F14*Glutamine!BN18)/'In Process Calc.'!$J14</f>
        <v>0</v>
      </c>
      <c r="BF15" s="122">
        <f>((Regression!DF48-Regression!DF49)*1000+'Post Process Calc.'!BF14*'In Process Calc.'!$E15+'In Process Calc.'!$G14*Glutamine!BO18+'In Process Calc.'!$F14*Glutamine!BO18)/'In Process Calc.'!$J14</f>
        <v>0</v>
      </c>
      <c r="BG15" s="122">
        <f>((Regression!DG48-Regression!DG49)*1000+'Post Process Calc.'!BG14*'In Process Calc.'!$E15+'In Process Calc.'!$G14*Glutamine!BP18+'In Process Calc.'!$F14*Glutamine!BP18)/'In Process Calc.'!$J14</f>
        <v>0</v>
      </c>
      <c r="BH15" s="122">
        <f>((Regression!DH48-Regression!DH49)*1000+'Post Process Calc.'!BH14*'In Process Calc.'!$E15+'In Process Calc.'!$G14*Glutamine!BQ18+'In Process Calc.'!$F14*Glutamine!BQ18)/'In Process Calc.'!$J14</f>
        <v>0</v>
      </c>
    </row>
    <row r="16" spans="1:71">
      <c r="A16" s="115"/>
      <c r="B16" s="115"/>
      <c r="C16" s="29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6"/>
      <c r="AH16" s="116"/>
      <c r="AI16" s="116"/>
      <c r="AJ16" s="116"/>
      <c r="AK16" s="76"/>
    </row>
    <row r="17" spans="1:61">
      <c r="A17" s="115"/>
      <c r="B17" s="115"/>
      <c r="C17" s="29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6"/>
      <c r="AH17" s="116"/>
      <c r="AI17" s="116"/>
      <c r="AJ17" s="116"/>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703</v>
      </c>
      <c r="B19" s="511" t="s">
        <v>706</v>
      </c>
      <c r="C19" s="511" t="s">
        <v>99</v>
      </c>
      <c r="D19" s="511" t="s">
        <v>252</v>
      </c>
      <c r="E19" s="511" t="s">
        <v>247</v>
      </c>
      <c r="F19" s="511" t="s">
        <v>245</v>
      </c>
      <c r="G19" s="511" t="s">
        <v>246</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AVERAGE(Glutamine!H7:H8)</f>
        <v>0.32924999957084655</v>
      </c>
      <c r="B20" s="119">
        <f>(Glutamine!H7*'In Process Calc.'!J3+'In Process Calc.'!E4*Glutamine!H8)/2/1000</f>
        <v>0.63403499917602535</v>
      </c>
      <c r="C20" s="118">
        <f xml:space="preserve"> (Regression!$CE$13*6*'Growth Regression'!S2^5+Regression!$CD$13*5*'Growth Regression'!S2^4+Regression!$CC$13*4*'Growth Regression'!S2^3+Regression!$CB$13*3*'Growth Regression'!S2^2  + Regression!$CA$13*2*'Growth Regression'!S2 + Regression!$BZ$13)/$A20</f>
        <v>3.2104395037506034E-2</v>
      </c>
      <c r="D20" s="117">
        <f xml:space="preserve"> (Regression!$CE$19*6*'Growth Regression'!S2^5+Regression!$CD$19*5*'Growth Regression'!S2^4+Regression!$CC$19*4*'Growth Regression'!S2^3 +Regression!$CB$19*3*'Growth Regression'!S2^2 + Regression!$CA$19*2*'Growth Regression'!S2 + Regression!$BZ$19)/$B20</f>
        <v>4.8589801521378671E-3</v>
      </c>
      <c r="E20" s="117">
        <f xml:space="preserve"> (Regression!$CE$14*6*'Growth Regression'!S2^5+Regression!$CD$14*5*'Growth Regression'!S2^4+Regression!$CC$14*4*'Growth Regression'!S2^3+Regression!$CB$14*3*'Growth Regression'!S2^2  + Regression!$CA$14*2*'Growth Regression'!S2 + Regression!$BZ$14)/$B20</f>
        <v>-4.3997318398012915E-2</v>
      </c>
      <c r="F20" s="117">
        <f xml:space="preserve"> (Regression!$CE$10*6*'Growth Regression'!S2^6+Regression!$CD$10*5*'Growth Regression'!S2^5+Regression!$CC$10*4*'Growth Regression'!S2^3+Regression!$CB$10*3*'Growth Regression'!S2^2  + Regression!$CA$10*2*'Growth Regression'!S2 + Regression!$BZ$10)/$B20</f>
        <v>3.6828969147388785E-2</v>
      </c>
      <c r="G20" s="117">
        <f xml:space="preserve"> (Regression!$CE$11*6*'Growth Regression'!S2^6+Regression!$CD$11*5*'Growth Regression'!S2^5+Regression!$CC$11*4*'Growth Regression'!S2^3+Regression!$CB$11*3*'Growth Regression'!S2^2  + Regression!$CA$11*2*'Growth Regression'!S2 + Regression!$BZ$11)/$B20</f>
        <v>9.6430413678712981E-2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AVERAGE(Glutamine!H8:H9)</f>
        <v>0.59924999957084657</v>
      </c>
      <c r="B21" s="119">
        <f>(Glutamine!H8*'In Process Calc.'!J4+'In Process Calc.'!E5*Glutamine!H9)/2/1000</f>
        <v>1.1446349991760254</v>
      </c>
      <c r="C21" s="118">
        <f xml:space="preserve"> (Regression!$CE$13*6*'Growth Regression'!S3^5+Regression!$CD$13*5*'Growth Regression'!S3^4+Regression!$CC$13*4*'Growth Regression'!S3^3+Regression!$CB$13*3*'Growth Regression'!S3^2  + Regression!$CA$13*2*'Growth Regression'!S3 + Regression!$BZ$13)/$A21</f>
        <v>7.4853757248542888E-2</v>
      </c>
      <c r="D21" s="117">
        <f xml:space="preserve"> (Regression!$CE$19*6*'Growth Regression'!S3^5+Regression!$CD$19*5*'Growth Regression'!S3^4+Regression!$CC$19*4*'Growth Regression'!S3^3 +Regression!$CB$19*3*'Growth Regression'!S3^2 + Regression!$CA$19*2*'Growth Regression'!S3 + Regression!$BZ$19)/$B21</f>
        <v>5.1586916974178672E-2</v>
      </c>
      <c r="E21" s="117">
        <f xml:space="preserve"> (Regression!$CE$14*6*'Growth Regression'!S3^5+Regression!$CD$14*5*'Growth Regression'!S3^4+Regression!$CC$14*4*'Growth Regression'!S3^3+Regression!$CB$14*3*'Growth Regression'!S3^2  + Regression!$CA$14*2*'Growth Regression'!S3 + Regression!$BZ$14)/$B21</f>
        <v>5.9736459475640503E-3</v>
      </c>
      <c r="F21" s="117">
        <f xml:space="preserve"> (Regression!$CE$10*6*'Growth Regression'!S3^6+Regression!$CD$10*5*'Growth Regression'!S3^5+Regression!$CC$10*4*'Growth Regression'!S3^3+Regression!$CB$10*3*'Growth Regression'!S3^2  + Regression!$CA$10*2*'Growth Regression'!S3 + Regression!$BZ$10)/$B21</f>
        <v>-9.0904810043970942E-5</v>
      </c>
      <c r="G21" s="117">
        <f xml:space="preserve"> (Regression!$CE$11*6*'Growth Regression'!S3^6+Regression!$CD$11*5*'Growth Regression'!S3^5+Regression!$CC$11*4*'Growth Regression'!S3^3+Regression!$CB$11*3*'Growth Regression'!S3^2  + Regression!$CA$11*2*'Growth Regression'!S3 + Regression!$BZ$11)/$B21</f>
        <v>1.1067591840009371E-2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AVERAGE(Glutamine!H9:H10)</f>
        <v>1.0665000188827514</v>
      </c>
      <c r="B22" s="119">
        <f>(Glutamine!H9*'In Process Calc.'!J5+'In Process Calc.'!E6*Glutamine!H10)/2/1000</f>
        <v>2.0122090354240418</v>
      </c>
      <c r="C22" s="118">
        <f xml:space="preserve"> (Regression!$CE$13*6*'Growth Regression'!S4^5+Regression!$CD$13*5*'Growth Regression'!S4^4+Regression!$CC$13*4*'Growth Regression'!S4^3+Regression!$CB$13*3*'Growth Regression'!S4^2  + Regression!$CA$13*2*'Growth Regression'!S4 + Regression!$BZ$13)/$A22</f>
        <v>9.5706170287010089E-2</v>
      </c>
      <c r="D22" s="117">
        <f xml:space="preserve"> (Regression!$CE$19*6*'Growth Regression'!S4^5+Regression!$CD$19*5*'Growth Regression'!S4^4+Regression!$CC$19*4*'Growth Regression'!S4^3 +Regression!$CB$19*3*'Growth Regression'!S4^2 + Regression!$CA$19*2*'Growth Regression'!S4 + Regression!$BZ$19)/$B22</f>
        <v>6.7489362516996207E-2</v>
      </c>
      <c r="E22" s="117">
        <f xml:space="preserve"> (Regression!$CE$14*6*'Growth Regression'!S4^5+Regression!$CD$14*5*'Growth Regression'!S4^4+Regression!$CC$14*4*'Growth Regression'!S4^3+Regression!$CB$14*3*'Growth Regression'!S4^2  + Regression!$CA$14*2*'Growth Regression'!S4 + Regression!$BZ$14)/$B22</f>
        <v>-1.2566537523588665E-3</v>
      </c>
      <c r="F22" s="117">
        <f xml:space="preserve"> (Regression!$CE$10*6*'Growth Regression'!S4^6+Regression!$CD$10*5*'Growth Regression'!S4^5+Regression!$CC$10*4*'Growth Regression'!S4^3+Regression!$CB$10*3*'Growth Regression'!S4^2  + Regression!$CA$10*2*'Growth Regression'!S4 + Regression!$BZ$10)/$B22</f>
        <v>-2.6072777157438113E-3</v>
      </c>
      <c r="G22" s="117">
        <f xml:space="preserve"> (Regression!$CE$11*6*'Growth Regression'!S4^6+Regression!$CD$11*5*'Growth Regression'!S4^5+Regression!$CC$11*4*'Growth Regression'!S4^3+Regression!$CB$11*3*'Growth Regression'!S4^2  + Regression!$CA$11*2*'Growth Regression'!S4 + Regression!$BZ$11)/$B22</f>
        <v>-9.3166804255870959E-3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AVERAGE(Glutamine!H10:H11)</f>
        <v>1.9760500026702883</v>
      </c>
      <c r="B23" s="119">
        <f>(Glutamine!H10*'In Process Calc.'!J6+'In Process Calc.'!E7*Glutamine!H11)/2/1000</f>
        <v>3.687501555252648</v>
      </c>
      <c r="C23" s="118">
        <f xml:space="preserve"> (Regression!$CE$13*6*'Growth Regression'!S5^5+Regression!$CD$13*5*'Growth Regression'!S5^4+Regression!$CC$13*4*'Growth Regression'!S5^3+Regression!$CB$13*3*'Growth Regression'!S5^2  + Regression!$CA$13*2*'Growth Regression'!S5 + Regression!$BZ$13)/$A23</f>
        <v>8.6604471299917329E-2</v>
      </c>
      <c r="D23" s="117">
        <f xml:space="preserve"> (Regression!$CE$19*6*'Growth Regression'!S5^5+Regression!$CD$19*5*'Growth Regression'!S5^4+Regression!$CC$19*4*'Growth Regression'!S5^3 +Regression!$CB$19*3*'Growth Regression'!S5^2 + Regression!$CA$19*2*'Growth Regression'!S5 + Regression!$BZ$19)/$B23</f>
        <v>5.2883106584454796E-2</v>
      </c>
      <c r="E23" s="117">
        <f xml:space="preserve"> (Regression!$CE$14*6*'Growth Regression'!S5^5+Regression!$CD$14*5*'Growth Regression'!S5^4+Regression!$CC$14*4*'Growth Regression'!S5^3+Regression!$CB$14*3*'Growth Regression'!S5^2  + Regression!$CA$14*2*'Growth Regression'!S5 + Regression!$BZ$14)/$B23</f>
        <v>-7.1954531825508599E-3</v>
      </c>
      <c r="F23" s="117">
        <f xml:space="preserve"> (Regression!$CE$10*6*'Growth Regression'!S5^6+Regression!$CD$10*5*'Growth Regression'!S5^5+Regression!$CC$10*4*'Growth Regression'!S5^3+Regression!$CB$10*3*'Growth Regression'!S5^2  + Regression!$CA$10*2*'Growth Regression'!S5 + Regression!$BZ$10)/$B23</f>
        <v>9.3928315076893039E-4</v>
      </c>
      <c r="G23" s="117">
        <f xml:space="preserve"> (Regression!$CE$11*6*'Growth Regression'!S5^6+Regression!$CD$11*5*'Growth Regression'!S5^5+Regression!$CC$11*4*'Growth Regression'!S5^3+Regression!$CB$11*3*'Growth Regression'!S5^2  + Regression!$CA$11*2*'Growth Regression'!S5 + Regression!$BZ$11)/$B23</f>
        <v>-9.1239625228728399E-3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AVERAGE(Glutamine!H11:H12)</f>
        <v>3.2690000368118293</v>
      </c>
      <c r="B24" s="119">
        <f>(Glutamine!H11*'In Process Calc.'!J7+'In Process Calc.'!E8*Glutamine!H12)/2/1000</f>
        <v>6.1061638654119079</v>
      </c>
      <c r="C24" s="118">
        <f xml:space="preserve"> (Regression!$CE$13*6*'Growth Regression'!S6^5+Regression!$CD$13*5*'Growth Regression'!S6^4+Regression!$CC$13*4*'Growth Regression'!S6^3+Regression!$CB$13*3*'Growth Regression'!S6^2  + Regression!$CA$13*2*'Growth Regression'!S6 + Regression!$BZ$13)/$A24</f>
        <v>7.5325407257936558E-2</v>
      </c>
      <c r="D24" s="117">
        <f xml:space="preserve"> (Regression!$CE$19*6*'Growth Regression'!S6^5+Regression!$CD$19*5*'Growth Regression'!S6^4+Regression!$CC$19*4*'Growth Regression'!S6^3 +Regression!$CB$19*3*'Growth Regression'!S6^2 + Regression!$CA$19*2*'Growth Regression'!S6 + Regression!$BZ$19)/$B24</f>
        <v>3.6162685614812624E-2</v>
      </c>
      <c r="E24" s="117">
        <f xml:space="preserve"> (Regression!$CE$14*6*'Growth Regression'!S6^5+Regression!$CD$14*5*'Growth Regression'!S6^4+Regression!$CC$14*4*'Growth Regression'!S6^3+Regression!$CB$14*3*'Growth Regression'!S6^2  + Regression!$CA$14*2*'Growth Regression'!S6 + Regression!$BZ$14)/$B24</f>
        <v>-7.8010140067021495E-3</v>
      </c>
      <c r="F24" s="117">
        <f xml:space="preserve"> (Regression!$CE$10*6*'Growth Regression'!S6^6+Regression!$CD$10*5*'Growth Regression'!S6^5+Regression!$CC$10*4*'Growth Regression'!S6^3+Regression!$CB$10*3*'Growth Regression'!S6^2  + Regression!$CA$10*2*'Growth Regression'!S6 + Regression!$BZ$10)/$B24</f>
        <v>3.3083444115931532E-3</v>
      </c>
      <c r="G24" s="117">
        <f xml:space="preserve"> (Regression!$CE$11*6*'Growth Regression'!S6^6+Regression!$CD$11*5*'Growth Regression'!S6^5+Regression!$CC$11*4*'Growth Regression'!S6^3+Regression!$CB$11*3*'Growth Regression'!S6^2  + Regression!$CA$11*2*'Growth Regression'!S6 + Regression!$BZ$11)/$B24</f>
        <v>-6.0721165722529809E-3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2" t="s">
        <v>478</v>
      </c>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4"/>
      <c r="BI24" s="65"/>
    </row>
    <row r="25" spans="1:61" ht="64">
      <c r="A25" s="117">
        <f>AVERAGE(Glutamine!H12:H13)</f>
        <v>5.202200038528443</v>
      </c>
      <c r="B25" s="119">
        <f>(Glutamine!H12*'In Process Calc.'!J8+'In Process Calc.'!E9*Glutamine!H13)/2/1000</f>
        <v>9.7775978182763428</v>
      </c>
      <c r="C25" s="118">
        <f xml:space="preserve"> (Regression!$CE$13*6*'Growth Regression'!S7^5+Regression!$CD$13*5*'Growth Regression'!S7^4+Regression!$CC$13*4*'Growth Regression'!S7^3+Regression!$CB$13*3*'Growth Regression'!S7^2  + Regression!$CA$13*2*'Growth Regression'!S7 + Regression!$BZ$13)/$A25</f>
        <v>6.289051606076719E-2</v>
      </c>
      <c r="D25" s="117">
        <f xml:space="preserve"> (Regression!$CE$19*6*'Growth Regression'!S7^5+Regression!$CD$19*5*'Growth Regression'!S7^4+Regression!$CC$19*4*'Growth Regression'!S7^3 +Regression!$CB$19*3*'Growth Regression'!S7^2 + Regression!$CA$19*2*'Growth Regression'!S7 + Regression!$BZ$19)/$B25</f>
        <v>2.1087590806991536E-2</v>
      </c>
      <c r="E25" s="117">
        <f xml:space="preserve"> (Regression!$CE$14*6*'Growth Regression'!S7^5+Regression!$CD$14*5*'Growth Regression'!S7^4+Regression!$CC$14*4*'Growth Regression'!S7^3+Regression!$CB$14*3*'Growth Regression'!S7^2  + Regression!$CA$14*2*'Growth Regression'!S7 + Regression!$BZ$14)/$B25</f>
        <v>-6.0312422651329521E-3</v>
      </c>
      <c r="F25" s="117">
        <f xml:space="preserve"> (Regression!$CE$10*6*'Growth Regression'!S7^6+Regression!$CD$10*5*'Growth Regression'!S7^5+Regression!$CC$10*4*'Growth Regression'!S7^3+Regression!$CB$10*3*'Growth Regression'!S7^2  + Regression!$CA$10*2*'Growth Regression'!S7 + Regression!$BZ$10)/$B25</f>
        <v>4.2779885486106369E-3</v>
      </c>
      <c r="G25" s="117">
        <f xml:space="preserve"> (Regression!$CE$11*6*'Growth Regression'!S7^6+Regression!$CD$11*5*'Growth Regression'!S7^5+Regression!$CC$11*4*'Growth Regression'!S7^3+Regression!$CB$11*3*'Growth Regression'!S7^2  + Regression!$CA$11*2*'Growth Regression'!S7 + Regression!$BZ$11)/$B25</f>
        <v>-3.2999731679041956E-3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366</v>
      </c>
      <c r="AL25" s="257" t="s">
        <v>17</v>
      </c>
      <c r="AM25" s="257" t="s">
        <v>36</v>
      </c>
      <c r="AN25" s="257" t="s">
        <v>13</v>
      </c>
      <c r="AO25" s="257" t="s">
        <v>11</v>
      </c>
      <c r="AP25" s="258" t="s">
        <v>340</v>
      </c>
      <c r="AQ25" s="257" t="s">
        <v>7</v>
      </c>
      <c r="AR25" s="257" t="s">
        <v>34</v>
      </c>
      <c r="AS25" s="257" t="s">
        <v>12</v>
      </c>
      <c r="AT25" s="257" t="s">
        <v>16</v>
      </c>
      <c r="AU25" s="257" t="s">
        <v>15</v>
      </c>
      <c r="AV25" s="257" t="s">
        <v>38</v>
      </c>
      <c r="AW25" s="257" t="s">
        <v>8</v>
      </c>
      <c r="AX25" s="257" t="s">
        <v>39</v>
      </c>
      <c r="AY25" s="257" t="s">
        <v>40</v>
      </c>
      <c r="AZ25" s="257" t="s">
        <v>19</v>
      </c>
      <c r="BA25" s="257" t="s">
        <v>408</v>
      </c>
      <c r="BB25" s="257" t="s">
        <v>412</v>
      </c>
      <c r="BC25" s="258" t="s">
        <v>341</v>
      </c>
      <c r="BD25" s="257" t="s">
        <v>14</v>
      </c>
      <c r="BE25" s="257" t="s">
        <v>35</v>
      </c>
      <c r="BF25" s="258" t="s">
        <v>342</v>
      </c>
      <c r="BG25" s="257" t="s">
        <v>18</v>
      </c>
      <c r="BH25" s="257" t="s">
        <v>37</v>
      </c>
      <c r="BI25" s="293"/>
    </row>
    <row r="26" spans="1:61">
      <c r="A26" s="117">
        <f>AVERAGE(Glutamine!H13:H14)</f>
        <v>8.1430500579833982</v>
      </c>
      <c r="B26" s="119">
        <f>(Glutamine!H13*'In Process Calc.'!J9+'In Process Calc.'!E10*Glutamine!H14)/2/1000</f>
        <v>15.398742021211385</v>
      </c>
      <c r="C26" s="118">
        <f xml:space="preserve"> (Regression!$CE$13*6*'Growth Regression'!S8^5+Regression!$CD$13*5*'Growth Regression'!S8^4+Regression!$CC$13*4*'Growth Regression'!S8^3+Regression!$CB$13*3*'Growth Regression'!S8^2  + Regression!$CA$13*2*'Growth Regression'!S8 + Regression!$BZ$13)/$A26</f>
        <v>5.0831688889231307E-2</v>
      </c>
      <c r="D26" s="117">
        <f xml:space="preserve"> (Regression!$CE$19*6*'Growth Regression'!S8^5+Regression!$CD$19*5*'Growth Regression'!S8^4+Regression!$CC$19*4*'Growth Regression'!S8^3 +Regression!$CB$19*3*'Growth Regression'!S8^2 + Regression!$CA$19*2*'Growth Regression'!S8 + Regression!$BZ$19)/$B26</f>
        <v>9.2720495847371937E-3</v>
      </c>
      <c r="E26" s="117">
        <f xml:space="preserve"> (Regression!$CE$14*6*'Growth Regression'!S8^5+Regression!$CD$14*5*'Growth Regression'!S8^4+Regression!$CC$14*4*'Growth Regression'!S8^3+Regression!$CB$14*3*'Growth Regression'!S8^2  + Regression!$CA$14*2*'Growth Regression'!S8 + Regression!$BZ$14)/$B26</f>
        <v>-3.6826215607348605E-3</v>
      </c>
      <c r="F26" s="117">
        <f xml:space="preserve"> (Regression!$CE$10*6*'Growth Regression'!S8^6+Regression!$CD$10*5*'Growth Regression'!S8^5+Regression!$CC$10*4*'Growth Regression'!S8^3+Regression!$CB$10*3*'Growth Regression'!S8^2  + Regression!$CA$10*2*'Growth Regression'!S8 + Regression!$BZ$10)/$B26</f>
        <v>4.275961448406195E-3</v>
      </c>
      <c r="G26" s="117">
        <f xml:space="preserve"> (Regression!$CE$11*6*'Growth Regression'!S8^6+Regression!$CD$11*5*'Growth Regression'!S8^5+Regression!$CC$11*4*'Growth Regression'!S8^3+Regression!$CB$11*3*'Growth Regression'!S8^2  + Regression!$CA$11*2*'Growth Regression'!S8 + Regression!$BZ$11)/$B26</f>
        <v>-1.344271123342767E-3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0.53333333332557231</v>
      </c>
      <c r="AL26" s="290">
        <f>Glutamine!U7</f>
        <v>5.6000000000000001E-2</v>
      </c>
      <c r="AM26" s="290">
        <f>Glutamine!V7</f>
        <v>1.976</v>
      </c>
      <c r="AN26" s="290">
        <f>Glutamine!W7</f>
        <v>6.1109999999999998</v>
      </c>
      <c r="AO26" s="290">
        <f>Glutamine!X7</f>
        <v>1.7030000000000001</v>
      </c>
      <c r="AP26" s="290">
        <f>Glutamine!Y7</f>
        <v>1.014</v>
      </c>
      <c r="AQ26" s="290">
        <f>Glutamine!Z7</f>
        <v>33.304469459801503</v>
      </c>
      <c r="AR26" s="290">
        <f>Glutamine!AA7</f>
        <v>0</v>
      </c>
      <c r="AS26" s="290">
        <f>Glutamine!AB7</f>
        <v>2.2599999999999998</v>
      </c>
      <c r="AT26" s="290">
        <f>Glutamine!AC7</f>
        <v>0</v>
      </c>
      <c r="AU26" s="290">
        <f>Glutamine!AD7</f>
        <v>0</v>
      </c>
      <c r="AV26" s="290">
        <f>Glutamine!AE7</f>
        <v>0</v>
      </c>
      <c r="AW26" s="290">
        <f>Glutamine!AF7</f>
        <v>0.88809946714031973</v>
      </c>
      <c r="AX26" s="290">
        <f>Glutamine!AG7</f>
        <v>0</v>
      </c>
      <c r="AY26" s="290">
        <f>Glutamine!AH7</f>
        <v>0</v>
      </c>
      <c r="AZ26" s="290">
        <f>Glutamine!AI7</f>
        <v>0</v>
      </c>
      <c r="BA26" s="290">
        <f>Glutamine!AJ7</f>
        <v>0</v>
      </c>
      <c r="BB26" s="290">
        <f>Glutamine!AK7</f>
        <v>0</v>
      </c>
      <c r="BC26" s="290">
        <f>Glutamine!AL7</f>
        <v>0</v>
      </c>
      <c r="BD26" s="290">
        <f>Glutamine!AM7</f>
        <v>0</v>
      </c>
      <c r="BE26" s="290">
        <f>Glutamine!AN7</f>
        <v>0</v>
      </c>
      <c r="BF26" s="290">
        <f>Glutamine!AO7</f>
        <v>0</v>
      </c>
      <c r="BG26" s="290">
        <f>Glutamine!AP7</f>
        <v>0</v>
      </c>
      <c r="BH26" s="290">
        <f>Glutamine!AQ7</f>
        <v>0</v>
      </c>
      <c r="BI26" s="65"/>
    </row>
    <row r="27" spans="1:61">
      <c r="A27" s="117">
        <f>AVERAGE(Glutamine!H14:H15)</f>
        <v>11.196500165557861</v>
      </c>
      <c r="B27" s="119">
        <f>(Glutamine!H14*'In Process Calc.'!J10+'In Process Calc.'!E11*Glutamine!H15)/2/1000</f>
        <v>21.384702919911504</v>
      </c>
      <c r="C27" s="118">
        <f xml:space="preserve"> (Regression!$CE$13*6*'Growth Regression'!S9^5+Regression!$CD$13*5*'Growth Regression'!S9^4+Regression!$CC$13*4*'Growth Regression'!S9^3+Regression!$CB$13*3*'Growth Regression'!S9^2  + Regression!$CA$13*2*'Growth Regression'!S9 + Regression!$BZ$13)/$A27</f>
        <v>4.4134194462242884E-2</v>
      </c>
      <c r="D27" s="117">
        <f xml:space="preserve"> (Regression!$CE$19*6*'Growth Regression'!S9^5+Regression!$CD$19*5*'Growth Regression'!S9^4+Regression!$CC$19*4*'Growth Regression'!S9^3 +Regression!$CB$19*3*'Growth Regression'!S9^2 + Regression!$CA$19*2*'Growth Regression'!S9 + Regression!$BZ$19)/$B27</f>
        <v>1.8553255093505024E-3</v>
      </c>
      <c r="E27" s="117">
        <f xml:space="preserve"> (Regression!$CE$14*6*'Growth Regression'!S9^5+Regression!$CD$14*5*'Growth Regression'!S9^4+Regression!$CC$14*4*'Growth Regression'!S9^3+Regression!$CB$14*3*'Growth Regression'!S9^2  + Regression!$CA$14*2*'Growth Regression'!S9 + Regression!$BZ$14)/$B27</f>
        <v>-1.9444841825072014E-3</v>
      </c>
      <c r="F27" s="117">
        <f xml:space="preserve"> (Regression!$CE$10*6*'Growth Regression'!S9^6+Regression!$CD$10*5*'Growth Regression'!S9^5+Regression!$CC$10*4*'Growth Regression'!S9^3+Regression!$CB$10*3*'Growth Regression'!S9^2  + Regression!$CA$10*2*'Growth Regression'!S9 + Regression!$BZ$10)/$B27</f>
        <v>4.0168483828002984E-3</v>
      </c>
      <c r="G27" s="117">
        <f xml:space="preserve"> (Regression!$CE$11*6*'Growth Regression'!S9^6+Regression!$CD$11*5*'Growth Regression'!S9^5+Regression!$CC$11*4*'Growth Regression'!S9^3+Regression!$CB$11*3*'Growth Regression'!S9^2  + Regression!$CA$11*2*'Growth Regression'!S9 + Regression!$BZ$11)/$B27</f>
        <v>-2.7133893558094966E-4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21.199999999953434</v>
      </c>
      <c r="AL27" s="290">
        <f>Glutamine!U8</f>
        <v>6.3E-2</v>
      </c>
      <c r="AM27" s="290">
        <f>Glutamine!V8</f>
        <v>2.0150000000000001</v>
      </c>
      <c r="AN27" s="290">
        <f>Glutamine!W8</f>
        <v>5.968</v>
      </c>
      <c r="AO27" s="290">
        <f>Glutamine!X8</f>
        <v>1.7549999999999999</v>
      </c>
      <c r="AP27" s="290">
        <f>Glutamine!Y8</f>
        <v>1.083</v>
      </c>
      <c r="AQ27" s="290">
        <f>Glutamine!Z8</f>
        <v>33.415484358000839</v>
      </c>
      <c r="AR27" s="290">
        <f>Glutamine!AA8</f>
        <v>0</v>
      </c>
      <c r="AS27" s="290">
        <f>Glutamine!AB8</f>
        <v>2.31</v>
      </c>
      <c r="AT27" s="290">
        <f>Glutamine!AC8</f>
        <v>0</v>
      </c>
      <c r="AU27" s="290">
        <f>Glutamine!AD8</f>
        <v>0</v>
      </c>
      <c r="AV27" s="290">
        <f>Glutamine!AE8</f>
        <v>0</v>
      </c>
      <c r="AW27" s="290">
        <f>Glutamine!AF8</f>
        <v>1.3321492007104796</v>
      </c>
      <c r="AX27" s="290">
        <f>Glutamine!AG8</f>
        <v>0</v>
      </c>
      <c r="AY27" s="290">
        <f>Glutamine!AH8</f>
        <v>0</v>
      </c>
      <c r="AZ27" s="290">
        <f>Glutamine!AI8</f>
        <v>0</v>
      </c>
      <c r="BA27" s="290">
        <f>Glutamine!AJ8</f>
        <v>0</v>
      </c>
      <c r="BB27" s="290">
        <f>Glutamine!AK8</f>
        <v>0</v>
      </c>
      <c r="BC27" s="290">
        <f>Glutamine!AL8</f>
        <v>0</v>
      </c>
      <c r="BD27" s="290">
        <f>Glutamine!AM8</f>
        <v>0</v>
      </c>
      <c r="BE27" s="290">
        <f>Glutamine!AN8</f>
        <v>0</v>
      </c>
      <c r="BF27" s="290">
        <f>Glutamine!AO8</f>
        <v>0</v>
      </c>
      <c r="BG27" s="290">
        <f>Glutamine!AP8</f>
        <v>0</v>
      </c>
      <c r="BH27" s="290">
        <f>Glutamine!AQ8</f>
        <v>0</v>
      </c>
      <c r="BI27" s="65"/>
    </row>
    <row r="28" spans="1:61">
      <c r="A28" s="117">
        <f>AVERAGE(Glutamine!H15:H16)</f>
        <v>14.275299890136719</v>
      </c>
      <c r="B28" s="119">
        <f>(Glutamine!H15*'In Process Calc.'!J11+'In Process Calc.'!E12*Glutamine!H16)/2/1000</f>
        <v>27.405097418098237</v>
      </c>
      <c r="C28" s="118">
        <f xml:space="preserve"> (Regression!$CE$13*6*'Growth Regression'!S10^5+Regression!$CD$13*5*'Growth Regression'!S10^4+Regression!$CC$13*4*'Growth Regression'!S10^3+Regression!$CB$13*3*'Growth Regression'!S10^2  + Regression!$CA$13*2*'Growth Regression'!S10 + Regression!$BZ$13)/$A28</f>
        <v>3.9542381939957801E-2</v>
      </c>
      <c r="D28" s="117">
        <f xml:space="preserve"> (Regression!$CE$19*6*'Growth Regression'!S10^5+Regression!$CD$19*5*'Growth Regression'!S10^4+Regression!$CC$19*4*'Growth Regression'!S10^3 +Regression!$CB$19*3*'Growth Regression'!S10^2 + Regression!$CA$19*2*'Growth Regression'!S10 + Regression!$BZ$19)/$B28</f>
        <v>-3.1887177717506736E-3</v>
      </c>
      <c r="E28" s="117">
        <f xml:space="preserve"> (Regression!$CE$14*6*'Growth Regression'!S10^5+Regression!$CD$14*5*'Growth Regression'!S10^4+Regression!$CC$14*4*'Growth Regression'!S10^3+Regression!$CB$14*3*'Growth Regression'!S10^2  + Regression!$CA$14*2*'Growth Regression'!S10 + Regression!$BZ$14)/$B28</f>
        <v>-6.7225229040200954E-4</v>
      </c>
      <c r="F28" s="117">
        <f xml:space="preserve"> (Regression!$CE$10*6*'Growth Regression'!S10^6+Regression!$CD$10*5*'Growth Regression'!S10^5+Regression!$CC$10*4*'Growth Regression'!S10^3+Regression!$CB$10*3*'Growth Regression'!S10^2  + Regression!$CA$10*2*'Growth Regression'!S10 + Regression!$BZ$10)/$B28</f>
        <v>3.5758649260134688E-3</v>
      </c>
      <c r="G28" s="117">
        <f xml:space="preserve"> (Regression!$CE$11*6*'Growth Regression'!S10^6+Regression!$CD$11*5*'Growth Regression'!S10^5+Regression!$CC$11*4*'Growth Regression'!S10^3+Regression!$CB$11*3*'Growth Regression'!S10^2  + Regression!$CA$11*2*'Growth Regression'!S10 + Regression!$BZ$11)/$B28</f>
        <v>3.545047818560414E-4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48.46666666661622</v>
      </c>
      <c r="AL28" s="290">
        <f>Glutamine!U9</f>
        <v>6.3E-2</v>
      </c>
      <c r="AM28" s="290">
        <f>Glutamine!V9</f>
        <v>1.7390000000000001</v>
      </c>
      <c r="AN28" s="290">
        <f>Glutamine!W9</f>
        <v>5.2069999999999999</v>
      </c>
      <c r="AO28" s="290">
        <f>Glutamine!X9</f>
        <v>1.728</v>
      </c>
      <c r="AP28" s="290">
        <f>Glutamine!Y9</f>
        <v>1.04</v>
      </c>
      <c r="AQ28" s="290">
        <f>Glutamine!Z9</f>
        <v>31.972290681409444</v>
      </c>
      <c r="AR28" s="290">
        <f>Glutamine!AA9</f>
        <v>0.26600000000000001</v>
      </c>
      <c r="AS28" s="290">
        <f>Glutamine!AB9</f>
        <v>2.2650000000000001</v>
      </c>
      <c r="AT28" s="290">
        <f>Glutamine!AC9</f>
        <v>0</v>
      </c>
      <c r="AU28" s="290">
        <f>Glutamine!AD9</f>
        <v>0</v>
      </c>
      <c r="AV28" s="290">
        <f>Glutamine!AE9</f>
        <v>0</v>
      </c>
      <c r="AW28" s="290">
        <f>Glutamine!AF9</f>
        <v>2.5532859680284195</v>
      </c>
      <c r="AX28" s="290">
        <f>Glutamine!AG9</f>
        <v>0</v>
      </c>
      <c r="AY28" s="290">
        <f>Glutamine!AH9</f>
        <v>0</v>
      </c>
      <c r="AZ28" s="290">
        <f>Glutamine!AI9</f>
        <v>0</v>
      </c>
      <c r="BA28" s="290">
        <f>Glutamine!AJ9</f>
        <v>0</v>
      </c>
      <c r="BB28" s="290">
        <f>Glutamine!AK9</f>
        <v>0</v>
      </c>
      <c r="BC28" s="290">
        <f>Glutamine!AL9</f>
        <v>0</v>
      </c>
      <c r="BD28" s="290">
        <f>Glutamine!AM9</f>
        <v>0</v>
      </c>
      <c r="BE28" s="290">
        <f>Glutamine!AN9</f>
        <v>0</v>
      </c>
      <c r="BF28" s="290">
        <f>Glutamine!AO9</f>
        <v>0</v>
      </c>
      <c r="BG28" s="290">
        <f>Glutamine!AP9</f>
        <v>0</v>
      </c>
      <c r="BH28" s="290">
        <f>Glutamine!AQ9</f>
        <v>0</v>
      </c>
      <c r="BI28" s="65"/>
    </row>
    <row r="29" spans="1:61">
      <c r="A29" s="117">
        <f>AVERAGE(Glutamine!H16:H17)</f>
        <v>16.360750062561035</v>
      </c>
      <c r="B29" s="119">
        <f>(Glutamine!H16*'In Process Calc.'!J12+'In Process Calc.'!E13*Glutamine!H17)/2/1000</f>
        <v>30.924005698229855</v>
      </c>
      <c r="C29" s="118">
        <f xml:space="preserve"> (Regression!$CE$13*6*'Growth Regression'!S11^5+Regression!$CD$13*5*'Growth Regression'!S11^4+Regression!$CC$13*4*'Growth Regression'!S11^3+Regression!$CB$13*3*'Growth Regression'!S11^2  + Regression!$CA$13*2*'Growth Regression'!S11 + Regression!$BZ$13)/$A29</f>
        <v>3.7880847555194587E-2</v>
      </c>
      <c r="D29" s="117">
        <f xml:space="preserve"> (Regression!$CE$19*6*'Growth Regression'!S11^5+Regression!$CD$19*5*'Growth Regression'!S11^4+Regression!$CC$19*4*'Growth Regression'!S11^3 +Regression!$CB$19*3*'Growth Regression'!S11^2 + Regression!$CA$19*2*'Growth Regression'!S11 + Regression!$BZ$19)/$B29</f>
        <v>-6.8538510221468401E-3</v>
      </c>
      <c r="E29" s="117">
        <f xml:space="preserve"> (Regression!$CE$14*6*'Growth Regression'!S11^5+Regression!$CD$14*5*'Growth Regression'!S11^4+Regression!$CC$14*4*'Growth Regression'!S11^3+Regression!$CB$14*3*'Growth Regression'!S11^2  + Regression!$CA$14*2*'Growth Regression'!S11 + Regression!$BZ$14)/$B29</f>
        <v>2.086483329753267E-4</v>
      </c>
      <c r="F29" s="117">
        <f xml:space="preserve"> (Regression!$CE$10*6*'Growth Regression'!S11^6+Regression!$CD$10*5*'Growth Regression'!S11^5+Regression!$CC$10*4*'Growth Regression'!S11^3+Regression!$CB$10*3*'Growth Regression'!S11^2  + Regression!$CA$10*2*'Growth Regression'!S11 + Regression!$BZ$10)/$B29</f>
        <v>3.1477714773716346E-3</v>
      </c>
      <c r="G29" s="117">
        <f xml:space="preserve"> (Regression!$CE$11*6*'Growth Regression'!S11^6+Regression!$CD$11*5*'Growth Regression'!S11^5+Regression!$CC$11*4*'Growth Regression'!S11^3+Regression!$CB$11*3*'Growth Regression'!S11^2  + Regression!$CA$11*2*'Growth Regression'!S11 + Regression!$BZ$11)/$B29</f>
        <v>7.4134229657445638E-4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70.96666666661622</v>
      </c>
      <c r="AL29" s="290">
        <f>Glutamine!U10</f>
        <v>9.8000000000000004E-2</v>
      </c>
      <c r="AM29" s="290">
        <f>Glutamine!V10</f>
        <v>1.6719999999999999</v>
      </c>
      <c r="AN29" s="290">
        <f>Glutamine!W10</f>
        <v>4.51</v>
      </c>
      <c r="AO29" s="290">
        <f>Glutamine!X10</f>
        <v>1.716</v>
      </c>
      <c r="AP29" s="290">
        <f>Glutamine!Y10</f>
        <v>0.96499999999999997</v>
      </c>
      <c r="AQ29" s="290">
        <f>Glutamine!Z10</f>
        <v>30.251559759319701</v>
      </c>
      <c r="AR29" s="290">
        <f>Glutamine!AA10</f>
        <v>0.35799999999999998</v>
      </c>
      <c r="AS29" s="290">
        <f>Glutamine!AB10</f>
        <v>2.2429999999999999</v>
      </c>
      <c r="AT29" s="290">
        <f>Glutamine!AC10</f>
        <v>0</v>
      </c>
      <c r="AU29" s="290">
        <f>Glutamine!AD10</f>
        <v>0</v>
      </c>
      <c r="AV29" s="290">
        <f>Glutamine!AE10</f>
        <v>0</v>
      </c>
      <c r="AW29" s="290">
        <f>Glutamine!AF10</f>
        <v>3.8854351687388986</v>
      </c>
      <c r="AX29" s="290">
        <f>Glutamine!AG10</f>
        <v>0</v>
      </c>
      <c r="AY29" s="290">
        <f>Glutamine!AH10</f>
        <v>0</v>
      </c>
      <c r="AZ29" s="290">
        <f>Glutamine!AI10</f>
        <v>0</v>
      </c>
      <c r="BA29" s="290">
        <f>Glutamine!AJ10</f>
        <v>0</v>
      </c>
      <c r="BB29" s="290">
        <f>Glutamine!AK10</f>
        <v>0</v>
      </c>
      <c r="BC29" s="290">
        <f>Glutamine!AL10</f>
        <v>0</v>
      </c>
      <c r="BD29" s="290">
        <f>Glutamine!AM10</f>
        <v>0</v>
      </c>
      <c r="BE29" s="290">
        <f>Glutamine!AN10</f>
        <v>0</v>
      </c>
      <c r="BF29" s="290">
        <f>Glutamine!AO10</f>
        <v>0</v>
      </c>
      <c r="BG29" s="290">
        <f>Glutamine!AP10</f>
        <v>0</v>
      </c>
      <c r="BH29" s="290">
        <f>Glutamine!AQ10</f>
        <v>0</v>
      </c>
      <c r="BI29" s="65"/>
    </row>
    <row r="30" spans="1:61">
      <c r="A30" s="117">
        <f>AVERAGE(Glutamine!H17:H18)</f>
        <v>16.472300393676758</v>
      </c>
      <c r="B30" s="119">
        <f>(Glutamine!H17*'In Process Calc.'!J13+'In Process Calc.'!E14*Glutamine!H18)/2/1000</f>
        <v>30.605760097371334</v>
      </c>
      <c r="C30" s="118">
        <f xml:space="preserve"> (Regression!$CE$13*6*'Growth Regression'!S12^5+Regression!$CD$13*5*'Growth Regression'!S12^4+Regression!$CC$13*4*'Growth Regression'!S12^3+Regression!$CB$13*3*'Growth Regression'!S12^2  + Regression!$CA$13*2*'Growth Regression'!S12 + Regression!$BZ$13)/$A30</f>
        <v>3.965068573274054E-2</v>
      </c>
      <c r="D30" s="117">
        <f xml:space="preserve"> (Regression!$CE$19*6*'Growth Regression'!S12^5+Regression!$CD$19*5*'Growth Regression'!S12^4+Regression!$CC$19*4*'Growth Regression'!S12^3 +Regression!$CB$19*3*'Growth Regression'!S12^2 + Regression!$CA$19*2*'Growth Regression'!S12 + Regression!$BZ$19)/$B30</f>
        <v>-9.5554263032342351E-3</v>
      </c>
      <c r="E30" s="117">
        <f xml:space="preserve"> (Regression!$CE$14*6*'Growth Regression'!S12^5+Regression!$CD$14*5*'Growth Regression'!S12^4+Regression!$CC$14*4*'Growth Regression'!S12^3+Regression!$CB$14*3*'Growth Regression'!S12^2  + Regression!$CA$14*2*'Growth Regression'!S12 + Regression!$BZ$14)/$B30</f>
        <v>8.4593502171075735E-4</v>
      </c>
      <c r="F30" s="117">
        <f xml:space="preserve"> (Regression!$CE$10*6*'Growth Regression'!S12^6+Regression!$CD$10*5*'Growth Regression'!S12^5+Regression!$CC$10*4*'Growth Regression'!S12^3+Regression!$CB$10*3*'Growth Regression'!S12^2  + Regression!$CA$10*2*'Growth Regression'!S12 + Regression!$BZ$10)/$B30</f>
        <v>2.5850165627287693E-3</v>
      </c>
      <c r="G30" s="117">
        <f xml:space="preserve"> (Regression!$CE$11*6*'Growth Regression'!S12^6+Regression!$CD$11*5*'Growth Regression'!S12^5+Regression!$CC$11*4*'Growth Regression'!S12^3+Regression!$CB$11*3*'Growth Regression'!S12^2  + Regression!$CA$11*2*'Growth Regression'!S12 + Regression!$BZ$11)/$B30</f>
        <v>9.9397617805387344E-4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95.449999999953434</v>
      </c>
      <c r="AL30" s="290">
        <f>Glutamine!U11</f>
        <v>0.25800000000000001</v>
      </c>
      <c r="AM30" s="290">
        <f>Glutamine!V11</f>
        <v>2.1360000000000001</v>
      </c>
      <c r="AN30" s="290">
        <f>Glutamine!W11</f>
        <v>5.6870000000000003</v>
      </c>
      <c r="AO30" s="290">
        <f>Glutamine!X11</f>
        <v>1.593</v>
      </c>
      <c r="AP30" s="290">
        <f>Glutamine!Y11</f>
        <v>0.84899999999999998</v>
      </c>
      <c r="AQ30" s="290">
        <f>Glutamine!Z11</f>
        <v>33.082439663402823</v>
      </c>
      <c r="AR30" s="290">
        <f>Glutamine!AA11</f>
        <v>0.64800000000000002</v>
      </c>
      <c r="AS30" s="290">
        <f>Glutamine!AB11</f>
        <v>6.2320000000000002</v>
      </c>
      <c r="AT30" s="290">
        <f>Glutamine!AC11</f>
        <v>0</v>
      </c>
      <c r="AU30" s="290">
        <f>Glutamine!AD11</f>
        <v>0</v>
      </c>
      <c r="AV30" s="290">
        <f>Glutamine!AE11</f>
        <v>0</v>
      </c>
      <c r="AW30" s="290">
        <f>Glutamine!AF11</f>
        <v>5.7726465364120783</v>
      </c>
      <c r="AX30" s="290">
        <f>Glutamine!AG11</f>
        <v>0</v>
      </c>
      <c r="AY30" s="290">
        <f>Glutamine!AH11</f>
        <v>0</v>
      </c>
      <c r="AZ30" s="290">
        <f>Glutamine!AI11</f>
        <v>0</v>
      </c>
      <c r="BA30" s="290">
        <f>Glutamine!AJ11</f>
        <v>0</v>
      </c>
      <c r="BB30" s="290">
        <f>Glutamine!AK11</f>
        <v>0</v>
      </c>
      <c r="BC30" s="290">
        <f>Glutamine!AL11</f>
        <v>0</v>
      </c>
      <c r="BD30" s="290">
        <f>Glutamine!AM11</f>
        <v>0</v>
      </c>
      <c r="BE30" s="290">
        <f>Glutamine!AN11</f>
        <v>0</v>
      </c>
      <c r="BF30" s="290">
        <f>Glutamine!AO11</f>
        <v>0</v>
      </c>
      <c r="BG30" s="290">
        <f>Glutamine!AP11</f>
        <v>0</v>
      </c>
      <c r="BH30" s="290">
        <f>Glutamine!AQ11</f>
        <v>0</v>
      </c>
      <c r="BI30" s="65"/>
    </row>
    <row r="31" spans="1:61">
      <c r="A31" s="117">
        <f>AVERAGE(Glutamine!H18:H19)</f>
        <v>16.160600526428222</v>
      </c>
      <c r="B31" s="119">
        <f>(Glutamine!H18*'In Process Calc.'!J14+'In Process Calc.'!E15*Glutamine!H19)/2/1000</f>
        <v>29.584911977090115</v>
      </c>
      <c r="C31" s="118">
        <f xml:space="preserve"> (Regression!$CE$13*6*'Growth Regression'!S13^5+Regression!$CD$13*5*'Growth Regression'!S13^4+Regression!$CC$13*4*'Growth Regression'!S13^3+Regression!$CB$13*3*'Growth Regression'!S13^2  + Regression!$CA$13*2*'Growth Regression'!S13 + Regression!$BZ$13)/$A31</f>
        <v>4.0834157794084711E-2</v>
      </c>
      <c r="D31" s="117">
        <f xml:space="preserve"> (Regression!$CE$19*6*'Growth Regression'!S13^5+Regression!$CD$19*5*'Growth Regression'!S13^4+Regression!$CC$19*4*'Growth Regression'!S13^3 +Regression!$CB$19*3*'Growth Regression'!S13^2 + Regression!$CA$19*2*'Growth Regression'!S13 + Regression!$BZ$19)/$B31</f>
        <v>-9.5881488510246547E-3</v>
      </c>
      <c r="E31" s="117">
        <f xml:space="preserve"> (Regression!$CE$14*6*'Growth Regression'!S13^5+Regression!$CD$14*5*'Growth Regression'!S13^4+Regression!$CC$14*4*'Growth Regression'!S13^3+Regression!$CB$14*3*'Growth Regression'!S13^2  + Regression!$CA$14*2*'Growth Regression'!S13 + Regression!$BZ$14)/$B31</f>
        <v>1.1907830958138061E-3</v>
      </c>
      <c r="F31" s="117">
        <f xml:space="preserve"> (Regression!$CE$10*6*'Growth Regression'!S13^6+Regression!$CD$10*5*'Growth Regression'!S13^5+Regression!$CC$10*4*'Growth Regression'!S13^3+Regression!$CB$10*3*'Growth Regression'!S13^2  + Regression!$CA$10*2*'Growth Regression'!S13 + Regression!$BZ$10)/$B31</f>
        <v>1.3854737489578247E-3</v>
      </c>
      <c r="G31" s="117">
        <f xml:space="preserve"> (Regression!$CE$11*6*'Growth Regression'!S13^6+Regression!$CD$11*5*'Growth Regression'!S13^5+Regression!$CC$11*4*'Growth Regression'!S13^3+Regression!$CB$11*3*'Growth Regression'!S13^2  + Regression!$CA$11*2*'Growth Regression'!S13 + Regression!$BZ$11)/$B31</f>
        <v>9.9655499862548371E-4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115.8833333333605</v>
      </c>
      <c r="AL31" s="290">
        <f>Glutamine!U12</f>
        <v>0.57899999999999996</v>
      </c>
      <c r="AM31" s="290">
        <f>Glutamine!V12</f>
        <v>2.411</v>
      </c>
      <c r="AN31" s="290">
        <f>Glutamine!W12</f>
        <v>6.4889999999999999</v>
      </c>
      <c r="AO31" s="290">
        <f>Glutamine!X12</f>
        <v>1.7989999999999999</v>
      </c>
      <c r="AP31" s="290">
        <f>Glutamine!Y12</f>
        <v>0.8</v>
      </c>
      <c r="AQ31" s="290">
        <f>Glutamine!Z12</f>
        <v>34.248096094495885</v>
      </c>
      <c r="AR31" s="290">
        <f>Glutamine!AA12</f>
        <v>0.96</v>
      </c>
      <c r="AS31" s="290">
        <f>Glutamine!AB12</f>
        <v>9.57</v>
      </c>
      <c r="AT31" s="290">
        <f>Glutamine!AC12</f>
        <v>0</v>
      </c>
      <c r="AU31" s="290">
        <f>Glutamine!AD12</f>
        <v>0</v>
      </c>
      <c r="AV31" s="290">
        <f>Glutamine!AE12</f>
        <v>0</v>
      </c>
      <c r="AW31" s="290">
        <f>Glutamine!AF12</f>
        <v>7.659857904085257</v>
      </c>
      <c r="AX31" s="290">
        <f>Glutamine!AG12</f>
        <v>0</v>
      </c>
      <c r="AY31" s="290">
        <f>Glutamine!AH12</f>
        <v>0</v>
      </c>
      <c r="AZ31" s="290">
        <f>Glutamine!AI12</f>
        <v>0</v>
      </c>
      <c r="BA31" s="290">
        <f>Glutamine!AJ12</f>
        <v>0</v>
      </c>
      <c r="BB31" s="290">
        <f>Glutamine!AK12</f>
        <v>0</v>
      </c>
      <c r="BC31" s="290">
        <f>Glutamine!AL12</f>
        <v>0</v>
      </c>
      <c r="BD31" s="290">
        <f>Glutamine!AM12</f>
        <v>0</v>
      </c>
      <c r="BE31" s="290">
        <f>Glutamine!AN12</f>
        <v>0</v>
      </c>
      <c r="BF31" s="290">
        <f>Glutamine!AO12</f>
        <v>0</v>
      </c>
      <c r="BG31" s="290">
        <f>Glutamine!AP12</f>
        <v>0</v>
      </c>
      <c r="BH31" s="290">
        <f>Glutamine!AQ12</f>
        <v>0</v>
      </c>
      <c r="BI31" s="65"/>
    </row>
    <row r="32" spans="1:61">
      <c r="A32" s="117">
        <f>AVERAGE(Glutamine!H19:H20)</f>
        <v>15.808000428771972</v>
      </c>
      <c r="B32" s="119">
        <f>(Glutamine!H19*'In Process Calc.'!J15+'In Process Calc.'!E16*Glutamine!H20)/2/1000</f>
        <v>28.539209872359212</v>
      </c>
      <c r="C32" s="118">
        <f xml:space="preserve"> (Regression!$CE$13*6*'Growth Regression'!S14^5+Regression!$CD$13*5*'Growth Regression'!S14^4+Regression!$CC$13*4*'Growth Regression'!S14^3+Regression!$CB$13*3*'Growth Regression'!S14^2  + Regression!$CA$13*2*'Growth Regression'!S14 + Regression!$BZ$13)/$A32</f>
        <v>4.0299860323077877E-2</v>
      </c>
      <c r="D32" s="117">
        <f xml:space="preserve"> (Regression!$CE$19*6*'Growth Regression'!S14^5+Regression!$CD$19*5*'Growth Regression'!S14^4+Regression!$CC$19*4*'Growth Regression'!S14^3 +Regression!$CB$19*3*'Growth Regression'!S14^2 + Regression!$CA$19*2*'Growth Regression'!S14 + Regression!$BZ$19)/$B32</f>
        <v>-4.8115362171210971E-3</v>
      </c>
      <c r="E32" s="117">
        <f xml:space="preserve"> (Regression!$CE$14*6*'Growth Regression'!S14^5+Regression!$CD$14*5*'Growth Regression'!S14^4+Regression!$CC$14*4*'Growth Regression'!S14^3+Regression!$CB$14*3*'Growth Regression'!S14^2  + Regression!$CA$14*2*'Growth Regression'!S14 + Regression!$BZ$14)/$B32</f>
        <v>1.2136623663437176E-3</v>
      </c>
      <c r="F32" s="117">
        <f xml:space="preserve"> (Regression!$CE$10*6*'Growth Regression'!S14^6+Regression!$CD$10*5*'Growth Regression'!S14^5+Regression!$CC$10*4*'Growth Regression'!S14^3+Regression!$CB$10*3*'Growth Regression'!S14^2  + Regression!$CA$10*2*'Growth Regression'!S14 + Regression!$BZ$10)/$B32</f>
        <v>-7.6395077537742308E-4</v>
      </c>
      <c r="G32" s="117">
        <f xml:space="preserve"> (Regression!$CE$11*6*'Growth Regression'!S14^6+Regression!$CD$11*5*'Growth Regression'!S14^5+Regression!$CC$11*4*'Growth Regression'!S14^3+Regression!$CB$11*3*'Growth Regression'!S14^2  + Regression!$CA$11*2*'Growth Regression'!S14 + Regression!$BZ$11)/$B32</f>
        <v>6.2375254335919551E-4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141.08333333325572</v>
      </c>
      <c r="AL32" s="290">
        <f>Glutamine!U13</f>
        <v>1.4039999999999999</v>
      </c>
      <c r="AM32" s="290">
        <f>Glutamine!V13</f>
        <v>2.9489999999999998</v>
      </c>
      <c r="AN32" s="290">
        <f>Glutamine!W13</f>
        <v>6.7220000000000004</v>
      </c>
      <c r="AO32" s="290">
        <f>Glutamine!X13</f>
        <v>2.1890000000000001</v>
      </c>
      <c r="AP32" s="290">
        <f>Glutamine!Y13</f>
        <v>0.70099999999999996</v>
      </c>
      <c r="AQ32" s="290">
        <f>Glutamine!Z13</f>
        <v>33.526499256200182</v>
      </c>
      <c r="AR32" s="290">
        <f>Glutamine!AA13</f>
        <v>1.5780000000000001</v>
      </c>
      <c r="AS32" s="290">
        <f>Glutamine!AB13</f>
        <v>12.855</v>
      </c>
      <c r="AT32" s="290">
        <f>Glutamine!AC13</f>
        <v>0</v>
      </c>
      <c r="AU32" s="290">
        <f>Glutamine!AD13</f>
        <v>0</v>
      </c>
      <c r="AV32" s="290">
        <f>Glutamine!AE13</f>
        <v>0</v>
      </c>
      <c r="AW32" s="290">
        <f>Glutamine!AF13</f>
        <v>10.768206039076377</v>
      </c>
      <c r="AX32" s="290">
        <f>Glutamine!AG13</f>
        <v>0</v>
      </c>
      <c r="AY32" s="290">
        <f>Glutamine!AH13</f>
        <v>0</v>
      </c>
      <c r="AZ32" s="290">
        <f>Glutamine!AI13</f>
        <v>0</v>
      </c>
      <c r="BA32" s="290">
        <f>Glutamine!AJ13</f>
        <v>0</v>
      </c>
      <c r="BB32" s="290">
        <f>Glutamine!AK13</f>
        <v>0</v>
      </c>
      <c r="BC32" s="290">
        <f>Glutamine!AL13</f>
        <v>0</v>
      </c>
      <c r="BD32" s="290">
        <f>Glutamine!AM13</f>
        <v>0</v>
      </c>
      <c r="BE32" s="290">
        <f>Glutamine!AN13</f>
        <v>0</v>
      </c>
      <c r="BF32" s="290">
        <f>Glutamine!AO13</f>
        <v>0</v>
      </c>
      <c r="BG32" s="290">
        <f>Glutamine!AP13</f>
        <v>0</v>
      </c>
      <c r="BH32" s="290">
        <f>Glutamine!AQ13</f>
        <v>0</v>
      </c>
      <c r="BI32" s="65"/>
    </row>
    <row r="33" spans="1:61">
      <c r="A33" s="117">
        <f>AVERAGE(Glutamine!H20:H21)</f>
        <v>14.185200078582763</v>
      </c>
      <c r="B33" s="119">
        <f>(Glutamine!H20*'In Process Calc.'!J16+'In Process Calc.'!E17*Glutamine!H21)/2/1000</f>
        <v>25.553289016532563</v>
      </c>
      <c r="C33" s="118">
        <f xml:space="preserve"> (Regression!$CE$13*6*'Growth Regression'!S15^5+Regression!$CD$13*5*'Growth Regression'!S15^4+Regression!$CC$13*4*'Growth Regression'!S15^3+Regression!$CB$13*3*'Growth Regression'!S15^2  + Regression!$CA$13*2*'Growth Regression'!S15 + Regression!$BZ$13)/$A33</f>
        <v>4.0709785377592005E-2</v>
      </c>
      <c r="D33" s="117">
        <f xml:space="preserve"> (Regression!$CE$19*6*'Growth Regression'!S15^5+Regression!$CD$19*5*'Growth Regression'!S15^4+Regression!$CC$19*4*'Growth Regression'!S15^3 +Regression!$CB$19*3*'Growth Regression'!S15^2 + Regression!$CA$19*2*'Growth Regression'!S15 + Regression!$BZ$19)/$B33</f>
        <v>8.6841707018281908E-3</v>
      </c>
      <c r="E33" s="117">
        <f xml:space="preserve"> (Regression!$CE$14*6*'Growth Regression'!S15^5+Regression!$CD$14*5*'Growth Regression'!S15^4+Regression!$CC$14*4*'Growth Regression'!S15^3+Regression!$CB$14*3*'Growth Regression'!S15^2  + Regression!$CA$14*2*'Growth Regression'!S15 + Regression!$BZ$14)/$B33</f>
        <v>1.0878421764874103E-3</v>
      </c>
      <c r="F33" s="117">
        <f xml:space="preserve"> (Regression!$CE$10*6*'Growth Regression'!S15^6+Regression!$CD$10*5*'Growth Regression'!S15^5+Regression!$CC$10*4*'Growth Regression'!S15^3+Regression!$CB$10*3*'Growth Regression'!S15^2  + Regression!$CA$10*2*'Growth Regression'!S15 + Regression!$BZ$10)/$B33</f>
        <v>-4.5541134074237035E-3</v>
      </c>
      <c r="G33" s="117">
        <f xml:space="preserve"> (Regression!$CE$11*6*'Growth Regression'!S15^6+Regression!$CD$11*5*'Growth Regression'!S15^5+Regression!$CC$11*4*'Growth Regression'!S15^3+Regression!$CB$11*3*'Growth Regression'!S15^2  + Regression!$CA$11*2*'Growth Regression'!S15 + Regression!$BZ$11)/$B33</f>
        <v>-3.2579216015671725E-4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164.73333333333721</v>
      </c>
      <c r="AL33" s="290">
        <f>Glutamine!U14</f>
        <v>3.0390000000000001</v>
      </c>
      <c r="AM33" s="290">
        <f>Glutamine!V14</f>
        <v>3.3559999999999999</v>
      </c>
      <c r="AN33" s="290">
        <f>Glutamine!W14</f>
        <v>5.673</v>
      </c>
      <c r="AO33" s="290">
        <f>Glutamine!X14</f>
        <v>2.976</v>
      </c>
      <c r="AP33" s="290">
        <f>Glutamine!Y14</f>
        <v>0.61899999999999999</v>
      </c>
      <c r="AQ33" s="290">
        <f>Glutamine!Z14</f>
        <v>29.974022513821357</v>
      </c>
      <c r="AR33" s="290">
        <f>Glutamine!AA14</f>
        <v>2.4569999999999999</v>
      </c>
      <c r="AS33" s="290">
        <f>Glutamine!AB14</f>
        <v>16.155999999999999</v>
      </c>
      <c r="AT33" s="290">
        <f>Glutamine!AC14</f>
        <v>0</v>
      </c>
      <c r="AU33" s="290">
        <f>Glutamine!AD14</f>
        <v>0</v>
      </c>
      <c r="AV33" s="290">
        <f>Glutamine!AE14</f>
        <v>0</v>
      </c>
      <c r="AW33" s="290">
        <f>Glutamine!AF14</f>
        <v>13.987566607460035</v>
      </c>
      <c r="AX33" s="290">
        <f>Glutamine!AG14</f>
        <v>0</v>
      </c>
      <c r="AY33" s="290">
        <f>Glutamine!AH14</f>
        <v>0</v>
      </c>
      <c r="AZ33" s="290">
        <f>Glutamine!AI14</f>
        <v>0</v>
      </c>
      <c r="BA33" s="290">
        <f>Glutamine!AJ14</f>
        <v>0</v>
      </c>
      <c r="BB33" s="290">
        <f>Glutamine!AK14</f>
        <v>0</v>
      </c>
      <c r="BC33" s="290">
        <f>Glutamine!AL14</f>
        <v>0</v>
      </c>
      <c r="BD33" s="290">
        <f>Glutamine!AM14</f>
        <v>0</v>
      </c>
      <c r="BE33" s="290">
        <f>Glutamine!AN14</f>
        <v>0</v>
      </c>
      <c r="BF33" s="290">
        <f>Glutamine!AO14</f>
        <v>0</v>
      </c>
      <c r="BG33" s="290">
        <f>Glutamine!AP14</f>
        <v>0</v>
      </c>
      <c r="BH33" s="290">
        <f>Glutamine!AQ14</f>
        <v>0</v>
      </c>
      <c r="BI33" s="65"/>
    </row>
    <row r="34" spans="1:61">
      <c r="A34" s="117">
        <f>AVERAGE(Glutamine!H21:H22)</f>
        <v>12.884300096130371</v>
      </c>
      <c r="B34" s="119">
        <f>(Glutamine!H21*'In Process Calc.'!J17+'In Process Calc.'!E18*Glutamine!H22)/2/1000</f>
        <v>11.597301675416906</v>
      </c>
      <c r="C34" s="118">
        <f xml:space="preserve"> (Regression!$CE$13*6*'Growth Regression'!S16^5+Regression!$CD$13*5*'Growth Regression'!S16^4+Regression!$CC$13*4*'Growth Regression'!S16^3+Regression!$CB$13*3*'Growth Regression'!S16^2  + Regression!$CA$13*2*'Growth Regression'!S16 + Regression!$BZ$13)/$A34</f>
        <v>2.464650022126654E-4</v>
      </c>
      <c r="D34" s="117">
        <f xml:space="preserve"> (Regression!$CE$19*6*'Growth Regression'!S16^5+Regression!$CD$19*5*'Growth Regression'!S16^4+Regression!$CC$19*4*'Growth Regression'!S16^3 +Regression!$CB$19*3*'Growth Regression'!S16^2 + Regression!$CA$19*2*'Growth Regression'!S16 + Regression!$BZ$19)/$B34</f>
        <v>-4.9434825083795721E-4</v>
      </c>
      <c r="E34" s="117">
        <f xml:space="preserve"> (Regression!$CE$14*6*'Growth Regression'!S16^5+Regression!$CD$14*5*'Growth Regression'!S16^4+Regression!$CC$14*4*'Growth Regression'!S16^3+Regression!$CB$14*3*'Growth Regression'!S16^2  + Regression!$CA$14*2*'Growth Regression'!S16 + Regression!$BZ$14)/$B34</f>
        <v>-5.863880389989899E-3</v>
      </c>
      <c r="F34" s="117">
        <f xml:space="preserve"> (Regression!$CE$10*6*'Growth Regression'!S16^6+Regression!$CD$10*5*'Growth Regression'!S16^5+Regression!$CC$10*4*'Growth Regression'!S16^3+Regression!$CB$10*3*'Growth Regression'!S16^2  + Regression!$CA$10*2*'Growth Regression'!S16 + Regression!$BZ$10)/$B34</f>
        <v>3.5504462674739584E-3</v>
      </c>
      <c r="G34" s="117">
        <f xml:space="preserve"> (Regression!$CE$11*6*'Growth Regression'!S16^6+Regression!$CD$11*5*'Growth Regression'!S16^5+Regression!$CC$11*4*'Growth Regression'!S16^3+Regression!$CB$11*3*'Growth Regression'!S16^2  + Regression!$CA$11*2*'Growth Regression'!S16 + Regression!$BZ$11)/$B34</f>
        <v>7.7439436707646076E-3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189.11666666652309</v>
      </c>
      <c r="AL34" s="290">
        <f>Glutamine!U15</f>
        <v>5.4450000000000003</v>
      </c>
      <c r="AM34" s="290">
        <f>Glutamine!V15</f>
        <v>3.2080000000000002</v>
      </c>
      <c r="AN34" s="290">
        <f>Glutamine!W15</f>
        <v>1.135</v>
      </c>
      <c r="AO34" s="290">
        <f>Glutamine!X15</f>
        <v>3.758</v>
      </c>
      <c r="AP34" s="290">
        <f>Glutamine!Y15</f>
        <v>0.44500000000000001</v>
      </c>
      <c r="AQ34" s="290">
        <f>Glutamine!Z15</f>
        <v>18.650502897488842</v>
      </c>
      <c r="AR34" s="290">
        <f>Glutamine!AA15</f>
        <v>3.4380000000000002</v>
      </c>
      <c r="AS34" s="290">
        <f>Glutamine!AB15</f>
        <v>15.374000000000001</v>
      </c>
      <c r="AT34" s="290">
        <f>Glutamine!AC15</f>
        <v>0</v>
      </c>
      <c r="AU34" s="290">
        <f>Glutamine!AD15</f>
        <v>0</v>
      </c>
      <c r="AV34" s="290">
        <f>Glutamine!AE15</f>
        <v>0</v>
      </c>
      <c r="AW34" s="290">
        <f>Glutamine!AF15</f>
        <v>15.430728241563054</v>
      </c>
      <c r="AX34" s="290">
        <f>Glutamine!AG15</f>
        <v>0</v>
      </c>
      <c r="AY34" s="290">
        <f>Glutamine!AH15</f>
        <v>0</v>
      </c>
      <c r="AZ34" s="290">
        <f>Glutamine!AI15</f>
        <v>0</v>
      </c>
      <c r="BA34" s="290">
        <f>Glutamine!AJ15</f>
        <v>0</v>
      </c>
      <c r="BB34" s="290">
        <f>Glutamine!AK15</f>
        <v>0</v>
      </c>
      <c r="BC34" s="290">
        <f>Glutamine!AL15</f>
        <v>0</v>
      </c>
      <c r="BD34" s="290">
        <f>Glutamine!AM15</f>
        <v>0</v>
      </c>
      <c r="BE34" s="290">
        <f>Glutamine!AN15</f>
        <v>0</v>
      </c>
      <c r="BF34" s="290">
        <f>Glutamine!AO15</f>
        <v>0</v>
      </c>
      <c r="BG34" s="290">
        <f>Glutamine!AP15</f>
        <v>0</v>
      </c>
      <c r="BH34" s="290">
        <f>Glutamine!AQ15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213.06666666653473</v>
      </c>
      <c r="AL35" s="290">
        <f>Glutamine!U16</f>
        <v>7.3079999999999998</v>
      </c>
      <c r="AM35" s="290">
        <f>Glutamine!V16</f>
        <v>2.6469999999999998</v>
      </c>
      <c r="AN35" s="290">
        <f>Glutamine!W16</f>
        <v>5.8000000000000003E-2</v>
      </c>
      <c r="AO35" s="290">
        <f>Glutamine!X16</f>
        <v>3.4060000000000001</v>
      </c>
      <c r="AP35" s="290">
        <f>Glutamine!Y16</f>
        <v>0.26100000000000001</v>
      </c>
      <c r="AQ35" s="290">
        <f>Glutamine!Z16</f>
        <v>9.5472812451430986</v>
      </c>
      <c r="AR35" s="290">
        <f>Glutamine!AA16</f>
        <v>3.2010000000000001</v>
      </c>
      <c r="AS35" s="290">
        <f>Glutamine!AB16</f>
        <v>12.234</v>
      </c>
      <c r="AT35" s="290">
        <f>Glutamine!AC16</f>
        <v>0</v>
      </c>
      <c r="AU35" s="290">
        <f>Glutamine!AD16</f>
        <v>0</v>
      </c>
      <c r="AV35" s="290">
        <f>Glutamine!AE16</f>
        <v>0</v>
      </c>
      <c r="AW35" s="290">
        <f>Glutamine!AF16</f>
        <v>11.323268206039078</v>
      </c>
      <c r="AX35" s="290">
        <f>Glutamine!AG16</f>
        <v>0</v>
      </c>
      <c r="AY35" s="290">
        <f>Glutamine!AH16</f>
        <v>0</v>
      </c>
      <c r="AZ35" s="290">
        <f>Glutamine!AI16</f>
        <v>0</v>
      </c>
      <c r="BA35" s="290">
        <f>Glutamine!AJ16</f>
        <v>0</v>
      </c>
      <c r="BB35" s="290">
        <f>Glutamine!AK16</f>
        <v>0</v>
      </c>
      <c r="BC35" s="290">
        <f>Glutamine!AL16</f>
        <v>0</v>
      </c>
      <c r="BD35" s="290">
        <f>Glutamine!AM16</f>
        <v>0</v>
      </c>
      <c r="BE35" s="290">
        <f>Glutamine!AN16</f>
        <v>0</v>
      </c>
      <c r="BF35" s="290">
        <f>Glutamine!AO16</f>
        <v>0</v>
      </c>
      <c r="BG35" s="290">
        <f>Glutamine!AP16</f>
        <v>0</v>
      </c>
      <c r="BH35" s="290">
        <f>Glutamine!AQ16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238.18333333334886</v>
      </c>
      <c r="AL36" s="290">
        <f>Glutamine!U17</f>
        <v>7.4710000000000001</v>
      </c>
      <c r="AM36" s="290">
        <f>Glutamine!V17</f>
        <v>2.246</v>
      </c>
      <c r="AN36" s="290">
        <f>Glutamine!W17</f>
        <v>5.8999999999999997E-2</v>
      </c>
      <c r="AO36" s="290">
        <f>Glutamine!X17</f>
        <v>2.5259999999999998</v>
      </c>
      <c r="AP36" s="290">
        <f>Glutamine!Y17</f>
        <v>0.14199999999999999</v>
      </c>
      <c r="AQ36" s="290">
        <f>Glutamine!Z17</f>
        <v>6.2723417482626154</v>
      </c>
      <c r="AR36" s="290">
        <f>Glutamine!AA17</f>
        <v>3.3319999999999999</v>
      </c>
      <c r="AS36" s="290">
        <f>Glutamine!AB17</f>
        <v>8.4719999999999995</v>
      </c>
      <c r="AT36" s="290">
        <f>Glutamine!AC17</f>
        <v>0</v>
      </c>
      <c r="AU36" s="290">
        <f>Glutamine!AD17</f>
        <v>0</v>
      </c>
      <c r="AV36" s="290">
        <f>Glutamine!AE17</f>
        <v>0</v>
      </c>
      <c r="AW36" s="290">
        <f>Glutamine!AF17</f>
        <v>8.6589698046181169</v>
      </c>
      <c r="AX36" s="290">
        <f>Glutamine!AG17</f>
        <v>0</v>
      </c>
      <c r="AY36" s="290">
        <f>Glutamine!AH17</f>
        <v>0</v>
      </c>
      <c r="AZ36" s="290">
        <f>Glutamine!AI17</f>
        <v>0</v>
      </c>
      <c r="BA36" s="290">
        <f>Glutamine!AJ17</f>
        <v>0</v>
      </c>
      <c r="BB36" s="290">
        <f>Glutamine!AK17</f>
        <v>0</v>
      </c>
      <c r="BC36" s="290">
        <f>Glutamine!AL17</f>
        <v>0</v>
      </c>
      <c r="BD36" s="290">
        <f>Glutamine!AM17</f>
        <v>0</v>
      </c>
      <c r="BE36" s="290">
        <f>Glutamine!AN17</f>
        <v>0</v>
      </c>
      <c r="BF36" s="290">
        <f>Glutamine!AO17</f>
        <v>0</v>
      </c>
      <c r="BG36" s="290">
        <f>Glutamine!AP17</f>
        <v>0</v>
      </c>
      <c r="BH36" s="290">
        <f>Glutamine!AQ17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261.83333333325572</v>
      </c>
      <c r="AL37" s="290">
        <f>Glutamine!U18</f>
        <v>6.4710000000000001</v>
      </c>
      <c r="AM37" s="290">
        <f>Glutamine!V18</f>
        <v>1.889</v>
      </c>
      <c r="AN37" s="290">
        <f>Glutamine!W18</f>
        <v>6.8000000000000005E-2</v>
      </c>
      <c r="AO37" s="290">
        <f>Glutamine!X18</f>
        <v>2.2080000000000002</v>
      </c>
      <c r="AP37" s="290">
        <f>Glutamine!Y18</f>
        <v>8.5999999999999993E-2</v>
      </c>
      <c r="AQ37" s="290">
        <f>Glutamine!Z18</f>
        <v>7.8820577721530221</v>
      </c>
      <c r="AR37" s="290">
        <f>Glutamine!AA18</f>
        <v>2.7109999999999999</v>
      </c>
      <c r="AS37" s="290">
        <f>Glutamine!AB18</f>
        <v>5.944</v>
      </c>
      <c r="AT37" s="290">
        <f>Glutamine!AC18</f>
        <v>0</v>
      </c>
      <c r="AU37" s="290">
        <f>Glutamine!AD18</f>
        <v>0</v>
      </c>
      <c r="AV37" s="290">
        <f>Glutamine!AE18</f>
        <v>0</v>
      </c>
      <c r="AW37" s="290">
        <f>Glutamine!AF18</f>
        <v>5.3285968028419184</v>
      </c>
      <c r="AX37" s="290">
        <f>Glutamine!AG18</f>
        <v>0</v>
      </c>
      <c r="AY37" s="290">
        <f>Glutamine!AH18</f>
        <v>0</v>
      </c>
      <c r="AZ37" s="290">
        <f>Glutamine!AI18</f>
        <v>0</v>
      </c>
      <c r="BA37" s="290">
        <f>Glutamine!AJ18</f>
        <v>0</v>
      </c>
      <c r="BB37" s="290">
        <f>Glutamine!AK18</f>
        <v>0</v>
      </c>
      <c r="BC37" s="290">
        <f>Glutamine!AL18</f>
        <v>0</v>
      </c>
      <c r="BD37" s="290">
        <f>Glutamine!AM18</f>
        <v>0</v>
      </c>
      <c r="BE37" s="290">
        <f>Glutamine!AN18</f>
        <v>0</v>
      </c>
      <c r="BF37" s="290">
        <f>Glutamine!AO18</f>
        <v>0</v>
      </c>
      <c r="BG37" s="290">
        <f>Glutamine!AP18</f>
        <v>0</v>
      </c>
      <c r="BH37" s="290">
        <f>Glutamine!AQ18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284.83333333331393</v>
      </c>
      <c r="AL38" s="290">
        <f>Glutamine!U19</f>
        <v>4.76</v>
      </c>
      <c r="AM38" s="290">
        <f>Glutamine!V19</f>
        <v>1.5740000000000001</v>
      </c>
      <c r="AN38" s="290">
        <f>Glutamine!W19</f>
        <v>6.7000000000000004E-2</v>
      </c>
      <c r="AO38" s="290">
        <f>Glutamine!X19</f>
        <v>1.716</v>
      </c>
      <c r="AP38" s="290">
        <f>Glutamine!Y19</f>
        <v>9.9000000000000005E-2</v>
      </c>
      <c r="AQ38" s="290">
        <f>Glutamine!Z19</f>
        <v>8.8811918559470691</v>
      </c>
      <c r="AR38" s="290">
        <f>Glutamine!AA19</f>
        <v>2.5529999999999999</v>
      </c>
      <c r="AS38" s="290">
        <f>Glutamine!AB19</f>
        <v>3.5590000000000002</v>
      </c>
      <c r="AT38" s="290">
        <f>Glutamine!AC19</f>
        <v>0</v>
      </c>
      <c r="AU38" s="290">
        <f>Glutamine!AD19</f>
        <v>0</v>
      </c>
      <c r="AV38" s="290">
        <f>Glutamine!AE19</f>
        <v>0</v>
      </c>
      <c r="AW38" s="290">
        <f>Glutamine!AF19</f>
        <v>3.3303730017761985</v>
      </c>
      <c r="AX38" s="290">
        <f>Glutamine!AG19</f>
        <v>0</v>
      </c>
      <c r="AY38" s="290">
        <f>Glutamine!AH19</f>
        <v>0</v>
      </c>
      <c r="AZ38" s="290">
        <f>Glutamine!AI19</f>
        <v>0</v>
      </c>
      <c r="BA38" s="290">
        <f>Glutamine!AJ19</f>
        <v>0</v>
      </c>
      <c r="BB38" s="290">
        <f>Glutamine!AK19</f>
        <v>0</v>
      </c>
      <c r="BC38" s="290">
        <f>Glutamine!AL19</f>
        <v>0</v>
      </c>
      <c r="BD38" s="290">
        <f>Glutamine!AM19</f>
        <v>0</v>
      </c>
      <c r="BE38" s="290">
        <f>Glutamine!AN19</f>
        <v>0</v>
      </c>
      <c r="BF38" s="290">
        <f>Glutamine!AO19</f>
        <v>0</v>
      </c>
      <c r="BG38" s="290">
        <f>Glutamine!AP19</f>
        <v>0</v>
      </c>
      <c r="BH38" s="290">
        <f>Glutamine!AQ19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112</v>
      </c>
      <c r="B1" t="s">
        <v>507</v>
      </c>
      <c r="C1" t="s">
        <v>509</v>
      </c>
      <c r="D1" t="s">
        <v>514</v>
      </c>
      <c r="E1" t="s">
        <v>515</v>
      </c>
      <c r="F1" t="s">
        <v>516</v>
      </c>
      <c r="G1" t="s">
        <v>517</v>
      </c>
      <c r="H1" t="s">
        <v>518</v>
      </c>
      <c r="I1" t="s">
        <v>519</v>
      </c>
      <c r="J1" t="s">
        <v>520</v>
      </c>
      <c r="K1" t="s">
        <v>521</v>
      </c>
      <c r="L1" t="s">
        <v>522</v>
      </c>
      <c r="M1" t="s">
        <v>523</v>
      </c>
      <c r="N1" t="s">
        <v>524</v>
      </c>
      <c r="O1" t="s">
        <v>525</v>
      </c>
      <c r="P1" t="s">
        <v>526</v>
      </c>
      <c r="Q1" t="s">
        <v>527</v>
      </c>
      <c r="R1" t="s">
        <v>528</v>
      </c>
      <c r="S1" t="s">
        <v>529</v>
      </c>
      <c r="T1" t="s">
        <v>530</v>
      </c>
      <c r="U1" t="s">
        <v>531</v>
      </c>
      <c r="V1" t="s">
        <v>532</v>
      </c>
      <c r="W1" t="s">
        <v>533</v>
      </c>
      <c r="X1" t="s">
        <v>534</v>
      </c>
      <c r="Y1" t="s">
        <v>535</v>
      </c>
      <c r="Z1" t="s">
        <v>536</v>
      </c>
      <c r="AA1" t="s">
        <v>537</v>
      </c>
      <c r="AB1" t="s">
        <v>538</v>
      </c>
      <c r="AC1" t="s">
        <v>539</v>
      </c>
      <c r="AD1" t="s">
        <v>540</v>
      </c>
      <c r="AE1" t="s">
        <v>541</v>
      </c>
      <c r="AF1" t="s">
        <v>542</v>
      </c>
      <c r="AG1" t="s">
        <v>543</v>
      </c>
      <c r="AH1" t="s">
        <v>544</v>
      </c>
      <c r="AI1" t="s">
        <v>545</v>
      </c>
      <c r="AJ1" t="s">
        <v>546</v>
      </c>
      <c r="AK1" t="s">
        <v>547</v>
      </c>
      <c r="AL1" t="s">
        <v>548</v>
      </c>
      <c r="AM1" t="s">
        <v>549</v>
      </c>
      <c r="AN1" t="s">
        <v>550</v>
      </c>
      <c r="AO1" t="s">
        <v>551</v>
      </c>
      <c r="AP1" t="s">
        <v>552</v>
      </c>
      <c r="AQ1" t="s">
        <v>553</v>
      </c>
      <c r="AR1" t="s">
        <v>554</v>
      </c>
      <c r="AS1" t="s">
        <v>555</v>
      </c>
      <c r="AT1" t="s">
        <v>556</v>
      </c>
      <c r="AU1" t="s">
        <v>557</v>
      </c>
      <c r="AV1" t="s">
        <v>558</v>
      </c>
      <c r="AW1" t="s">
        <v>559</v>
      </c>
      <c r="AX1" t="s">
        <v>560</v>
      </c>
      <c r="AY1" t="s">
        <v>561</v>
      </c>
      <c r="AZ1" t="s">
        <v>562</v>
      </c>
      <c r="BA1" t="s">
        <v>563</v>
      </c>
      <c r="BB1" t="s">
        <v>564</v>
      </c>
      <c r="BC1" t="s">
        <v>565</v>
      </c>
      <c r="BD1" t="s">
        <v>566</v>
      </c>
      <c r="BE1" t="s">
        <v>567</v>
      </c>
      <c r="BF1" t="s">
        <v>568</v>
      </c>
      <c r="BG1" t="s">
        <v>569</v>
      </c>
      <c r="BH1" t="s">
        <v>570</v>
      </c>
      <c r="BI1" t="s">
        <v>571</v>
      </c>
      <c r="BJ1" t="s">
        <v>572</v>
      </c>
      <c r="BK1" t="s">
        <v>573</v>
      </c>
      <c r="BL1" t="s">
        <v>574</v>
      </c>
      <c r="BM1" t="s">
        <v>575</v>
      </c>
      <c r="BN1" t="s">
        <v>576</v>
      </c>
      <c r="BO1" t="s">
        <v>587</v>
      </c>
      <c r="BP1" t="s">
        <v>588</v>
      </c>
      <c r="BQ1" t="s">
        <v>577</v>
      </c>
      <c r="BR1" t="s">
        <v>709</v>
      </c>
    </row>
    <row r="2" spans="1:70">
      <c r="A2" t="s">
        <v>580</v>
      </c>
      <c r="B2" t="s">
        <v>585</v>
      </c>
      <c r="C2" t="s">
        <v>513</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580</v>
      </c>
      <c r="B3" t="s">
        <v>585</v>
      </c>
      <c r="C3" t="s">
        <v>511</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580</v>
      </c>
      <c r="B4" t="s">
        <v>585</v>
      </c>
      <c r="C4" t="s">
        <v>512</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578</v>
      </c>
      <c r="B5" t="s">
        <v>585</v>
      </c>
      <c r="C5" t="s">
        <v>513</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578</v>
      </c>
      <c r="B6" t="s">
        <v>585</v>
      </c>
      <c r="C6" t="s">
        <v>511</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578</v>
      </c>
      <c r="B7" t="s">
        <v>585</v>
      </c>
      <c r="C7" t="s">
        <v>512</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579</v>
      </c>
      <c r="B8" t="s">
        <v>585</v>
      </c>
      <c r="C8" t="s">
        <v>513</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579</v>
      </c>
      <c r="B9" t="s">
        <v>585</v>
      </c>
      <c r="C9" t="s">
        <v>511</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579</v>
      </c>
      <c r="B10" t="s">
        <v>585</v>
      </c>
      <c r="C10" t="s">
        <v>512</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481</v>
      </c>
      <c r="B11" t="s">
        <v>510</v>
      </c>
      <c r="C11" t="s">
        <v>513</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481</v>
      </c>
      <c r="B12" t="s">
        <v>510</v>
      </c>
      <c r="C12" t="s">
        <v>511</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481</v>
      </c>
      <c r="B13" t="s">
        <v>510</v>
      </c>
      <c r="C13" t="s">
        <v>512</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485</v>
      </c>
      <c r="B14" t="s">
        <v>510</v>
      </c>
      <c r="C14" t="s">
        <v>513</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485</v>
      </c>
      <c r="B15" t="s">
        <v>510</v>
      </c>
      <c r="C15" t="s">
        <v>511</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485</v>
      </c>
      <c r="B16" t="s">
        <v>510</v>
      </c>
      <c r="C16" t="s">
        <v>512</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581</v>
      </c>
      <c r="B17" t="s">
        <v>510</v>
      </c>
      <c r="C17" t="s">
        <v>513</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581</v>
      </c>
      <c r="B18" t="s">
        <v>510</v>
      </c>
      <c r="C18" t="s">
        <v>511</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581</v>
      </c>
      <c r="B19" t="s">
        <v>510</v>
      </c>
      <c r="C19" t="s">
        <v>512</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582</v>
      </c>
      <c r="B20" t="s">
        <v>586</v>
      </c>
      <c r="C20" t="s">
        <v>513</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582</v>
      </c>
      <c r="B21" t="s">
        <v>586</v>
      </c>
      <c r="C21" t="s">
        <v>511</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582</v>
      </c>
      <c r="B22" t="s">
        <v>586</v>
      </c>
      <c r="C22" t="s">
        <v>512</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583</v>
      </c>
      <c r="B23" t="s">
        <v>586</v>
      </c>
      <c r="C23" t="s">
        <v>513</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583</v>
      </c>
      <c r="B24" t="s">
        <v>586</v>
      </c>
      <c r="C24" t="s">
        <v>511</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583</v>
      </c>
      <c r="B25" t="s">
        <v>586</v>
      </c>
      <c r="C25" t="s">
        <v>512</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584</v>
      </c>
      <c r="B26" t="s">
        <v>586</v>
      </c>
      <c r="C26" t="s">
        <v>513</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584</v>
      </c>
      <c r="B27" t="s">
        <v>586</v>
      </c>
      <c r="C27" t="s">
        <v>511</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584</v>
      </c>
      <c r="B28" t="s">
        <v>586</v>
      </c>
      <c r="C28" t="s">
        <v>512</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A2" sqref="A2:XFD16"/>
    </sheetView>
  </sheetViews>
  <sheetFormatPr baseColWidth="10" defaultColWidth="8.83203125" defaultRowHeight="13"/>
  <cols>
    <col min="2" max="2" width="29.5" customWidth="1"/>
    <col min="9" max="9" width="11.5" bestFit="1" customWidth="1"/>
  </cols>
  <sheetData>
    <row r="1" spans="1:103">
      <c r="A1" t="str">
        <f>Glutamine!A6</f>
        <v>SAMPLE #</v>
      </c>
      <c r="B1" t="s">
        <v>112</v>
      </c>
      <c r="C1" t="s">
        <v>507</v>
      </c>
      <c r="D1" t="s">
        <v>508</v>
      </c>
      <c r="E1" t="s">
        <v>710</v>
      </c>
      <c r="F1" t="s">
        <v>606</v>
      </c>
      <c r="G1" t="s">
        <v>509</v>
      </c>
      <c r="H1" t="str">
        <f>Glutamine!B6</f>
        <v>Day</v>
      </c>
      <c r="I1" t="str">
        <f>Glutamine!C6</f>
        <v>RUN TIME (HOURS)</v>
      </c>
      <c r="J1" t="str">
        <f>'In Process Calc.'!B2</f>
        <v>RUN TIME (DAYS)</v>
      </c>
      <c r="K1" t="str">
        <f>'In Process Calc.'!C2</f>
        <v>RUN TIME (HOURS)</v>
      </c>
      <c r="L1" t="s">
        <v>489</v>
      </c>
      <c r="M1" t="s">
        <v>491</v>
      </c>
      <c r="N1" t="s">
        <v>490</v>
      </c>
      <c r="O1" t="s">
        <v>492</v>
      </c>
      <c r="P1" t="s">
        <v>493</v>
      </c>
      <c r="Q1" s="323" t="s">
        <v>494</v>
      </c>
      <c r="R1" s="323" t="s">
        <v>711</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495</v>
      </c>
      <c r="Z1" t="s">
        <v>496</v>
      </c>
      <c r="AA1" t="s">
        <v>497</v>
      </c>
      <c r="AB1" t="s">
        <v>498</v>
      </c>
      <c r="AC1" t="s">
        <v>499</v>
      </c>
      <c r="AD1" t="s">
        <v>500</v>
      </c>
      <c r="AE1" t="s">
        <v>501</v>
      </c>
      <c r="AF1" t="s">
        <v>502</v>
      </c>
      <c r="AG1" t="s">
        <v>503</v>
      </c>
      <c r="AH1" t="s">
        <v>504</v>
      </c>
      <c r="AI1" t="s">
        <v>505</v>
      </c>
      <c r="AJ1" t="s">
        <v>506</v>
      </c>
      <c r="AK1" t="s">
        <v>514</v>
      </c>
      <c r="AL1" t="s">
        <v>515</v>
      </c>
      <c r="AM1" t="s">
        <v>516</v>
      </c>
      <c r="AN1" t="s">
        <v>517</v>
      </c>
      <c r="AO1" t="s">
        <v>518</v>
      </c>
      <c r="AP1" t="s">
        <v>519</v>
      </c>
      <c r="AQ1" t="s">
        <v>520</v>
      </c>
      <c r="AR1" t="s">
        <v>521</v>
      </c>
      <c r="AS1" t="s">
        <v>522</v>
      </c>
      <c r="AT1" t="s">
        <v>523</v>
      </c>
      <c r="AU1" t="s">
        <v>524</v>
      </c>
      <c r="AV1" t="s">
        <v>525</v>
      </c>
      <c r="AW1" t="s">
        <v>526</v>
      </c>
      <c r="AX1" t="s">
        <v>527</v>
      </c>
      <c r="AY1" t="s">
        <v>528</v>
      </c>
      <c r="AZ1" t="s">
        <v>529</v>
      </c>
      <c r="BA1" t="s">
        <v>530</v>
      </c>
      <c r="BB1" t="s">
        <v>531</v>
      </c>
      <c r="BC1" t="s">
        <v>532</v>
      </c>
      <c r="BD1" t="s">
        <v>533</v>
      </c>
      <c r="BE1" t="s">
        <v>534</v>
      </c>
      <c r="BF1" t="s">
        <v>535</v>
      </c>
      <c r="BG1" t="s">
        <v>536</v>
      </c>
      <c r="BH1" t="s">
        <v>537</v>
      </c>
      <c r="BI1" t="s">
        <v>538</v>
      </c>
      <c r="BJ1" t="s">
        <v>539</v>
      </c>
      <c r="BK1" t="s">
        <v>540</v>
      </c>
      <c r="BL1" t="s">
        <v>541</v>
      </c>
      <c r="BM1" t="s">
        <v>542</v>
      </c>
      <c r="BN1" t="s">
        <v>543</v>
      </c>
      <c r="BO1" t="s">
        <v>544</v>
      </c>
      <c r="BP1" t="s">
        <v>545</v>
      </c>
      <c r="BQ1" t="s">
        <v>546</v>
      </c>
      <c r="BR1" t="s">
        <v>547</v>
      </c>
      <c r="BS1" t="s">
        <v>548</v>
      </c>
      <c r="BT1" t="s">
        <v>549</v>
      </c>
      <c r="BU1" t="s">
        <v>550</v>
      </c>
      <c r="BV1" t="s">
        <v>551</v>
      </c>
      <c r="BW1" t="s">
        <v>552</v>
      </c>
      <c r="BX1" t="s">
        <v>553</v>
      </c>
      <c r="BY1" t="s">
        <v>554</v>
      </c>
      <c r="BZ1" t="s">
        <v>555</v>
      </c>
      <c r="CA1" t="s">
        <v>556</v>
      </c>
      <c r="CB1" t="s">
        <v>557</v>
      </c>
      <c r="CC1" t="s">
        <v>558</v>
      </c>
      <c r="CD1" t="s">
        <v>559</v>
      </c>
      <c r="CE1" t="s">
        <v>560</v>
      </c>
      <c r="CF1" t="s">
        <v>561</v>
      </c>
      <c r="CG1" t="s">
        <v>562</v>
      </c>
      <c r="CH1" t="s">
        <v>563</v>
      </c>
      <c r="CI1" t="s">
        <v>564</v>
      </c>
      <c r="CJ1" t="s">
        <v>565</v>
      </c>
      <c r="CK1" t="s">
        <v>566</v>
      </c>
      <c r="CL1" t="s">
        <v>567</v>
      </c>
      <c r="CM1" t="s">
        <v>568</v>
      </c>
      <c r="CN1" t="s">
        <v>569</v>
      </c>
      <c r="CO1" t="s">
        <v>570</v>
      </c>
      <c r="CP1" t="s">
        <v>571</v>
      </c>
      <c r="CQ1" t="s">
        <v>572</v>
      </c>
      <c r="CR1" t="s">
        <v>573</v>
      </c>
      <c r="CS1" t="s">
        <v>574</v>
      </c>
      <c r="CT1" t="s">
        <v>575</v>
      </c>
      <c r="CU1" t="s">
        <v>576</v>
      </c>
      <c r="CV1" t="s">
        <v>587</v>
      </c>
      <c r="CW1" t="s">
        <v>588</v>
      </c>
      <c r="CX1" t="s">
        <v>577</v>
      </c>
      <c r="CY1" t="s">
        <v>709</v>
      </c>
    </row>
    <row r="2" spans="1:103">
      <c r="A2">
        <f>Glutamine!A7</f>
        <v>0</v>
      </c>
      <c r="B2" t="s">
        <v>583</v>
      </c>
      <c r="C2" s="324" t="s">
        <v>586</v>
      </c>
      <c r="D2">
        <v>1</v>
      </c>
      <c r="E2">
        <f>Glutamine!H7</f>
        <v>0.25</v>
      </c>
      <c r="F2" s="477">
        <f>Glutamine!K7</f>
        <v>98.2</v>
      </c>
      <c r="G2" t="s">
        <v>513</v>
      </c>
      <c r="H2" s="321">
        <f>Glutamine!B7</f>
        <v>2.2222222221898846E-2</v>
      </c>
      <c r="I2" s="322">
        <f>Glutamine!C7</f>
        <v>0.53333333332557231</v>
      </c>
      <c r="J2">
        <f>'In Process Calc.'!B3</f>
        <v>2.2222222221898846E-2</v>
      </c>
      <c r="K2">
        <f>'In Process Calc.'!C3</f>
        <v>0.53333333332557231</v>
      </c>
      <c r="L2">
        <f>Glutamine!Z7</f>
        <v>33.304469459801503</v>
      </c>
      <c r="M2">
        <f>Glutamine!AF7</f>
        <v>0.88809946714031973</v>
      </c>
      <c r="N2">
        <f>Glutamine!AA7</f>
        <v>0</v>
      </c>
      <c r="O2">
        <f>Glutamine!W7</f>
        <v>6.1109999999999998</v>
      </c>
      <c r="P2">
        <f>Glutamine!X7</f>
        <v>1.7030000000000001</v>
      </c>
      <c r="Q2">
        <f>'Growth Regression'!P2</f>
        <v>2.6438696334164732E-2</v>
      </c>
      <c r="R2">
        <f>Q2/'Growth Regression'!$O$24</f>
        <v>0.98645982718651115</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0.80840159635551412</v>
      </c>
      <c r="AL2">
        <f t="array" ref="AL2">INDEX(Transcriptome!E$2:E$28,MATCH(1,(Transcriptome!$A$2:$A$28=$B2)*(Transcriptome!$C$2:$C$28=$G2),0))</f>
        <v>1.5163732496679212</v>
      </c>
      <c r="AM2">
        <f t="array" ref="AM2">INDEX(Transcriptome!F$2:F$28,MATCH(1,(Transcriptome!$A$2:$A$28=$B2)*(Transcriptome!$C$2:$C$28=$G2),0))</f>
        <v>1.1218283788538985</v>
      </c>
      <c r="AN2">
        <f t="array" ref="AN2">INDEX(Transcriptome!G$2:G$28,MATCH(1,(Transcriptome!$A$2:$A$28=$B2)*(Transcriptome!$C$2:$C$28=$G2),0))</f>
        <v>0.54718463568993359</v>
      </c>
      <c r="AO2">
        <f t="array" ref="AO2">INDEX(Transcriptome!H$2:H$28,MATCH(1,(Transcriptome!$A$2:$A$28=$B2)*(Transcriptome!$C$2:$C$28=$G2),0))</f>
        <v>0</v>
      </c>
      <c r="AP2">
        <f t="array" ref="AP2">INDEX(Transcriptome!I$2:I$28,MATCH(1,(Transcriptome!$A$2:$A$28=$B2)*(Transcriptome!$C$2:$C$28=$G2),0))</f>
        <v>1.21326487788329</v>
      </c>
      <c r="AQ2">
        <f t="array" ref="AQ2">INDEX(Transcriptome!J$2:J$28,MATCH(1,(Transcriptome!$A$2:$A$28=$B2)*(Transcriptome!$C$2:$C$28=$G2),0))</f>
        <v>1.0655409214479317</v>
      </c>
      <c r="AR2">
        <f t="array" ref="AR2">INDEX(Transcriptome!K$2:K$28,MATCH(1,(Transcriptome!$A$2:$A$28=$B2)*(Transcriptome!$C$2:$C$28=$G2),0))</f>
        <v>0.99473906672325785</v>
      </c>
      <c r="AS2">
        <f t="array" ref="AS2">INDEX(Transcriptome!L$2:L$28,MATCH(1,(Transcriptome!$A$2:$A$28=$B2)*(Transcriptome!$C$2:$C$28=$G2),0))</f>
        <v>1.0003087268363742</v>
      </c>
      <c r="AT2">
        <f t="array" ref="AT2">INDEX(Transcriptome!M$2:M$28,MATCH(1,(Transcriptome!$A$2:$A$28=$B2)*(Transcriptome!$C$2:$C$28=$G2),0))</f>
        <v>1.3775577585380128</v>
      </c>
      <c r="AU2">
        <f t="array" ref="AU2">INDEX(Transcriptome!N$2:N$28,MATCH(1,(Transcriptome!$A$2:$A$28=$B2)*(Transcriptome!$C$2:$C$28=$G2),0))</f>
        <v>0.81114178526603686</v>
      </c>
      <c r="AV2">
        <f t="array" ref="AV2">INDEX(Transcriptome!O$2:O$28,MATCH(1,(Transcriptome!$A$2:$A$28=$B2)*(Transcriptome!$C$2:$C$28=$G2),0))</f>
        <v>1.1696661685593308</v>
      </c>
      <c r="AW2">
        <f t="array" ref="AW2">INDEX(Transcriptome!P$2:P$28,MATCH(1,(Transcriptome!$A$2:$A$28=$B2)*(Transcriptome!$C$2:$C$28=$G2),0))</f>
        <v>1.2073370579107578</v>
      </c>
      <c r="AX2">
        <f t="array" ref="AX2">INDEX(Transcriptome!Q$2:Q$28,MATCH(1,(Transcriptome!$A$2:$A$28=$B2)*(Transcriptome!$C$2:$C$28=$G2),0))</f>
        <v>0.58362943726722871</v>
      </c>
      <c r="AY2">
        <f t="array" ref="AY2">INDEX(Transcriptome!R$2:R$28,MATCH(1,(Transcriptome!$A$2:$A$28=$B2)*(Transcriptome!$C$2:$C$28=$G2),0))</f>
        <v>0.50376877903698547</v>
      </c>
      <c r="AZ2">
        <f t="array" ref="AZ2">INDEX(Transcriptome!S$2:S$28,MATCH(1,(Transcriptome!$A$2:$A$28=$B2)*(Transcriptome!$C$2:$C$28=$G2),0))</f>
        <v>0.46985710445636059</v>
      </c>
      <c r="BA2">
        <f t="array" ref="BA2">INDEX(Transcriptome!T$2:T$28,MATCH(1,(Transcriptome!$A$2:$A$28=$B2)*(Transcriptome!$C$2:$C$28=$G2),0))</f>
        <v>1.1189256123640647</v>
      </c>
      <c r="BB2">
        <f t="array" ref="BB2">INDEX(Transcriptome!U$2:U$28,MATCH(1,(Transcriptome!$A$2:$A$28=$B2)*(Transcriptome!$C$2:$C$28=$G2),0))</f>
        <v>3.5410137925199292</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0.88665697502311858</v>
      </c>
      <c r="BF2">
        <f t="array" ref="BF2">INDEX(Transcriptome!Y$2:Y$28,MATCH(1,(Transcriptome!$A$2:$A$28=$B2)*(Transcriptome!$C$2:$C$28=$G2),0))</f>
        <v>0</v>
      </c>
      <c r="BG2">
        <f t="array" ref="BG2">INDEX(Transcriptome!Z$2:Z$28,MATCH(1,(Transcriptome!$A$2:$A$28=$B2)*(Transcriptome!$C$2:$C$28=$G2),0))</f>
        <v>1.1899558091643074</v>
      </c>
      <c r="BH2">
        <f t="array" ref="BH2">INDEX(Transcriptome!AA$2:AA$28,MATCH(1,(Transcriptome!$A$2:$A$28=$B2)*(Transcriptome!$C$2:$C$28=$G2),0))</f>
        <v>1.2011425699950584</v>
      </c>
      <c r="BI2">
        <f t="array" ref="BI2">INDEX(Transcriptome!AB$2:AB$28,MATCH(1,(Transcriptome!$A$2:$A$28=$B2)*(Transcriptome!$C$2:$C$28=$G2),0))</f>
        <v>0.42782681289615299</v>
      </c>
      <c r="BJ2">
        <f t="array" ref="BJ2">INDEX(Transcriptome!AC$2:AC$28,MATCH(1,(Transcriptome!$A$2:$A$28=$B2)*(Transcriptome!$C$2:$C$28=$G2),0))</f>
        <v>0.99882183295258842</v>
      </c>
      <c r="BK2">
        <f t="array" ref="BK2">INDEX(Transcriptome!AD$2:AD$28,MATCH(1,(Transcriptome!$A$2:$A$28=$B2)*(Transcriptome!$C$2:$C$28=$G2),0))</f>
        <v>0.85625549574435611</v>
      </c>
      <c r="BL2">
        <f t="array" ref="BL2">INDEX(Transcriptome!AE$2:AE$28,MATCH(1,(Transcriptome!$A$2:$A$28=$B2)*(Transcriptome!$C$2:$C$28=$G2),0))</f>
        <v>1.432947670810945</v>
      </c>
      <c r="BM2">
        <f t="array" ref="BM2">INDEX(Transcriptome!AF$2:AF$28,MATCH(1,(Transcriptome!$A$2:$A$28=$B2)*(Transcriptome!$C$2:$C$28=$G2),0))</f>
        <v>0.59392555830865223</v>
      </c>
      <c r="BN2">
        <f t="array" ref="BN2">INDEX(Transcriptome!AG$2:AG$28,MATCH(1,(Transcriptome!$A$2:$A$28=$B2)*(Transcriptome!$C$2:$C$28=$G2),0))</f>
        <v>0.48730497239940024</v>
      </c>
      <c r="BO2">
        <f t="array" ref="BO2">INDEX(Transcriptome!AH$2:AH$28,MATCH(1,(Transcriptome!$A$2:$A$28=$B2)*(Transcriptome!$C$2:$C$28=$G2),0))</f>
        <v>1.8095179354972706</v>
      </c>
      <c r="BP2">
        <f t="array" ref="BP2">INDEX(Transcriptome!AI$2:AI$28,MATCH(1,(Transcriptome!$A$2:$A$28=$B2)*(Transcriptome!$C$2:$C$28=$G2),0))</f>
        <v>0.71240057843874782</v>
      </c>
      <c r="BQ2">
        <f t="array" ref="BQ2">INDEX(Transcriptome!AJ$2:AJ$28,MATCH(1,(Transcriptome!$A$2:$A$28=$B2)*(Transcriptome!$C$2:$C$28=$G2),0))</f>
        <v>0.87499852201140327</v>
      </c>
      <c r="BR2">
        <f t="array" ref="BR2">INDEX(Transcriptome!AK$2:AK$28,MATCH(1,(Transcriptome!$A$2:$A$28=$B2)*(Transcriptome!$C$2:$C$28=$G2),0))</f>
        <v>0.65277414413996737</v>
      </c>
      <c r="BS2">
        <f t="array" ref="BS2">INDEX(Transcriptome!AL$2:AL$28,MATCH(1,(Transcriptome!$A$2:$A$28=$B2)*(Transcriptome!$C$2:$C$28=$G2),0))</f>
        <v>1</v>
      </c>
      <c r="BT2">
        <f t="array" ref="BT2">INDEX(Transcriptome!AM$2:AM$28,MATCH(1,(Transcriptome!$A$2:$A$28=$B2)*(Transcriptome!$C$2:$C$28=$G2),0))</f>
        <v>0.71122483365382949</v>
      </c>
      <c r="BU2">
        <f t="array" ref="BU2">INDEX(Transcriptome!AN$2:AN$28,MATCH(1,(Transcriptome!$A$2:$A$28=$B2)*(Transcriptome!$C$2:$C$28=$G2),0))</f>
        <v>0.98918496260154987</v>
      </c>
      <c r="BV2">
        <f t="array" ref="BV2">INDEX(Transcriptome!AO$2:AO$28,MATCH(1,(Transcriptome!$A$2:$A$28=$B2)*(Transcriptome!$C$2:$C$28=$G2),0))</f>
        <v>1.0632881677534851</v>
      </c>
      <c r="BW2">
        <f t="array" ref="BW2">INDEX(Transcriptome!AP$2:AP$28,MATCH(1,(Transcriptome!$A$2:$A$28=$B2)*(Transcriptome!$C$2:$C$28=$G2),0))</f>
        <v>1.0207894409757674</v>
      </c>
      <c r="BX2">
        <f t="array" ref="BX2">INDEX(Transcriptome!AQ$2:AQ$28,MATCH(1,(Transcriptome!$A$2:$A$28=$B2)*(Transcriptome!$C$2:$C$28=$G2),0))</f>
        <v>1.3069351817787282</v>
      </c>
      <c r="BY2">
        <f t="array" ref="BY2">INDEX(Transcriptome!AR$2:AR$28,MATCH(1,(Transcriptome!$A$2:$A$28=$B2)*(Transcriptome!$C$2:$C$28=$G2),0))</f>
        <v>0.72172948001285797</v>
      </c>
      <c r="BZ2">
        <f t="array" ref="BZ2">INDEX(Transcriptome!AS$2:AS$28,MATCH(1,(Transcriptome!$A$2:$A$28=$B2)*(Transcriptome!$C$2:$C$28=$G2),0))</f>
        <v>0.88310890556595556</v>
      </c>
      <c r="CA2">
        <f t="array" ref="CA2">INDEX(Transcriptome!AT$2:AT$28,MATCH(1,(Transcriptome!$A$2:$A$28=$B2)*(Transcriptome!$C$2:$C$28=$G2),0))</f>
        <v>0.78068554124751866</v>
      </c>
      <c r="CB2">
        <f t="array" ref="CB2">INDEX(Transcriptome!AU$2:AU$28,MATCH(1,(Transcriptome!$A$2:$A$28=$B2)*(Transcriptome!$C$2:$C$28=$G2),0))</f>
        <v>1.6853604227569587</v>
      </c>
      <c r="CC2">
        <f t="array" ref="CC2">INDEX(Transcriptome!AV$2:AV$28,MATCH(1,(Transcriptome!$A$2:$A$28=$B2)*(Transcriptome!$C$2:$C$28=$G2),0))</f>
        <v>0.60019145421519393</v>
      </c>
      <c r="CD2">
        <f t="array" ref="CD2">INDEX(Transcriptome!AW$2:AW$28,MATCH(1,(Transcriptome!$A$2:$A$28=$B2)*(Transcriptome!$C$2:$C$28=$G2),0))</f>
        <v>0.81640008350667004</v>
      </c>
      <c r="CE2">
        <f t="array" ref="CE2">INDEX(Transcriptome!AX$2:AX$28,MATCH(1,(Transcriptome!$A$2:$A$28=$B2)*(Transcriptome!$C$2:$C$28=$G2),0))</f>
        <v>0.82787377286856667</v>
      </c>
      <c r="CF2">
        <f t="array" ref="CF2">INDEX(Transcriptome!AY$2:AY$28,MATCH(1,(Transcriptome!$A$2:$A$28=$B2)*(Transcriptome!$C$2:$C$28=$G2),0))</f>
        <v>0.89890108706972605</v>
      </c>
      <c r="CG2">
        <f t="array" ref="CG2">INDEX(Transcriptome!AZ$2:AZ$28,MATCH(1,(Transcriptome!$A$2:$A$28=$B2)*(Transcriptome!$C$2:$C$28=$G2),0))</f>
        <v>0.59861399415185224</v>
      </c>
      <c r="CH2">
        <f t="array" ref="CH2">INDEX(Transcriptome!BA$2:BA$28,MATCH(1,(Transcriptome!$A$2:$A$28=$B2)*(Transcriptome!$C$2:$C$28=$G2),0))</f>
        <v>1.8026104389010524</v>
      </c>
      <c r="CI2">
        <f t="array" ref="CI2">INDEX(Transcriptome!BB$2:BB$28,MATCH(1,(Transcriptome!$A$2:$A$28=$B2)*(Transcriptome!$C$2:$C$28=$G2),0))</f>
        <v>2.1137531601340016</v>
      </c>
      <c r="CJ2">
        <f t="array" ref="CJ2">INDEX(Transcriptome!BC$2:BC$28,MATCH(1,(Transcriptome!$A$2:$A$28=$B2)*(Transcriptome!$C$2:$C$28=$G2),0))</f>
        <v>0</v>
      </c>
      <c r="CK2">
        <f t="array" ref="CK2">INDEX(Transcriptome!BD$2:BD$28,MATCH(1,(Transcriptome!$A$2:$A$28=$B2)*(Transcriptome!$C$2:$C$28=$G2),0))</f>
        <v>1.4782234663879816</v>
      </c>
      <c r="CL2">
        <f t="array" ref="CL2">INDEX(Transcriptome!BE$2:BE$28,MATCH(1,(Transcriptome!$A$2:$A$28=$B2)*(Transcriptome!$C$2:$C$28=$G2),0))</f>
        <v>1.4666747772910123</v>
      </c>
      <c r="CM2">
        <f t="array" ref="CM2">INDEX(Transcriptome!BF$2:BF$28,MATCH(1,(Transcriptome!$A$2:$A$28=$B2)*(Transcriptome!$C$2:$C$28=$G2),0))</f>
        <v>1.507625498431161</v>
      </c>
      <c r="CN2">
        <f t="array" ref="CN2">INDEX(Transcriptome!BG$2:BG$28,MATCH(1,(Transcriptome!$A$2:$A$28=$B2)*(Transcriptome!$C$2:$C$28=$G2),0))</f>
        <v>2.5212399808112504</v>
      </c>
      <c r="CO2">
        <f t="array" ref="CO2">INDEX(Transcriptome!BH$2:BH$28,MATCH(1,(Transcriptome!$A$2:$A$28=$B2)*(Transcriptome!$C$2:$C$28=$G2),0))</f>
        <v>0.5793848749027265</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3.5568635172654277</v>
      </c>
      <c r="CS2">
        <f t="array" ref="CS2">INDEX(Transcriptome!BL$2:BL$28,MATCH(1,(Transcriptome!$A$2:$A$28=$B2)*(Transcriptome!$C$2:$C$28=$G2),0))</f>
        <v>2.3392666351837739</v>
      </c>
      <c r="CT2">
        <f t="array" ref="CT2">INDEX(Transcriptome!BM$2:BM$28,MATCH(1,(Transcriptome!$A$2:$A$28=$B2)*(Transcriptome!$C$2:$C$28=$G2),0))</f>
        <v>0.65806154225315017</v>
      </c>
      <c r="CU2">
        <f t="array" ref="CU2">INDEX(Transcriptome!BN$2:BN$28,MATCH(1,(Transcriptome!$A$2:$A$28=$B2)*(Transcriptome!$C$2:$C$28=$G2),0))</f>
        <v>36.47398676016153</v>
      </c>
      <c r="CV2">
        <f t="array" ref="CV2">INDEX(Transcriptome!BO$2:BO$28,MATCH(1,(Transcriptome!$A$2:$A$28=$B2)*(Transcriptome!$C$2:$C$28=$G2),0))</f>
        <v>1.4410124598864966</v>
      </c>
      <c r="CW2">
        <f t="array" ref="CW2">INDEX(Transcriptome!BP$2:BP$28,MATCH(1,(Transcriptome!$A$2:$A$28=$B2)*(Transcriptome!$C$2:$C$28=$G2),0))</f>
        <v>0.5793848749027265</v>
      </c>
      <c r="CX2">
        <f t="array" ref="CX2">INDEX(Transcriptome!BQ$2:BQ$28,MATCH(1,(Transcriptome!$A$2:$A$28=$B2)*(Transcriptome!$C$2:$C$28=$G2),0))</f>
        <v>1</v>
      </c>
      <c r="CY2">
        <f t="array" ref="CY2">INDEX(Transcriptome!BR$2:BR$28,MATCH(1,(Transcriptome!$A$2:$A$28=$B2)*(Transcriptome!$C$2:$C$28=$G2),0))</f>
        <v>1.3555456312582743</v>
      </c>
    </row>
    <row r="3" spans="1:103">
      <c r="A3">
        <f>Glutamine!A8</f>
        <v>1</v>
      </c>
      <c r="B3" t="s">
        <v>583</v>
      </c>
      <c r="C3" s="324" t="s">
        <v>586</v>
      </c>
      <c r="D3">
        <v>1</v>
      </c>
      <c r="E3">
        <f>Glutamine!H8</f>
        <v>0.40849999914169305</v>
      </c>
      <c r="F3" s="477">
        <f>Glutamine!K8</f>
        <v>99.253700256347656</v>
      </c>
      <c r="G3" t="s">
        <v>513</v>
      </c>
      <c r="H3" s="321">
        <f>Glutamine!B8</f>
        <v>0.88333333333139308</v>
      </c>
      <c r="I3" s="322">
        <f>Glutamine!C8</f>
        <v>21.199999999953434</v>
      </c>
      <c r="J3">
        <f>'In Process Calc.'!B4</f>
        <v>0.88333333333139308</v>
      </c>
      <c r="K3">
        <f>'In Process Calc.'!C4</f>
        <v>21.199999999953434</v>
      </c>
      <c r="L3">
        <f>Glutamine!Z8</f>
        <v>33.415484358000839</v>
      </c>
      <c r="M3">
        <f>Glutamine!AF8</f>
        <v>1.3321492007104796</v>
      </c>
      <c r="N3">
        <f>Glutamine!AA8</f>
        <v>0</v>
      </c>
      <c r="O3">
        <f>Glutamine!W8</f>
        <v>5.968</v>
      </c>
      <c r="P3">
        <f>Glutamine!X8</f>
        <v>1.7549999999999999</v>
      </c>
      <c r="Q3">
        <f>'Growth Regression'!P3</f>
        <v>2.617640691287184E-2</v>
      </c>
      <c r="R3">
        <f>Q3/'Growth Regression'!$O$24</f>
        <v>0.97667349075255128</v>
      </c>
      <c r="S3">
        <f>'Post Process Calc.'!K4</f>
        <v>5.5096279529410284E-2</v>
      </c>
      <c r="T3">
        <f>'Post Process Calc.'!Q4</f>
        <v>2.8827663182812099E-2</v>
      </c>
      <c r="U3">
        <f>'Post Process Calc.'!L4</f>
        <v>-6.86143953030039E-3</v>
      </c>
      <c r="V3">
        <f>'Post Process Calc.'!H4</f>
        <v>1.3670191841330101E-2</v>
      </c>
      <c r="W3">
        <f>'Post Process Calc.'!I4</f>
        <v>9.2673510411092327E-2</v>
      </c>
      <c r="X3">
        <f>'Post Process Calc.'!AG4</f>
        <v>0.52322340871354023</v>
      </c>
      <c r="Y3">
        <f>S3/0.0016</f>
        <v>34.435174705881423</v>
      </c>
      <c r="Z3">
        <f t="shared" ref="Y3:Z14" si="2">T3/0.0016</f>
        <v>18.017289489257561</v>
      </c>
      <c r="AA3">
        <f t="shared" si="0"/>
        <v>-4.2883997064377439</v>
      </c>
      <c r="AB3">
        <f t="shared" si="0"/>
        <v>8.5438699008313126</v>
      </c>
      <c r="AC3">
        <f t="shared" si="0"/>
        <v>57.9209440069327</v>
      </c>
      <c r="AD3">
        <v>100</v>
      </c>
      <c r="AE3">
        <v>0.32</v>
      </c>
      <c r="AF3">
        <v>7</v>
      </c>
      <c r="AG3">
        <v>0.7</v>
      </c>
      <c r="AH3">
        <f t="shared" si="1"/>
        <v>5.0118723362727164E-8</v>
      </c>
      <c r="AI3">
        <v>1</v>
      </c>
      <c r="AJ3">
        <v>0.311</v>
      </c>
      <c r="AK3">
        <f t="array" ref="AK3">INDEX(Transcriptome!D$2:D$28,MATCH(1,(Transcriptome!$A$2:$A$28=$B3)*(Transcriptome!$C$2:$C$28=$G3),0))</f>
        <v>0.80840159635551412</v>
      </c>
      <c r="AL3">
        <f t="array" ref="AL3">INDEX(Transcriptome!E$2:E$28,MATCH(1,(Transcriptome!$A$2:$A$28=$B3)*(Transcriptome!$C$2:$C$28=$G3),0))</f>
        <v>1.5163732496679212</v>
      </c>
      <c r="AM3">
        <f t="array" ref="AM3">INDEX(Transcriptome!F$2:F$28,MATCH(1,(Transcriptome!$A$2:$A$28=$B3)*(Transcriptome!$C$2:$C$28=$G3),0))</f>
        <v>1.1218283788538985</v>
      </c>
      <c r="AN3">
        <f t="array" ref="AN3">INDEX(Transcriptome!G$2:G$28,MATCH(1,(Transcriptome!$A$2:$A$28=$B3)*(Transcriptome!$C$2:$C$28=$G3),0))</f>
        <v>0.54718463568993359</v>
      </c>
      <c r="AO3">
        <f t="array" ref="AO3">INDEX(Transcriptome!H$2:H$28,MATCH(1,(Transcriptome!$A$2:$A$28=$B3)*(Transcriptome!$C$2:$C$28=$G3),0))</f>
        <v>0</v>
      </c>
      <c r="AP3">
        <f t="array" ref="AP3">INDEX(Transcriptome!I$2:I$28,MATCH(1,(Transcriptome!$A$2:$A$28=$B3)*(Transcriptome!$C$2:$C$28=$G3),0))</f>
        <v>1.21326487788329</v>
      </c>
      <c r="AQ3">
        <f t="array" ref="AQ3">INDEX(Transcriptome!J$2:J$28,MATCH(1,(Transcriptome!$A$2:$A$28=$B3)*(Transcriptome!$C$2:$C$28=$G3),0))</f>
        <v>1.0655409214479317</v>
      </c>
      <c r="AR3">
        <f t="array" ref="AR3">INDEX(Transcriptome!K$2:K$28,MATCH(1,(Transcriptome!$A$2:$A$28=$B3)*(Transcriptome!$C$2:$C$28=$G3),0))</f>
        <v>0.99473906672325785</v>
      </c>
      <c r="AS3">
        <f t="array" ref="AS3">INDEX(Transcriptome!L$2:L$28,MATCH(1,(Transcriptome!$A$2:$A$28=$B3)*(Transcriptome!$C$2:$C$28=$G3),0))</f>
        <v>1.0003087268363742</v>
      </c>
      <c r="AT3">
        <f t="array" ref="AT3">INDEX(Transcriptome!M$2:M$28,MATCH(1,(Transcriptome!$A$2:$A$28=$B3)*(Transcriptome!$C$2:$C$28=$G3),0))</f>
        <v>1.3775577585380128</v>
      </c>
      <c r="AU3">
        <f t="array" ref="AU3">INDEX(Transcriptome!N$2:N$28,MATCH(1,(Transcriptome!$A$2:$A$28=$B3)*(Transcriptome!$C$2:$C$28=$G3),0))</f>
        <v>0.81114178526603686</v>
      </c>
      <c r="AV3">
        <f t="array" ref="AV3">INDEX(Transcriptome!O$2:O$28,MATCH(1,(Transcriptome!$A$2:$A$28=$B3)*(Transcriptome!$C$2:$C$28=$G3),0))</f>
        <v>1.1696661685593308</v>
      </c>
      <c r="AW3">
        <f t="array" ref="AW3">INDEX(Transcriptome!P$2:P$28,MATCH(1,(Transcriptome!$A$2:$A$28=$B3)*(Transcriptome!$C$2:$C$28=$G3),0))</f>
        <v>1.2073370579107578</v>
      </c>
      <c r="AX3">
        <f t="array" ref="AX3">INDEX(Transcriptome!Q$2:Q$28,MATCH(1,(Transcriptome!$A$2:$A$28=$B3)*(Transcriptome!$C$2:$C$28=$G3),0))</f>
        <v>0.58362943726722871</v>
      </c>
      <c r="AY3">
        <f t="array" ref="AY3">INDEX(Transcriptome!R$2:R$28,MATCH(1,(Transcriptome!$A$2:$A$28=$B3)*(Transcriptome!$C$2:$C$28=$G3),0))</f>
        <v>0.50376877903698547</v>
      </c>
      <c r="AZ3">
        <f t="array" ref="AZ3">INDEX(Transcriptome!S$2:S$28,MATCH(1,(Transcriptome!$A$2:$A$28=$B3)*(Transcriptome!$C$2:$C$28=$G3),0))</f>
        <v>0.46985710445636059</v>
      </c>
      <c r="BA3">
        <f t="array" ref="BA3">INDEX(Transcriptome!T$2:T$28,MATCH(1,(Transcriptome!$A$2:$A$28=$B3)*(Transcriptome!$C$2:$C$28=$G3),0))</f>
        <v>1.1189256123640647</v>
      </c>
      <c r="BB3">
        <f t="array" ref="BB3">INDEX(Transcriptome!U$2:U$28,MATCH(1,(Transcriptome!$A$2:$A$28=$B3)*(Transcriptome!$C$2:$C$28=$G3),0))</f>
        <v>3.5410137925199292</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0.88665697502311858</v>
      </c>
      <c r="BF3">
        <f t="array" ref="BF3">INDEX(Transcriptome!Y$2:Y$28,MATCH(1,(Transcriptome!$A$2:$A$28=$B3)*(Transcriptome!$C$2:$C$28=$G3),0))</f>
        <v>0</v>
      </c>
      <c r="BG3">
        <f t="array" ref="BG3">INDEX(Transcriptome!Z$2:Z$28,MATCH(1,(Transcriptome!$A$2:$A$28=$B3)*(Transcriptome!$C$2:$C$28=$G3),0))</f>
        <v>1.1899558091643074</v>
      </c>
      <c r="BH3">
        <f t="array" ref="BH3">INDEX(Transcriptome!AA$2:AA$28,MATCH(1,(Transcriptome!$A$2:$A$28=$B3)*(Transcriptome!$C$2:$C$28=$G3),0))</f>
        <v>1.2011425699950584</v>
      </c>
      <c r="BI3">
        <f t="array" ref="BI3">INDEX(Transcriptome!AB$2:AB$28,MATCH(1,(Transcriptome!$A$2:$A$28=$B3)*(Transcriptome!$C$2:$C$28=$G3),0))</f>
        <v>0.42782681289615299</v>
      </c>
      <c r="BJ3">
        <f t="array" ref="BJ3">INDEX(Transcriptome!AC$2:AC$28,MATCH(1,(Transcriptome!$A$2:$A$28=$B3)*(Transcriptome!$C$2:$C$28=$G3),0))</f>
        <v>0.99882183295258842</v>
      </c>
      <c r="BK3">
        <f t="array" ref="BK3">INDEX(Transcriptome!AD$2:AD$28,MATCH(1,(Transcriptome!$A$2:$A$28=$B3)*(Transcriptome!$C$2:$C$28=$G3),0))</f>
        <v>0.85625549574435611</v>
      </c>
      <c r="BL3">
        <f t="array" ref="BL3">INDEX(Transcriptome!AE$2:AE$28,MATCH(1,(Transcriptome!$A$2:$A$28=$B3)*(Transcriptome!$C$2:$C$28=$G3),0))</f>
        <v>1.432947670810945</v>
      </c>
      <c r="BM3">
        <f t="array" ref="BM3">INDEX(Transcriptome!AF$2:AF$28,MATCH(1,(Transcriptome!$A$2:$A$28=$B3)*(Transcriptome!$C$2:$C$28=$G3),0))</f>
        <v>0.59392555830865223</v>
      </c>
      <c r="BN3">
        <f t="array" ref="BN3">INDEX(Transcriptome!AG$2:AG$28,MATCH(1,(Transcriptome!$A$2:$A$28=$B3)*(Transcriptome!$C$2:$C$28=$G3),0))</f>
        <v>0.48730497239940024</v>
      </c>
      <c r="BO3">
        <f t="array" ref="BO3">INDEX(Transcriptome!AH$2:AH$28,MATCH(1,(Transcriptome!$A$2:$A$28=$B3)*(Transcriptome!$C$2:$C$28=$G3),0))</f>
        <v>1.8095179354972706</v>
      </c>
      <c r="BP3">
        <f t="array" ref="BP3">INDEX(Transcriptome!AI$2:AI$28,MATCH(1,(Transcriptome!$A$2:$A$28=$B3)*(Transcriptome!$C$2:$C$28=$G3),0))</f>
        <v>0.71240057843874782</v>
      </c>
      <c r="BQ3">
        <f t="array" ref="BQ3">INDEX(Transcriptome!AJ$2:AJ$28,MATCH(1,(Transcriptome!$A$2:$A$28=$B3)*(Transcriptome!$C$2:$C$28=$G3),0))</f>
        <v>0.87499852201140327</v>
      </c>
      <c r="BR3">
        <f t="array" ref="BR3">INDEX(Transcriptome!AK$2:AK$28,MATCH(1,(Transcriptome!$A$2:$A$28=$B3)*(Transcriptome!$C$2:$C$28=$G3),0))</f>
        <v>0.65277414413996737</v>
      </c>
      <c r="BS3">
        <f t="array" ref="BS3">INDEX(Transcriptome!AL$2:AL$28,MATCH(1,(Transcriptome!$A$2:$A$28=$B3)*(Transcriptome!$C$2:$C$28=$G3),0))</f>
        <v>1</v>
      </c>
      <c r="BT3">
        <f t="array" ref="BT3">INDEX(Transcriptome!AM$2:AM$28,MATCH(1,(Transcriptome!$A$2:$A$28=$B3)*(Transcriptome!$C$2:$C$28=$G3),0))</f>
        <v>0.71122483365382949</v>
      </c>
      <c r="BU3">
        <f t="array" ref="BU3">INDEX(Transcriptome!AN$2:AN$28,MATCH(1,(Transcriptome!$A$2:$A$28=$B3)*(Transcriptome!$C$2:$C$28=$G3),0))</f>
        <v>0.98918496260154987</v>
      </c>
      <c r="BV3">
        <f t="array" ref="BV3">INDEX(Transcriptome!AO$2:AO$28,MATCH(1,(Transcriptome!$A$2:$A$28=$B3)*(Transcriptome!$C$2:$C$28=$G3),0))</f>
        <v>1.0632881677534851</v>
      </c>
      <c r="BW3">
        <f t="array" ref="BW3">INDEX(Transcriptome!AP$2:AP$28,MATCH(1,(Transcriptome!$A$2:$A$28=$B3)*(Transcriptome!$C$2:$C$28=$G3),0))</f>
        <v>1.0207894409757674</v>
      </c>
      <c r="BX3">
        <f t="array" ref="BX3">INDEX(Transcriptome!AQ$2:AQ$28,MATCH(1,(Transcriptome!$A$2:$A$28=$B3)*(Transcriptome!$C$2:$C$28=$G3),0))</f>
        <v>1.3069351817787282</v>
      </c>
      <c r="BY3">
        <f t="array" ref="BY3">INDEX(Transcriptome!AR$2:AR$28,MATCH(1,(Transcriptome!$A$2:$A$28=$B3)*(Transcriptome!$C$2:$C$28=$G3),0))</f>
        <v>0.72172948001285797</v>
      </c>
      <c r="BZ3">
        <f t="array" ref="BZ3">INDEX(Transcriptome!AS$2:AS$28,MATCH(1,(Transcriptome!$A$2:$A$28=$B3)*(Transcriptome!$C$2:$C$28=$G3),0))</f>
        <v>0.88310890556595556</v>
      </c>
      <c r="CA3">
        <f t="array" ref="CA3">INDEX(Transcriptome!AT$2:AT$28,MATCH(1,(Transcriptome!$A$2:$A$28=$B3)*(Transcriptome!$C$2:$C$28=$G3),0))</f>
        <v>0.78068554124751866</v>
      </c>
      <c r="CB3">
        <f t="array" ref="CB3">INDEX(Transcriptome!AU$2:AU$28,MATCH(1,(Transcriptome!$A$2:$A$28=$B3)*(Transcriptome!$C$2:$C$28=$G3),0))</f>
        <v>1.6853604227569587</v>
      </c>
      <c r="CC3">
        <f t="array" ref="CC3">INDEX(Transcriptome!AV$2:AV$28,MATCH(1,(Transcriptome!$A$2:$A$28=$B3)*(Transcriptome!$C$2:$C$28=$G3),0))</f>
        <v>0.60019145421519393</v>
      </c>
      <c r="CD3">
        <f t="array" ref="CD3">INDEX(Transcriptome!AW$2:AW$28,MATCH(1,(Transcriptome!$A$2:$A$28=$B3)*(Transcriptome!$C$2:$C$28=$G3),0))</f>
        <v>0.81640008350667004</v>
      </c>
      <c r="CE3">
        <f t="array" ref="CE3">INDEX(Transcriptome!AX$2:AX$28,MATCH(1,(Transcriptome!$A$2:$A$28=$B3)*(Transcriptome!$C$2:$C$28=$G3),0))</f>
        <v>0.82787377286856667</v>
      </c>
      <c r="CF3">
        <f t="array" ref="CF3">INDEX(Transcriptome!AY$2:AY$28,MATCH(1,(Transcriptome!$A$2:$A$28=$B3)*(Transcriptome!$C$2:$C$28=$G3),0))</f>
        <v>0.89890108706972605</v>
      </c>
      <c r="CG3">
        <f t="array" ref="CG3">INDEX(Transcriptome!AZ$2:AZ$28,MATCH(1,(Transcriptome!$A$2:$A$28=$B3)*(Transcriptome!$C$2:$C$28=$G3),0))</f>
        <v>0.59861399415185224</v>
      </c>
      <c r="CH3">
        <f t="array" ref="CH3">INDEX(Transcriptome!BA$2:BA$28,MATCH(1,(Transcriptome!$A$2:$A$28=$B3)*(Transcriptome!$C$2:$C$28=$G3),0))</f>
        <v>1.8026104389010524</v>
      </c>
      <c r="CI3">
        <f t="array" ref="CI3">INDEX(Transcriptome!BB$2:BB$28,MATCH(1,(Transcriptome!$A$2:$A$28=$B3)*(Transcriptome!$C$2:$C$28=$G3),0))</f>
        <v>2.1137531601340016</v>
      </c>
      <c r="CJ3">
        <f t="array" ref="CJ3">INDEX(Transcriptome!BC$2:BC$28,MATCH(1,(Transcriptome!$A$2:$A$28=$B3)*(Transcriptome!$C$2:$C$28=$G3),0))</f>
        <v>0</v>
      </c>
      <c r="CK3">
        <f t="array" ref="CK3">INDEX(Transcriptome!BD$2:BD$28,MATCH(1,(Transcriptome!$A$2:$A$28=$B3)*(Transcriptome!$C$2:$C$28=$G3),0))</f>
        <v>1.4782234663879816</v>
      </c>
      <c r="CL3">
        <f t="array" ref="CL3">INDEX(Transcriptome!BE$2:BE$28,MATCH(1,(Transcriptome!$A$2:$A$28=$B3)*(Transcriptome!$C$2:$C$28=$G3),0))</f>
        <v>1.4666747772910123</v>
      </c>
      <c r="CM3">
        <f t="array" ref="CM3">INDEX(Transcriptome!BF$2:BF$28,MATCH(1,(Transcriptome!$A$2:$A$28=$B3)*(Transcriptome!$C$2:$C$28=$G3),0))</f>
        <v>1.507625498431161</v>
      </c>
      <c r="CN3">
        <f t="array" ref="CN3">INDEX(Transcriptome!BG$2:BG$28,MATCH(1,(Transcriptome!$A$2:$A$28=$B3)*(Transcriptome!$C$2:$C$28=$G3),0))</f>
        <v>2.5212399808112504</v>
      </c>
      <c r="CO3">
        <f t="array" ref="CO3">INDEX(Transcriptome!BH$2:BH$28,MATCH(1,(Transcriptome!$A$2:$A$28=$B3)*(Transcriptome!$C$2:$C$28=$G3),0))</f>
        <v>0.5793848749027265</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3.5568635172654277</v>
      </c>
      <c r="CS3">
        <f t="array" ref="CS3">INDEX(Transcriptome!BL$2:BL$28,MATCH(1,(Transcriptome!$A$2:$A$28=$B3)*(Transcriptome!$C$2:$C$28=$G3),0))</f>
        <v>2.3392666351837739</v>
      </c>
      <c r="CT3">
        <f t="array" ref="CT3">INDEX(Transcriptome!BM$2:BM$28,MATCH(1,(Transcriptome!$A$2:$A$28=$B3)*(Transcriptome!$C$2:$C$28=$G3),0))</f>
        <v>0.65806154225315017</v>
      </c>
      <c r="CU3">
        <f t="array" ref="CU3">INDEX(Transcriptome!BN$2:BN$28,MATCH(1,(Transcriptome!$A$2:$A$28=$B3)*(Transcriptome!$C$2:$C$28=$G3),0))</f>
        <v>36.47398676016153</v>
      </c>
      <c r="CV3">
        <f t="array" ref="CV3">INDEX(Transcriptome!BO$2:BO$28,MATCH(1,(Transcriptome!$A$2:$A$28=$B3)*(Transcriptome!$C$2:$C$28=$G3),0))</f>
        <v>1.4410124598864966</v>
      </c>
      <c r="CW3">
        <f t="array" ref="CW3">INDEX(Transcriptome!BP$2:BP$28,MATCH(1,(Transcriptome!$A$2:$A$28=$B3)*(Transcriptome!$C$2:$C$28=$G3),0))</f>
        <v>0.5793848749027265</v>
      </c>
      <c r="CX3">
        <f t="array" ref="CX3">INDEX(Transcriptome!BQ$2:BQ$28,MATCH(1,(Transcriptome!$A$2:$A$28=$B3)*(Transcriptome!$C$2:$C$28=$G3),0))</f>
        <v>1</v>
      </c>
      <c r="CY3">
        <f t="array" ref="CY3">INDEX(Transcriptome!BR$2:BR$28,MATCH(1,(Transcriptome!$A$2:$A$28=$B3)*(Transcriptome!$C$2:$C$28=$G3),0))</f>
        <v>1.3555456312582743</v>
      </c>
    </row>
    <row r="4" spans="1:103">
      <c r="A4">
        <f>Glutamine!A9</f>
        <v>2</v>
      </c>
      <c r="B4" t="s">
        <v>583</v>
      </c>
      <c r="C4" s="324" t="s">
        <v>586</v>
      </c>
      <c r="D4">
        <v>1</v>
      </c>
      <c r="E4">
        <f>Glutamine!H9</f>
        <v>0.79</v>
      </c>
      <c r="F4" s="477">
        <f>Glutamine!K9</f>
        <v>99</v>
      </c>
      <c r="G4" t="s">
        <v>513</v>
      </c>
      <c r="H4" s="321">
        <f>Glutamine!B9</f>
        <v>2.0194444444423425</v>
      </c>
      <c r="I4" s="322">
        <f>Glutamine!C9</f>
        <v>48.46666666661622</v>
      </c>
      <c r="J4">
        <f>'In Process Calc.'!B5</f>
        <v>2.0194444444423425</v>
      </c>
      <c r="K4">
        <f>'In Process Calc.'!C5</f>
        <v>48.46666666661622</v>
      </c>
      <c r="L4">
        <f>Glutamine!Z9</f>
        <v>31.972290681409444</v>
      </c>
      <c r="M4">
        <f>Glutamine!AF9</f>
        <v>2.5532859680284195</v>
      </c>
      <c r="N4">
        <f>Glutamine!AA9</f>
        <v>0.26600000000000001</v>
      </c>
      <c r="O4">
        <f>Glutamine!W9</f>
        <v>5.2069999999999999</v>
      </c>
      <c r="P4">
        <f>Glutamine!X9</f>
        <v>1.728</v>
      </c>
      <c r="Q4">
        <f>'Growth Regression'!P4</f>
        <v>2.5535064670795828E-2</v>
      </c>
      <c r="R4">
        <f>Q4/'Growth Regression'!$O$24</f>
        <v>0.95274423382969109</v>
      </c>
      <c r="S4">
        <f>'Post Process Calc.'!K5</f>
        <v>9.3465513653296001E-2</v>
      </c>
      <c r="T4">
        <f>'Post Process Calc.'!Q5</f>
        <v>6.7210332266750106E-2</v>
      </c>
      <c r="U4">
        <f>'Post Process Calc.'!L5</f>
        <v>3.4893971256530283E-3</v>
      </c>
      <c r="V4">
        <f>'Post Process Calc.'!H5</f>
        <v>-3.3469966757559864E-3</v>
      </c>
      <c r="W4">
        <f>'Post Process Calc.'!I5</f>
        <v>-8.5129385370001087E-3</v>
      </c>
      <c r="X4">
        <f>'Post Process Calc.'!AG5</f>
        <v>0.71909231158844622</v>
      </c>
      <c r="Y4">
        <f t="shared" si="2"/>
        <v>58.41594603331</v>
      </c>
      <c r="Z4">
        <f t="shared" si="2"/>
        <v>42.006457666718816</v>
      </c>
      <c r="AA4">
        <f t="shared" si="0"/>
        <v>2.1808732035331424</v>
      </c>
      <c r="AB4">
        <f t="shared" si="0"/>
        <v>-2.0918729223474912</v>
      </c>
      <c r="AC4">
        <f t="shared" si="0"/>
        <v>-5.320586585625068</v>
      </c>
      <c r="AD4">
        <v>100</v>
      </c>
      <c r="AE4">
        <v>0.32</v>
      </c>
      <c r="AF4">
        <v>7</v>
      </c>
      <c r="AG4">
        <v>0.7</v>
      </c>
      <c r="AH4">
        <f t="shared" si="1"/>
        <v>5.0118723362727164E-8</v>
      </c>
      <c r="AI4">
        <v>1</v>
      </c>
      <c r="AJ4">
        <v>0.311</v>
      </c>
      <c r="AK4">
        <f t="array" ref="AK4">INDEX(Transcriptome!D$2:D$28,MATCH(1,(Transcriptome!$A$2:$A$28=$B4)*(Transcriptome!$C$2:$C$28=$G4),0))</f>
        <v>0.80840159635551412</v>
      </c>
      <c r="AL4">
        <f t="array" ref="AL4">INDEX(Transcriptome!E$2:E$28,MATCH(1,(Transcriptome!$A$2:$A$28=$B4)*(Transcriptome!$C$2:$C$28=$G4),0))</f>
        <v>1.5163732496679212</v>
      </c>
      <c r="AM4">
        <f t="array" ref="AM4">INDEX(Transcriptome!F$2:F$28,MATCH(1,(Transcriptome!$A$2:$A$28=$B4)*(Transcriptome!$C$2:$C$28=$G4),0))</f>
        <v>1.1218283788538985</v>
      </c>
      <c r="AN4">
        <f t="array" ref="AN4">INDEX(Transcriptome!G$2:G$28,MATCH(1,(Transcriptome!$A$2:$A$28=$B4)*(Transcriptome!$C$2:$C$28=$G4),0))</f>
        <v>0.54718463568993359</v>
      </c>
      <c r="AO4">
        <f t="array" ref="AO4">INDEX(Transcriptome!H$2:H$28,MATCH(1,(Transcriptome!$A$2:$A$28=$B4)*(Transcriptome!$C$2:$C$28=$G4),0))</f>
        <v>0</v>
      </c>
      <c r="AP4">
        <f t="array" ref="AP4">INDEX(Transcriptome!I$2:I$28,MATCH(1,(Transcriptome!$A$2:$A$28=$B4)*(Transcriptome!$C$2:$C$28=$G4),0))</f>
        <v>1.21326487788329</v>
      </c>
      <c r="AQ4">
        <f t="array" ref="AQ4">INDEX(Transcriptome!J$2:J$28,MATCH(1,(Transcriptome!$A$2:$A$28=$B4)*(Transcriptome!$C$2:$C$28=$G4),0))</f>
        <v>1.0655409214479317</v>
      </c>
      <c r="AR4">
        <f t="array" ref="AR4">INDEX(Transcriptome!K$2:K$28,MATCH(1,(Transcriptome!$A$2:$A$28=$B4)*(Transcriptome!$C$2:$C$28=$G4),0))</f>
        <v>0.99473906672325785</v>
      </c>
      <c r="AS4">
        <f t="array" ref="AS4">INDEX(Transcriptome!L$2:L$28,MATCH(1,(Transcriptome!$A$2:$A$28=$B4)*(Transcriptome!$C$2:$C$28=$G4),0))</f>
        <v>1.0003087268363742</v>
      </c>
      <c r="AT4">
        <f t="array" ref="AT4">INDEX(Transcriptome!M$2:M$28,MATCH(1,(Transcriptome!$A$2:$A$28=$B4)*(Transcriptome!$C$2:$C$28=$G4),0))</f>
        <v>1.3775577585380128</v>
      </c>
      <c r="AU4">
        <f t="array" ref="AU4">INDEX(Transcriptome!N$2:N$28,MATCH(1,(Transcriptome!$A$2:$A$28=$B4)*(Transcriptome!$C$2:$C$28=$G4),0))</f>
        <v>0.81114178526603686</v>
      </c>
      <c r="AV4">
        <f t="array" ref="AV4">INDEX(Transcriptome!O$2:O$28,MATCH(1,(Transcriptome!$A$2:$A$28=$B4)*(Transcriptome!$C$2:$C$28=$G4),0))</f>
        <v>1.1696661685593308</v>
      </c>
      <c r="AW4">
        <f t="array" ref="AW4">INDEX(Transcriptome!P$2:P$28,MATCH(1,(Transcriptome!$A$2:$A$28=$B4)*(Transcriptome!$C$2:$C$28=$G4),0))</f>
        <v>1.2073370579107578</v>
      </c>
      <c r="AX4">
        <f t="array" ref="AX4">INDEX(Transcriptome!Q$2:Q$28,MATCH(1,(Transcriptome!$A$2:$A$28=$B4)*(Transcriptome!$C$2:$C$28=$G4),0))</f>
        <v>0.58362943726722871</v>
      </c>
      <c r="AY4">
        <f t="array" ref="AY4">INDEX(Transcriptome!R$2:R$28,MATCH(1,(Transcriptome!$A$2:$A$28=$B4)*(Transcriptome!$C$2:$C$28=$G4),0))</f>
        <v>0.50376877903698547</v>
      </c>
      <c r="AZ4">
        <f t="array" ref="AZ4">INDEX(Transcriptome!S$2:S$28,MATCH(1,(Transcriptome!$A$2:$A$28=$B4)*(Transcriptome!$C$2:$C$28=$G4),0))</f>
        <v>0.46985710445636059</v>
      </c>
      <c r="BA4">
        <f t="array" ref="BA4">INDEX(Transcriptome!T$2:T$28,MATCH(1,(Transcriptome!$A$2:$A$28=$B4)*(Transcriptome!$C$2:$C$28=$G4),0))</f>
        <v>1.1189256123640647</v>
      </c>
      <c r="BB4">
        <f t="array" ref="BB4">INDEX(Transcriptome!U$2:U$28,MATCH(1,(Transcriptome!$A$2:$A$28=$B4)*(Transcriptome!$C$2:$C$28=$G4),0))</f>
        <v>3.5410137925199292</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0.88665697502311858</v>
      </c>
      <c r="BF4">
        <f t="array" ref="BF4">INDEX(Transcriptome!Y$2:Y$28,MATCH(1,(Transcriptome!$A$2:$A$28=$B4)*(Transcriptome!$C$2:$C$28=$G4),0))</f>
        <v>0</v>
      </c>
      <c r="BG4">
        <f t="array" ref="BG4">INDEX(Transcriptome!Z$2:Z$28,MATCH(1,(Transcriptome!$A$2:$A$28=$B4)*(Transcriptome!$C$2:$C$28=$G4),0))</f>
        <v>1.1899558091643074</v>
      </c>
      <c r="BH4">
        <f t="array" ref="BH4">INDEX(Transcriptome!AA$2:AA$28,MATCH(1,(Transcriptome!$A$2:$A$28=$B4)*(Transcriptome!$C$2:$C$28=$G4),0))</f>
        <v>1.2011425699950584</v>
      </c>
      <c r="BI4">
        <f t="array" ref="BI4">INDEX(Transcriptome!AB$2:AB$28,MATCH(1,(Transcriptome!$A$2:$A$28=$B4)*(Transcriptome!$C$2:$C$28=$G4),0))</f>
        <v>0.42782681289615299</v>
      </c>
      <c r="BJ4">
        <f t="array" ref="BJ4">INDEX(Transcriptome!AC$2:AC$28,MATCH(1,(Transcriptome!$A$2:$A$28=$B4)*(Transcriptome!$C$2:$C$28=$G4),0))</f>
        <v>0.99882183295258842</v>
      </c>
      <c r="BK4">
        <f t="array" ref="BK4">INDEX(Transcriptome!AD$2:AD$28,MATCH(1,(Transcriptome!$A$2:$A$28=$B4)*(Transcriptome!$C$2:$C$28=$G4),0))</f>
        <v>0.85625549574435611</v>
      </c>
      <c r="BL4">
        <f t="array" ref="BL4">INDEX(Transcriptome!AE$2:AE$28,MATCH(1,(Transcriptome!$A$2:$A$28=$B4)*(Transcriptome!$C$2:$C$28=$G4),0))</f>
        <v>1.432947670810945</v>
      </c>
      <c r="BM4">
        <f t="array" ref="BM4">INDEX(Transcriptome!AF$2:AF$28,MATCH(1,(Transcriptome!$A$2:$A$28=$B4)*(Transcriptome!$C$2:$C$28=$G4),0))</f>
        <v>0.59392555830865223</v>
      </c>
      <c r="BN4">
        <f t="array" ref="BN4">INDEX(Transcriptome!AG$2:AG$28,MATCH(1,(Transcriptome!$A$2:$A$28=$B4)*(Transcriptome!$C$2:$C$28=$G4),0))</f>
        <v>0.48730497239940024</v>
      </c>
      <c r="BO4">
        <f t="array" ref="BO4">INDEX(Transcriptome!AH$2:AH$28,MATCH(1,(Transcriptome!$A$2:$A$28=$B4)*(Transcriptome!$C$2:$C$28=$G4),0))</f>
        <v>1.8095179354972706</v>
      </c>
      <c r="BP4">
        <f t="array" ref="BP4">INDEX(Transcriptome!AI$2:AI$28,MATCH(1,(Transcriptome!$A$2:$A$28=$B4)*(Transcriptome!$C$2:$C$28=$G4),0))</f>
        <v>0.71240057843874782</v>
      </c>
      <c r="BQ4">
        <f t="array" ref="BQ4">INDEX(Transcriptome!AJ$2:AJ$28,MATCH(1,(Transcriptome!$A$2:$A$28=$B4)*(Transcriptome!$C$2:$C$28=$G4),0))</f>
        <v>0.87499852201140327</v>
      </c>
      <c r="BR4">
        <f t="array" ref="BR4">INDEX(Transcriptome!AK$2:AK$28,MATCH(1,(Transcriptome!$A$2:$A$28=$B4)*(Transcriptome!$C$2:$C$28=$G4),0))</f>
        <v>0.65277414413996737</v>
      </c>
      <c r="BS4">
        <f t="array" ref="BS4">INDEX(Transcriptome!AL$2:AL$28,MATCH(1,(Transcriptome!$A$2:$A$28=$B4)*(Transcriptome!$C$2:$C$28=$G4),0))</f>
        <v>1</v>
      </c>
      <c r="BT4">
        <f t="array" ref="BT4">INDEX(Transcriptome!AM$2:AM$28,MATCH(1,(Transcriptome!$A$2:$A$28=$B4)*(Transcriptome!$C$2:$C$28=$G4),0))</f>
        <v>0.71122483365382949</v>
      </c>
      <c r="BU4">
        <f t="array" ref="BU4">INDEX(Transcriptome!AN$2:AN$28,MATCH(1,(Transcriptome!$A$2:$A$28=$B4)*(Transcriptome!$C$2:$C$28=$G4),0))</f>
        <v>0.98918496260154987</v>
      </c>
      <c r="BV4">
        <f t="array" ref="BV4">INDEX(Transcriptome!AO$2:AO$28,MATCH(1,(Transcriptome!$A$2:$A$28=$B4)*(Transcriptome!$C$2:$C$28=$G4),0))</f>
        <v>1.0632881677534851</v>
      </c>
      <c r="BW4">
        <f t="array" ref="BW4">INDEX(Transcriptome!AP$2:AP$28,MATCH(1,(Transcriptome!$A$2:$A$28=$B4)*(Transcriptome!$C$2:$C$28=$G4),0))</f>
        <v>1.0207894409757674</v>
      </c>
      <c r="BX4">
        <f t="array" ref="BX4">INDEX(Transcriptome!AQ$2:AQ$28,MATCH(1,(Transcriptome!$A$2:$A$28=$B4)*(Transcriptome!$C$2:$C$28=$G4),0))</f>
        <v>1.3069351817787282</v>
      </c>
      <c r="BY4">
        <f t="array" ref="BY4">INDEX(Transcriptome!AR$2:AR$28,MATCH(1,(Transcriptome!$A$2:$A$28=$B4)*(Transcriptome!$C$2:$C$28=$G4),0))</f>
        <v>0.72172948001285797</v>
      </c>
      <c r="BZ4">
        <f t="array" ref="BZ4">INDEX(Transcriptome!AS$2:AS$28,MATCH(1,(Transcriptome!$A$2:$A$28=$B4)*(Transcriptome!$C$2:$C$28=$G4),0))</f>
        <v>0.88310890556595556</v>
      </c>
      <c r="CA4">
        <f t="array" ref="CA4">INDEX(Transcriptome!AT$2:AT$28,MATCH(1,(Transcriptome!$A$2:$A$28=$B4)*(Transcriptome!$C$2:$C$28=$G4),0))</f>
        <v>0.78068554124751866</v>
      </c>
      <c r="CB4">
        <f t="array" ref="CB4">INDEX(Transcriptome!AU$2:AU$28,MATCH(1,(Transcriptome!$A$2:$A$28=$B4)*(Transcriptome!$C$2:$C$28=$G4),0))</f>
        <v>1.6853604227569587</v>
      </c>
      <c r="CC4">
        <f t="array" ref="CC4">INDEX(Transcriptome!AV$2:AV$28,MATCH(1,(Transcriptome!$A$2:$A$28=$B4)*(Transcriptome!$C$2:$C$28=$G4),0))</f>
        <v>0.60019145421519393</v>
      </c>
      <c r="CD4">
        <f t="array" ref="CD4">INDEX(Transcriptome!AW$2:AW$28,MATCH(1,(Transcriptome!$A$2:$A$28=$B4)*(Transcriptome!$C$2:$C$28=$G4),0))</f>
        <v>0.81640008350667004</v>
      </c>
      <c r="CE4">
        <f t="array" ref="CE4">INDEX(Transcriptome!AX$2:AX$28,MATCH(1,(Transcriptome!$A$2:$A$28=$B4)*(Transcriptome!$C$2:$C$28=$G4),0))</f>
        <v>0.82787377286856667</v>
      </c>
      <c r="CF4">
        <f t="array" ref="CF4">INDEX(Transcriptome!AY$2:AY$28,MATCH(1,(Transcriptome!$A$2:$A$28=$B4)*(Transcriptome!$C$2:$C$28=$G4),0))</f>
        <v>0.89890108706972605</v>
      </c>
      <c r="CG4">
        <f t="array" ref="CG4">INDEX(Transcriptome!AZ$2:AZ$28,MATCH(1,(Transcriptome!$A$2:$A$28=$B4)*(Transcriptome!$C$2:$C$28=$G4),0))</f>
        <v>0.59861399415185224</v>
      </c>
      <c r="CH4">
        <f t="array" ref="CH4">INDEX(Transcriptome!BA$2:BA$28,MATCH(1,(Transcriptome!$A$2:$A$28=$B4)*(Transcriptome!$C$2:$C$28=$G4),0))</f>
        <v>1.8026104389010524</v>
      </c>
      <c r="CI4">
        <f t="array" ref="CI4">INDEX(Transcriptome!BB$2:BB$28,MATCH(1,(Transcriptome!$A$2:$A$28=$B4)*(Transcriptome!$C$2:$C$28=$G4),0))</f>
        <v>2.1137531601340016</v>
      </c>
      <c r="CJ4">
        <f t="array" ref="CJ4">INDEX(Transcriptome!BC$2:BC$28,MATCH(1,(Transcriptome!$A$2:$A$28=$B4)*(Transcriptome!$C$2:$C$28=$G4),0))</f>
        <v>0</v>
      </c>
      <c r="CK4">
        <f t="array" ref="CK4">INDEX(Transcriptome!BD$2:BD$28,MATCH(1,(Transcriptome!$A$2:$A$28=$B4)*(Transcriptome!$C$2:$C$28=$G4),0))</f>
        <v>1.4782234663879816</v>
      </c>
      <c r="CL4">
        <f t="array" ref="CL4">INDEX(Transcriptome!BE$2:BE$28,MATCH(1,(Transcriptome!$A$2:$A$28=$B4)*(Transcriptome!$C$2:$C$28=$G4),0))</f>
        <v>1.4666747772910123</v>
      </c>
      <c r="CM4">
        <f t="array" ref="CM4">INDEX(Transcriptome!BF$2:BF$28,MATCH(1,(Transcriptome!$A$2:$A$28=$B4)*(Transcriptome!$C$2:$C$28=$G4),0))</f>
        <v>1.507625498431161</v>
      </c>
      <c r="CN4">
        <f t="array" ref="CN4">INDEX(Transcriptome!BG$2:BG$28,MATCH(1,(Transcriptome!$A$2:$A$28=$B4)*(Transcriptome!$C$2:$C$28=$G4),0))</f>
        <v>2.5212399808112504</v>
      </c>
      <c r="CO4">
        <f t="array" ref="CO4">INDEX(Transcriptome!BH$2:BH$28,MATCH(1,(Transcriptome!$A$2:$A$28=$B4)*(Transcriptome!$C$2:$C$28=$G4),0))</f>
        <v>0.5793848749027265</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3.5568635172654277</v>
      </c>
      <c r="CS4">
        <f t="array" ref="CS4">INDEX(Transcriptome!BL$2:BL$28,MATCH(1,(Transcriptome!$A$2:$A$28=$B4)*(Transcriptome!$C$2:$C$28=$G4),0))</f>
        <v>2.3392666351837739</v>
      </c>
      <c r="CT4">
        <f t="array" ref="CT4">INDEX(Transcriptome!BM$2:BM$28,MATCH(1,(Transcriptome!$A$2:$A$28=$B4)*(Transcriptome!$C$2:$C$28=$G4),0))</f>
        <v>0.65806154225315017</v>
      </c>
      <c r="CU4">
        <f t="array" ref="CU4">INDEX(Transcriptome!BN$2:BN$28,MATCH(1,(Transcriptome!$A$2:$A$28=$B4)*(Transcriptome!$C$2:$C$28=$G4),0))</f>
        <v>36.47398676016153</v>
      </c>
      <c r="CV4">
        <f t="array" ref="CV4">INDEX(Transcriptome!BO$2:BO$28,MATCH(1,(Transcriptome!$A$2:$A$28=$B4)*(Transcriptome!$C$2:$C$28=$G4),0))</f>
        <v>1.4410124598864966</v>
      </c>
      <c r="CW4">
        <f t="array" ref="CW4">INDEX(Transcriptome!BP$2:BP$28,MATCH(1,(Transcriptome!$A$2:$A$28=$B4)*(Transcriptome!$C$2:$C$28=$G4),0))</f>
        <v>0.5793848749027265</v>
      </c>
      <c r="CX4">
        <f t="array" ref="CX4">INDEX(Transcriptome!BQ$2:BQ$28,MATCH(1,(Transcriptome!$A$2:$A$28=$B4)*(Transcriptome!$C$2:$C$28=$G4),0))</f>
        <v>1</v>
      </c>
      <c r="CY4">
        <f t="array" ref="CY4">INDEX(Transcriptome!BR$2:BR$28,MATCH(1,(Transcriptome!$A$2:$A$28=$B4)*(Transcriptome!$C$2:$C$28=$G4),0))</f>
        <v>1.3555456312582743</v>
      </c>
    </row>
    <row r="5" spans="1:103">
      <c r="A5">
        <f>Glutamine!A10</f>
        <v>3</v>
      </c>
      <c r="B5" t="s">
        <v>583</v>
      </c>
      <c r="C5" s="324" t="s">
        <v>586</v>
      </c>
      <c r="D5">
        <v>1</v>
      </c>
      <c r="E5">
        <f>Glutamine!H10</f>
        <v>1.3430000377655029</v>
      </c>
      <c r="F5" s="477">
        <f>Glutamine!K10</f>
        <v>98.572502136230469</v>
      </c>
      <c r="G5" t="s">
        <v>513</v>
      </c>
      <c r="H5" s="321">
        <f>Glutamine!B10</f>
        <v>2.9569444444423425</v>
      </c>
      <c r="I5" s="322">
        <f>Glutamine!C10</f>
        <v>70.96666666661622</v>
      </c>
      <c r="J5">
        <f>'In Process Calc.'!B6</f>
        <v>2.9569444444423425</v>
      </c>
      <c r="K5">
        <f>'In Process Calc.'!C6</f>
        <v>70.96666666661622</v>
      </c>
      <c r="L5">
        <f>Glutamine!Z10</f>
        <v>30.251559759319701</v>
      </c>
      <c r="M5">
        <f>Glutamine!AF10</f>
        <v>3.8854351687388986</v>
      </c>
      <c r="N5">
        <f>Glutamine!AA10</f>
        <v>0.35799999999999998</v>
      </c>
      <c r="O5">
        <f>Glutamine!W10</f>
        <v>4.51</v>
      </c>
      <c r="P5">
        <f>Glutamine!X10</f>
        <v>1.716</v>
      </c>
      <c r="Q5">
        <f>'Growth Regression'!P5</f>
        <v>2.4573937262705133E-2</v>
      </c>
      <c r="R5">
        <f>Q5/'Growth Regression'!$O$24</f>
        <v>0.91688340450187766</v>
      </c>
      <c r="S5">
        <f>'Post Process Calc.'!K6</f>
        <v>9.9503746540952273E-2</v>
      </c>
      <c r="T5">
        <f>'Post Process Calc.'!Q6</f>
        <v>6.6383455431723526E-2</v>
      </c>
      <c r="U5">
        <f>'Post Process Calc.'!L6</f>
        <v>-5.3373829133951962E-3</v>
      </c>
      <c r="V5">
        <f>'Post Process Calc.'!H6</f>
        <v>-9.7366568913388361E-4</v>
      </c>
      <c r="W5">
        <f>'Post Process Calc.'!I6</f>
        <v>-2.047180183250974E-2</v>
      </c>
      <c r="X5">
        <f>'Post Process Calc.'!AG6</f>
        <v>0.66714528587526511</v>
      </c>
      <c r="Y5">
        <f t="shared" si="2"/>
        <v>62.18984158809517</v>
      </c>
      <c r="Z5">
        <f t="shared" si="2"/>
        <v>41.489659644827199</v>
      </c>
      <c r="AA5">
        <f t="shared" si="0"/>
        <v>-3.3358643208719974</v>
      </c>
      <c r="AB5">
        <f t="shared" si="0"/>
        <v>-0.60854105570867723</v>
      </c>
      <c r="AC5">
        <f t="shared" si="0"/>
        <v>-12.794876145318586</v>
      </c>
      <c r="AD5">
        <v>100</v>
      </c>
      <c r="AE5">
        <v>0.32</v>
      </c>
      <c r="AF5">
        <v>7</v>
      </c>
      <c r="AG5">
        <v>0.7</v>
      </c>
      <c r="AH5">
        <f t="shared" si="1"/>
        <v>5.0118723362727164E-8</v>
      </c>
      <c r="AI5">
        <v>1</v>
      </c>
      <c r="AJ5">
        <v>0.311</v>
      </c>
      <c r="AK5">
        <f t="array" ref="AK5">INDEX(Transcriptome!D$2:D$28,MATCH(1,(Transcriptome!$A$2:$A$28=$B5)*(Transcriptome!$C$2:$C$28=$G5),0))</f>
        <v>0.80840159635551412</v>
      </c>
      <c r="AL5">
        <f t="array" ref="AL5">INDEX(Transcriptome!E$2:E$28,MATCH(1,(Transcriptome!$A$2:$A$28=$B5)*(Transcriptome!$C$2:$C$28=$G5),0))</f>
        <v>1.5163732496679212</v>
      </c>
      <c r="AM5">
        <f t="array" ref="AM5">INDEX(Transcriptome!F$2:F$28,MATCH(1,(Transcriptome!$A$2:$A$28=$B5)*(Transcriptome!$C$2:$C$28=$G5),0))</f>
        <v>1.1218283788538985</v>
      </c>
      <c r="AN5">
        <f t="array" ref="AN5">INDEX(Transcriptome!G$2:G$28,MATCH(1,(Transcriptome!$A$2:$A$28=$B5)*(Transcriptome!$C$2:$C$28=$G5),0))</f>
        <v>0.54718463568993359</v>
      </c>
      <c r="AO5">
        <f t="array" ref="AO5">INDEX(Transcriptome!H$2:H$28,MATCH(1,(Transcriptome!$A$2:$A$28=$B5)*(Transcriptome!$C$2:$C$28=$G5),0))</f>
        <v>0</v>
      </c>
      <c r="AP5">
        <f t="array" ref="AP5">INDEX(Transcriptome!I$2:I$28,MATCH(1,(Transcriptome!$A$2:$A$28=$B5)*(Transcriptome!$C$2:$C$28=$G5),0))</f>
        <v>1.21326487788329</v>
      </c>
      <c r="AQ5">
        <f t="array" ref="AQ5">INDEX(Transcriptome!J$2:J$28,MATCH(1,(Transcriptome!$A$2:$A$28=$B5)*(Transcriptome!$C$2:$C$28=$G5),0))</f>
        <v>1.0655409214479317</v>
      </c>
      <c r="AR5">
        <f t="array" ref="AR5">INDEX(Transcriptome!K$2:K$28,MATCH(1,(Transcriptome!$A$2:$A$28=$B5)*(Transcriptome!$C$2:$C$28=$G5),0))</f>
        <v>0.99473906672325785</v>
      </c>
      <c r="AS5">
        <f t="array" ref="AS5">INDEX(Transcriptome!L$2:L$28,MATCH(1,(Transcriptome!$A$2:$A$28=$B5)*(Transcriptome!$C$2:$C$28=$G5),0))</f>
        <v>1.0003087268363742</v>
      </c>
      <c r="AT5">
        <f t="array" ref="AT5">INDEX(Transcriptome!M$2:M$28,MATCH(1,(Transcriptome!$A$2:$A$28=$B5)*(Transcriptome!$C$2:$C$28=$G5),0))</f>
        <v>1.3775577585380128</v>
      </c>
      <c r="AU5">
        <f t="array" ref="AU5">INDEX(Transcriptome!N$2:N$28,MATCH(1,(Transcriptome!$A$2:$A$28=$B5)*(Transcriptome!$C$2:$C$28=$G5),0))</f>
        <v>0.81114178526603686</v>
      </c>
      <c r="AV5">
        <f t="array" ref="AV5">INDEX(Transcriptome!O$2:O$28,MATCH(1,(Transcriptome!$A$2:$A$28=$B5)*(Transcriptome!$C$2:$C$28=$G5),0))</f>
        <v>1.1696661685593308</v>
      </c>
      <c r="AW5">
        <f t="array" ref="AW5">INDEX(Transcriptome!P$2:P$28,MATCH(1,(Transcriptome!$A$2:$A$28=$B5)*(Transcriptome!$C$2:$C$28=$G5),0))</f>
        <v>1.2073370579107578</v>
      </c>
      <c r="AX5">
        <f t="array" ref="AX5">INDEX(Transcriptome!Q$2:Q$28,MATCH(1,(Transcriptome!$A$2:$A$28=$B5)*(Transcriptome!$C$2:$C$28=$G5),0))</f>
        <v>0.58362943726722871</v>
      </c>
      <c r="AY5">
        <f t="array" ref="AY5">INDEX(Transcriptome!R$2:R$28,MATCH(1,(Transcriptome!$A$2:$A$28=$B5)*(Transcriptome!$C$2:$C$28=$G5),0))</f>
        <v>0.50376877903698547</v>
      </c>
      <c r="AZ5">
        <f t="array" ref="AZ5">INDEX(Transcriptome!S$2:S$28,MATCH(1,(Transcriptome!$A$2:$A$28=$B5)*(Transcriptome!$C$2:$C$28=$G5),0))</f>
        <v>0.46985710445636059</v>
      </c>
      <c r="BA5">
        <f t="array" ref="BA5">INDEX(Transcriptome!T$2:T$28,MATCH(1,(Transcriptome!$A$2:$A$28=$B5)*(Transcriptome!$C$2:$C$28=$G5),0))</f>
        <v>1.1189256123640647</v>
      </c>
      <c r="BB5">
        <f t="array" ref="BB5">INDEX(Transcriptome!U$2:U$28,MATCH(1,(Transcriptome!$A$2:$A$28=$B5)*(Transcriptome!$C$2:$C$28=$G5),0))</f>
        <v>3.5410137925199292</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0.88665697502311858</v>
      </c>
      <c r="BF5">
        <f t="array" ref="BF5">INDEX(Transcriptome!Y$2:Y$28,MATCH(1,(Transcriptome!$A$2:$A$28=$B5)*(Transcriptome!$C$2:$C$28=$G5),0))</f>
        <v>0</v>
      </c>
      <c r="BG5">
        <f t="array" ref="BG5">INDEX(Transcriptome!Z$2:Z$28,MATCH(1,(Transcriptome!$A$2:$A$28=$B5)*(Transcriptome!$C$2:$C$28=$G5),0))</f>
        <v>1.1899558091643074</v>
      </c>
      <c r="BH5">
        <f t="array" ref="BH5">INDEX(Transcriptome!AA$2:AA$28,MATCH(1,(Transcriptome!$A$2:$A$28=$B5)*(Transcriptome!$C$2:$C$28=$G5),0))</f>
        <v>1.2011425699950584</v>
      </c>
      <c r="BI5">
        <f t="array" ref="BI5">INDEX(Transcriptome!AB$2:AB$28,MATCH(1,(Transcriptome!$A$2:$A$28=$B5)*(Transcriptome!$C$2:$C$28=$G5),0))</f>
        <v>0.42782681289615299</v>
      </c>
      <c r="BJ5">
        <f t="array" ref="BJ5">INDEX(Transcriptome!AC$2:AC$28,MATCH(1,(Transcriptome!$A$2:$A$28=$B5)*(Transcriptome!$C$2:$C$28=$G5),0))</f>
        <v>0.99882183295258842</v>
      </c>
      <c r="BK5">
        <f t="array" ref="BK5">INDEX(Transcriptome!AD$2:AD$28,MATCH(1,(Transcriptome!$A$2:$A$28=$B5)*(Transcriptome!$C$2:$C$28=$G5),0))</f>
        <v>0.85625549574435611</v>
      </c>
      <c r="BL5">
        <f t="array" ref="BL5">INDEX(Transcriptome!AE$2:AE$28,MATCH(1,(Transcriptome!$A$2:$A$28=$B5)*(Transcriptome!$C$2:$C$28=$G5),0))</f>
        <v>1.432947670810945</v>
      </c>
      <c r="BM5">
        <f t="array" ref="BM5">INDEX(Transcriptome!AF$2:AF$28,MATCH(1,(Transcriptome!$A$2:$A$28=$B5)*(Transcriptome!$C$2:$C$28=$G5),0))</f>
        <v>0.59392555830865223</v>
      </c>
      <c r="BN5">
        <f t="array" ref="BN5">INDEX(Transcriptome!AG$2:AG$28,MATCH(1,(Transcriptome!$A$2:$A$28=$B5)*(Transcriptome!$C$2:$C$28=$G5),0))</f>
        <v>0.48730497239940024</v>
      </c>
      <c r="BO5">
        <f t="array" ref="BO5">INDEX(Transcriptome!AH$2:AH$28,MATCH(1,(Transcriptome!$A$2:$A$28=$B5)*(Transcriptome!$C$2:$C$28=$G5),0))</f>
        <v>1.8095179354972706</v>
      </c>
      <c r="BP5">
        <f t="array" ref="BP5">INDEX(Transcriptome!AI$2:AI$28,MATCH(1,(Transcriptome!$A$2:$A$28=$B5)*(Transcriptome!$C$2:$C$28=$G5),0))</f>
        <v>0.71240057843874782</v>
      </c>
      <c r="BQ5">
        <f t="array" ref="BQ5">INDEX(Transcriptome!AJ$2:AJ$28,MATCH(1,(Transcriptome!$A$2:$A$28=$B5)*(Transcriptome!$C$2:$C$28=$G5),0))</f>
        <v>0.87499852201140327</v>
      </c>
      <c r="BR5">
        <f t="array" ref="BR5">INDEX(Transcriptome!AK$2:AK$28,MATCH(1,(Transcriptome!$A$2:$A$28=$B5)*(Transcriptome!$C$2:$C$28=$G5),0))</f>
        <v>0.65277414413996737</v>
      </c>
      <c r="BS5">
        <f t="array" ref="BS5">INDEX(Transcriptome!AL$2:AL$28,MATCH(1,(Transcriptome!$A$2:$A$28=$B5)*(Transcriptome!$C$2:$C$28=$G5),0))</f>
        <v>1</v>
      </c>
      <c r="BT5">
        <f t="array" ref="BT5">INDEX(Transcriptome!AM$2:AM$28,MATCH(1,(Transcriptome!$A$2:$A$28=$B5)*(Transcriptome!$C$2:$C$28=$G5),0))</f>
        <v>0.71122483365382949</v>
      </c>
      <c r="BU5">
        <f t="array" ref="BU5">INDEX(Transcriptome!AN$2:AN$28,MATCH(1,(Transcriptome!$A$2:$A$28=$B5)*(Transcriptome!$C$2:$C$28=$G5),0))</f>
        <v>0.98918496260154987</v>
      </c>
      <c r="BV5">
        <f t="array" ref="BV5">INDEX(Transcriptome!AO$2:AO$28,MATCH(1,(Transcriptome!$A$2:$A$28=$B5)*(Transcriptome!$C$2:$C$28=$G5),0))</f>
        <v>1.0632881677534851</v>
      </c>
      <c r="BW5">
        <f t="array" ref="BW5">INDEX(Transcriptome!AP$2:AP$28,MATCH(1,(Transcriptome!$A$2:$A$28=$B5)*(Transcriptome!$C$2:$C$28=$G5),0))</f>
        <v>1.0207894409757674</v>
      </c>
      <c r="BX5">
        <f t="array" ref="BX5">INDEX(Transcriptome!AQ$2:AQ$28,MATCH(1,(Transcriptome!$A$2:$A$28=$B5)*(Transcriptome!$C$2:$C$28=$G5),0))</f>
        <v>1.3069351817787282</v>
      </c>
      <c r="BY5">
        <f t="array" ref="BY5">INDEX(Transcriptome!AR$2:AR$28,MATCH(1,(Transcriptome!$A$2:$A$28=$B5)*(Transcriptome!$C$2:$C$28=$G5),0))</f>
        <v>0.72172948001285797</v>
      </c>
      <c r="BZ5">
        <f t="array" ref="BZ5">INDEX(Transcriptome!AS$2:AS$28,MATCH(1,(Transcriptome!$A$2:$A$28=$B5)*(Transcriptome!$C$2:$C$28=$G5),0))</f>
        <v>0.88310890556595556</v>
      </c>
      <c r="CA5">
        <f t="array" ref="CA5">INDEX(Transcriptome!AT$2:AT$28,MATCH(1,(Transcriptome!$A$2:$A$28=$B5)*(Transcriptome!$C$2:$C$28=$G5),0))</f>
        <v>0.78068554124751866</v>
      </c>
      <c r="CB5">
        <f t="array" ref="CB5">INDEX(Transcriptome!AU$2:AU$28,MATCH(1,(Transcriptome!$A$2:$A$28=$B5)*(Transcriptome!$C$2:$C$28=$G5),0))</f>
        <v>1.6853604227569587</v>
      </c>
      <c r="CC5">
        <f t="array" ref="CC5">INDEX(Transcriptome!AV$2:AV$28,MATCH(1,(Transcriptome!$A$2:$A$28=$B5)*(Transcriptome!$C$2:$C$28=$G5),0))</f>
        <v>0.60019145421519393</v>
      </c>
      <c r="CD5">
        <f t="array" ref="CD5">INDEX(Transcriptome!AW$2:AW$28,MATCH(1,(Transcriptome!$A$2:$A$28=$B5)*(Transcriptome!$C$2:$C$28=$G5),0))</f>
        <v>0.81640008350667004</v>
      </c>
      <c r="CE5">
        <f t="array" ref="CE5">INDEX(Transcriptome!AX$2:AX$28,MATCH(1,(Transcriptome!$A$2:$A$28=$B5)*(Transcriptome!$C$2:$C$28=$G5),0))</f>
        <v>0.82787377286856667</v>
      </c>
      <c r="CF5">
        <f t="array" ref="CF5">INDEX(Transcriptome!AY$2:AY$28,MATCH(1,(Transcriptome!$A$2:$A$28=$B5)*(Transcriptome!$C$2:$C$28=$G5),0))</f>
        <v>0.89890108706972605</v>
      </c>
      <c r="CG5">
        <f t="array" ref="CG5">INDEX(Transcriptome!AZ$2:AZ$28,MATCH(1,(Transcriptome!$A$2:$A$28=$B5)*(Transcriptome!$C$2:$C$28=$G5),0))</f>
        <v>0.59861399415185224</v>
      </c>
      <c r="CH5">
        <f t="array" ref="CH5">INDEX(Transcriptome!BA$2:BA$28,MATCH(1,(Transcriptome!$A$2:$A$28=$B5)*(Transcriptome!$C$2:$C$28=$G5),0))</f>
        <v>1.8026104389010524</v>
      </c>
      <c r="CI5">
        <f t="array" ref="CI5">INDEX(Transcriptome!BB$2:BB$28,MATCH(1,(Transcriptome!$A$2:$A$28=$B5)*(Transcriptome!$C$2:$C$28=$G5),0))</f>
        <v>2.1137531601340016</v>
      </c>
      <c r="CJ5">
        <f t="array" ref="CJ5">INDEX(Transcriptome!BC$2:BC$28,MATCH(1,(Transcriptome!$A$2:$A$28=$B5)*(Transcriptome!$C$2:$C$28=$G5),0))</f>
        <v>0</v>
      </c>
      <c r="CK5">
        <f t="array" ref="CK5">INDEX(Transcriptome!BD$2:BD$28,MATCH(1,(Transcriptome!$A$2:$A$28=$B5)*(Transcriptome!$C$2:$C$28=$G5),0))</f>
        <v>1.4782234663879816</v>
      </c>
      <c r="CL5">
        <f t="array" ref="CL5">INDEX(Transcriptome!BE$2:BE$28,MATCH(1,(Transcriptome!$A$2:$A$28=$B5)*(Transcriptome!$C$2:$C$28=$G5),0))</f>
        <v>1.4666747772910123</v>
      </c>
      <c r="CM5">
        <f t="array" ref="CM5">INDEX(Transcriptome!BF$2:BF$28,MATCH(1,(Transcriptome!$A$2:$A$28=$B5)*(Transcriptome!$C$2:$C$28=$G5),0))</f>
        <v>1.507625498431161</v>
      </c>
      <c r="CN5">
        <f t="array" ref="CN5">INDEX(Transcriptome!BG$2:BG$28,MATCH(1,(Transcriptome!$A$2:$A$28=$B5)*(Transcriptome!$C$2:$C$28=$G5),0))</f>
        <v>2.5212399808112504</v>
      </c>
      <c r="CO5">
        <f t="array" ref="CO5">INDEX(Transcriptome!BH$2:BH$28,MATCH(1,(Transcriptome!$A$2:$A$28=$B5)*(Transcriptome!$C$2:$C$28=$G5),0))</f>
        <v>0.5793848749027265</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3.5568635172654277</v>
      </c>
      <c r="CS5">
        <f t="array" ref="CS5">INDEX(Transcriptome!BL$2:BL$28,MATCH(1,(Transcriptome!$A$2:$A$28=$B5)*(Transcriptome!$C$2:$C$28=$G5),0))</f>
        <v>2.3392666351837739</v>
      </c>
      <c r="CT5">
        <f t="array" ref="CT5">INDEX(Transcriptome!BM$2:BM$28,MATCH(1,(Transcriptome!$A$2:$A$28=$B5)*(Transcriptome!$C$2:$C$28=$G5),0))</f>
        <v>0.65806154225315017</v>
      </c>
      <c r="CU5">
        <f t="array" ref="CU5">INDEX(Transcriptome!BN$2:BN$28,MATCH(1,(Transcriptome!$A$2:$A$28=$B5)*(Transcriptome!$C$2:$C$28=$G5),0))</f>
        <v>36.47398676016153</v>
      </c>
      <c r="CV5">
        <f t="array" ref="CV5">INDEX(Transcriptome!BO$2:BO$28,MATCH(1,(Transcriptome!$A$2:$A$28=$B5)*(Transcriptome!$C$2:$C$28=$G5),0))</f>
        <v>1.4410124598864966</v>
      </c>
      <c r="CW5">
        <f t="array" ref="CW5">INDEX(Transcriptome!BP$2:BP$28,MATCH(1,(Transcriptome!$A$2:$A$28=$B5)*(Transcriptome!$C$2:$C$28=$G5),0))</f>
        <v>0.5793848749027265</v>
      </c>
      <c r="CX5">
        <f t="array" ref="CX5">INDEX(Transcriptome!BQ$2:BQ$28,MATCH(1,(Transcriptome!$A$2:$A$28=$B5)*(Transcriptome!$C$2:$C$28=$G5),0))</f>
        <v>1</v>
      </c>
      <c r="CY5">
        <f t="array" ref="CY5">INDEX(Transcriptome!BR$2:BR$28,MATCH(1,(Transcriptome!$A$2:$A$28=$B5)*(Transcriptome!$C$2:$C$28=$G5),0))</f>
        <v>1.3555456312582743</v>
      </c>
    </row>
    <row r="6" spans="1:103">
      <c r="A6">
        <f>Glutamine!A11</f>
        <v>4</v>
      </c>
      <c r="B6" t="s">
        <v>583</v>
      </c>
      <c r="C6" s="324" t="s">
        <v>586</v>
      </c>
      <c r="D6">
        <v>1</v>
      </c>
      <c r="E6">
        <f>Glutamine!H11</f>
        <v>2.6090999675750735</v>
      </c>
      <c r="F6" s="477">
        <f>Glutamine!K11</f>
        <v>99.125</v>
      </c>
      <c r="G6" t="s">
        <v>513</v>
      </c>
      <c r="H6" s="321">
        <f>Glutamine!B11</f>
        <v>3.9770833333313931</v>
      </c>
      <c r="I6" s="322">
        <f>Glutamine!C11</f>
        <v>95.449999999953434</v>
      </c>
      <c r="J6">
        <f>'In Process Calc.'!B7</f>
        <v>3.9770833333313931</v>
      </c>
      <c r="K6">
        <f>'In Process Calc.'!C7</f>
        <v>95.449999999953434</v>
      </c>
      <c r="L6">
        <f>Glutamine!Z11</f>
        <v>33.082439663402823</v>
      </c>
      <c r="M6">
        <f>Glutamine!AF11</f>
        <v>5.7726465364120783</v>
      </c>
      <c r="N6">
        <f>Glutamine!AA11</f>
        <v>0.64800000000000002</v>
      </c>
      <c r="O6">
        <f>Glutamine!W11</f>
        <v>5.6870000000000003</v>
      </c>
      <c r="P6">
        <f>Glutamine!X11</f>
        <v>1.593</v>
      </c>
      <c r="Q6">
        <f>'Growth Regression'!P6</f>
        <v>2.2815212816208186E-2</v>
      </c>
      <c r="R6">
        <f>Q6/'Growth Regression'!$O$24</f>
        <v>0.85126326228184779</v>
      </c>
      <c r="S6">
        <f>'Post Process Calc.'!K7</f>
        <v>8.0967790857635766E-2</v>
      </c>
      <c r="T6">
        <f>'Post Process Calc.'!Q7</f>
        <v>4.3994922326562366E-2</v>
      </c>
      <c r="U6">
        <f>'Post Process Calc.'!L7</f>
        <v>-8.0147364350930637E-3</v>
      </c>
      <c r="V6">
        <f>'Post Process Calc.'!H7</f>
        <v>2.4315697743294358E-3</v>
      </c>
      <c r="W6">
        <f>'Post Process Calc.'!I7</f>
        <v>-1.4053567781549267E-2</v>
      </c>
      <c r="X6">
        <f>'Post Process Calc.'!AG7</f>
        <v>0.54336325420953946</v>
      </c>
      <c r="Y6">
        <f t="shared" si="2"/>
        <v>50.60486928602235</v>
      </c>
      <c r="Z6">
        <f t="shared" si="2"/>
        <v>27.496826454101477</v>
      </c>
      <c r="AA6">
        <f t="shared" si="0"/>
        <v>-5.0092102719331644</v>
      </c>
      <c r="AB6">
        <f t="shared" si="0"/>
        <v>1.5197311089558974</v>
      </c>
      <c r="AC6">
        <f t="shared" si="0"/>
        <v>-8.7834798634682922</v>
      </c>
      <c r="AD6">
        <v>100</v>
      </c>
      <c r="AE6">
        <v>0.32</v>
      </c>
      <c r="AF6">
        <v>7</v>
      </c>
      <c r="AG6">
        <v>0.7</v>
      </c>
      <c r="AH6">
        <f t="shared" si="1"/>
        <v>5.0118723362727164E-8</v>
      </c>
      <c r="AI6">
        <v>1</v>
      </c>
      <c r="AJ6">
        <v>0.311</v>
      </c>
      <c r="AK6">
        <f t="array" ref="AK6">INDEX(Transcriptome!D$2:D$28,MATCH(1,(Transcriptome!$A$2:$A$28=$B6)*(Transcriptome!$C$2:$C$28=$G6),0))</f>
        <v>0.80840159635551412</v>
      </c>
      <c r="AL6">
        <f t="array" ref="AL6">INDEX(Transcriptome!E$2:E$28,MATCH(1,(Transcriptome!$A$2:$A$28=$B6)*(Transcriptome!$C$2:$C$28=$G6),0))</f>
        <v>1.5163732496679212</v>
      </c>
      <c r="AM6">
        <f t="array" ref="AM6">INDEX(Transcriptome!F$2:F$28,MATCH(1,(Transcriptome!$A$2:$A$28=$B6)*(Transcriptome!$C$2:$C$28=$G6),0))</f>
        <v>1.1218283788538985</v>
      </c>
      <c r="AN6">
        <f t="array" ref="AN6">INDEX(Transcriptome!G$2:G$28,MATCH(1,(Transcriptome!$A$2:$A$28=$B6)*(Transcriptome!$C$2:$C$28=$G6),0))</f>
        <v>0.54718463568993359</v>
      </c>
      <c r="AO6">
        <f t="array" ref="AO6">INDEX(Transcriptome!H$2:H$28,MATCH(1,(Transcriptome!$A$2:$A$28=$B6)*(Transcriptome!$C$2:$C$28=$G6),0))</f>
        <v>0</v>
      </c>
      <c r="AP6">
        <f t="array" ref="AP6">INDEX(Transcriptome!I$2:I$28,MATCH(1,(Transcriptome!$A$2:$A$28=$B6)*(Transcriptome!$C$2:$C$28=$G6),0))</f>
        <v>1.21326487788329</v>
      </c>
      <c r="AQ6">
        <f t="array" ref="AQ6">INDEX(Transcriptome!J$2:J$28,MATCH(1,(Transcriptome!$A$2:$A$28=$B6)*(Transcriptome!$C$2:$C$28=$G6),0))</f>
        <v>1.0655409214479317</v>
      </c>
      <c r="AR6">
        <f t="array" ref="AR6">INDEX(Transcriptome!K$2:K$28,MATCH(1,(Transcriptome!$A$2:$A$28=$B6)*(Transcriptome!$C$2:$C$28=$G6),0))</f>
        <v>0.99473906672325785</v>
      </c>
      <c r="AS6">
        <f t="array" ref="AS6">INDEX(Transcriptome!L$2:L$28,MATCH(1,(Transcriptome!$A$2:$A$28=$B6)*(Transcriptome!$C$2:$C$28=$G6),0))</f>
        <v>1.0003087268363742</v>
      </c>
      <c r="AT6">
        <f t="array" ref="AT6">INDEX(Transcriptome!M$2:M$28,MATCH(1,(Transcriptome!$A$2:$A$28=$B6)*(Transcriptome!$C$2:$C$28=$G6),0))</f>
        <v>1.3775577585380128</v>
      </c>
      <c r="AU6">
        <f t="array" ref="AU6">INDEX(Transcriptome!N$2:N$28,MATCH(1,(Transcriptome!$A$2:$A$28=$B6)*(Transcriptome!$C$2:$C$28=$G6),0))</f>
        <v>0.81114178526603686</v>
      </c>
      <c r="AV6">
        <f t="array" ref="AV6">INDEX(Transcriptome!O$2:O$28,MATCH(1,(Transcriptome!$A$2:$A$28=$B6)*(Transcriptome!$C$2:$C$28=$G6),0))</f>
        <v>1.1696661685593308</v>
      </c>
      <c r="AW6">
        <f t="array" ref="AW6">INDEX(Transcriptome!P$2:P$28,MATCH(1,(Transcriptome!$A$2:$A$28=$B6)*(Transcriptome!$C$2:$C$28=$G6),0))</f>
        <v>1.2073370579107578</v>
      </c>
      <c r="AX6">
        <f t="array" ref="AX6">INDEX(Transcriptome!Q$2:Q$28,MATCH(1,(Transcriptome!$A$2:$A$28=$B6)*(Transcriptome!$C$2:$C$28=$G6),0))</f>
        <v>0.58362943726722871</v>
      </c>
      <c r="AY6">
        <f t="array" ref="AY6">INDEX(Transcriptome!R$2:R$28,MATCH(1,(Transcriptome!$A$2:$A$28=$B6)*(Transcriptome!$C$2:$C$28=$G6),0))</f>
        <v>0.50376877903698547</v>
      </c>
      <c r="AZ6">
        <f t="array" ref="AZ6">INDEX(Transcriptome!S$2:S$28,MATCH(1,(Transcriptome!$A$2:$A$28=$B6)*(Transcriptome!$C$2:$C$28=$G6),0))</f>
        <v>0.46985710445636059</v>
      </c>
      <c r="BA6">
        <f t="array" ref="BA6">INDEX(Transcriptome!T$2:T$28,MATCH(1,(Transcriptome!$A$2:$A$28=$B6)*(Transcriptome!$C$2:$C$28=$G6),0))</f>
        <v>1.1189256123640647</v>
      </c>
      <c r="BB6">
        <f t="array" ref="BB6">INDEX(Transcriptome!U$2:U$28,MATCH(1,(Transcriptome!$A$2:$A$28=$B6)*(Transcriptome!$C$2:$C$28=$G6),0))</f>
        <v>3.5410137925199292</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0.88665697502311858</v>
      </c>
      <c r="BF6">
        <f t="array" ref="BF6">INDEX(Transcriptome!Y$2:Y$28,MATCH(1,(Transcriptome!$A$2:$A$28=$B6)*(Transcriptome!$C$2:$C$28=$G6),0))</f>
        <v>0</v>
      </c>
      <c r="BG6">
        <f t="array" ref="BG6">INDEX(Transcriptome!Z$2:Z$28,MATCH(1,(Transcriptome!$A$2:$A$28=$B6)*(Transcriptome!$C$2:$C$28=$G6),0))</f>
        <v>1.1899558091643074</v>
      </c>
      <c r="BH6">
        <f t="array" ref="BH6">INDEX(Transcriptome!AA$2:AA$28,MATCH(1,(Transcriptome!$A$2:$A$28=$B6)*(Transcriptome!$C$2:$C$28=$G6),0))</f>
        <v>1.2011425699950584</v>
      </c>
      <c r="BI6">
        <f t="array" ref="BI6">INDEX(Transcriptome!AB$2:AB$28,MATCH(1,(Transcriptome!$A$2:$A$28=$B6)*(Transcriptome!$C$2:$C$28=$G6),0))</f>
        <v>0.42782681289615299</v>
      </c>
      <c r="BJ6">
        <f t="array" ref="BJ6">INDEX(Transcriptome!AC$2:AC$28,MATCH(1,(Transcriptome!$A$2:$A$28=$B6)*(Transcriptome!$C$2:$C$28=$G6),0))</f>
        <v>0.99882183295258842</v>
      </c>
      <c r="BK6">
        <f t="array" ref="BK6">INDEX(Transcriptome!AD$2:AD$28,MATCH(1,(Transcriptome!$A$2:$A$28=$B6)*(Transcriptome!$C$2:$C$28=$G6),0))</f>
        <v>0.85625549574435611</v>
      </c>
      <c r="BL6">
        <f t="array" ref="BL6">INDEX(Transcriptome!AE$2:AE$28,MATCH(1,(Transcriptome!$A$2:$A$28=$B6)*(Transcriptome!$C$2:$C$28=$G6),0))</f>
        <v>1.432947670810945</v>
      </c>
      <c r="BM6">
        <f t="array" ref="BM6">INDEX(Transcriptome!AF$2:AF$28,MATCH(1,(Transcriptome!$A$2:$A$28=$B6)*(Transcriptome!$C$2:$C$28=$G6),0))</f>
        <v>0.59392555830865223</v>
      </c>
      <c r="BN6">
        <f t="array" ref="BN6">INDEX(Transcriptome!AG$2:AG$28,MATCH(1,(Transcriptome!$A$2:$A$28=$B6)*(Transcriptome!$C$2:$C$28=$G6),0))</f>
        <v>0.48730497239940024</v>
      </c>
      <c r="BO6">
        <f t="array" ref="BO6">INDEX(Transcriptome!AH$2:AH$28,MATCH(1,(Transcriptome!$A$2:$A$28=$B6)*(Transcriptome!$C$2:$C$28=$G6),0))</f>
        <v>1.8095179354972706</v>
      </c>
      <c r="BP6">
        <f t="array" ref="BP6">INDEX(Transcriptome!AI$2:AI$28,MATCH(1,(Transcriptome!$A$2:$A$28=$B6)*(Transcriptome!$C$2:$C$28=$G6),0))</f>
        <v>0.71240057843874782</v>
      </c>
      <c r="BQ6">
        <f t="array" ref="BQ6">INDEX(Transcriptome!AJ$2:AJ$28,MATCH(1,(Transcriptome!$A$2:$A$28=$B6)*(Transcriptome!$C$2:$C$28=$G6),0))</f>
        <v>0.87499852201140327</v>
      </c>
      <c r="BR6">
        <f t="array" ref="BR6">INDEX(Transcriptome!AK$2:AK$28,MATCH(1,(Transcriptome!$A$2:$A$28=$B6)*(Transcriptome!$C$2:$C$28=$G6),0))</f>
        <v>0.65277414413996737</v>
      </c>
      <c r="BS6">
        <f t="array" ref="BS6">INDEX(Transcriptome!AL$2:AL$28,MATCH(1,(Transcriptome!$A$2:$A$28=$B6)*(Transcriptome!$C$2:$C$28=$G6),0))</f>
        <v>1</v>
      </c>
      <c r="BT6">
        <f t="array" ref="BT6">INDEX(Transcriptome!AM$2:AM$28,MATCH(1,(Transcriptome!$A$2:$A$28=$B6)*(Transcriptome!$C$2:$C$28=$G6),0))</f>
        <v>0.71122483365382949</v>
      </c>
      <c r="BU6">
        <f t="array" ref="BU6">INDEX(Transcriptome!AN$2:AN$28,MATCH(1,(Transcriptome!$A$2:$A$28=$B6)*(Transcriptome!$C$2:$C$28=$G6),0))</f>
        <v>0.98918496260154987</v>
      </c>
      <c r="BV6">
        <f t="array" ref="BV6">INDEX(Transcriptome!AO$2:AO$28,MATCH(1,(Transcriptome!$A$2:$A$28=$B6)*(Transcriptome!$C$2:$C$28=$G6),0))</f>
        <v>1.0632881677534851</v>
      </c>
      <c r="BW6">
        <f t="array" ref="BW6">INDEX(Transcriptome!AP$2:AP$28,MATCH(1,(Transcriptome!$A$2:$A$28=$B6)*(Transcriptome!$C$2:$C$28=$G6),0))</f>
        <v>1.0207894409757674</v>
      </c>
      <c r="BX6">
        <f t="array" ref="BX6">INDEX(Transcriptome!AQ$2:AQ$28,MATCH(1,(Transcriptome!$A$2:$A$28=$B6)*(Transcriptome!$C$2:$C$28=$G6),0))</f>
        <v>1.3069351817787282</v>
      </c>
      <c r="BY6">
        <f t="array" ref="BY6">INDEX(Transcriptome!AR$2:AR$28,MATCH(1,(Transcriptome!$A$2:$A$28=$B6)*(Transcriptome!$C$2:$C$28=$G6),0))</f>
        <v>0.72172948001285797</v>
      </c>
      <c r="BZ6">
        <f t="array" ref="BZ6">INDEX(Transcriptome!AS$2:AS$28,MATCH(1,(Transcriptome!$A$2:$A$28=$B6)*(Transcriptome!$C$2:$C$28=$G6),0))</f>
        <v>0.88310890556595556</v>
      </c>
      <c r="CA6">
        <f t="array" ref="CA6">INDEX(Transcriptome!AT$2:AT$28,MATCH(1,(Transcriptome!$A$2:$A$28=$B6)*(Transcriptome!$C$2:$C$28=$G6),0))</f>
        <v>0.78068554124751866</v>
      </c>
      <c r="CB6">
        <f t="array" ref="CB6">INDEX(Transcriptome!AU$2:AU$28,MATCH(1,(Transcriptome!$A$2:$A$28=$B6)*(Transcriptome!$C$2:$C$28=$G6),0))</f>
        <v>1.6853604227569587</v>
      </c>
      <c r="CC6">
        <f t="array" ref="CC6">INDEX(Transcriptome!AV$2:AV$28,MATCH(1,(Transcriptome!$A$2:$A$28=$B6)*(Transcriptome!$C$2:$C$28=$G6),0))</f>
        <v>0.60019145421519393</v>
      </c>
      <c r="CD6">
        <f t="array" ref="CD6">INDEX(Transcriptome!AW$2:AW$28,MATCH(1,(Transcriptome!$A$2:$A$28=$B6)*(Transcriptome!$C$2:$C$28=$G6),0))</f>
        <v>0.81640008350667004</v>
      </c>
      <c r="CE6">
        <f t="array" ref="CE6">INDEX(Transcriptome!AX$2:AX$28,MATCH(1,(Transcriptome!$A$2:$A$28=$B6)*(Transcriptome!$C$2:$C$28=$G6),0))</f>
        <v>0.82787377286856667</v>
      </c>
      <c r="CF6">
        <f t="array" ref="CF6">INDEX(Transcriptome!AY$2:AY$28,MATCH(1,(Transcriptome!$A$2:$A$28=$B6)*(Transcriptome!$C$2:$C$28=$G6),0))</f>
        <v>0.89890108706972605</v>
      </c>
      <c r="CG6">
        <f t="array" ref="CG6">INDEX(Transcriptome!AZ$2:AZ$28,MATCH(1,(Transcriptome!$A$2:$A$28=$B6)*(Transcriptome!$C$2:$C$28=$G6),0))</f>
        <v>0.59861399415185224</v>
      </c>
      <c r="CH6">
        <f t="array" ref="CH6">INDEX(Transcriptome!BA$2:BA$28,MATCH(1,(Transcriptome!$A$2:$A$28=$B6)*(Transcriptome!$C$2:$C$28=$G6),0))</f>
        <v>1.8026104389010524</v>
      </c>
      <c r="CI6">
        <f t="array" ref="CI6">INDEX(Transcriptome!BB$2:BB$28,MATCH(1,(Transcriptome!$A$2:$A$28=$B6)*(Transcriptome!$C$2:$C$28=$G6),0))</f>
        <v>2.1137531601340016</v>
      </c>
      <c r="CJ6">
        <f t="array" ref="CJ6">INDEX(Transcriptome!BC$2:BC$28,MATCH(1,(Transcriptome!$A$2:$A$28=$B6)*(Transcriptome!$C$2:$C$28=$G6),0))</f>
        <v>0</v>
      </c>
      <c r="CK6">
        <f t="array" ref="CK6">INDEX(Transcriptome!BD$2:BD$28,MATCH(1,(Transcriptome!$A$2:$A$28=$B6)*(Transcriptome!$C$2:$C$28=$G6),0))</f>
        <v>1.4782234663879816</v>
      </c>
      <c r="CL6">
        <f t="array" ref="CL6">INDEX(Transcriptome!BE$2:BE$28,MATCH(1,(Transcriptome!$A$2:$A$28=$B6)*(Transcriptome!$C$2:$C$28=$G6),0))</f>
        <v>1.4666747772910123</v>
      </c>
      <c r="CM6">
        <f t="array" ref="CM6">INDEX(Transcriptome!BF$2:BF$28,MATCH(1,(Transcriptome!$A$2:$A$28=$B6)*(Transcriptome!$C$2:$C$28=$G6),0))</f>
        <v>1.507625498431161</v>
      </c>
      <c r="CN6">
        <f t="array" ref="CN6">INDEX(Transcriptome!BG$2:BG$28,MATCH(1,(Transcriptome!$A$2:$A$28=$B6)*(Transcriptome!$C$2:$C$28=$G6),0))</f>
        <v>2.5212399808112504</v>
      </c>
      <c r="CO6">
        <f t="array" ref="CO6">INDEX(Transcriptome!BH$2:BH$28,MATCH(1,(Transcriptome!$A$2:$A$28=$B6)*(Transcriptome!$C$2:$C$28=$G6),0))</f>
        <v>0.5793848749027265</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3.5568635172654277</v>
      </c>
      <c r="CS6">
        <f t="array" ref="CS6">INDEX(Transcriptome!BL$2:BL$28,MATCH(1,(Transcriptome!$A$2:$A$28=$B6)*(Transcriptome!$C$2:$C$28=$G6),0))</f>
        <v>2.3392666351837739</v>
      </c>
      <c r="CT6">
        <f t="array" ref="CT6">INDEX(Transcriptome!BM$2:BM$28,MATCH(1,(Transcriptome!$A$2:$A$28=$B6)*(Transcriptome!$C$2:$C$28=$G6),0))</f>
        <v>0.65806154225315017</v>
      </c>
      <c r="CU6">
        <f t="array" ref="CU6">INDEX(Transcriptome!BN$2:BN$28,MATCH(1,(Transcriptome!$A$2:$A$28=$B6)*(Transcriptome!$C$2:$C$28=$G6),0))</f>
        <v>36.47398676016153</v>
      </c>
      <c r="CV6">
        <f t="array" ref="CV6">INDEX(Transcriptome!BO$2:BO$28,MATCH(1,(Transcriptome!$A$2:$A$28=$B6)*(Transcriptome!$C$2:$C$28=$G6),0))</f>
        <v>1.4410124598864966</v>
      </c>
      <c r="CW6">
        <f t="array" ref="CW6">INDEX(Transcriptome!BP$2:BP$28,MATCH(1,(Transcriptome!$A$2:$A$28=$B6)*(Transcriptome!$C$2:$C$28=$G6),0))</f>
        <v>0.5793848749027265</v>
      </c>
      <c r="CX6">
        <f t="array" ref="CX6">INDEX(Transcriptome!BQ$2:BQ$28,MATCH(1,(Transcriptome!$A$2:$A$28=$B6)*(Transcriptome!$C$2:$C$28=$G6),0))</f>
        <v>1</v>
      </c>
      <c r="CY6">
        <f t="array" ref="CY6">INDEX(Transcriptome!BR$2:BR$28,MATCH(1,(Transcriptome!$A$2:$A$28=$B6)*(Transcriptome!$C$2:$C$28=$G6),0))</f>
        <v>1.3555456312582743</v>
      </c>
    </row>
    <row r="7" spans="1:103">
      <c r="A7">
        <f>Glutamine!A12</f>
        <v>5</v>
      </c>
      <c r="B7" t="s">
        <v>583</v>
      </c>
      <c r="C7" s="324" t="s">
        <v>586</v>
      </c>
      <c r="D7">
        <v>1</v>
      </c>
      <c r="E7">
        <f>Glutamine!H12</f>
        <v>3.9289001060485846</v>
      </c>
      <c r="F7" s="477">
        <f>Glutamine!K12</f>
        <v>98.943199157714844</v>
      </c>
      <c r="G7" t="s">
        <v>513</v>
      </c>
      <c r="H7" s="321">
        <f>Glutamine!B12</f>
        <v>4.828472222223354</v>
      </c>
      <c r="I7" s="322">
        <f>Glutamine!C12</f>
        <v>115.8833333333605</v>
      </c>
      <c r="J7">
        <f>'In Process Calc.'!B8</f>
        <v>4.828472222223354</v>
      </c>
      <c r="K7">
        <f>'In Process Calc.'!C8</f>
        <v>115.8833333333605</v>
      </c>
      <c r="L7">
        <f>Glutamine!Z12</f>
        <v>34.248096094495885</v>
      </c>
      <c r="M7">
        <f>Glutamine!AF12</f>
        <v>7.659857904085257</v>
      </c>
      <c r="N7">
        <f>Glutamine!AA12</f>
        <v>0.96</v>
      </c>
      <c r="O7">
        <f>Glutamine!W12</f>
        <v>6.4889999999999999</v>
      </c>
      <c r="P7">
        <f>Glutamine!X12</f>
        <v>1.7989999999999999</v>
      </c>
      <c r="Q7">
        <f>'Growth Regression'!P7</f>
        <v>2.058288572864507E-2</v>
      </c>
      <c r="R7">
        <f>Q7/'Growth Regression'!$O$24</f>
        <v>0.76797243110059665</v>
      </c>
      <c r="S7">
        <f>'Post Process Calc.'!K8</f>
        <v>7.1817658299274681E-2</v>
      </c>
      <c r="T7">
        <f>'Post Process Calc.'!Q8</f>
        <v>2.9857828146996605E-2</v>
      </c>
      <c r="U7">
        <f>'Post Process Calc.'!L8</f>
        <v>-7.3736015101016055E-3</v>
      </c>
      <c r="V7">
        <f>'Post Process Calc.'!H8</f>
        <v>4.0145403770987173E-3</v>
      </c>
      <c r="W7">
        <f>'Post Process Calc.'!I8</f>
        <v>-9.1139346601547874E-3</v>
      </c>
      <c r="X7">
        <f>'Post Process Calc.'!AG8</f>
        <v>0.41574494148186608</v>
      </c>
      <c r="Y7">
        <f t="shared" si="2"/>
        <v>44.886036437046677</v>
      </c>
      <c r="Z7">
        <f t="shared" si="2"/>
        <v>18.661142591872878</v>
      </c>
      <c r="AA7">
        <f t="shared" si="0"/>
        <v>-4.6085009438135032</v>
      </c>
      <c r="AB7">
        <f t="shared" si="0"/>
        <v>2.5090877356866983</v>
      </c>
      <c r="AC7">
        <f t="shared" si="0"/>
        <v>-5.6962091625967419</v>
      </c>
      <c r="AD7">
        <v>100</v>
      </c>
      <c r="AE7">
        <v>0.32</v>
      </c>
      <c r="AF7">
        <v>7</v>
      </c>
      <c r="AG7">
        <v>0.7</v>
      </c>
      <c r="AH7">
        <f t="shared" si="1"/>
        <v>5.0118723362727164E-8</v>
      </c>
      <c r="AI7">
        <v>1</v>
      </c>
      <c r="AJ7">
        <v>0.311</v>
      </c>
      <c r="AK7">
        <f t="array" ref="AK7">INDEX(Transcriptome!D$2:D$28,MATCH(1,(Transcriptome!$A$2:$A$28=$B7)*(Transcriptome!$C$2:$C$28=$G7),0))</f>
        <v>0.80840159635551412</v>
      </c>
      <c r="AL7">
        <f t="array" ref="AL7">INDEX(Transcriptome!E$2:E$28,MATCH(1,(Transcriptome!$A$2:$A$28=$B7)*(Transcriptome!$C$2:$C$28=$G7),0))</f>
        <v>1.5163732496679212</v>
      </c>
      <c r="AM7">
        <f t="array" ref="AM7">INDEX(Transcriptome!F$2:F$28,MATCH(1,(Transcriptome!$A$2:$A$28=$B7)*(Transcriptome!$C$2:$C$28=$G7),0))</f>
        <v>1.1218283788538985</v>
      </c>
      <c r="AN7">
        <f t="array" ref="AN7">INDEX(Transcriptome!G$2:G$28,MATCH(1,(Transcriptome!$A$2:$A$28=$B7)*(Transcriptome!$C$2:$C$28=$G7),0))</f>
        <v>0.54718463568993359</v>
      </c>
      <c r="AO7">
        <f t="array" ref="AO7">INDEX(Transcriptome!H$2:H$28,MATCH(1,(Transcriptome!$A$2:$A$28=$B7)*(Transcriptome!$C$2:$C$28=$G7),0))</f>
        <v>0</v>
      </c>
      <c r="AP7">
        <f t="array" ref="AP7">INDEX(Transcriptome!I$2:I$28,MATCH(1,(Transcriptome!$A$2:$A$28=$B7)*(Transcriptome!$C$2:$C$28=$G7),0))</f>
        <v>1.21326487788329</v>
      </c>
      <c r="AQ7">
        <f t="array" ref="AQ7">INDEX(Transcriptome!J$2:J$28,MATCH(1,(Transcriptome!$A$2:$A$28=$B7)*(Transcriptome!$C$2:$C$28=$G7),0))</f>
        <v>1.0655409214479317</v>
      </c>
      <c r="AR7">
        <f t="array" ref="AR7">INDEX(Transcriptome!K$2:K$28,MATCH(1,(Transcriptome!$A$2:$A$28=$B7)*(Transcriptome!$C$2:$C$28=$G7),0))</f>
        <v>0.99473906672325785</v>
      </c>
      <c r="AS7">
        <f t="array" ref="AS7">INDEX(Transcriptome!L$2:L$28,MATCH(1,(Transcriptome!$A$2:$A$28=$B7)*(Transcriptome!$C$2:$C$28=$G7),0))</f>
        <v>1.0003087268363742</v>
      </c>
      <c r="AT7">
        <f t="array" ref="AT7">INDEX(Transcriptome!M$2:M$28,MATCH(1,(Transcriptome!$A$2:$A$28=$B7)*(Transcriptome!$C$2:$C$28=$G7),0))</f>
        <v>1.3775577585380128</v>
      </c>
      <c r="AU7">
        <f t="array" ref="AU7">INDEX(Transcriptome!N$2:N$28,MATCH(1,(Transcriptome!$A$2:$A$28=$B7)*(Transcriptome!$C$2:$C$28=$G7),0))</f>
        <v>0.81114178526603686</v>
      </c>
      <c r="AV7">
        <f t="array" ref="AV7">INDEX(Transcriptome!O$2:O$28,MATCH(1,(Transcriptome!$A$2:$A$28=$B7)*(Transcriptome!$C$2:$C$28=$G7),0))</f>
        <v>1.1696661685593308</v>
      </c>
      <c r="AW7">
        <f t="array" ref="AW7">INDEX(Transcriptome!P$2:P$28,MATCH(1,(Transcriptome!$A$2:$A$28=$B7)*(Transcriptome!$C$2:$C$28=$G7),0))</f>
        <v>1.2073370579107578</v>
      </c>
      <c r="AX7">
        <f t="array" ref="AX7">INDEX(Transcriptome!Q$2:Q$28,MATCH(1,(Transcriptome!$A$2:$A$28=$B7)*(Transcriptome!$C$2:$C$28=$G7),0))</f>
        <v>0.58362943726722871</v>
      </c>
      <c r="AY7">
        <f t="array" ref="AY7">INDEX(Transcriptome!R$2:R$28,MATCH(1,(Transcriptome!$A$2:$A$28=$B7)*(Transcriptome!$C$2:$C$28=$G7),0))</f>
        <v>0.50376877903698547</v>
      </c>
      <c r="AZ7">
        <f t="array" ref="AZ7">INDEX(Transcriptome!S$2:S$28,MATCH(1,(Transcriptome!$A$2:$A$28=$B7)*(Transcriptome!$C$2:$C$28=$G7),0))</f>
        <v>0.46985710445636059</v>
      </c>
      <c r="BA7">
        <f t="array" ref="BA7">INDEX(Transcriptome!T$2:T$28,MATCH(1,(Transcriptome!$A$2:$A$28=$B7)*(Transcriptome!$C$2:$C$28=$G7),0))</f>
        <v>1.1189256123640647</v>
      </c>
      <c r="BB7">
        <f t="array" ref="BB7">INDEX(Transcriptome!U$2:U$28,MATCH(1,(Transcriptome!$A$2:$A$28=$B7)*(Transcriptome!$C$2:$C$28=$G7),0))</f>
        <v>3.5410137925199292</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0.88665697502311858</v>
      </c>
      <c r="BF7">
        <f t="array" ref="BF7">INDEX(Transcriptome!Y$2:Y$28,MATCH(1,(Transcriptome!$A$2:$A$28=$B7)*(Transcriptome!$C$2:$C$28=$G7),0))</f>
        <v>0</v>
      </c>
      <c r="BG7">
        <f t="array" ref="BG7">INDEX(Transcriptome!Z$2:Z$28,MATCH(1,(Transcriptome!$A$2:$A$28=$B7)*(Transcriptome!$C$2:$C$28=$G7),0))</f>
        <v>1.1899558091643074</v>
      </c>
      <c r="BH7">
        <f t="array" ref="BH7">INDEX(Transcriptome!AA$2:AA$28,MATCH(1,(Transcriptome!$A$2:$A$28=$B7)*(Transcriptome!$C$2:$C$28=$G7),0))</f>
        <v>1.2011425699950584</v>
      </c>
      <c r="BI7">
        <f t="array" ref="BI7">INDEX(Transcriptome!AB$2:AB$28,MATCH(1,(Transcriptome!$A$2:$A$28=$B7)*(Transcriptome!$C$2:$C$28=$G7),0))</f>
        <v>0.42782681289615299</v>
      </c>
      <c r="BJ7">
        <f t="array" ref="BJ7">INDEX(Transcriptome!AC$2:AC$28,MATCH(1,(Transcriptome!$A$2:$A$28=$B7)*(Transcriptome!$C$2:$C$28=$G7),0))</f>
        <v>0.99882183295258842</v>
      </c>
      <c r="BK7">
        <f t="array" ref="BK7">INDEX(Transcriptome!AD$2:AD$28,MATCH(1,(Transcriptome!$A$2:$A$28=$B7)*(Transcriptome!$C$2:$C$28=$G7),0))</f>
        <v>0.85625549574435611</v>
      </c>
      <c r="BL7">
        <f t="array" ref="BL7">INDEX(Transcriptome!AE$2:AE$28,MATCH(1,(Transcriptome!$A$2:$A$28=$B7)*(Transcriptome!$C$2:$C$28=$G7),0))</f>
        <v>1.432947670810945</v>
      </c>
      <c r="BM7">
        <f t="array" ref="BM7">INDEX(Transcriptome!AF$2:AF$28,MATCH(1,(Transcriptome!$A$2:$A$28=$B7)*(Transcriptome!$C$2:$C$28=$G7),0))</f>
        <v>0.59392555830865223</v>
      </c>
      <c r="BN7">
        <f t="array" ref="BN7">INDEX(Transcriptome!AG$2:AG$28,MATCH(1,(Transcriptome!$A$2:$A$28=$B7)*(Transcriptome!$C$2:$C$28=$G7),0))</f>
        <v>0.48730497239940024</v>
      </c>
      <c r="BO7">
        <f t="array" ref="BO7">INDEX(Transcriptome!AH$2:AH$28,MATCH(1,(Transcriptome!$A$2:$A$28=$B7)*(Transcriptome!$C$2:$C$28=$G7),0))</f>
        <v>1.8095179354972706</v>
      </c>
      <c r="BP7">
        <f t="array" ref="BP7">INDEX(Transcriptome!AI$2:AI$28,MATCH(1,(Transcriptome!$A$2:$A$28=$B7)*(Transcriptome!$C$2:$C$28=$G7),0))</f>
        <v>0.71240057843874782</v>
      </c>
      <c r="BQ7">
        <f t="array" ref="BQ7">INDEX(Transcriptome!AJ$2:AJ$28,MATCH(1,(Transcriptome!$A$2:$A$28=$B7)*(Transcriptome!$C$2:$C$28=$G7),0))</f>
        <v>0.87499852201140327</v>
      </c>
      <c r="BR7">
        <f t="array" ref="BR7">INDEX(Transcriptome!AK$2:AK$28,MATCH(1,(Transcriptome!$A$2:$A$28=$B7)*(Transcriptome!$C$2:$C$28=$G7),0))</f>
        <v>0.65277414413996737</v>
      </c>
      <c r="BS7">
        <f t="array" ref="BS7">INDEX(Transcriptome!AL$2:AL$28,MATCH(1,(Transcriptome!$A$2:$A$28=$B7)*(Transcriptome!$C$2:$C$28=$G7),0))</f>
        <v>1</v>
      </c>
      <c r="BT7">
        <f t="array" ref="BT7">INDEX(Transcriptome!AM$2:AM$28,MATCH(1,(Transcriptome!$A$2:$A$28=$B7)*(Transcriptome!$C$2:$C$28=$G7),0))</f>
        <v>0.71122483365382949</v>
      </c>
      <c r="BU7">
        <f t="array" ref="BU7">INDEX(Transcriptome!AN$2:AN$28,MATCH(1,(Transcriptome!$A$2:$A$28=$B7)*(Transcriptome!$C$2:$C$28=$G7),0))</f>
        <v>0.98918496260154987</v>
      </c>
      <c r="BV7">
        <f t="array" ref="BV7">INDEX(Transcriptome!AO$2:AO$28,MATCH(1,(Transcriptome!$A$2:$A$28=$B7)*(Transcriptome!$C$2:$C$28=$G7),0))</f>
        <v>1.0632881677534851</v>
      </c>
      <c r="BW7">
        <f t="array" ref="BW7">INDEX(Transcriptome!AP$2:AP$28,MATCH(1,(Transcriptome!$A$2:$A$28=$B7)*(Transcriptome!$C$2:$C$28=$G7),0))</f>
        <v>1.0207894409757674</v>
      </c>
      <c r="BX7">
        <f t="array" ref="BX7">INDEX(Transcriptome!AQ$2:AQ$28,MATCH(1,(Transcriptome!$A$2:$A$28=$B7)*(Transcriptome!$C$2:$C$28=$G7),0))</f>
        <v>1.3069351817787282</v>
      </c>
      <c r="BY7">
        <f t="array" ref="BY7">INDEX(Transcriptome!AR$2:AR$28,MATCH(1,(Transcriptome!$A$2:$A$28=$B7)*(Transcriptome!$C$2:$C$28=$G7),0))</f>
        <v>0.72172948001285797</v>
      </c>
      <c r="BZ7">
        <f t="array" ref="BZ7">INDEX(Transcriptome!AS$2:AS$28,MATCH(1,(Transcriptome!$A$2:$A$28=$B7)*(Transcriptome!$C$2:$C$28=$G7),0))</f>
        <v>0.88310890556595556</v>
      </c>
      <c r="CA7">
        <f t="array" ref="CA7">INDEX(Transcriptome!AT$2:AT$28,MATCH(1,(Transcriptome!$A$2:$A$28=$B7)*(Transcriptome!$C$2:$C$28=$G7),0))</f>
        <v>0.78068554124751866</v>
      </c>
      <c r="CB7">
        <f t="array" ref="CB7">INDEX(Transcriptome!AU$2:AU$28,MATCH(1,(Transcriptome!$A$2:$A$28=$B7)*(Transcriptome!$C$2:$C$28=$G7),0))</f>
        <v>1.6853604227569587</v>
      </c>
      <c r="CC7">
        <f t="array" ref="CC7">INDEX(Transcriptome!AV$2:AV$28,MATCH(1,(Transcriptome!$A$2:$A$28=$B7)*(Transcriptome!$C$2:$C$28=$G7),0))</f>
        <v>0.60019145421519393</v>
      </c>
      <c r="CD7">
        <f t="array" ref="CD7">INDEX(Transcriptome!AW$2:AW$28,MATCH(1,(Transcriptome!$A$2:$A$28=$B7)*(Transcriptome!$C$2:$C$28=$G7),0))</f>
        <v>0.81640008350667004</v>
      </c>
      <c r="CE7">
        <f t="array" ref="CE7">INDEX(Transcriptome!AX$2:AX$28,MATCH(1,(Transcriptome!$A$2:$A$28=$B7)*(Transcriptome!$C$2:$C$28=$G7),0))</f>
        <v>0.82787377286856667</v>
      </c>
      <c r="CF7">
        <f t="array" ref="CF7">INDEX(Transcriptome!AY$2:AY$28,MATCH(1,(Transcriptome!$A$2:$A$28=$B7)*(Transcriptome!$C$2:$C$28=$G7),0))</f>
        <v>0.89890108706972605</v>
      </c>
      <c r="CG7">
        <f t="array" ref="CG7">INDEX(Transcriptome!AZ$2:AZ$28,MATCH(1,(Transcriptome!$A$2:$A$28=$B7)*(Transcriptome!$C$2:$C$28=$G7),0))</f>
        <v>0.59861399415185224</v>
      </c>
      <c r="CH7">
        <f t="array" ref="CH7">INDEX(Transcriptome!BA$2:BA$28,MATCH(1,(Transcriptome!$A$2:$A$28=$B7)*(Transcriptome!$C$2:$C$28=$G7),0))</f>
        <v>1.8026104389010524</v>
      </c>
      <c r="CI7">
        <f t="array" ref="CI7">INDEX(Transcriptome!BB$2:BB$28,MATCH(1,(Transcriptome!$A$2:$A$28=$B7)*(Transcriptome!$C$2:$C$28=$G7),0))</f>
        <v>2.1137531601340016</v>
      </c>
      <c r="CJ7">
        <f t="array" ref="CJ7">INDEX(Transcriptome!BC$2:BC$28,MATCH(1,(Transcriptome!$A$2:$A$28=$B7)*(Transcriptome!$C$2:$C$28=$G7),0))</f>
        <v>0</v>
      </c>
      <c r="CK7">
        <f t="array" ref="CK7">INDEX(Transcriptome!BD$2:BD$28,MATCH(1,(Transcriptome!$A$2:$A$28=$B7)*(Transcriptome!$C$2:$C$28=$G7),0))</f>
        <v>1.4782234663879816</v>
      </c>
      <c r="CL7">
        <f t="array" ref="CL7">INDEX(Transcriptome!BE$2:BE$28,MATCH(1,(Transcriptome!$A$2:$A$28=$B7)*(Transcriptome!$C$2:$C$28=$G7),0))</f>
        <v>1.4666747772910123</v>
      </c>
      <c r="CM7">
        <f t="array" ref="CM7">INDEX(Transcriptome!BF$2:BF$28,MATCH(1,(Transcriptome!$A$2:$A$28=$B7)*(Transcriptome!$C$2:$C$28=$G7),0))</f>
        <v>1.507625498431161</v>
      </c>
      <c r="CN7">
        <f t="array" ref="CN7">INDEX(Transcriptome!BG$2:BG$28,MATCH(1,(Transcriptome!$A$2:$A$28=$B7)*(Transcriptome!$C$2:$C$28=$G7),0))</f>
        <v>2.5212399808112504</v>
      </c>
      <c r="CO7">
        <f t="array" ref="CO7">INDEX(Transcriptome!BH$2:BH$28,MATCH(1,(Transcriptome!$A$2:$A$28=$B7)*(Transcriptome!$C$2:$C$28=$G7),0))</f>
        <v>0.5793848749027265</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3.5568635172654277</v>
      </c>
      <c r="CS7">
        <f t="array" ref="CS7">INDEX(Transcriptome!BL$2:BL$28,MATCH(1,(Transcriptome!$A$2:$A$28=$B7)*(Transcriptome!$C$2:$C$28=$G7),0))</f>
        <v>2.3392666351837739</v>
      </c>
      <c r="CT7">
        <f t="array" ref="CT7">INDEX(Transcriptome!BM$2:BM$28,MATCH(1,(Transcriptome!$A$2:$A$28=$B7)*(Transcriptome!$C$2:$C$28=$G7),0))</f>
        <v>0.65806154225315017</v>
      </c>
      <c r="CU7">
        <f t="array" ref="CU7">INDEX(Transcriptome!BN$2:BN$28,MATCH(1,(Transcriptome!$A$2:$A$28=$B7)*(Transcriptome!$C$2:$C$28=$G7),0))</f>
        <v>36.47398676016153</v>
      </c>
      <c r="CV7">
        <f t="array" ref="CV7">INDEX(Transcriptome!BO$2:BO$28,MATCH(1,(Transcriptome!$A$2:$A$28=$B7)*(Transcriptome!$C$2:$C$28=$G7),0))</f>
        <v>1.4410124598864966</v>
      </c>
      <c r="CW7">
        <f t="array" ref="CW7">INDEX(Transcriptome!BP$2:BP$28,MATCH(1,(Transcriptome!$A$2:$A$28=$B7)*(Transcriptome!$C$2:$C$28=$G7),0))</f>
        <v>0.5793848749027265</v>
      </c>
      <c r="CX7">
        <f t="array" ref="CX7">INDEX(Transcriptome!BQ$2:BQ$28,MATCH(1,(Transcriptome!$A$2:$A$28=$B7)*(Transcriptome!$C$2:$C$28=$G7),0))</f>
        <v>1</v>
      </c>
      <c r="CY7">
        <f t="array" ref="CY7">INDEX(Transcriptome!BR$2:BR$28,MATCH(1,(Transcriptome!$A$2:$A$28=$B7)*(Transcriptome!$C$2:$C$28=$G7),0))</f>
        <v>1.3555456312582743</v>
      </c>
    </row>
    <row r="8" spans="1:103">
      <c r="A8">
        <f>Glutamine!A13</f>
        <v>6</v>
      </c>
      <c r="B8" t="s">
        <v>583</v>
      </c>
      <c r="C8" s="324" t="s">
        <v>586</v>
      </c>
      <c r="D8">
        <v>1</v>
      </c>
      <c r="E8">
        <f>Glutamine!H13</f>
        <v>6.4754999710083014</v>
      </c>
      <c r="F8" s="477">
        <f>Glutamine!K13</f>
        <v>99.270401000976562</v>
      </c>
      <c r="G8" t="s">
        <v>511</v>
      </c>
      <c r="H8" s="321">
        <f>Glutamine!B13</f>
        <v>5.8784722222189885</v>
      </c>
      <c r="I8" s="322">
        <f>Glutamine!C13</f>
        <v>141.08333333325572</v>
      </c>
      <c r="J8">
        <f>'In Process Calc.'!B9</f>
        <v>5.8784722222189885</v>
      </c>
      <c r="K8">
        <f>'In Process Calc.'!C9</f>
        <v>141.08333333325572</v>
      </c>
      <c r="L8">
        <f>Glutamine!Z13</f>
        <v>33.526499256200182</v>
      </c>
      <c r="M8">
        <f>Glutamine!AF13</f>
        <v>10.768206039076377</v>
      </c>
      <c r="N8">
        <f>Glutamine!AA13</f>
        <v>1.5780000000000001</v>
      </c>
      <c r="O8">
        <f>Glutamine!W13</f>
        <v>6.7220000000000004</v>
      </c>
      <c r="P8">
        <f>Glutamine!X13</f>
        <v>2.1890000000000001</v>
      </c>
      <c r="Q8">
        <f>'Growth Regression'!P8</f>
        <v>1.6817943095409092E-2</v>
      </c>
      <c r="R8">
        <f>Q8/'Growth Regression'!$O$24</f>
        <v>0.62749785503196442</v>
      </c>
      <c r="S8">
        <f>'Post Process Calc.'!K9</f>
        <v>5.7484212717558075E-2</v>
      </c>
      <c r="T8">
        <f>'Post Process Calc.'!Q9</f>
        <v>1.4707185509965399E-2</v>
      </c>
      <c r="U8">
        <f>'Post Process Calc.'!L9</f>
        <v>-4.8906321548188641E-3</v>
      </c>
      <c r="V8">
        <f>'Post Process Calc.'!H9</f>
        <v>4.4586084135094647E-3</v>
      </c>
      <c r="W8">
        <f>'Post Process Calc.'!I9</f>
        <v>-4.1603717861920268E-3</v>
      </c>
      <c r="X8">
        <f>'Post Process Calc.'!AG9</f>
        <v>0.25584738512863398</v>
      </c>
      <c r="Y8">
        <f t="shared" si="2"/>
        <v>35.927632948473793</v>
      </c>
      <c r="Z8">
        <f t="shared" si="2"/>
        <v>9.1919909437283742</v>
      </c>
      <c r="AA8">
        <f t="shared" si="0"/>
        <v>-3.0566450967617897</v>
      </c>
      <c r="AB8">
        <f t="shared" si="0"/>
        <v>2.7866302584434153</v>
      </c>
      <c r="AC8">
        <f t="shared" si="0"/>
        <v>-2.6002323663700166</v>
      </c>
      <c r="AD8">
        <v>100</v>
      </c>
      <c r="AE8">
        <v>0.32</v>
      </c>
      <c r="AF8">
        <v>7</v>
      </c>
      <c r="AG8">
        <v>0.7</v>
      </c>
      <c r="AH8">
        <f t="shared" si="1"/>
        <v>5.0118723362727164E-8</v>
      </c>
      <c r="AI8">
        <v>1</v>
      </c>
      <c r="AJ8">
        <v>0.311</v>
      </c>
      <c r="AK8">
        <f t="array" ref="AK8">INDEX(Transcriptome!D$2:D$28,MATCH(1,(Transcriptome!$A$2:$A$28=$B8)*(Transcriptome!$C$2:$C$28=$G8),0))</f>
        <v>0.83983334541737553</v>
      </c>
      <c r="AL8">
        <f t="array" ref="AL8">INDEX(Transcriptome!E$2:E$28,MATCH(1,(Transcriptome!$A$2:$A$28=$B8)*(Transcriptome!$C$2:$C$28=$G8),0))</f>
        <v>1.4975813108811158</v>
      </c>
      <c r="AM8">
        <f t="array" ref="AM8">INDEX(Transcriptome!F$2:F$28,MATCH(1,(Transcriptome!$A$2:$A$28=$B8)*(Transcriptome!$C$2:$C$28=$G8),0))</f>
        <v>1.0863645413117049</v>
      </c>
      <c r="AN8">
        <f t="array" ref="AN8">INDEX(Transcriptome!G$2:G$28,MATCH(1,(Transcriptome!$A$2:$A$28=$B8)*(Transcriptome!$C$2:$C$28=$G8),0))</f>
        <v>1.3992148799643307</v>
      </c>
      <c r="AO8">
        <f t="array" ref="AO8">INDEX(Transcriptome!H$2:H$28,MATCH(1,(Transcriptome!$A$2:$A$28=$B8)*(Transcriptome!$C$2:$C$28=$G8),0))</f>
        <v>0</v>
      </c>
      <c r="AP8">
        <f t="array" ref="AP8">INDEX(Transcriptome!I$2:I$28,MATCH(1,(Transcriptome!$A$2:$A$28=$B8)*(Transcriptome!$C$2:$C$28=$G8),0))</f>
        <v>1.2396994996744981</v>
      </c>
      <c r="AQ8">
        <f t="array" ref="AQ8">INDEX(Transcriptome!J$2:J$28,MATCH(1,(Transcriptome!$A$2:$A$28=$B8)*(Transcriptome!$C$2:$C$28=$G8),0))</f>
        <v>1.077378839510045</v>
      </c>
      <c r="AR8">
        <f t="array" ref="AR8">INDEX(Transcriptome!K$2:K$28,MATCH(1,(Transcriptome!$A$2:$A$28=$B8)*(Transcriptome!$C$2:$C$28=$G8),0))</f>
        <v>1.048943045540466</v>
      </c>
      <c r="AS8">
        <f t="array" ref="AS8">INDEX(Transcriptome!L$2:L$28,MATCH(1,(Transcriptome!$A$2:$A$28=$B8)*(Transcriptome!$C$2:$C$28=$G8),0))</f>
        <v>1.0386505599989455</v>
      </c>
      <c r="AT8">
        <f t="array" ref="AT8">INDEX(Transcriptome!M$2:M$28,MATCH(1,(Transcriptome!$A$2:$A$28=$B8)*(Transcriptome!$C$2:$C$28=$G8),0))</f>
        <v>1.3921248660596082</v>
      </c>
      <c r="AU8">
        <f t="array" ref="AU8">INDEX(Transcriptome!N$2:N$28,MATCH(1,(Transcriptome!$A$2:$A$28=$B8)*(Transcriptome!$C$2:$C$28=$G8),0))</f>
        <v>0.80428662927176275</v>
      </c>
      <c r="AV8">
        <f t="array" ref="AV8">INDEX(Transcriptome!O$2:O$28,MATCH(1,(Transcriptome!$A$2:$A$28=$B8)*(Transcriptome!$C$2:$C$28=$G8),0))</f>
        <v>1.1511693155225196</v>
      </c>
      <c r="AW8">
        <f t="array" ref="AW8">INDEX(Transcriptome!P$2:P$28,MATCH(1,(Transcriptome!$A$2:$A$28=$B8)*(Transcriptome!$C$2:$C$28=$G8),0))</f>
        <v>1.2129804210902995</v>
      </c>
      <c r="AX8">
        <f t="array" ref="AX8">INDEX(Transcriptome!Q$2:Q$28,MATCH(1,(Transcriptome!$A$2:$A$28=$B8)*(Transcriptome!$C$2:$C$28=$G8),0))</f>
        <v>0.60167449878388157</v>
      </c>
      <c r="AY8">
        <f t="array" ref="AY8">INDEX(Transcriptome!R$2:R$28,MATCH(1,(Transcriptome!$A$2:$A$28=$B8)*(Transcriptome!$C$2:$C$28=$G8),0))</f>
        <v>0.48523180165768648</v>
      </c>
      <c r="AZ8">
        <f t="array" ref="AZ8">INDEX(Transcriptome!S$2:S$28,MATCH(1,(Transcriptome!$A$2:$A$28=$B8)*(Transcriptome!$C$2:$C$28=$G8),0))</f>
        <v>0.50051495197747631</v>
      </c>
      <c r="BA8">
        <f t="array" ref="BA8">INDEX(Transcriptome!T$2:T$28,MATCH(1,(Transcriptome!$A$2:$A$28=$B8)*(Transcriptome!$C$2:$C$28=$G8),0))</f>
        <v>1.1402892565540921</v>
      </c>
      <c r="BB8">
        <f t="array" ref="BB8">INDEX(Transcriptome!U$2:U$28,MATCH(1,(Transcriptome!$A$2:$A$28=$B8)*(Transcriptome!$C$2:$C$28=$G8),0))</f>
        <v>3.4643967211167714</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0.87510624714564267</v>
      </c>
      <c r="BF8">
        <f t="array" ref="BF8">INDEX(Transcriptome!Y$2:Y$28,MATCH(1,(Transcriptome!$A$2:$A$28=$B8)*(Transcriptome!$C$2:$C$28=$G8),0))</f>
        <v>0</v>
      </c>
      <c r="BG8">
        <f t="array" ref="BG8">INDEX(Transcriptome!Z$2:Z$28,MATCH(1,(Transcriptome!$A$2:$A$28=$B8)*(Transcriptome!$C$2:$C$28=$G8),0))</f>
        <v>1.1758464976407674</v>
      </c>
      <c r="BH8">
        <f t="array" ref="BH8">INDEX(Transcriptome!AA$2:AA$28,MATCH(1,(Transcriptome!$A$2:$A$28=$B8)*(Transcriptome!$C$2:$C$28=$G8),0))</f>
        <v>1.1856347805545291</v>
      </c>
      <c r="BI8">
        <f t="array" ref="BI8">INDEX(Transcriptome!AB$2:AB$28,MATCH(1,(Transcriptome!$A$2:$A$28=$B8)*(Transcriptome!$C$2:$C$28=$G8),0))</f>
        <v>0.41555972801663571</v>
      </c>
      <c r="BJ8">
        <f t="array" ref="BJ8">INDEX(Transcriptome!AC$2:AC$28,MATCH(1,(Transcriptome!$A$2:$A$28=$B8)*(Transcriptome!$C$2:$C$28=$G8),0))</f>
        <v>0.96864944883128323</v>
      </c>
      <c r="BK8">
        <f t="array" ref="BK8">INDEX(Transcriptome!AD$2:AD$28,MATCH(1,(Transcriptome!$A$2:$A$28=$B8)*(Transcriptome!$C$2:$C$28=$G8),0))</f>
        <v>0.79079982721062669</v>
      </c>
      <c r="BL8">
        <f t="array" ref="BL8">INDEX(Transcriptome!AE$2:AE$28,MATCH(1,(Transcriptome!$A$2:$A$28=$B8)*(Transcriptome!$C$2:$C$28=$G8),0))</f>
        <v>1.3785459319267952</v>
      </c>
      <c r="BM8">
        <f t="array" ref="BM8">INDEX(Transcriptome!AF$2:AF$28,MATCH(1,(Transcriptome!$A$2:$A$28=$B8)*(Transcriptome!$C$2:$C$28=$G8),0))</f>
        <v>0.58252952595385121</v>
      </c>
      <c r="BN8">
        <f t="array" ref="BN8">INDEX(Transcriptome!AG$2:AG$28,MATCH(1,(Transcriptome!$A$2:$A$28=$B8)*(Transcriptome!$C$2:$C$28=$G8),0))</f>
        <v>0.45944021113968969</v>
      </c>
      <c r="BO8">
        <f t="array" ref="BO8">INDEX(Transcriptome!AH$2:AH$28,MATCH(1,(Transcriptome!$A$2:$A$28=$B8)*(Transcriptome!$C$2:$C$28=$G8),0))</f>
        <v>1.939908553060264</v>
      </c>
      <c r="BP8">
        <f t="array" ref="BP8">INDEX(Transcriptome!AI$2:AI$28,MATCH(1,(Transcriptome!$A$2:$A$28=$B8)*(Transcriptome!$C$2:$C$28=$G8),0))</f>
        <v>0.72619141912955099</v>
      </c>
      <c r="BQ8">
        <f t="array" ref="BQ8">INDEX(Transcriptome!AJ$2:AJ$28,MATCH(1,(Transcriptome!$A$2:$A$28=$B8)*(Transcriptome!$C$2:$C$28=$G8),0))</f>
        <v>0.90634977146097617</v>
      </c>
      <c r="BR8">
        <f t="array" ref="BR8">INDEX(Transcriptome!AK$2:AK$28,MATCH(1,(Transcriptome!$A$2:$A$28=$B8)*(Transcriptome!$C$2:$C$28=$G8),0))</f>
        <v>0.67102238805073788</v>
      </c>
      <c r="BS8">
        <f t="array" ref="BS8">INDEX(Transcriptome!AL$2:AL$28,MATCH(1,(Transcriptome!$A$2:$A$28=$B8)*(Transcriptome!$C$2:$C$28=$G8),0))</f>
        <v>1</v>
      </c>
      <c r="BT8">
        <f t="array" ref="BT8">INDEX(Transcriptome!AM$2:AM$28,MATCH(1,(Transcriptome!$A$2:$A$28=$B8)*(Transcriptome!$C$2:$C$28=$G8),0))</f>
        <v>0.71846570694758194</v>
      </c>
      <c r="BU8">
        <f t="array" ref="BU8">INDEX(Transcriptome!AN$2:AN$28,MATCH(1,(Transcriptome!$A$2:$A$28=$B8)*(Transcriptome!$C$2:$C$28=$G8),0))</f>
        <v>1.0357204335376631</v>
      </c>
      <c r="BV8">
        <f t="array" ref="BV8">INDEX(Transcriptome!AO$2:AO$28,MATCH(1,(Transcriptome!$A$2:$A$28=$B8)*(Transcriptome!$C$2:$C$28=$G8),0))</f>
        <v>1.0236705943541682</v>
      </c>
      <c r="BW8">
        <f t="array" ref="BW8">INDEX(Transcriptome!AP$2:AP$28,MATCH(1,(Transcriptome!$A$2:$A$28=$B8)*(Transcriptome!$C$2:$C$28=$G8),0))</f>
        <v>1.0475790988612137</v>
      </c>
      <c r="BX8">
        <f t="array" ref="BX8">INDEX(Transcriptome!AQ$2:AQ$28,MATCH(1,(Transcriptome!$A$2:$A$28=$B8)*(Transcriptome!$C$2:$C$28=$G8),0))</f>
        <v>1.3391539448359624</v>
      </c>
      <c r="BY8">
        <f t="array" ref="BY8">INDEX(Transcriptome!AR$2:AR$28,MATCH(1,(Transcriptome!$A$2:$A$28=$B8)*(Transcriptome!$C$2:$C$28=$G8),0))</f>
        <v>0.7013917915350385</v>
      </c>
      <c r="BZ8">
        <f t="array" ref="BZ8">INDEX(Transcriptome!AS$2:AS$28,MATCH(1,(Transcriptome!$A$2:$A$28=$B8)*(Transcriptome!$C$2:$C$28=$G8),0))</f>
        <v>0.89631091004770125</v>
      </c>
      <c r="CA8">
        <f t="array" ref="CA8">INDEX(Transcriptome!AT$2:AT$28,MATCH(1,(Transcriptome!$A$2:$A$28=$B8)*(Transcriptome!$C$2:$C$28=$G8),0))</f>
        <v>0.74015048266825856</v>
      </c>
      <c r="CB8">
        <f t="array" ref="CB8">INDEX(Transcriptome!AU$2:AU$28,MATCH(1,(Transcriptome!$A$2:$A$28=$B8)*(Transcriptome!$C$2:$C$28=$G8),0))</f>
        <v>1.6833342666062783</v>
      </c>
      <c r="CC8">
        <f t="array" ref="CC8">INDEX(Transcriptome!AV$2:AV$28,MATCH(1,(Transcriptome!$A$2:$A$28=$B8)*(Transcriptome!$C$2:$C$28=$G8),0))</f>
        <v>0.64230900615145092</v>
      </c>
      <c r="CD8">
        <f t="array" ref="CD8">INDEX(Transcriptome!AW$2:AW$28,MATCH(1,(Transcriptome!$A$2:$A$28=$B8)*(Transcriptome!$C$2:$C$28=$G8),0))</f>
        <v>0.81740021810874552</v>
      </c>
      <c r="CE8">
        <f t="array" ref="CE8">INDEX(Transcriptome!AX$2:AX$28,MATCH(1,(Transcriptome!$A$2:$A$28=$B8)*(Transcriptome!$C$2:$C$28=$G8),0))</f>
        <v>0.81543264067946697</v>
      </c>
      <c r="CF8">
        <f t="array" ref="CF8">INDEX(Transcriptome!AY$2:AY$28,MATCH(1,(Transcriptome!$A$2:$A$28=$B8)*(Transcriptome!$C$2:$C$28=$G8),0))</f>
        <v>0.893387807520859</v>
      </c>
      <c r="CG8">
        <f t="array" ref="CG8">INDEX(Transcriptome!AZ$2:AZ$28,MATCH(1,(Transcriptome!$A$2:$A$28=$B8)*(Transcriptome!$C$2:$C$28=$G8),0))</f>
        <v>0.58478305735162239</v>
      </c>
      <c r="CH8">
        <f t="array" ref="CH8">INDEX(Transcriptome!BA$2:BA$28,MATCH(1,(Transcriptome!$A$2:$A$28=$B8)*(Transcriptome!$C$2:$C$28=$G8),0))</f>
        <v>1.9527807129586991</v>
      </c>
      <c r="CI8">
        <f t="array" ref="CI8">INDEX(Transcriptome!BB$2:BB$28,MATCH(1,(Transcriptome!$A$2:$A$28=$B8)*(Transcriptome!$C$2:$C$28=$G8),0))</f>
        <v>2.0477445468289903</v>
      </c>
      <c r="CJ8">
        <f t="array" ref="CJ8">INDEX(Transcriptome!BC$2:BC$28,MATCH(1,(Transcriptome!$A$2:$A$28=$B8)*(Transcriptome!$C$2:$C$28=$G8),0))</f>
        <v>0</v>
      </c>
      <c r="CK8">
        <f t="array" ref="CK8">INDEX(Transcriptome!BD$2:BD$28,MATCH(1,(Transcriptome!$A$2:$A$28=$B8)*(Transcriptome!$C$2:$C$28=$G8),0))</f>
        <v>1.5191296600446986</v>
      </c>
      <c r="CL8">
        <f t="array" ref="CL8">INDEX(Transcriptome!BE$2:BE$28,MATCH(1,(Transcriptome!$A$2:$A$28=$B8)*(Transcriptome!$C$2:$C$28=$G8),0))</f>
        <v>1.7681049434294362</v>
      </c>
      <c r="CM8">
        <f t="array" ref="CM8">INDEX(Transcriptome!BF$2:BF$28,MATCH(1,(Transcriptome!$A$2:$A$28=$B8)*(Transcriptome!$C$2:$C$28=$G8),0))</f>
        <v>1.6268835883508099</v>
      </c>
      <c r="CN8">
        <f t="array" ref="CN8">INDEX(Transcriptome!BG$2:BG$28,MATCH(1,(Transcriptome!$A$2:$A$28=$B8)*(Transcriptome!$C$2:$C$28=$G8),0))</f>
        <v>2.413292939876015</v>
      </c>
      <c r="CO8">
        <f t="array" ref="CO8">INDEX(Transcriptome!BH$2:BH$28,MATCH(1,(Transcriptome!$A$2:$A$28=$B8)*(Transcriptome!$C$2:$C$28=$G8),0))</f>
        <v>0.63533544697226152</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3.227995319787698</v>
      </c>
      <c r="CS8">
        <f t="array" ref="CS8">INDEX(Transcriptome!BL$2:BL$28,MATCH(1,(Transcriptome!$A$2:$A$28=$B8)*(Transcriptome!$C$2:$C$28=$G8),0))</f>
        <v>2.409150222629028</v>
      </c>
      <c r="CT8">
        <f t="array" ref="CT8">INDEX(Transcriptome!BM$2:BM$28,MATCH(1,(Transcriptome!$A$2:$A$28=$B8)*(Transcriptome!$C$2:$C$28=$G8),0))</f>
        <v>0.63561956761477334</v>
      </c>
      <c r="CU8">
        <f t="array" ref="CU8">INDEX(Transcriptome!BN$2:BN$28,MATCH(1,(Transcriptome!$A$2:$A$28=$B8)*(Transcriptome!$C$2:$C$28=$G8),0))</f>
        <v>35.829358617439233</v>
      </c>
      <c r="CV8">
        <f t="array" ref="CV8">INDEX(Transcriptome!BO$2:BO$28,MATCH(1,(Transcriptome!$A$2:$A$28=$B8)*(Transcriptome!$C$2:$C$28=$G8),0))</f>
        <v>1.7293328826763994</v>
      </c>
      <c r="CW8">
        <f t="array" ref="CW8">INDEX(Transcriptome!BP$2:BP$28,MATCH(1,(Transcriptome!$A$2:$A$28=$B8)*(Transcriptome!$C$2:$C$28=$G8),0))</f>
        <v>0.63533544697226152</v>
      </c>
      <c r="CX8">
        <f t="array" ref="CX8">INDEX(Transcriptome!BQ$2:BQ$28,MATCH(1,(Transcriptome!$A$2:$A$28=$B8)*(Transcriptome!$C$2:$C$28=$G8),0))</f>
        <v>1</v>
      </c>
      <c r="CY8">
        <f t="array" ref="CY8">INDEX(Transcriptome!BR$2:BR$28,MATCH(1,(Transcriptome!$A$2:$A$28=$B8)*(Transcriptome!$C$2:$C$28=$G8),0))</f>
        <v>1.3684624405766486</v>
      </c>
    </row>
    <row r="9" spans="1:103">
      <c r="A9">
        <f>Glutamine!A14</f>
        <v>7</v>
      </c>
      <c r="B9" t="s">
        <v>583</v>
      </c>
      <c r="C9" s="324" t="s">
        <v>586</v>
      </c>
      <c r="D9">
        <v>1</v>
      </c>
      <c r="E9">
        <f>Glutamine!H14</f>
        <v>9.8106001449584959</v>
      </c>
      <c r="F9" s="477">
        <f>Glutamine!K14</f>
        <v>99.069801330566406</v>
      </c>
      <c r="G9" t="s">
        <v>511</v>
      </c>
      <c r="H9" s="321">
        <f>Glutamine!B14</f>
        <v>6.8638888888890506</v>
      </c>
      <c r="I9" s="322">
        <f>Glutamine!C14</f>
        <v>164.73333333333721</v>
      </c>
      <c r="J9">
        <f>'In Process Calc.'!B10</f>
        <v>6.8638888888890506</v>
      </c>
      <c r="K9">
        <f>'In Process Calc.'!C10</f>
        <v>164.73333333333721</v>
      </c>
      <c r="L9">
        <f>Glutamine!Z14</f>
        <v>29.974022513821357</v>
      </c>
      <c r="M9">
        <f>Glutamine!AF14</f>
        <v>13.987566607460035</v>
      </c>
      <c r="N9">
        <f>Glutamine!AA14</f>
        <v>2.4569999999999999</v>
      </c>
      <c r="O9">
        <f>Glutamine!W14</f>
        <v>5.673</v>
      </c>
      <c r="P9">
        <f>Glutamine!X14</f>
        <v>2.976</v>
      </c>
      <c r="Q9">
        <f>'Growth Regression'!P9</f>
        <v>1.2648729841143288E-2</v>
      </c>
      <c r="R9">
        <f>Q9/'Growth Regression'!$O$24</f>
        <v>0.47193945176106844</v>
      </c>
      <c r="S9">
        <f>'Post Process Calc.'!K10</f>
        <v>4.6315429675966649E-2</v>
      </c>
      <c r="T9">
        <f>'Post Process Calc.'!Q10</f>
        <v>5.1732638699410888E-3</v>
      </c>
      <c r="U9">
        <f>'Post Process Calc.'!L10</f>
        <v>-2.7210955859687963E-3</v>
      </c>
      <c r="V9">
        <f>'Post Process Calc.'!H10</f>
        <v>4.1098342225424885E-3</v>
      </c>
      <c r="W9">
        <f>'Post Process Calc.'!I10</f>
        <v>-1.3879212715268701E-3</v>
      </c>
      <c r="X9">
        <f>'Post Process Calc.'!AG10</f>
        <v>0.11169633761652277</v>
      </c>
      <c r="Y9">
        <f t="shared" si="2"/>
        <v>28.947143547479154</v>
      </c>
      <c r="Z9">
        <f t="shared" si="2"/>
        <v>3.2332899187131803</v>
      </c>
      <c r="AA9">
        <f t="shared" si="0"/>
        <v>-1.7006847412304975</v>
      </c>
      <c r="AB9">
        <f t="shared" si="0"/>
        <v>2.568646389089055</v>
      </c>
      <c r="AC9">
        <f t="shared" si="0"/>
        <v>-0.86745079470429376</v>
      </c>
      <c r="AD9">
        <v>100</v>
      </c>
      <c r="AE9">
        <v>0.32</v>
      </c>
      <c r="AF9">
        <v>7</v>
      </c>
      <c r="AG9">
        <v>0.7</v>
      </c>
      <c r="AH9">
        <f t="shared" si="1"/>
        <v>5.0118723362727164E-8</v>
      </c>
      <c r="AI9">
        <v>1</v>
      </c>
      <c r="AJ9">
        <v>0.311</v>
      </c>
      <c r="AK9">
        <f t="array" ref="AK9">INDEX(Transcriptome!D$2:D$28,MATCH(1,(Transcriptome!$A$2:$A$28=$B9)*(Transcriptome!$C$2:$C$28=$G9),0))</f>
        <v>0.83983334541737553</v>
      </c>
      <c r="AL9">
        <f t="array" ref="AL9">INDEX(Transcriptome!E$2:E$28,MATCH(1,(Transcriptome!$A$2:$A$28=$B9)*(Transcriptome!$C$2:$C$28=$G9),0))</f>
        <v>1.4975813108811158</v>
      </c>
      <c r="AM9">
        <f t="array" ref="AM9">INDEX(Transcriptome!F$2:F$28,MATCH(1,(Transcriptome!$A$2:$A$28=$B9)*(Transcriptome!$C$2:$C$28=$G9),0))</f>
        <v>1.0863645413117049</v>
      </c>
      <c r="AN9">
        <f t="array" ref="AN9">INDEX(Transcriptome!G$2:G$28,MATCH(1,(Transcriptome!$A$2:$A$28=$B9)*(Transcriptome!$C$2:$C$28=$G9),0))</f>
        <v>1.3992148799643307</v>
      </c>
      <c r="AO9">
        <f t="array" ref="AO9">INDEX(Transcriptome!H$2:H$28,MATCH(1,(Transcriptome!$A$2:$A$28=$B9)*(Transcriptome!$C$2:$C$28=$G9),0))</f>
        <v>0</v>
      </c>
      <c r="AP9">
        <f t="array" ref="AP9">INDEX(Transcriptome!I$2:I$28,MATCH(1,(Transcriptome!$A$2:$A$28=$B9)*(Transcriptome!$C$2:$C$28=$G9),0))</f>
        <v>1.2396994996744981</v>
      </c>
      <c r="AQ9">
        <f t="array" ref="AQ9">INDEX(Transcriptome!J$2:J$28,MATCH(1,(Transcriptome!$A$2:$A$28=$B9)*(Transcriptome!$C$2:$C$28=$G9),0))</f>
        <v>1.077378839510045</v>
      </c>
      <c r="AR9">
        <f t="array" ref="AR9">INDEX(Transcriptome!K$2:K$28,MATCH(1,(Transcriptome!$A$2:$A$28=$B9)*(Transcriptome!$C$2:$C$28=$G9),0))</f>
        <v>1.048943045540466</v>
      </c>
      <c r="AS9">
        <f t="array" ref="AS9">INDEX(Transcriptome!L$2:L$28,MATCH(1,(Transcriptome!$A$2:$A$28=$B9)*(Transcriptome!$C$2:$C$28=$G9),0))</f>
        <v>1.0386505599989455</v>
      </c>
      <c r="AT9">
        <f t="array" ref="AT9">INDEX(Transcriptome!M$2:M$28,MATCH(1,(Transcriptome!$A$2:$A$28=$B9)*(Transcriptome!$C$2:$C$28=$G9),0))</f>
        <v>1.3921248660596082</v>
      </c>
      <c r="AU9">
        <f t="array" ref="AU9">INDEX(Transcriptome!N$2:N$28,MATCH(1,(Transcriptome!$A$2:$A$28=$B9)*(Transcriptome!$C$2:$C$28=$G9),0))</f>
        <v>0.80428662927176275</v>
      </c>
      <c r="AV9">
        <f t="array" ref="AV9">INDEX(Transcriptome!O$2:O$28,MATCH(1,(Transcriptome!$A$2:$A$28=$B9)*(Transcriptome!$C$2:$C$28=$G9),0))</f>
        <v>1.1511693155225196</v>
      </c>
      <c r="AW9">
        <f t="array" ref="AW9">INDEX(Transcriptome!P$2:P$28,MATCH(1,(Transcriptome!$A$2:$A$28=$B9)*(Transcriptome!$C$2:$C$28=$G9),0))</f>
        <v>1.2129804210902995</v>
      </c>
      <c r="AX9">
        <f t="array" ref="AX9">INDEX(Transcriptome!Q$2:Q$28,MATCH(1,(Transcriptome!$A$2:$A$28=$B9)*(Transcriptome!$C$2:$C$28=$G9),0))</f>
        <v>0.60167449878388157</v>
      </c>
      <c r="AY9">
        <f t="array" ref="AY9">INDEX(Transcriptome!R$2:R$28,MATCH(1,(Transcriptome!$A$2:$A$28=$B9)*(Transcriptome!$C$2:$C$28=$G9),0))</f>
        <v>0.48523180165768648</v>
      </c>
      <c r="AZ9">
        <f t="array" ref="AZ9">INDEX(Transcriptome!S$2:S$28,MATCH(1,(Transcriptome!$A$2:$A$28=$B9)*(Transcriptome!$C$2:$C$28=$G9),0))</f>
        <v>0.50051495197747631</v>
      </c>
      <c r="BA9">
        <f t="array" ref="BA9">INDEX(Transcriptome!T$2:T$28,MATCH(1,(Transcriptome!$A$2:$A$28=$B9)*(Transcriptome!$C$2:$C$28=$G9),0))</f>
        <v>1.1402892565540921</v>
      </c>
      <c r="BB9">
        <f t="array" ref="BB9">INDEX(Transcriptome!U$2:U$28,MATCH(1,(Transcriptome!$A$2:$A$28=$B9)*(Transcriptome!$C$2:$C$28=$G9),0))</f>
        <v>3.4643967211167714</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0.87510624714564267</v>
      </c>
      <c r="BF9">
        <f t="array" ref="BF9">INDEX(Transcriptome!Y$2:Y$28,MATCH(1,(Transcriptome!$A$2:$A$28=$B9)*(Transcriptome!$C$2:$C$28=$G9),0))</f>
        <v>0</v>
      </c>
      <c r="BG9">
        <f t="array" ref="BG9">INDEX(Transcriptome!Z$2:Z$28,MATCH(1,(Transcriptome!$A$2:$A$28=$B9)*(Transcriptome!$C$2:$C$28=$G9),0))</f>
        <v>1.1758464976407674</v>
      </c>
      <c r="BH9">
        <f t="array" ref="BH9">INDEX(Transcriptome!AA$2:AA$28,MATCH(1,(Transcriptome!$A$2:$A$28=$B9)*(Transcriptome!$C$2:$C$28=$G9),0))</f>
        <v>1.1856347805545291</v>
      </c>
      <c r="BI9">
        <f t="array" ref="BI9">INDEX(Transcriptome!AB$2:AB$28,MATCH(1,(Transcriptome!$A$2:$A$28=$B9)*(Transcriptome!$C$2:$C$28=$G9),0))</f>
        <v>0.41555972801663571</v>
      </c>
      <c r="BJ9">
        <f t="array" ref="BJ9">INDEX(Transcriptome!AC$2:AC$28,MATCH(1,(Transcriptome!$A$2:$A$28=$B9)*(Transcriptome!$C$2:$C$28=$G9),0))</f>
        <v>0.96864944883128323</v>
      </c>
      <c r="BK9">
        <f t="array" ref="BK9">INDEX(Transcriptome!AD$2:AD$28,MATCH(1,(Transcriptome!$A$2:$A$28=$B9)*(Transcriptome!$C$2:$C$28=$G9),0))</f>
        <v>0.79079982721062669</v>
      </c>
      <c r="BL9">
        <f t="array" ref="BL9">INDEX(Transcriptome!AE$2:AE$28,MATCH(1,(Transcriptome!$A$2:$A$28=$B9)*(Transcriptome!$C$2:$C$28=$G9),0))</f>
        <v>1.3785459319267952</v>
      </c>
      <c r="BM9">
        <f t="array" ref="BM9">INDEX(Transcriptome!AF$2:AF$28,MATCH(1,(Transcriptome!$A$2:$A$28=$B9)*(Transcriptome!$C$2:$C$28=$G9),0))</f>
        <v>0.58252952595385121</v>
      </c>
      <c r="BN9">
        <f t="array" ref="BN9">INDEX(Transcriptome!AG$2:AG$28,MATCH(1,(Transcriptome!$A$2:$A$28=$B9)*(Transcriptome!$C$2:$C$28=$G9),0))</f>
        <v>0.45944021113968969</v>
      </c>
      <c r="BO9">
        <f t="array" ref="BO9">INDEX(Transcriptome!AH$2:AH$28,MATCH(1,(Transcriptome!$A$2:$A$28=$B9)*(Transcriptome!$C$2:$C$28=$G9),0))</f>
        <v>1.939908553060264</v>
      </c>
      <c r="BP9">
        <f t="array" ref="BP9">INDEX(Transcriptome!AI$2:AI$28,MATCH(1,(Transcriptome!$A$2:$A$28=$B9)*(Transcriptome!$C$2:$C$28=$G9),0))</f>
        <v>0.72619141912955099</v>
      </c>
      <c r="BQ9">
        <f t="array" ref="BQ9">INDEX(Transcriptome!AJ$2:AJ$28,MATCH(1,(Transcriptome!$A$2:$A$28=$B9)*(Transcriptome!$C$2:$C$28=$G9),0))</f>
        <v>0.90634977146097617</v>
      </c>
      <c r="BR9">
        <f t="array" ref="BR9">INDEX(Transcriptome!AK$2:AK$28,MATCH(1,(Transcriptome!$A$2:$A$28=$B9)*(Transcriptome!$C$2:$C$28=$G9),0))</f>
        <v>0.67102238805073788</v>
      </c>
      <c r="BS9">
        <f t="array" ref="BS9">INDEX(Transcriptome!AL$2:AL$28,MATCH(1,(Transcriptome!$A$2:$A$28=$B9)*(Transcriptome!$C$2:$C$28=$G9),0))</f>
        <v>1</v>
      </c>
      <c r="BT9">
        <f t="array" ref="BT9">INDEX(Transcriptome!AM$2:AM$28,MATCH(1,(Transcriptome!$A$2:$A$28=$B9)*(Transcriptome!$C$2:$C$28=$G9),0))</f>
        <v>0.71846570694758194</v>
      </c>
      <c r="BU9">
        <f t="array" ref="BU9">INDEX(Transcriptome!AN$2:AN$28,MATCH(1,(Transcriptome!$A$2:$A$28=$B9)*(Transcriptome!$C$2:$C$28=$G9),0))</f>
        <v>1.0357204335376631</v>
      </c>
      <c r="BV9">
        <f t="array" ref="BV9">INDEX(Transcriptome!AO$2:AO$28,MATCH(1,(Transcriptome!$A$2:$A$28=$B9)*(Transcriptome!$C$2:$C$28=$G9),0))</f>
        <v>1.0236705943541682</v>
      </c>
      <c r="BW9">
        <f t="array" ref="BW9">INDEX(Transcriptome!AP$2:AP$28,MATCH(1,(Transcriptome!$A$2:$A$28=$B9)*(Transcriptome!$C$2:$C$28=$G9),0))</f>
        <v>1.0475790988612137</v>
      </c>
      <c r="BX9">
        <f t="array" ref="BX9">INDEX(Transcriptome!AQ$2:AQ$28,MATCH(1,(Transcriptome!$A$2:$A$28=$B9)*(Transcriptome!$C$2:$C$28=$G9),0))</f>
        <v>1.3391539448359624</v>
      </c>
      <c r="BY9">
        <f t="array" ref="BY9">INDEX(Transcriptome!AR$2:AR$28,MATCH(1,(Transcriptome!$A$2:$A$28=$B9)*(Transcriptome!$C$2:$C$28=$G9),0))</f>
        <v>0.7013917915350385</v>
      </c>
      <c r="BZ9">
        <f t="array" ref="BZ9">INDEX(Transcriptome!AS$2:AS$28,MATCH(1,(Transcriptome!$A$2:$A$28=$B9)*(Transcriptome!$C$2:$C$28=$G9),0))</f>
        <v>0.89631091004770125</v>
      </c>
      <c r="CA9">
        <f t="array" ref="CA9">INDEX(Transcriptome!AT$2:AT$28,MATCH(1,(Transcriptome!$A$2:$A$28=$B9)*(Transcriptome!$C$2:$C$28=$G9),0))</f>
        <v>0.74015048266825856</v>
      </c>
      <c r="CB9">
        <f t="array" ref="CB9">INDEX(Transcriptome!AU$2:AU$28,MATCH(1,(Transcriptome!$A$2:$A$28=$B9)*(Transcriptome!$C$2:$C$28=$G9),0))</f>
        <v>1.6833342666062783</v>
      </c>
      <c r="CC9">
        <f t="array" ref="CC9">INDEX(Transcriptome!AV$2:AV$28,MATCH(1,(Transcriptome!$A$2:$A$28=$B9)*(Transcriptome!$C$2:$C$28=$G9),0))</f>
        <v>0.64230900615145092</v>
      </c>
      <c r="CD9">
        <f t="array" ref="CD9">INDEX(Transcriptome!AW$2:AW$28,MATCH(1,(Transcriptome!$A$2:$A$28=$B9)*(Transcriptome!$C$2:$C$28=$G9),0))</f>
        <v>0.81740021810874552</v>
      </c>
      <c r="CE9">
        <f t="array" ref="CE9">INDEX(Transcriptome!AX$2:AX$28,MATCH(1,(Transcriptome!$A$2:$A$28=$B9)*(Transcriptome!$C$2:$C$28=$G9),0))</f>
        <v>0.81543264067946697</v>
      </c>
      <c r="CF9">
        <f t="array" ref="CF9">INDEX(Transcriptome!AY$2:AY$28,MATCH(1,(Transcriptome!$A$2:$A$28=$B9)*(Transcriptome!$C$2:$C$28=$G9),0))</f>
        <v>0.893387807520859</v>
      </c>
      <c r="CG9">
        <f t="array" ref="CG9">INDEX(Transcriptome!AZ$2:AZ$28,MATCH(1,(Transcriptome!$A$2:$A$28=$B9)*(Transcriptome!$C$2:$C$28=$G9),0))</f>
        <v>0.58478305735162239</v>
      </c>
      <c r="CH9">
        <f t="array" ref="CH9">INDEX(Transcriptome!BA$2:BA$28,MATCH(1,(Transcriptome!$A$2:$A$28=$B9)*(Transcriptome!$C$2:$C$28=$G9),0))</f>
        <v>1.9527807129586991</v>
      </c>
      <c r="CI9">
        <f t="array" ref="CI9">INDEX(Transcriptome!BB$2:BB$28,MATCH(1,(Transcriptome!$A$2:$A$28=$B9)*(Transcriptome!$C$2:$C$28=$G9),0))</f>
        <v>2.0477445468289903</v>
      </c>
      <c r="CJ9">
        <f t="array" ref="CJ9">INDEX(Transcriptome!BC$2:BC$28,MATCH(1,(Transcriptome!$A$2:$A$28=$B9)*(Transcriptome!$C$2:$C$28=$G9),0))</f>
        <v>0</v>
      </c>
      <c r="CK9">
        <f t="array" ref="CK9">INDEX(Transcriptome!BD$2:BD$28,MATCH(1,(Transcriptome!$A$2:$A$28=$B9)*(Transcriptome!$C$2:$C$28=$G9),0))</f>
        <v>1.5191296600446986</v>
      </c>
      <c r="CL9">
        <f t="array" ref="CL9">INDEX(Transcriptome!BE$2:BE$28,MATCH(1,(Transcriptome!$A$2:$A$28=$B9)*(Transcriptome!$C$2:$C$28=$G9),0))</f>
        <v>1.7681049434294362</v>
      </c>
      <c r="CM9">
        <f t="array" ref="CM9">INDEX(Transcriptome!BF$2:BF$28,MATCH(1,(Transcriptome!$A$2:$A$28=$B9)*(Transcriptome!$C$2:$C$28=$G9),0))</f>
        <v>1.6268835883508099</v>
      </c>
      <c r="CN9">
        <f t="array" ref="CN9">INDEX(Transcriptome!BG$2:BG$28,MATCH(1,(Transcriptome!$A$2:$A$28=$B9)*(Transcriptome!$C$2:$C$28=$G9),0))</f>
        <v>2.413292939876015</v>
      </c>
      <c r="CO9">
        <f t="array" ref="CO9">INDEX(Transcriptome!BH$2:BH$28,MATCH(1,(Transcriptome!$A$2:$A$28=$B9)*(Transcriptome!$C$2:$C$28=$G9),0))</f>
        <v>0.63533544697226152</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3.227995319787698</v>
      </c>
      <c r="CS9">
        <f t="array" ref="CS9">INDEX(Transcriptome!BL$2:BL$28,MATCH(1,(Transcriptome!$A$2:$A$28=$B9)*(Transcriptome!$C$2:$C$28=$G9),0))</f>
        <v>2.409150222629028</v>
      </c>
      <c r="CT9">
        <f t="array" ref="CT9">INDEX(Transcriptome!BM$2:BM$28,MATCH(1,(Transcriptome!$A$2:$A$28=$B9)*(Transcriptome!$C$2:$C$28=$G9),0))</f>
        <v>0.63561956761477334</v>
      </c>
      <c r="CU9">
        <f t="array" ref="CU9">INDEX(Transcriptome!BN$2:BN$28,MATCH(1,(Transcriptome!$A$2:$A$28=$B9)*(Transcriptome!$C$2:$C$28=$G9),0))</f>
        <v>35.829358617439233</v>
      </c>
      <c r="CV9">
        <f t="array" ref="CV9">INDEX(Transcriptome!BO$2:BO$28,MATCH(1,(Transcriptome!$A$2:$A$28=$B9)*(Transcriptome!$C$2:$C$28=$G9),0))</f>
        <v>1.7293328826763994</v>
      </c>
      <c r="CW9">
        <f t="array" ref="CW9">INDEX(Transcriptome!BP$2:BP$28,MATCH(1,(Transcriptome!$A$2:$A$28=$B9)*(Transcriptome!$C$2:$C$28=$G9),0))</f>
        <v>0.63533544697226152</v>
      </c>
      <c r="CX9">
        <f t="array" ref="CX9">INDEX(Transcriptome!BQ$2:BQ$28,MATCH(1,(Transcriptome!$A$2:$A$28=$B9)*(Transcriptome!$C$2:$C$28=$G9),0))</f>
        <v>1</v>
      </c>
      <c r="CY9">
        <f t="array" ref="CY9">INDEX(Transcriptome!BR$2:BR$28,MATCH(1,(Transcriptome!$A$2:$A$28=$B9)*(Transcriptome!$C$2:$C$28=$G9),0))</f>
        <v>1.3684624405766486</v>
      </c>
    </row>
    <row r="10" spans="1:103">
      <c r="A10">
        <f>Glutamine!A15</f>
        <v>8</v>
      </c>
      <c r="B10" t="s">
        <v>583</v>
      </c>
      <c r="C10" s="324" t="s">
        <v>586</v>
      </c>
      <c r="D10">
        <v>1</v>
      </c>
      <c r="E10">
        <f>Glutamine!H15</f>
        <v>12.582400186157226</v>
      </c>
      <c r="F10" s="477">
        <f>Glutamine!K15</f>
        <v>99.321296691894531</v>
      </c>
      <c r="G10" t="s">
        <v>511</v>
      </c>
      <c r="H10" s="321">
        <f>Glutamine!B15</f>
        <v>7.8798611111051287</v>
      </c>
      <c r="I10" s="322">
        <f>Glutamine!C15</f>
        <v>189.11666666652309</v>
      </c>
      <c r="J10">
        <f>'In Process Calc.'!B11</f>
        <v>7.8798611111051287</v>
      </c>
      <c r="K10">
        <f>'In Process Calc.'!C11</f>
        <v>189.11666666652309</v>
      </c>
      <c r="L10">
        <f>Glutamine!Z15</f>
        <v>18.650502897488842</v>
      </c>
      <c r="M10">
        <f>Glutamine!AF15</f>
        <v>15.430728241563054</v>
      </c>
      <c r="N10">
        <f>Glutamine!AA15</f>
        <v>3.4380000000000002</v>
      </c>
      <c r="O10">
        <f>Glutamine!W15</f>
        <v>1.135</v>
      </c>
      <c r="P10">
        <f>Glutamine!X15</f>
        <v>3.758</v>
      </c>
      <c r="Q10">
        <f>'Growth Regression'!P10</f>
        <v>8.5060930826518655E-3</v>
      </c>
      <c r="R10">
        <f>Q10/'Growth Regression'!$O$24</f>
        <v>0.31737264978160762</v>
      </c>
      <c r="S10">
        <f>'Post Process Calc.'!K11</f>
        <v>4.222280263055788E-2</v>
      </c>
      <c r="T10">
        <f>'Post Process Calc.'!Q11</f>
        <v>-9.5114007830296833E-4</v>
      </c>
      <c r="U10">
        <f>'Post Process Calc.'!L11</f>
        <v>-1.261838209222753E-3</v>
      </c>
      <c r="V10">
        <f>'Post Process Calc.'!H11</f>
        <v>3.860028245921565E-3</v>
      </c>
      <c r="W10">
        <f>'Post Process Calc.'!I11</f>
        <v>1.7067395332874847E-4</v>
      </c>
      <c r="X10">
        <f>'Post Process Calc.'!AG11</f>
        <v>-2.2526692191072138E-2</v>
      </c>
      <c r="Y10">
        <f t="shared" si="2"/>
        <v>26.389251644098675</v>
      </c>
      <c r="Z10">
        <f t="shared" si="2"/>
        <v>-0.59446254893935513</v>
      </c>
      <c r="AA10">
        <f t="shared" si="0"/>
        <v>-0.78864888076422057</v>
      </c>
      <c r="AB10">
        <f t="shared" si="0"/>
        <v>2.412517653700978</v>
      </c>
      <c r="AC10">
        <f t="shared" si="0"/>
        <v>0.10667122083046779</v>
      </c>
      <c r="AD10">
        <v>100</v>
      </c>
      <c r="AE10">
        <v>0.32</v>
      </c>
      <c r="AF10">
        <v>7</v>
      </c>
      <c r="AG10">
        <v>0.7</v>
      </c>
      <c r="AH10">
        <f t="shared" si="1"/>
        <v>5.0118723362727164E-8</v>
      </c>
      <c r="AI10">
        <v>1</v>
      </c>
      <c r="AJ10">
        <v>0.311</v>
      </c>
      <c r="AK10">
        <f t="array" ref="AK10">INDEX(Transcriptome!D$2:D$28,MATCH(1,(Transcriptome!$A$2:$A$28=$B10)*(Transcriptome!$C$2:$C$28=$G10),0))</f>
        <v>0.83983334541737553</v>
      </c>
      <c r="AL10">
        <f t="array" ref="AL10">INDEX(Transcriptome!E$2:E$28,MATCH(1,(Transcriptome!$A$2:$A$28=$B10)*(Transcriptome!$C$2:$C$28=$G10),0))</f>
        <v>1.4975813108811158</v>
      </c>
      <c r="AM10">
        <f t="array" ref="AM10">INDEX(Transcriptome!F$2:F$28,MATCH(1,(Transcriptome!$A$2:$A$28=$B10)*(Transcriptome!$C$2:$C$28=$G10),0))</f>
        <v>1.0863645413117049</v>
      </c>
      <c r="AN10">
        <f t="array" ref="AN10">INDEX(Transcriptome!G$2:G$28,MATCH(1,(Transcriptome!$A$2:$A$28=$B10)*(Transcriptome!$C$2:$C$28=$G10),0))</f>
        <v>1.3992148799643307</v>
      </c>
      <c r="AO10">
        <f t="array" ref="AO10">INDEX(Transcriptome!H$2:H$28,MATCH(1,(Transcriptome!$A$2:$A$28=$B10)*(Transcriptome!$C$2:$C$28=$G10),0))</f>
        <v>0</v>
      </c>
      <c r="AP10">
        <f t="array" ref="AP10">INDEX(Transcriptome!I$2:I$28,MATCH(1,(Transcriptome!$A$2:$A$28=$B10)*(Transcriptome!$C$2:$C$28=$G10),0))</f>
        <v>1.2396994996744981</v>
      </c>
      <c r="AQ10">
        <f t="array" ref="AQ10">INDEX(Transcriptome!J$2:J$28,MATCH(1,(Transcriptome!$A$2:$A$28=$B10)*(Transcriptome!$C$2:$C$28=$G10),0))</f>
        <v>1.077378839510045</v>
      </c>
      <c r="AR10">
        <f t="array" ref="AR10">INDEX(Transcriptome!K$2:K$28,MATCH(1,(Transcriptome!$A$2:$A$28=$B10)*(Transcriptome!$C$2:$C$28=$G10),0))</f>
        <v>1.048943045540466</v>
      </c>
      <c r="AS10">
        <f t="array" ref="AS10">INDEX(Transcriptome!L$2:L$28,MATCH(1,(Transcriptome!$A$2:$A$28=$B10)*(Transcriptome!$C$2:$C$28=$G10),0))</f>
        <v>1.0386505599989455</v>
      </c>
      <c r="AT10">
        <f t="array" ref="AT10">INDEX(Transcriptome!M$2:M$28,MATCH(1,(Transcriptome!$A$2:$A$28=$B10)*(Transcriptome!$C$2:$C$28=$G10),0))</f>
        <v>1.3921248660596082</v>
      </c>
      <c r="AU10">
        <f t="array" ref="AU10">INDEX(Transcriptome!N$2:N$28,MATCH(1,(Transcriptome!$A$2:$A$28=$B10)*(Transcriptome!$C$2:$C$28=$G10),0))</f>
        <v>0.80428662927176275</v>
      </c>
      <c r="AV10">
        <f t="array" ref="AV10">INDEX(Transcriptome!O$2:O$28,MATCH(1,(Transcriptome!$A$2:$A$28=$B10)*(Transcriptome!$C$2:$C$28=$G10),0))</f>
        <v>1.1511693155225196</v>
      </c>
      <c r="AW10">
        <f t="array" ref="AW10">INDEX(Transcriptome!P$2:P$28,MATCH(1,(Transcriptome!$A$2:$A$28=$B10)*(Transcriptome!$C$2:$C$28=$G10),0))</f>
        <v>1.2129804210902995</v>
      </c>
      <c r="AX10">
        <f t="array" ref="AX10">INDEX(Transcriptome!Q$2:Q$28,MATCH(1,(Transcriptome!$A$2:$A$28=$B10)*(Transcriptome!$C$2:$C$28=$G10),0))</f>
        <v>0.60167449878388157</v>
      </c>
      <c r="AY10">
        <f t="array" ref="AY10">INDEX(Transcriptome!R$2:R$28,MATCH(1,(Transcriptome!$A$2:$A$28=$B10)*(Transcriptome!$C$2:$C$28=$G10),0))</f>
        <v>0.48523180165768648</v>
      </c>
      <c r="AZ10">
        <f t="array" ref="AZ10">INDEX(Transcriptome!S$2:S$28,MATCH(1,(Transcriptome!$A$2:$A$28=$B10)*(Transcriptome!$C$2:$C$28=$G10),0))</f>
        <v>0.50051495197747631</v>
      </c>
      <c r="BA10">
        <f t="array" ref="BA10">INDEX(Transcriptome!T$2:T$28,MATCH(1,(Transcriptome!$A$2:$A$28=$B10)*(Transcriptome!$C$2:$C$28=$G10),0))</f>
        <v>1.1402892565540921</v>
      </c>
      <c r="BB10">
        <f t="array" ref="BB10">INDEX(Transcriptome!U$2:U$28,MATCH(1,(Transcriptome!$A$2:$A$28=$B10)*(Transcriptome!$C$2:$C$28=$G10),0))</f>
        <v>3.4643967211167714</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0.87510624714564267</v>
      </c>
      <c r="BF10">
        <f t="array" ref="BF10">INDEX(Transcriptome!Y$2:Y$28,MATCH(1,(Transcriptome!$A$2:$A$28=$B10)*(Transcriptome!$C$2:$C$28=$G10),0))</f>
        <v>0</v>
      </c>
      <c r="BG10">
        <f t="array" ref="BG10">INDEX(Transcriptome!Z$2:Z$28,MATCH(1,(Transcriptome!$A$2:$A$28=$B10)*(Transcriptome!$C$2:$C$28=$G10),0))</f>
        <v>1.1758464976407674</v>
      </c>
      <c r="BH10">
        <f t="array" ref="BH10">INDEX(Transcriptome!AA$2:AA$28,MATCH(1,(Transcriptome!$A$2:$A$28=$B10)*(Transcriptome!$C$2:$C$28=$G10),0))</f>
        <v>1.1856347805545291</v>
      </c>
      <c r="BI10">
        <f t="array" ref="BI10">INDEX(Transcriptome!AB$2:AB$28,MATCH(1,(Transcriptome!$A$2:$A$28=$B10)*(Transcriptome!$C$2:$C$28=$G10),0))</f>
        <v>0.41555972801663571</v>
      </c>
      <c r="BJ10">
        <f t="array" ref="BJ10">INDEX(Transcriptome!AC$2:AC$28,MATCH(1,(Transcriptome!$A$2:$A$28=$B10)*(Transcriptome!$C$2:$C$28=$G10),0))</f>
        <v>0.96864944883128323</v>
      </c>
      <c r="BK10">
        <f t="array" ref="BK10">INDEX(Transcriptome!AD$2:AD$28,MATCH(1,(Transcriptome!$A$2:$A$28=$B10)*(Transcriptome!$C$2:$C$28=$G10),0))</f>
        <v>0.79079982721062669</v>
      </c>
      <c r="BL10">
        <f t="array" ref="BL10">INDEX(Transcriptome!AE$2:AE$28,MATCH(1,(Transcriptome!$A$2:$A$28=$B10)*(Transcriptome!$C$2:$C$28=$G10),0))</f>
        <v>1.3785459319267952</v>
      </c>
      <c r="BM10">
        <f t="array" ref="BM10">INDEX(Transcriptome!AF$2:AF$28,MATCH(1,(Transcriptome!$A$2:$A$28=$B10)*(Transcriptome!$C$2:$C$28=$G10),0))</f>
        <v>0.58252952595385121</v>
      </c>
      <c r="BN10">
        <f t="array" ref="BN10">INDEX(Transcriptome!AG$2:AG$28,MATCH(1,(Transcriptome!$A$2:$A$28=$B10)*(Transcriptome!$C$2:$C$28=$G10),0))</f>
        <v>0.45944021113968969</v>
      </c>
      <c r="BO10">
        <f t="array" ref="BO10">INDEX(Transcriptome!AH$2:AH$28,MATCH(1,(Transcriptome!$A$2:$A$28=$B10)*(Transcriptome!$C$2:$C$28=$G10),0))</f>
        <v>1.939908553060264</v>
      </c>
      <c r="BP10">
        <f t="array" ref="BP10">INDEX(Transcriptome!AI$2:AI$28,MATCH(1,(Transcriptome!$A$2:$A$28=$B10)*(Transcriptome!$C$2:$C$28=$G10),0))</f>
        <v>0.72619141912955099</v>
      </c>
      <c r="BQ10">
        <f t="array" ref="BQ10">INDEX(Transcriptome!AJ$2:AJ$28,MATCH(1,(Transcriptome!$A$2:$A$28=$B10)*(Transcriptome!$C$2:$C$28=$G10),0))</f>
        <v>0.90634977146097617</v>
      </c>
      <c r="BR10">
        <f t="array" ref="BR10">INDEX(Transcriptome!AK$2:AK$28,MATCH(1,(Transcriptome!$A$2:$A$28=$B10)*(Transcriptome!$C$2:$C$28=$G10),0))</f>
        <v>0.67102238805073788</v>
      </c>
      <c r="BS10">
        <f t="array" ref="BS10">INDEX(Transcriptome!AL$2:AL$28,MATCH(1,(Transcriptome!$A$2:$A$28=$B10)*(Transcriptome!$C$2:$C$28=$G10),0))</f>
        <v>1</v>
      </c>
      <c r="BT10">
        <f t="array" ref="BT10">INDEX(Transcriptome!AM$2:AM$28,MATCH(1,(Transcriptome!$A$2:$A$28=$B10)*(Transcriptome!$C$2:$C$28=$G10),0))</f>
        <v>0.71846570694758194</v>
      </c>
      <c r="BU10">
        <f t="array" ref="BU10">INDEX(Transcriptome!AN$2:AN$28,MATCH(1,(Transcriptome!$A$2:$A$28=$B10)*(Transcriptome!$C$2:$C$28=$G10),0))</f>
        <v>1.0357204335376631</v>
      </c>
      <c r="BV10">
        <f t="array" ref="BV10">INDEX(Transcriptome!AO$2:AO$28,MATCH(1,(Transcriptome!$A$2:$A$28=$B10)*(Transcriptome!$C$2:$C$28=$G10),0))</f>
        <v>1.0236705943541682</v>
      </c>
      <c r="BW10">
        <f t="array" ref="BW10">INDEX(Transcriptome!AP$2:AP$28,MATCH(1,(Transcriptome!$A$2:$A$28=$B10)*(Transcriptome!$C$2:$C$28=$G10),0))</f>
        <v>1.0475790988612137</v>
      </c>
      <c r="BX10">
        <f t="array" ref="BX10">INDEX(Transcriptome!AQ$2:AQ$28,MATCH(1,(Transcriptome!$A$2:$A$28=$B10)*(Transcriptome!$C$2:$C$28=$G10),0))</f>
        <v>1.3391539448359624</v>
      </c>
      <c r="BY10">
        <f t="array" ref="BY10">INDEX(Transcriptome!AR$2:AR$28,MATCH(1,(Transcriptome!$A$2:$A$28=$B10)*(Transcriptome!$C$2:$C$28=$G10),0))</f>
        <v>0.7013917915350385</v>
      </c>
      <c r="BZ10">
        <f t="array" ref="BZ10">INDEX(Transcriptome!AS$2:AS$28,MATCH(1,(Transcriptome!$A$2:$A$28=$B10)*(Transcriptome!$C$2:$C$28=$G10),0))</f>
        <v>0.89631091004770125</v>
      </c>
      <c r="CA10">
        <f t="array" ref="CA10">INDEX(Transcriptome!AT$2:AT$28,MATCH(1,(Transcriptome!$A$2:$A$28=$B10)*(Transcriptome!$C$2:$C$28=$G10),0))</f>
        <v>0.74015048266825856</v>
      </c>
      <c r="CB10">
        <f t="array" ref="CB10">INDEX(Transcriptome!AU$2:AU$28,MATCH(1,(Transcriptome!$A$2:$A$28=$B10)*(Transcriptome!$C$2:$C$28=$G10),0))</f>
        <v>1.6833342666062783</v>
      </c>
      <c r="CC10">
        <f t="array" ref="CC10">INDEX(Transcriptome!AV$2:AV$28,MATCH(1,(Transcriptome!$A$2:$A$28=$B10)*(Transcriptome!$C$2:$C$28=$G10),0))</f>
        <v>0.64230900615145092</v>
      </c>
      <c r="CD10">
        <f t="array" ref="CD10">INDEX(Transcriptome!AW$2:AW$28,MATCH(1,(Transcriptome!$A$2:$A$28=$B10)*(Transcriptome!$C$2:$C$28=$G10),0))</f>
        <v>0.81740021810874552</v>
      </c>
      <c r="CE10">
        <f t="array" ref="CE10">INDEX(Transcriptome!AX$2:AX$28,MATCH(1,(Transcriptome!$A$2:$A$28=$B10)*(Transcriptome!$C$2:$C$28=$G10),0))</f>
        <v>0.81543264067946697</v>
      </c>
      <c r="CF10">
        <f t="array" ref="CF10">INDEX(Transcriptome!AY$2:AY$28,MATCH(1,(Transcriptome!$A$2:$A$28=$B10)*(Transcriptome!$C$2:$C$28=$G10),0))</f>
        <v>0.893387807520859</v>
      </c>
      <c r="CG10">
        <f t="array" ref="CG10">INDEX(Transcriptome!AZ$2:AZ$28,MATCH(1,(Transcriptome!$A$2:$A$28=$B10)*(Transcriptome!$C$2:$C$28=$G10),0))</f>
        <v>0.58478305735162239</v>
      </c>
      <c r="CH10">
        <f t="array" ref="CH10">INDEX(Transcriptome!BA$2:BA$28,MATCH(1,(Transcriptome!$A$2:$A$28=$B10)*(Transcriptome!$C$2:$C$28=$G10),0))</f>
        <v>1.9527807129586991</v>
      </c>
      <c r="CI10">
        <f t="array" ref="CI10">INDEX(Transcriptome!BB$2:BB$28,MATCH(1,(Transcriptome!$A$2:$A$28=$B10)*(Transcriptome!$C$2:$C$28=$G10),0))</f>
        <v>2.0477445468289903</v>
      </c>
      <c r="CJ10">
        <f t="array" ref="CJ10">INDEX(Transcriptome!BC$2:BC$28,MATCH(1,(Transcriptome!$A$2:$A$28=$B10)*(Transcriptome!$C$2:$C$28=$G10),0))</f>
        <v>0</v>
      </c>
      <c r="CK10">
        <f t="array" ref="CK10">INDEX(Transcriptome!BD$2:BD$28,MATCH(1,(Transcriptome!$A$2:$A$28=$B10)*(Transcriptome!$C$2:$C$28=$G10),0))</f>
        <v>1.5191296600446986</v>
      </c>
      <c r="CL10">
        <f t="array" ref="CL10">INDEX(Transcriptome!BE$2:BE$28,MATCH(1,(Transcriptome!$A$2:$A$28=$B10)*(Transcriptome!$C$2:$C$28=$G10),0))</f>
        <v>1.7681049434294362</v>
      </c>
      <c r="CM10">
        <f t="array" ref="CM10">INDEX(Transcriptome!BF$2:BF$28,MATCH(1,(Transcriptome!$A$2:$A$28=$B10)*(Transcriptome!$C$2:$C$28=$G10),0))</f>
        <v>1.6268835883508099</v>
      </c>
      <c r="CN10">
        <f t="array" ref="CN10">INDEX(Transcriptome!BG$2:BG$28,MATCH(1,(Transcriptome!$A$2:$A$28=$B10)*(Transcriptome!$C$2:$C$28=$G10),0))</f>
        <v>2.413292939876015</v>
      </c>
      <c r="CO10">
        <f t="array" ref="CO10">INDEX(Transcriptome!BH$2:BH$28,MATCH(1,(Transcriptome!$A$2:$A$28=$B10)*(Transcriptome!$C$2:$C$28=$G10),0))</f>
        <v>0.63533544697226152</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3.227995319787698</v>
      </c>
      <c r="CS10">
        <f t="array" ref="CS10">INDEX(Transcriptome!BL$2:BL$28,MATCH(1,(Transcriptome!$A$2:$A$28=$B10)*(Transcriptome!$C$2:$C$28=$G10),0))</f>
        <v>2.409150222629028</v>
      </c>
      <c r="CT10">
        <f t="array" ref="CT10">INDEX(Transcriptome!BM$2:BM$28,MATCH(1,(Transcriptome!$A$2:$A$28=$B10)*(Transcriptome!$C$2:$C$28=$G10),0))</f>
        <v>0.63561956761477334</v>
      </c>
      <c r="CU10">
        <f t="array" ref="CU10">INDEX(Transcriptome!BN$2:BN$28,MATCH(1,(Transcriptome!$A$2:$A$28=$B10)*(Transcriptome!$C$2:$C$28=$G10),0))</f>
        <v>35.829358617439233</v>
      </c>
      <c r="CV10">
        <f t="array" ref="CV10">INDEX(Transcriptome!BO$2:BO$28,MATCH(1,(Transcriptome!$A$2:$A$28=$B10)*(Transcriptome!$C$2:$C$28=$G10),0))</f>
        <v>1.7293328826763994</v>
      </c>
      <c r="CW10">
        <f t="array" ref="CW10">INDEX(Transcriptome!BP$2:BP$28,MATCH(1,(Transcriptome!$A$2:$A$28=$B10)*(Transcriptome!$C$2:$C$28=$G10),0))</f>
        <v>0.63533544697226152</v>
      </c>
      <c r="CX10">
        <f t="array" ref="CX10">INDEX(Transcriptome!BQ$2:BQ$28,MATCH(1,(Transcriptome!$A$2:$A$28=$B10)*(Transcriptome!$C$2:$C$28=$G10),0))</f>
        <v>1</v>
      </c>
      <c r="CY10">
        <f t="array" ref="CY10">INDEX(Transcriptome!BR$2:BR$28,MATCH(1,(Transcriptome!$A$2:$A$28=$B10)*(Transcriptome!$C$2:$C$28=$G10),0))</f>
        <v>1.3684624405766486</v>
      </c>
    </row>
    <row r="11" spans="1:103">
      <c r="A11">
        <f>Glutamine!A16</f>
        <v>9</v>
      </c>
      <c r="B11" t="s">
        <v>583</v>
      </c>
      <c r="C11" s="324" t="s">
        <v>586</v>
      </c>
      <c r="D11">
        <v>1</v>
      </c>
      <c r="E11">
        <f>Glutamine!H16</f>
        <v>15.968199594116211</v>
      </c>
      <c r="F11" s="477">
        <f>Glutamine!K16</f>
        <v>99.26190185546875</v>
      </c>
      <c r="G11" t="s">
        <v>511</v>
      </c>
      <c r="H11" s="321">
        <f>Glutamine!B16</f>
        <v>8.8777777777722804</v>
      </c>
      <c r="I11" s="322">
        <f>Glutamine!C16</f>
        <v>213.06666666653473</v>
      </c>
      <c r="J11">
        <f>'In Process Calc.'!B12</f>
        <v>8.8777777777722804</v>
      </c>
      <c r="K11">
        <f>'In Process Calc.'!C12</f>
        <v>213.06666666653473</v>
      </c>
      <c r="L11">
        <f>Glutamine!Z16</f>
        <v>9.5472812451430986</v>
      </c>
      <c r="M11">
        <f>Glutamine!AF16</f>
        <v>11.323268206039078</v>
      </c>
      <c r="N11">
        <f>Glutamine!AA16</f>
        <v>3.2010000000000001</v>
      </c>
      <c r="O11">
        <f>Glutamine!W16</f>
        <v>5.8000000000000003E-2</v>
      </c>
      <c r="P11">
        <f>Glutamine!X16</f>
        <v>3.4060000000000001</v>
      </c>
      <c r="Q11">
        <f>'Growth Regression'!P11</f>
        <v>5.2688161294544029E-3</v>
      </c>
      <c r="R11">
        <f>Q11/'Growth Regression'!$O$24</f>
        <v>0.19658592023021904</v>
      </c>
      <c r="S11">
        <f>'Post Process Calc.'!K12</f>
        <v>3.7188412926494746E-2</v>
      </c>
      <c r="T11">
        <f>'Post Process Calc.'!Q12</f>
        <v>-4.9256428064741418E-3</v>
      </c>
      <c r="U11">
        <f>'Post Process Calc.'!L12</f>
        <v>-1.9625647499637043E-4</v>
      </c>
      <c r="V11">
        <f>'Post Process Calc.'!H12</f>
        <v>3.2505344397707292E-3</v>
      </c>
      <c r="W11">
        <f>'Post Process Calc.'!I12</f>
        <v>1.0443411158599983E-3</v>
      </c>
      <c r="X11">
        <f>'Post Process Calc.'!AG12</f>
        <v>-0.1324510087647458</v>
      </c>
      <c r="Y11">
        <f t="shared" si="2"/>
        <v>23.242758079059215</v>
      </c>
      <c r="Z11">
        <f t="shared" si="2"/>
        <v>-3.0785267540463384</v>
      </c>
      <c r="AA11">
        <f t="shared" si="0"/>
        <v>-0.12266029687273151</v>
      </c>
      <c r="AB11">
        <f t="shared" si="0"/>
        <v>2.0315840248567056</v>
      </c>
      <c r="AC11">
        <f t="shared" si="0"/>
        <v>0.65271319741249889</v>
      </c>
      <c r="AD11">
        <v>100</v>
      </c>
      <c r="AE11">
        <v>0.32</v>
      </c>
      <c r="AF11">
        <v>7</v>
      </c>
      <c r="AG11">
        <v>0.7</v>
      </c>
      <c r="AH11">
        <f t="shared" si="1"/>
        <v>5.0118723362727164E-8</v>
      </c>
      <c r="AI11">
        <v>1</v>
      </c>
      <c r="AJ11">
        <v>0.311</v>
      </c>
      <c r="AK11">
        <f t="array" ref="AK11">INDEX(Transcriptome!D$2:D$28,MATCH(1,(Transcriptome!$A$2:$A$28=$B11)*(Transcriptome!$C$2:$C$28=$G11),0))</f>
        <v>0.83983334541737553</v>
      </c>
      <c r="AL11">
        <f t="array" ref="AL11">INDEX(Transcriptome!E$2:E$28,MATCH(1,(Transcriptome!$A$2:$A$28=$B11)*(Transcriptome!$C$2:$C$28=$G11),0))</f>
        <v>1.4975813108811158</v>
      </c>
      <c r="AM11">
        <f t="array" ref="AM11">INDEX(Transcriptome!F$2:F$28,MATCH(1,(Transcriptome!$A$2:$A$28=$B11)*(Transcriptome!$C$2:$C$28=$G11),0))</f>
        <v>1.0863645413117049</v>
      </c>
      <c r="AN11">
        <f t="array" ref="AN11">INDEX(Transcriptome!G$2:G$28,MATCH(1,(Transcriptome!$A$2:$A$28=$B11)*(Transcriptome!$C$2:$C$28=$G11),0))</f>
        <v>1.3992148799643307</v>
      </c>
      <c r="AO11">
        <f t="array" ref="AO11">INDEX(Transcriptome!H$2:H$28,MATCH(1,(Transcriptome!$A$2:$A$28=$B11)*(Transcriptome!$C$2:$C$28=$G11),0))</f>
        <v>0</v>
      </c>
      <c r="AP11">
        <f t="array" ref="AP11">INDEX(Transcriptome!I$2:I$28,MATCH(1,(Transcriptome!$A$2:$A$28=$B11)*(Transcriptome!$C$2:$C$28=$G11),0))</f>
        <v>1.2396994996744981</v>
      </c>
      <c r="AQ11">
        <f t="array" ref="AQ11">INDEX(Transcriptome!J$2:J$28,MATCH(1,(Transcriptome!$A$2:$A$28=$B11)*(Transcriptome!$C$2:$C$28=$G11),0))</f>
        <v>1.077378839510045</v>
      </c>
      <c r="AR11">
        <f t="array" ref="AR11">INDEX(Transcriptome!K$2:K$28,MATCH(1,(Transcriptome!$A$2:$A$28=$B11)*(Transcriptome!$C$2:$C$28=$G11),0))</f>
        <v>1.048943045540466</v>
      </c>
      <c r="AS11">
        <f t="array" ref="AS11">INDEX(Transcriptome!L$2:L$28,MATCH(1,(Transcriptome!$A$2:$A$28=$B11)*(Transcriptome!$C$2:$C$28=$G11),0))</f>
        <v>1.0386505599989455</v>
      </c>
      <c r="AT11">
        <f t="array" ref="AT11">INDEX(Transcriptome!M$2:M$28,MATCH(1,(Transcriptome!$A$2:$A$28=$B11)*(Transcriptome!$C$2:$C$28=$G11),0))</f>
        <v>1.3921248660596082</v>
      </c>
      <c r="AU11">
        <f t="array" ref="AU11">INDEX(Transcriptome!N$2:N$28,MATCH(1,(Transcriptome!$A$2:$A$28=$B11)*(Transcriptome!$C$2:$C$28=$G11),0))</f>
        <v>0.80428662927176275</v>
      </c>
      <c r="AV11">
        <f t="array" ref="AV11">INDEX(Transcriptome!O$2:O$28,MATCH(1,(Transcriptome!$A$2:$A$28=$B11)*(Transcriptome!$C$2:$C$28=$G11),0))</f>
        <v>1.1511693155225196</v>
      </c>
      <c r="AW11">
        <f t="array" ref="AW11">INDEX(Transcriptome!P$2:P$28,MATCH(1,(Transcriptome!$A$2:$A$28=$B11)*(Transcriptome!$C$2:$C$28=$G11),0))</f>
        <v>1.2129804210902995</v>
      </c>
      <c r="AX11">
        <f t="array" ref="AX11">INDEX(Transcriptome!Q$2:Q$28,MATCH(1,(Transcriptome!$A$2:$A$28=$B11)*(Transcriptome!$C$2:$C$28=$G11),0))</f>
        <v>0.60167449878388157</v>
      </c>
      <c r="AY11">
        <f t="array" ref="AY11">INDEX(Transcriptome!R$2:R$28,MATCH(1,(Transcriptome!$A$2:$A$28=$B11)*(Transcriptome!$C$2:$C$28=$G11),0))</f>
        <v>0.48523180165768648</v>
      </c>
      <c r="AZ11">
        <f t="array" ref="AZ11">INDEX(Transcriptome!S$2:S$28,MATCH(1,(Transcriptome!$A$2:$A$28=$B11)*(Transcriptome!$C$2:$C$28=$G11),0))</f>
        <v>0.50051495197747631</v>
      </c>
      <c r="BA11">
        <f t="array" ref="BA11">INDEX(Transcriptome!T$2:T$28,MATCH(1,(Transcriptome!$A$2:$A$28=$B11)*(Transcriptome!$C$2:$C$28=$G11),0))</f>
        <v>1.1402892565540921</v>
      </c>
      <c r="BB11">
        <f t="array" ref="BB11">INDEX(Transcriptome!U$2:U$28,MATCH(1,(Transcriptome!$A$2:$A$28=$B11)*(Transcriptome!$C$2:$C$28=$G11),0))</f>
        <v>3.4643967211167714</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0.87510624714564267</v>
      </c>
      <c r="BF11">
        <f t="array" ref="BF11">INDEX(Transcriptome!Y$2:Y$28,MATCH(1,(Transcriptome!$A$2:$A$28=$B11)*(Transcriptome!$C$2:$C$28=$G11),0))</f>
        <v>0</v>
      </c>
      <c r="BG11">
        <f t="array" ref="BG11">INDEX(Transcriptome!Z$2:Z$28,MATCH(1,(Transcriptome!$A$2:$A$28=$B11)*(Transcriptome!$C$2:$C$28=$G11),0))</f>
        <v>1.1758464976407674</v>
      </c>
      <c r="BH11">
        <f t="array" ref="BH11">INDEX(Transcriptome!AA$2:AA$28,MATCH(1,(Transcriptome!$A$2:$A$28=$B11)*(Transcriptome!$C$2:$C$28=$G11),0))</f>
        <v>1.1856347805545291</v>
      </c>
      <c r="BI11">
        <f t="array" ref="BI11">INDEX(Transcriptome!AB$2:AB$28,MATCH(1,(Transcriptome!$A$2:$A$28=$B11)*(Transcriptome!$C$2:$C$28=$G11),0))</f>
        <v>0.41555972801663571</v>
      </c>
      <c r="BJ11">
        <f t="array" ref="BJ11">INDEX(Transcriptome!AC$2:AC$28,MATCH(1,(Transcriptome!$A$2:$A$28=$B11)*(Transcriptome!$C$2:$C$28=$G11),0))</f>
        <v>0.96864944883128323</v>
      </c>
      <c r="BK11">
        <f t="array" ref="BK11">INDEX(Transcriptome!AD$2:AD$28,MATCH(1,(Transcriptome!$A$2:$A$28=$B11)*(Transcriptome!$C$2:$C$28=$G11),0))</f>
        <v>0.79079982721062669</v>
      </c>
      <c r="BL11">
        <f t="array" ref="BL11">INDEX(Transcriptome!AE$2:AE$28,MATCH(1,(Transcriptome!$A$2:$A$28=$B11)*(Transcriptome!$C$2:$C$28=$G11),0))</f>
        <v>1.3785459319267952</v>
      </c>
      <c r="BM11">
        <f t="array" ref="BM11">INDEX(Transcriptome!AF$2:AF$28,MATCH(1,(Transcriptome!$A$2:$A$28=$B11)*(Transcriptome!$C$2:$C$28=$G11),0))</f>
        <v>0.58252952595385121</v>
      </c>
      <c r="BN11">
        <f t="array" ref="BN11">INDEX(Transcriptome!AG$2:AG$28,MATCH(1,(Transcriptome!$A$2:$A$28=$B11)*(Transcriptome!$C$2:$C$28=$G11),0))</f>
        <v>0.45944021113968969</v>
      </c>
      <c r="BO11">
        <f t="array" ref="BO11">INDEX(Transcriptome!AH$2:AH$28,MATCH(1,(Transcriptome!$A$2:$A$28=$B11)*(Transcriptome!$C$2:$C$28=$G11),0))</f>
        <v>1.939908553060264</v>
      </c>
      <c r="BP11">
        <f t="array" ref="BP11">INDEX(Transcriptome!AI$2:AI$28,MATCH(1,(Transcriptome!$A$2:$A$28=$B11)*(Transcriptome!$C$2:$C$28=$G11),0))</f>
        <v>0.72619141912955099</v>
      </c>
      <c r="BQ11">
        <f t="array" ref="BQ11">INDEX(Transcriptome!AJ$2:AJ$28,MATCH(1,(Transcriptome!$A$2:$A$28=$B11)*(Transcriptome!$C$2:$C$28=$G11),0))</f>
        <v>0.90634977146097617</v>
      </c>
      <c r="BR11">
        <f t="array" ref="BR11">INDEX(Transcriptome!AK$2:AK$28,MATCH(1,(Transcriptome!$A$2:$A$28=$B11)*(Transcriptome!$C$2:$C$28=$G11),0))</f>
        <v>0.67102238805073788</v>
      </c>
      <c r="BS11">
        <f t="array" ref="BS11">INDEX(Transcriptome!AL$2:AL$28,MATCH(1,(Transcriptome!$A$2:$A$28=$B11)*(Transcriptome!$C$2:$C$28=$G11),0))</f>
        <v>1</v>
      </c>
      <c r="BT11">
        <f t="array" ref="BT11">INDEX(Transcriptome!AM$2:AM$28,MATCH(1,(Transcriptome!$A$2:$A$28=$B11)*(Transcriptome!$C$2:$C$28=$G11),0))</f>
        <v>0.71846570694758194</v>
      </c>
      <c r="BU11">
        <f t="array" ref="BU11">INDEX(Transcriptome!AN$2:AN$28,MATCH(1,(Transcriptome!$A$2:$A$28=$B11)*(Transcriptome!$C$2:$C$28=$G11),0))</f>
        <v>1.0357204335376631</v>
      </c>
      <c r="BV11">
        <f t="array" ref="BV11">INDEX(Transcriptome!AO$2:AO$28,MATCH(1,(Transcriptome!$A$2:$A$28=$B11)*(Transcriptome!$C$2:$C$28=$G11),0))</f>
        <v>1.0236705943541682</v>
      </c>
      <c r="BW11">
        <f t="array" ref="BW11">INDEX(Transcriptome!AP$2:AP$28,MATCH(1,(Transcriptome!$A$2:$A$28=$B11)*(Transcriptome!$C$2:$C$28=$G11),0))</f>
        <v>1.0475790988612137</v>
      </c>
      <c r="BX11">
        <f t="array" ref="BX11">INDEX(Transcriptome!AQ$2:AQ$28,MATCH(1,(Transcriptome!$A$2:$A$28=$B11)*(Transcriptome!$C$2:$C$28=$G11),0))</f>
        <v>1.3391539448359624</v>
      </c>
      <c r="BY11">
        <f t="array" ref="BY11">INDEX(Transcriptome!AR$2:AR$28,MATCH(1,(Transcriptome!$A$2:$A$28=$B11)*(Transcriptome!$C$2:$C$28=$G11),0))</f>
        <v>0.7013917915350385</v>
      </c>
      <c r="BZ11">
        <f t="array" ref="BZ11">INDEX(Transcriptome!AS$2:AS$28,MATCH(1,(Transcriptome!$A$2:$A$28=$B11)*(Transcriptome!$C$2:$C$28=$G11),0))</f>
        <v>0.89631091004770125</v>
      </c>
      <c r="CA11">
        <f t="array" ref="CA11">INDEX(Transcriptome!AT$2:AT$28,MATCH(1,(Transcriptome!$A$2:$A$28=$B11)*(Transcriptome!$C$2:$C$28=$G11),0))</f>
        <v>0.74015048266825856</v>
      </c>
      <c r="CB11">
        <f t="array" ref="CB11">INDEX(Transcriptome!AU$2:AU$28,MATCH(1,(Transcriptome!$A$2:$A$28=$B11)*(Transcriptome!$C$2:$C$28=$G11),0))</f>
        <v>1.6833342666062783</v>
      </c>
      <c r="CC11">
        <f t="array" ref="CC11">INDEX(Transcriptome!AV$2:AV$28,MATCH(1,(Transcriptome!$A$2:$A$28=$B11)*(Transcriptome!$C$2:$C$28=$G11),0))</f>
        <v>0.64230900615145092</v>
      </c>
      <c r="CD11">
        <f t="array" ref="CD11">INDEX(Transcriptome!AW$2:AW$28,MATCH(1,(Transcriptome!$A$2:$A$28=$B11)*(Transcriptome!$C$2:$C$28=$G11),0))</f>
        <v>0.81740021810874552</v>
      </c>
      <c r="CE11">
        <f t="array" ref="CE11">INDEX(Transcriptome!AX$2:AX$28,MATCH(1,(Transcriptome!$A$2:$A$28=$B11)*(Transcriptome!$C$2:$C$28=$G11),0))</f>
        <v>0.81543264067946697</v>
      </c>
      <c r="CF11">
        <f t="array" ref="CF11">INDEX(Transcriptome!AY$2:AY$28,MATCH(1,(Transcriptome!$A$2:$A$28=$B11)*(Transcriptome!$C$2:$C$28=$G11),0))</f>
        <v>0.893387807520859</v>
      </c>
      <c r="CG11">
        <f t="array" ref="CG11">INDEX(Transcriptome!AZ$2:AZ$28,MATCH(1,(Transcriptome!$A$2:$A$28=$B11)*(Transcriptome!$C$2:$C$28=$G11),0))</f>
        <v>0.58478305735162239</v>
      </c>
      <c r="CH11">
        <f t="array" ref="CH11">INDEX(Transcriptome!BA$2:BA$28,MATCH(1,(Transcriptome!$A$2:$A$28=$B11)*(Transcriptome!$C$2:$C$28=$G11),0))</f>
        <v>1.9527807129586991</v>
      </c>
      <c r="CI11">
        <f t="array" ref="CI11">INDEX(Transcriptome!BB$2:BB$28,MATCH(1,(Transcriptome!$A$2:$A$28=$B11)*(Transcriptome!$C$2:$C$28=$G11),0))</f>
        <v>2.0477445468289903</v>
      </c>
      <c r="CJ11">
        <f t="array" ref="CJ11">INDEX(Transcriptome!BC$2:BC$28,MATCH(1,(Transcriptome!$A$2:$A$28=$B11)*(Transcriptome!$C$2:$C$28=$G11),0))</f>
        <v>0</v>
      </c>
      <c r="CK11">
        <f t="array" ref="CK11">INDEX(Transcriptome!BD$2:BD$28,MATCH(1,(Transcriptome!$A$2:$A$28=$B11)*(Transcriptome!$C$2:$C$28=$G11),0))</f>
        <v>1.5191296600446986</v>
      </c>
      <c r="CL11">
        <f t="array" ref="CL11">INDEX(Transcriptome!BE$2:BE$28,MATCH(1,(Transcriptome!$A$2:$A$28=$B11)*(Transcriptome!$C$2:$C$28=$G11),0))</f>
        <v>1.7681049434294362</v>
      </c>
      <c r="CM11">
        <f t="array" ref="CM11">INDEX(Transcriptome!BF$2:BF$28,MATCH(1,(Transcriptome!$A$2:$A$28=$B11)*(Transcriptome!$C$2:$C$28=$G11),0))</f>
        <v>1.6268835883508099</v>
      </c>
      <c r="CN11">
        <f t="array" ref="CN11">INDEX(Transcriptome!BG$2:BG$28,MATCH(1,(Transcriptome!$A$2:$A$28=$B11)*(Transcriptome!$C$2:$C$28=$G11),0))</f>
        <v>2.413292939876015</v>
      </c>
      <c r="CO11">
        <f t="array" ref="CO11">INDEX(Transcriptome!BH$2:BH$28,MATCH(1,(Transcriptome!$A$2:$A$28=$B11)*(Transcriptome!$C$2:$C$28=$G11),0))</f>
        <v>0.63533544697226152</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3.227995319787698</v>
      </c>
      <c r="CS11">
        <f t="array" ref="CS11">INDEX(Transcriptome!BL$2:BL$28,MATCH(1,(Transcriptome!$A$2:$A$28=$B11)*(Transcriptome!$C$2:$C$28=$G11),0))</f>
        <v>2.409150222629028</v>
      </c>
      <c r="CT11">
        <f t="array" ref="CT11">INDEX(Transcriptome!BM$2:BM$28,MATCH(1,(Transcriptome!$A$2:$A$28=$B11)*(Transcriptome!$C$2:$C$28=$G11),0))</f>
        <v>0.63561956761477334</v>
      </c>
      <c r="CU11">
        <f t="array" ref="CU11">INDEX(Transcriptome!BN$2:BN$28,MATCH(1,(Transcriptome!$A$2:$A$28=$B11)*(Transcriptome!$C$2:$C$28=$G11),0))</f>
        <v>35.829358617439233</v>
      </c>
      <c r="CV11">
        <f t="array" ref="CV11">INDEX(Transcriptome!BO$2:BO$28,MATCH(1,(Transcriptome!$A$2:$A$28=$B11)*(Transcriptome!$C$2:$C$28=$G11),0))</f>
        <v>1.7293328826763994</v>
      </c>
      <c r="CW11">
        <f t="array" ref="CW11">INDEX(Transcriptome!BP$2:BP$28,MATCH(1,(Transcriptome!$A$2:$A$28=$B11)*(Transcriptome!$C$2:$C$28=$G11),0))</f>
        <v>0.63533544697226152</v>
      </c>
      <c r="CX11">
        <f t="array" ref="CX11">INDEX(Transcriptome!BQ$2:BQ$28,MATCH(1,(Transcriptome!$A$2:$A$28=$B11)*(Transcriptome!$C$2:$C$28=$G11),0))</f>
        <v>1</v>
      </c>
      <c r="CY11">
        <f t="array" ref="CY11">INDEX(Transcriptome!BR$2:BR$28,MATCH(1,(Transcriptome!$A$2:$A$28=$B11)*(Transcriptome!$C$2:$C$28=$G11),0))</f>
        <v>1.3684624405766486</v>
      </c>
    </row>
    <row r="12" spans="1:103">
      <c r="A12">
        <f>Glutamine!A17</f>
        <v>10</v>
      </c>
      <c r="B12" t="s">
        <v>583</v>
      </c>
      <c r="C12" s="324" t="s">
        <v>586</v>
      </c>
      <c r="D12">
        <v>1</v>
      </c>
      <c r="E12">
        <f>Glutamine!H17</f>
        <v>16.753300531005859</v>
      </c>
      <c r="F12" s="477">
        <f>Glutamine!K17</f>
        <v>98.182502746582031</v>
      </c>
      <c r="G12" t="s">
        <v>512</v>
      </c>
      <c r="H12" s="321">
        <f>Glutamine!B17</f>
        <v>9.9243055555562023</v>
      </c>
      <c r="I12" s="322">
        <f>Glutamine!C17</f>
        <v>238.18333333334886</v>
      </c>
      <c r="J12">
        <f>'In Process Calc.'!B13</f>
        <v>9.9243055555562023</v>
      </c>
      <c r="K12">
        <f>'In Process Calc.'!C13</f>
        <v>238.18333333334886</v>
      </c>
      <c r="L12">
        <f>Glutamine!Z17</f>
        <v>6.2723417482626154</v>
      </c>
      <c r="M12">
        <f>Glutamine!AF17</f>
        <v>8.6589698046181169</v>
      </c>
      <c r="N12">
        <f>Glutamine!AA17</f>
        <v>3.3319999999999999</v>
      </c>
      <c r="O12">
        <f>Glutamine!W17</f>
        <v>5.8999999999999997E-2</v>
      </c>
      <c r="P12">
        <f>Glutamine!X17</f>
        <v>2.5259999999999998</v>
      </c>
      <c r="Q12">
        <f>'Growth Regression'!P12</f>
        <v>2.9739976768820516E-3</v>
      </c>
      <c r="R12">
        <f>Q12/'Growth Regression'!$O$24</f>
        <v>0.11096346042596349</v>
      </c>
      <c r="S12">
        <f>'Post Process Calc.'!K13</f>
        <v>3.8200287551901899E-2</v>
      </c>
      <c r="T12">
        <f>'Post Process Calc.'!Q13</f>
        <v>-8.3847754917642913E-3</v>
      </c>
      <c r="U12">
        <f>'Post Process Calc.'!L13</f>
        <v>5.6024663916141469E-4</v>
      </c>
      <c r="V12">
        <f>'Post Process Calc.'!H13</f>
        <v>2.8978800804004908E-3</v>
      </c>
      <c r="W12">
        <f>'Post Process Calc.'!I13</f>
        <v>1.6523868299114322E-3</v>
      </c>
      <c r="X12">
        <f>'Post Process Calc.'!AG13</f>
        <v>-0.21949508836476897</v>
      </c>
      <c r="Y12">
        <f t="shared" si="2"/>
        <v>23.875179719938686</v>
      </c>
      <c r="Z12">
        <f t="shared" si="2"/>
        <v>-5.2404846823526814</v>
      </c>
      <c r="AA12">
        <f t="shared" si="0"/>
        <v>0.35015414947588419</v>
      </c>
      <c r="AB12">
        <f t="shared" si="0"/>
        <v>1.8111750502503066</v>
      </c>
      <c r="AC12">
        <f t="shared" si="0"/>
        <v>1.032741768694645</v>
      </c>
      <c r="AD12">
        <v>100</v>
      </c>
      <c r="AE12">
        <v>0.32</v>
      </c>
      <c r="AF12">
        <v>7</v>
      </c>
      <c r="AG12">
        <v>0.7</v>
      </c>
      <c r="AH12">
        <f t="shared" si="1"/>
        <v>5.0118723362727164E-8</v>
      </c>
      <c r="AI12">
        <v>1</v>
      </c>
      <c r="AJ12">
        <v>0.311</v>
      </c>
      <c r="AK12">
        <f t="array" ref="AK12">INDEX(Transcriptome!D$2:D$28,MATCH(1,(Transcriptome!$A$2:$A$28=$B12)*(Transcriptome!$C$2:$C$28=$G12),0))</f>
        <v>0.84529065750573906</v>
      </c>
      <c r="AL12">
        <f t="array" ref="AL12">INDEX(Transcriptome!E$2:E$28,MATCH(1,(Transcriptome!$A$2:$A$28=$B12)*(Transcriptome!$C$2:$C$28=$G12),0))</f>
        <v>1.5123400042300514</v>
      </c>
      <c r="AM12">
        <f t="array" ref="AM12">INDEX(Transcriptome!F$2:F$28,MATCH(1,(Transcriptome!$A$2:$A$28=$B12)*(Transcriptome!$C$2:$C$28=$G12),0))</f>
        <v>1.0521277615350864</v>
      </c>
      <c r="AN12">
        <f t="array" ref="AN12">INDEX(Transcriptome!G$2:G$28,MATCH(1,(Transcriptome!$A$2:$A$28=$B12)*(Transcriptome!$C$2:$C$28=$G12),0))</f>
        <v>0.5133599657223511</v>
      </c>
      <c r="AO12">
        <f t="array" ref="AO12">INDEX(Transcriptome!H$2:H$28,MATCH(1,(Transcriptome!$A$2:$A$28=$B12)*(Transcriptome!$C$2:$C$28=$G12),0))</f>
        <v>0</v>
      </c>
      <c r="AP12">
        <f t="array" ref="AP12">INDEX(Transcriptome!I$2:I$28,MATCH(1,(Transcriptome!$A$2:$A$28=$B12)*(Transcriptome!$C$2:$C$28=$G12),0))</f>
        <v>1.2398152787243992</v>
      </c>
      <c r="AQ12">
        <f t="array" ref="AQ12">INDEX(Transcriptome!J$2:J$28,MATCH(1,(Transcriptome!$A$2:$A$28=$B12)*(Transcriptome!$C$2:$C$28=$G12),0))</f>
        <v>1.0261682969814343</v>
      </c>
      <c r="AR12">
        <f t="array" ref="AR12">INDEX(Transcriptome!K$2:K$28,MATCH(1,(Transcriptome!$A$2:$A$28=$B12)*(Transcriptome!$C$2:$C$28=$G12),0))</f>
        <v>0.95017518110960975</v>
      </c>
      <c r="AS12">
        <f t="array" ref="AS12">INDEX(Transcriptome!L$2:L$28,MATCH(1,(Transcriptome!$A$2:$A$28=$B12)*(Transcriptome!$C$2:$C$28=$G12),0))</f>
        <v>1.0437812111620428</v>
      </c>
      <c r="AT12">
        <f t="array" ref="AT12">INDEX(Transcriptome!M$2:M$28,MATCH(1,(Transcriptome!$A$2:$A$28=$B12)*(Transcriptome!$C$2:$C$28=$G12),0))</f>
        <v>1.258591198790004</v>
      </c>
      <c r="AU12">
        <f t="array" ref="AU12">INDEX(Transcriptome!N$2:N$28,MATCH(1,(Transcriptome!$A$2:$A$28=$B12)*(Transcriptome!$C$2:$C$28=$G12),0))</f>
        <v>0.77434648146572427</v>
      </c>
      <c r="AV12">
        <f t="array" ref="AV12">INDEX(Transcriptome!O$2:O$28,MATCH(1,(Transcriptome!$A$2:$A$28=$B12)*(Transcriptome!$C$2:$C$28=$G12),0))</f>
        <v>1.121291200027364</v>
      </c>
      <c r="AW12">
        <f t="array" ref="AW12">INDEX(Transcriptome!P$2:P$28,MATCH(1,(Transcriptome!$A$2:$A$28=$B12)*(Transcriptome!$C$2:$C$28=$G12),0))</f>
        <v>1.1614656927518718</v>
      </c>
      <c r="AX12">
        <f t="array" ref="AX12">INDEX(Transcriptome!Q$2:Q$28,MATCH(1,(Transcriptome!$A$2:$A$28=$B12)*(Transcriptome!$C$2:$C$28=$G12),0))</f>
        <v>0.59136874021180552</v>
      </c>
      <c r="AY12">
        <f t="array" ref="AY12">INDEX(Transcriptome!R$2:R$28,MATCH(1,(Transcriptome!$A$2:$A$28=$B12)*(Transcriptome!$C$2:$C$28=$G12),0))</f>
        <v>0.47269805732547182</v>
      </c>
      <c r="AZ12">
        <f t="array" ref="AZ12">INDEX(Transcriptome!S$2:S$28,MATCH(1,(Transcriptome!$A$2:$A$28=$B12)*(Transcriptome!$C$2:$C$28=$G12),0))</f>
        <v>0.474505313564063</v>
      </c>
      <c r="BA12">
        <f t="array" ref="BA12">INDEX(Transcriptome!T$2:T$28,MATCH(1,(Transcriptome!$A$2:$A$28=$B12)*(Transcriptome!$C$2:$C$28=$G12),0))</f>
        <v>1.0978419176178189</v>
      </c>
      <c r="BB12">
        <f t="array" ref="BB12">INDEX(Transcriptome!U$2:U$28,MATCH(1,(Transcriptome!$A$2:$A$28=$B12)*(Transcriptome!$C$2:$C$28=$G12),0))</f>
        <v>2.8509841652726999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0.84543020602019414</v>
      </c>
      <c r="BF12">
        <f t="array" ref="BF12">INDEX(Transcriptome!Y$2:Y$28,MATCH(1,(Transcriptome!$A$2:$A$28=$B12)*(Transcriptome!$C$2:$C$28=$G12),0))</f>
        <v>0</v>
      </c>
      <c r="BG12">
        <f t="array" ref="BG12">INDEX(Transcriptome!Z$2:Z$28,MATCH(1,(Transcriptome!$A$2:$A$28=$B12)*(Transcriptome!$C$2:$C$28=$G12),0))</f>
        <v>1.1999757206668764</v>
      </c>
      <c r="BH12">
        <f t="array" ref="BH12">INDEX(Transcriptome!AA$2:AA$28,MATCH(1,(Transcriptome!$A$2:$A$28=$B12)*(Transcriptome!$C$2:$C$28=$G12),0))</f>
        <v>1.1786179837995219</v>
      </c>
      <c r="BI12">
        <f t="array" ref="BI12">INDEX(Transcriptome!AB$2:AB$28,MATCH(1,(Transcriptome!$A$2:$A$28=$B12)*(Transcriptome!$C$2:$C$28=$G12),0))</f>
        <v>0.41419411976174364</v>
      </c>
      <c r="BJ12">
        <f t="array" ref="BJ12">INDEX(Transcriptome!AC$2:AC$28,MATCH(1,(Transcriptome!$A$2:$A$28=$B12)*(Transcriptome!$C$2:$C$28=$G12),0))</f>
        <v>0.98175251921782147</v>
      </c>
      <c r="BK12">
        <f t="array" ref="BK12">INDEX(Transcriptome!AD$2:AD$28,MATCH(1,(Transcriptome!$A$2:$A$28=$B12)*(Transcriptome!$C$2:$C$28=$G12),0))</f>
        <v>0.87998427903657706</v>
      </c>
      <c r="BL12">
        <f t="array" ref="BL12">INDEX(Transcriptome!AE$2:AE$28,MATCH(1,(Transcriptome!$A$2:$A$28=$B12)*(Transcriptome!$C$2:$C$28=$G12),0))</f>
        <v>1.4142784439316789</v>
      </c>
      <c r="BM12">
        <f t="array" ref="BM12">INDEX(Transcriptome!AF$2:AF$28,MATCH(1,(Transcriptome!$A$2:$A$28=$B12)*(Transcriptome!$C$2:$C$28=$G12),0))</f>
        <v>0.62050516044316251</v>
      </c>
      <c r="BN12">
        <f t="array" ref="BN12">INDEX(Transcriptome!AG$2:AG$28,MATCH(1,(Transcriptome!$A$2:$A$28=$B12)*(Transcriptome!$C$2:$C$28=$G12),0))</f>
        <v>0.47877111295830344</v>
      </c>
      <c r="BO12">
        <f t="array" ref="BO12">INDEX(Transcriptome!AH$2:AH$28,MATCH(1,(Transcriptome!$A$2:$A$28=$B12)*(Transcriptome!$C$2:$C$28=$G12),0))</f>
        <v>1.9424108020287747</v>
      </c>
      <c r="BP12">
        <f t="array" ref="BP12">INDEX(Transcriptome!AI$2:AI$28,MATCH(1,(Transcriptome!$A$2:$A$28=$B12)*(Transcriptome!$C$2:$C$28=$G12),0))</f>
        <v>0.69973249608039367</v>
      </c>
      <c r="BQ12">
        <f t="array" ref="BQ12">INDEX(Transcriptome!AJ$2:AJ$28,MATCH(1,(Transcriptome!$A$2:$A$28=$B12)*(Transcriptome!$C$2:$C$28=$G12),0))</f>
        <v>0.87016237596091195</v>
      </c>
      <c r="BR12">
        <f t="array" ref="BR12">INDEX(Transcriptome!AK$2:AK$28,MATCH(1,(Transcriptome!$A$2:$A$28=$B12)*(Transcriptome!$C$2:$C$28=$G12),0))</f>
        <v>0.6586808592339628</v>
      </c>
      <c r="BS12">
        <f t="array" ref="BS12">INDEX(Transcriptome!AL$2:AL$28,MATCH(1,(Transcriptome!$A$2:$A$28=$B12)*(Transcriptome!$C$2:$C$28=$G12),0))</f>
        <v>1</v>
      </c>
      <c r="BT12">
        <f t="array" ref="BT12">INDEX(Transcriptome!AM$2:AM$28,MATCH(1,(Transcriptome!$A$2:$A$28=$B12)*(Transcriptome!$C$2:$C$28=$G12),0))</f>
        <v>0.67957260004345588</v>
      </c>
      <c r="BU12">
        <f t="array" ref="BU12">INDEX(Transcriptome!AN$2:AN$28,MATCH(1,(Transcriptome!$A$2:$A$28=$B12)*(Transcriptome!$C$2:$C$28=$G12),0))</f>
        <v>1.0396865895601093</v>
      </c>
      <c r="BV12">
        <f t="array" ref="BV12">INDEX(Transcriptome!AO$2:AO$28,MATCH(1,(Transcriptome!$A$2:$A$28=$B12)*(Transcriptome!$C$2:$C$28=$G12),0))</f>
        <v>1.0737206253123761</v>
      </c>
      <c r="BW12">
        <f t="array" ref="BW12">INDEX(Transcriptome!AP$2:AP$28,MATCH(1,(Transcriptome!$A$2:$A$28=$B12)*(Transcriptome!$C$2:$C$28=$G12),0))</f>
        <v>1.043863376552195</v>
      </c>
      <c r="BX12">
        <f t="array" ref="BX12">INDEX(Transcriptome!AQ$2:AQ$28,MATCH(1,(Transcriptome!$A$2:$A$28=$B12)*(Transcriptome!$C$2:$C$28=$G12),0))</f>
        <v>1.3503170364365213</v>
      </c>
      <c r="BY12">
        <f t="array" ref="BY12">INDEX(Transcriptome!AR$2:AR$28,MATCH(1,(Transcriptome!$A$2:$A$28=$B12)*(Transcriptome!$C$2:$C$28=$G12),0))</f>
        <v>0.72050873297971718</v>
      </c>
      <c r="BZ12">
        <f t="array" ref="BZ12">INDEX(Transcriptome!AS$2:AS$28,MATCH(1,(Transcriptome!$A$2:$A$28=$B12)*(Transcriptome!$C$2:$C$28=$G12),0))</f>
        <v>0.90321144457455538</v>
      </c>
      <c r="CA12">
        <f t="array" ref="CA12">INDEX(Transcriptome!AT$2:AT$28,MATCH(1,(Transcriptome!$A$2:$A$28=$B12)*(Transcriptome!$C$2:$C$28=$G12),0))</f>
        <v>0.78737301878765809</v>
      </c>
      <c r="CB12">
        <f t="array" ref="CB12">INDEX(Transcriptome!AU$2:AU$28,MATCH(1,(Transcriptome!$A$2:$A$28=$B12)*(Transcriptome!$C$2:$C$28=$G12),0))</f>
        <v>1.6895519123272416</v>
      </c>
      <c r="CC12">
        <f t="array" ref="CC12">INDEX(Transcriptome!AV$2:AV$28,MATCH(1,(Transcriptome!$A$2:$A$28=$B12)*(Transcriptome!$C$2:$C$28=$G12),0))</f>
        <v>0.62033240120281474</v>
      </c>
      <c r="CD12">
        <f t="array" ref="CD12">INDEX(Transcriptome!AW$2:AW$28,MATCH(1,(Transcriptome!$A$2:$A$28=$B12)*(Transcriptome!$C$2:$C$28=$G12),0))</f>
        <v>0.79737424067079876</v>
      </c>
      <c r="CE12">
        <f t="array" ref="CE12">INDEX(Transcriptome!AX$2:AX$28,MATCH(1,(Transcriptome!$A$2:$A$28=$B12)*(Transcriptome!$C$2:$C$28=$G12),0))</f>
        <v>0.92460282224808421</v>
      </c>
      <c r="CF12">
        <f t="array" ref="CF12">INDEX(Transcriptome!AY$2:AY$28,MATCH(1,(Transcriptome!$A$2:$A$28=$B12)*(Transcriptome!$C$2:$C$28=$G12),0))</f>
        <v>0.87345230197929324</v>
      </c>
      <c r="CG12">
        <f t="array" ref="CG12">INDEX(Transcriptome!AZ$2:AZ$28,MATCH(1,(Transcriptome!$A$2:$A$28=$B12)*(Transcriptome!$C$2:$C$28=$G12),0))</f>
        <v>0.58498531711834134</v>
      </c>
      <c r="CH12">
        <f t="array" ref="CH12">INDEX(Transcriptome!BA$2:BA$28,MATCH(1,(Transcriptome!$A$2:$A$28=$B12)*(Transcriptome!$C$2:$C$28=$G12),0))</f>
        <v>1.7684157507469151</v>
      </c>
      <c r="CI12">
        <f t="array" ref="CI12">INDEX(Transcriptome!BB$2:BB$28,MATCH(1,(Transcriptome!$A$2:$A$28=$B12)*(Transcriptome!$C$2:$C$28=$G12),0))</f>
        <v>2.0951376227639771</v>
      </c>
      <c r="CJ12">
        <f t="array" ref="CJ12">INDEX(Transcriptome!BC$2:BC$28,MATCH(1,(Transcriptome!$A$2:$A$28=$B12)*(Transcriptome!$C$2:$C$28=$G12),0))</f>
        <v>0</v>
      </c>
      <c r="CK12">
        <f t="array" ref="CK12">INDEX(Transcriptome!BD$2:BD$28,MATCH(1,(Transcriptome!$A$2:$A$28=$B12)*(Transcriptome!$C$2:$C$28=$G12),0))</f>
        <v>1.4723274304126319</v>
      </c>
      <c r="CL12">
        <f t="array" ref="CL12">INDEX(Transcriptome!BE$2:BE$28,MATCH(1,(Transcriptome!$A$2:$A$28=$B12)*(Transcriptome!$C$2:$C$28=$G12),0))</f>
        <v>1.6435709135417447</v>
      </c>
      <c r="CM12">
        <f t="array" ref="CM12">INDEX(Transcriptome!BF$2:BF$28,MATCH(1,(Transcriptome!$A$2:$A$28=$B12)*(Transcriptome!$C$2:$C$28=$G12),0))</f>
        <v>1.4913517712775683</v>
      </c>
      <c r="CN12">
        <f t="array" ref="CN12">INDEX(Transcriptome!BG$2:BG$28,MATCH(1,(Transcriptome!$A$2:$A$28=$B12)*(Transcriptome!$C$2:$C$28=$G12),0))</f>
        <v>2.4868891875698469</v>
      </c>
      <c r="CO12">
        <f t="array" ref="CO12">INDEX(Transcriptome!BH$2:BH$28,MATCH(1,(Transcriptome!$A$2:$A$28=$B12)*(Transcriptome!$C$2:$C$28=$G12),0))</f>
        <v>0.60155455584899675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3.4589818564937866</v>
      </c>
      <c r="CS12">
        <f t="array" ref="CS12">INDEX(Transcriptome!BL$2:BL$28,MATCH(1,(Transcriptome!$A$2:$A$28=$B12)*(Transcriptome!$C$2:$C$28=$G12),0))</f>
        <v>2.3656901554574197</v>
      </c>
      <c r="CT12">
        <f t="array" ref="CT12">INDEX(Transcriptome!BM$2:BM$28,MATCH(1,(Transcriptome!$A$2:$A$28=$B12)*(Transcriptome!$C$2:$C$28=$G12),0))</f>
        <v>0.62485198092475902</v>
      </c>
      <c r="CU12">
        <f t="array" ref="CU12">INDEX(Transcriptome!BN$2:BN$28,MATCH(1,(Transcriptome!$A$2:$A$28=$B12)*(Transcriptome!$C$2:$C$28=$G12),0))</f>
        <v>37.408629658664857</v>
      </c>
      <c r="CV12">
        <f t="array" ref="CV12">INDEX(Transcriptome!BO$2:BO$28,MATCH(1,(Transcriptome!$A$2:$A$28=$B12)*(Transcriptome!$C$2:$C$28=$G12),0))</f>
        <v>1.4849223539828664</v>
      </c>
      <c r="CW12">
        <f t="array" ref="CW12">INDEX(Transcriptome!BP$2:BP$28,MATCH(1,(Transcriptome!$A$2:$A$28=$B12)*(Transcriptome!$C$2:$C$28=$G12),0))</f>
        <v>0.60155455584899675</v>
      </c>
      <c r="CX12">
        <f t="array" ref="CX12">INDEX(Transcriptome!BQ$2:BQ$28,MATCH(1,(Transcriptome!$A$2:$A$28=$B12)*(Transcriptome!$C$2:$C$28=$G12),0))</f>
        <v>1</v>
      </c>
      <c r="CY12">
        <f t="array" ref="CY12">INDEX(Transcriptome!BR$2:BR$28,MATCH(1,(Transcriptome!$A$2:$A$28=$B12)*(Transcriptome!$C$2:$C$28=$G12),0))</f>
        <v>1.7962987005908342</v>
      </c>
    </row>
    <row r="13" spans="1:103">
      <c r="A13">
        <f>Glutamine!A18</f>
        <v>11</v>
      </c>
      <c r="B13" t="s">
        <v>583</v>
      </c>
      <c r="C13" s="324" t="s">
        <v>586</v>
      </c>
      <c r="D13">
        <v>1</v>
      </c>
      <c r="E13">
        <f>Glutamine!H18</f>
        <v>16.191300256347656</v>
      </c>
      <c r="F13" s="477">
        <f>Glutamine!K18</f>
        <v>97.660202026367188</v>
      </c>
      <c r="G13" t="s">
        <v>512</v>
      </c>
      <c r="H13" s="321">
        <f>Glutamine!B18</f>
        <v>10.909722222218988</v>
      </c>
      <c r="I13" s="322">
        <f>Glutamine!C18</f>
        <v>261.83333333325572</v>
      </c>
      <c r="J13">
        <f>'In Process Calc.'!B14</f>
        <v>10.909722222218988</v>
      </c>
      <c r="K13">
        <f>'In Process Calc.'!C14</f>
        <v>261.83333333325572</v>
      </c>
      <c r="L13">
        <f>Glutamine!Z18</f>
        <v>7.8820577721530221</v>
      </c>
      <c r="M13">
        <f>Glutamine!AF18</f>
        <v>5.3285968028419184</v>
      </c>
      <c r="N13">
        <f>Glutamine!AA18</f>
        <v>2.7109999999999999</v>
      </c>
      <c r="O13">
        <f>Glutamine!W18</f>
        <v>6.8000000000000005E-2</v>
      </c>
      <c r="P13">
        <f>Glutamine!X18</f>
        <v>2.2080000000000002</v>
      </c>
      <c r="Q13">
        <f>'Growth Regression'!P13</f>
        <v>1.6645386568215918E-3</v>
      </c>
      <c r="R13">
        <f>Q13/'Growth Regression'!$O$24</f>
        <v>6.210595617120733E-2</v>
      </c>
      <c r="S13">
        <f>'Post Process Calc.'!K14</f>
        <v>4.075970141112055E-2</v>
      </c>
      <c r="T13">
        <f>'Post Process Calc.'!Q14</f>
        <v>-1.0053208903358403E-2</v>
      </c>
      <c r="U13">
        <f>'Post Process Calc.'!L14</f>
        <v>1.0634132702051465E-3</v>
      </c>
      <c r="V13">
        <f>'Post Process Calc.'!H14</f>
        <v>2.0857343993721917E-3</v>
      </c>
      <c r="W13">
        <f>'Post Process Calc.'!I14</f>
        <v>1.9214891534916879E-3</v>
      </c>
      <c r="X13">
        <f>'Post Process Calc.'!AG14</f>
        <v>-0.24664579364694675</v>
      </c>
      <c r="Y13">
        <f t="shared" si="2"/>
        <v>25.474813381950341</v>
      </c>
      <c r="Z13">
        <f t="shared" si="2"/>
        <v>-6.2832555645990018</v>
      </c>
      <c r="AA13">
        <f t="shared" si="0"/>
        <v>0.66463329387821657</v>
      </c>
      <c r="AB13">
        <f t="shared" si="0"/>
        <v>1.3035839996076197</v>
      </c>
      <c r="AC13">
        <f t="shared" si="0"/>
        <v>1.2009307209323048</v>
      </c>
      <c r="AD13">
        <v>100</v>
      </c>
      <c r="AE13">
        <v>0.32</v>
      </c>
      <c r="AF13">
        <v>7</v>
      </c>
      <c r="AG13">
        <v>0.7</v>
      </c>
      <c r="AH13">
        <f t="shared" si="1"/>
        <v>5.0118723362727164E-8</v>
      </c>
      <c r="AI13">
        <v>1</v>
      </c>
      <c r="AJ13">
        <v>0.311</v>
      </c>
      <c r="AK13">
        <f t="array" ref="AK13">INDEX(Transcriptome!D$2:D$28,MATCH(1,(Transcriptome!$A$2:$A$28=$B13)*(Transcriptome!$C$2:$C$28=$G13),0))</f>
        <v>0.84529065750573906</v>
      </c>
      <c r="AL13">
        <f t="array" ref="AL13">INDEX(Transcriptome!E$2:E$28,MATCH(1,(Transcriptome!$A$2:$A$28=$B13)*(Transcriptome!$C$2:$C$28=$G13),0))</f>
        <v>1.5123400042300514</v>
      </c>
      <c r="AM13">
        <f t="array" ref="AM13">INDEX(Transcriptome!F$2:F$28,MATCH(1,(Transcriptome!$A$2:$A$28=$B13)*(Transcriptome!$C$2:$C$28=$G13),0))</f>
        <v>1.0521277615350864</v>
      </c>
      <c r="AN13">
        <f t="array" ref="AN13">INDEX(Transcriptome!G$2:G$28,MATCH(1,(Transcriptome!$A$2:$A$28=$B13)*(Transcriptome!$C$2:$C$28=$G13),0))</f>
        <v>0.5133599657223511</v>
      </c>
      <c r="AO13">
        <f t="array" ref="AO13">INDEX(Transcriptome!H$2:H$28,MATCH(1,(Transcriptome!$A$2:$A$28=$B13)*(Transcriptome!$C$2:$C$28=$G13),0))</f>
        <v>0</v>
      </c>
      <c r="AP13">
        <f t="array" ref="AP13">INDEX(Transcriptome!I$2:I$28,MATCH(1,(Transcriptome!$A$2:$A$28=$B13)*(Transcriptome!$C$2:$C$28=$G13),0))</f>
        <v>1.2398152787243992</v>
      </c>
      <c r="AQ13">
        <f t="array" ref="AQ13">INDEX(Transcriptome!J$2:J$28,MATCH(1,(Transcriptome!$A$2:$A$28=$B13)*(Transcriptome!$C$2:$C$28=$G13),0))</f>
        <v>1.0261682969814343</v>
      </c>
      <c r="AR13">
        <f t="array" ref="AR13">INDEX(Transcriptome!K$2:K$28,MATCH(1,(Transcriptome!$A$2:$A$28=$B13)*(Transcriptome!$C$2:$C$28=$G13),0))</f>
        <v>0.95017518110960975</v>
      </c>
      <c r="AS13">
        <f t="array" ref="AS13">INDEX(Transcriptome!L$2:L$28,MATCH(1,(Transcriptome!$A$2:$A$28=$B13)*(Transcriptome!$C$2:$C$28=$G13),0))</f>
        <v>1.0437812111620428</v>
      </c>
      <c r="AT13">
        <f t="array" ref="AT13">INDEX(Transcriptome!M$2:M$28,MATCH(1,(Transcriptome!$A$2:$A$28=$B13)*(Transcriptome!$C$2:$C$28=$G13),0))</f>
        <v>1.258591198790004</v>
      </c>
      <c r="AU13">
        <f t="array" ref="AU13">INDEX(Transcriptome!N$2:N$28,MATCH(1,(Transcriptome!$A$2:$A$28=$B13)*(Transcriptome!$C$2:$C$28=$G13),0))</f>
        <v>0.77434648146572427</v>
      </c>
      <c r="AV13">
        <f t="array" ref="AV13">INDEX(Transcriptome!O$2:O$28,MATCH(1,(Transcriptome!$A$2:$A$28=$B13)*(Transcriptome!$C$2:$C$28=$G13),0))</f>
        <v>1.121291200027364</v>
      </c>
      <c r="AW13">
        <f t="array" ref="AW13">INDEX(Transcriptome!P$2:P$28,MATCH(1,(Transcriptome!$A$2:$A$28=$B13)*(Transcriptome!$C$2:$C$28=$G13),0))</f>
        <v>1.1614656927518718</v>
      </c>
      <c r="AX13">
        <f t="array" ref="AX13">INDEX(Transcriptome!Q$2:Q$28,MATCH(1,(Transcriptome!$A$2:$A$28=$B13)*(Transcriptome!$C$2:$C$28=$G13),0))</f>
        <v>0.59136874021180552</v>
      </c>
      <c r="AY13">
        <f t="array" ref="AY13">INDEX(Transcriptome!R$2:R$28,MATCH(1,(Transcriptome!$A$2:$A$28=$B13)*(Transcriptome!$C$2:$C$28=$G13),0))</f>
        <v>0.47269805732547182</v>
      </c>
      <c r="AZ13">
        <f t="array" ref="AZ13">INDEX(Transcriptome!S$2:S$28,MATCH(1,(Transcriptome!$A$2:$A$28=$B13)*(Transcriptome!$C$2:$C$28=$G13),0))</f>
        <v>0.474505313564063</v>
      </c>
      <c r="BA13">
        <f t="array" ref="BA13">INDEX(Transcriptome!T$2:T$28,MATCH(1,(Transcriptome!$A$2:$A$28=$B13)*(Transcriptome!$C$2:$C$28=$G13),0))</f>
        <v>1.0978419176178189</v>
      </c>
      <c r="BB13">
        <f t="array" ref="BB13">INDEX(Transcriptome!U$2:U$28,MATCH(1,(Transcriptome!$A$2:$A$28=$B13)*(Transcriptome!$C$2:$C$28=$G13),0))</f>
        <v>2.8509841652726999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0.84543020602019414</v>
      </c>
      <c r="BF13">
        <f t="array" ref="BF13">INDEX(Transcriptome!Y$2:Y$28,MATCH(1,(Transcriptome!$A$2:$A$28=$B13)*(Transcriptome!$C$2:$C$28=$G13),0))</f>
        <v>0</v>
      </c>
      <c r="BG13">
        <f t="array" ref="BG13">INDEX(Transcriptome!Z$2:Z$28,MATCH(1,(Transcriptome!$A$2:$A$28=$B13)*(Transcriptome!$C$2:$C$28=$G13),0))</f>
        <v>1.1999757206668764</v>
      </c>
      <c r="BH13">
        <f t="array" ref="BH13">INDEX(Transcriptome!AA$2:AA$28,MATCH(1,(Transcriptome!$A$2:$A$28=$B13)*(Transcriptome!$C$2:$C$28=$G13),0))</f>
        <v>1.1786179837995219</v>
      </c>
      <c r="BI13">
        <f t="array" ref="BI13">INDEX(Transcriptome!AB$2:AB$28,MATCH(1,(Transcriptome!$A$2:$A$28=$B13)*(Transcriptome!$C$2:$C$28=$G13),0))</f>
        <v>0.41419411976174364</v>
      </c>
      <c r="BJ13">
        <f t="array" ref="BJ13">INDEX(Transcriptome!AC$2:AC$28,MATCH(1,(Transcriptome!$A$2:$A$28=$B13)*(Transcriptome!$C$2:$C$28=$G13),0))</f>
        <v>0.98175251921782147</v>
      </c>
      <c r="BK13">
        <f t="array" ref="BK13">INDEX(Transcriptome!AD$2:AD$28,MATCH(1,(Transcriptome!$A$2:$A$28=$B13)*(Transcriptome!$C$2:$C$28=$G13),0))</f>
        <v>0.87998427903657706</v>
      </c>
      <c r="BL13">
        <f t="array" ref="BL13">INDEX(Transcriptome!AE$2:AE$28,MATCH(1,(Transcriptome!$A$2:$A$28=$B13)*(Transcriptome!$C$2:$C$28=$G13),0))</f>
        <v>1.4142784439316789</v>
      </c>
      <c r="BM13">
        <f t="array" ref="BM13">INDEX(Transcriptome!AF$2:AF$28,MATCH(1,(Transcriptome!$A$2:$A$28=$B13)*(Transcriptome!$C$2:$C$28=$G13),0))</f>
        <v>0.62050516044316251</v>
      </c>
      <c r="BN13">
        <f t="array" ref="BN13">INDEX(Transcriptome!AG$2:AG$28,MATCH(1,(Transcriptome!$A$2:$A$28=$B13)*(Transcriptome!$C$2:$C$28=$G13),0))</f>
        <v>0.47877111295830344</v>
      </c>
      <c r="BO13">
        <f t="array" ref="BO13">INDEX(Transcriptome!AH$2:AH$28,MATCH(1,(Transcriptome!$A$2:$A$28=$B13)*(Transcriptome!$C$2:$C$28=$G13),0))</f>
        <v>1.9424108020287747</v>
      </c>
      <c r="BP13">
        <f t="array" ref="BP13">INDEX(Transcriptome!AI$2:AI$28,MATCH(1,(Transcriptome!$A$2:$A$28=$B13)*(Transcriptome!$C$2:$C$28=$G13),0))</f>
        <v>0.69973249608039367</v>
      </c>
      <c r="BQ13">
        <f t="array" ref="BQ13">INDEX(Transcriptome!AJ$2:AJ$28,MATCH(1,(Transcriptome!$A$2:$A$28=$B13)*(Transcriptome!$C$2:$C$28=$G13),0))</f>
        <v>0.87016237596091195</v>
      </c>
      <c r="BR13">
        <f t="array" ref="BR13">INDEX(Transcriptome!AK$2:AK$28,MATCH(1,(Transcriptome!$A$2:$A$28=$B13)*(Transcriptome!$C$2:$C$28=$G13),0))</f>
        <v>0.6586808592339628</v>
      </c>
      <c r="BS13">
        <f t="array" ref="BS13">INDEX(Transcriptome!AL$2:AL$28,MATCH(1,(Transcriptome!$A$2:$A$28=$B13)*(Transcriptome!$C$2:$C$28=$G13),0))</f>
        <v>1</v>
      </c>
      <c r="BT13">
        <f t="array" ref="BT13">INDEX(Transcriptome!AM$2:AM$28,MATCH(1,(Transcriptome!$A$2:$A$28=$B13)*(Transcriptome!$C$2:$C$28=$G13),0))</f>
        <v>0.67957260004345588</v>
      </c>
      <c r="BU13">
        <f t="array" ref="BU13">INDEX(Transcriptome!AN$2:AN$28,MATCH(1,(Transcriptome!$A$2:$A$28=$B13)*(Transcriptome!$C$2:$C$28=$G13),0))</f>
        <v>1.0396865895601093</v>
      </c>
      <c r="BV13">
        <f t="array" ref="BV13">INDEX(Transcriptome!AO$2:AO$28,MATCH(1,(Transcriptome!$A$2:$A$28=$B13)*(Transcriptome!$C$2:$C$28=$G13),0))</f>
        <v>1.0737206253123761</v>
      </c>
      <c r="BW13">
        <f t="array" ref="BW13">INDEX(Transcriptome!AP$2:AP$28,MATCH(1,(Transcriptome!$A$2:$A$28=$B13)*(Transcriptome!$C$2:$C$28=$G13),0))</f>
        <v>1.043863376552195</v>
      </c>
      <c r="BX13">
        <f t="array" ref="BX13">INDEX(Transcriptome!AQ$2:AQ$28,MATCH(1,(Transcriptome!$A$2:$A$28=$B13)*(Transcriptome!$C$2:$C$28=$G13),0))</f>
        <v>1.3503170364365213</v>
      </c>
      <c r="BY13">
        <f t="array" ref="BY13">INDEX(Transcriptome!AR$2:AR$28,MATCH(1,(Transcriptome!$A$2:$A$28=$B13)*(Transcriptome!$C$2:$C$28=$G13),0))</f>
        <v>0.72050873297971718</v>
      </c>
      <c r="BZ13">
        <f t="array" ref="BZ13">INDEX(Transcriptome!AS$2:AS$28,MATCH(1,(Transcriptome!$A$2:$A$28=$B13)*(Transcriptome!$C$2:$C$28=$G13),0))</f>
        <v>0.90321144457455538</v>
      </c>
      <c r="CA13">
        <f t="array" ref="CA13">INDEX(Transcriptome!AT$2:AT$28,MATCH(1,(Transcriptome!$A$2:$A$28=$B13)*(Transcriptome!$C$2:$C$28=$G13),0))</f>
        <v>0.78737301878765809</v>
      </c>
      <c r="CB13">
        <f t="array" ref="CB13">INDEX(Transcriptome!AU$2:AU$28,MATCH(1,(Transcriptome!$A$2:$A$28=$B13)*(Transcriptome!$C$2:$C$28=$G13),0))</f>
        <v>1.6895519123272416</v>
      </c>
      <c r="CC13">
        <f t="array" ref="CC13">INDEX(Transcriptome!AV$2:AV$28,MATCH(1,(Transcriptome!$A$2:$A$28=$B13)*(Transcriptome!$C$2:$C$28=$G13),0))</f>
        <v>0.62033240120281474</v>
      </c>
      <c r="CD13">
        <f t="array" ref="CD13">INDEX(Transcriptome!AW$2:AW$28,MATCH(1,(Transcriptome!$A$2:$A$28=$B13)*(Transcriptome!$C$2:$C$28=$G13),0))</f>
        <v>0.79737424067079876</v>
      </c>
      <c r="CE13">
        <f t="array" ref="CE13">INDEX(Transcriptome!AX$2:AX$28,MATCH(1,(Transcriptome!$A$2:$A$28=$B13)*(Transcriptome!$C$2:$C$28=$G13),0))</f>
        <v>0.92460282224808421</v>
      </c>
      <c r="CF13">
        <f t="array" ref="CF13">INDEX(Transcriptome!AY$2:AY$28,MATCH(1,(Transcriptome!$A$2:$A$28=$B13)*(Transcriptome!$C$2:$C$28=$G13),0))</f>
        <v>0.87345230197929324</v>
      </c>
      <c r="CG13">
        <f t="array" ref="CG13">INDEX(Transcriptome!AZ$2:AZ$28,MATCH(1,(Transcriptome!$A$2:$A$28=$B13)*(Transcriptome!$C$2:$C$28=$G13),0))</f>
        <v>0.58498531711834134</v>
      </c>
      <c r="CH13">
        <f t="array" ref="CH13">INDEX(Transcriptome!BA$2:BA$28,MATCH(1,(Transcriptome!$A$2:$A$28=$B13)*(Transcriptome!$C$2:$C$28=$G13),0))</f>
        <v>1.7684157507469151</v>
      </c>
      <c r="CI13">
        <f t="array" ref="CI13">INDEX(Transcriptome!BB$2:BB$28,MATCH(1,(Transcriptome!$A$2:$A$28=$B13)*(Transcriptome!$C$2:$C$28=$G13),0))</f>
        <v>2.0951376227639771</v>
      </c>
      <c r="CJ13">
        <f t="array" ref="CJ13">INDEX(Transcriptome!BC$2:BC$28,MATCH(1,(Transcriptome!$A$2:$A$28=$B13)*(Transcriptome!$C$2:$C$28=$G13),0))</f>
        <v>0</v>
      </c>
      <c r="CK13">
        <f t="array" ref="CK13">INDEX(Transcriptome!BD$2:BD$28,MATCH(1,(Transcriptome!$A$2:$A$28=$B13)*(Transcriptome!$C$2:$C$28=$G13),0))</f>
        <v>1.4723274304126319</v>
      </c>
      <c r="CL13">
        <f t="array" ref="CL13">INDEX(Transcriptome!BE$2:BE$28,MATCH(1,(Transcriptome!$A$2:$A$28=$B13)*(Transcriptome!$C$2:$C$28=$G13),0))</f>
        <v>1.6435709135417447</v>
      </c>
      <c r="CM13">
        <f t="array" ref="CM13">INDEX(Transcriptome!BF$2:BF$28,MATCH(1,(Transcriptome!$A$2:$A$28=$B13)*(Transcriptome!$C$2:$C$28=$G13),0))</f>
        <v>1.4913517712775683</v>
      </c>
      <c r="CN13">
        <f t="array" ref="CN13">INDEX(Transcriptome!BG$2:BG$28,MATCH(1,(Transcriptome!$A$2:$A$28=$B13)*(Transcriptome!$C$2:$C$28=$G13),0))</f>
        <v>2.4868891875698469</v>
      </c>
      <c r="CO13">
        <f t="array" ref="CO13">INDEX(Transcriptome!BH$2:BH$28,MATCH(1,(Transcriptome!$A$2:$A$28=$B13)*(Transcriptome!$C$2:$C$28=$G13),0))</f>
        <v>0.60155455584899675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3.4589818564937866</v>
      </c>
      <c r="CS13">
        <f t="array" ref="CS13">INDEX(Transcriptome!BL$2:BL$28,MATCH(1,(Transcriptome!$A$2:$A$28=$B13)*(Transcriptome!$C$2:$C$28=$G13),0))</f>
        <v>2.3656901554574197</v>
      </c>
      <c r="CT13">
        <f t="array" ref="CT13">INDEX(Transcriptome!BM$2:BM$28,MATCH(1,(Transcriptome!$A$2:$A$28=$B13)*(Transcriptome!$C$2:$C$28=$G13),0))</f>
        <v>0.62485198092475902</v>
      </c>
      <c r="CU13">
        <f t="array" ref="CU13">INDEX(Transcriptome!BN$2:BN$28,MATCH(1,(Transcriptome!$A$2:$A$28=$B13)*(Transcriptome!$C$2:$C$28=$G13),0))</f>
        <v>37.408629658664857</v>
      </c>
      <c r="CV13">
        <f t="array" ref="CV13">INDEX(Transcriptome!BO$2:BO$28,MATCH(1,(Transcriptome!$A$2:$A$28=$B13)*(Transcriptome!$C$2:$C$28=$G13),0))</f>
        <v>1.4849223539828664</v>
      </c>
      <c r="CW13">
        <f t="array" ref="CW13">INDEX(Transcriptome!BP$2:BP$28,MATCH(1,(Transcriptome!$A$2:$A$28=$B13)*(Transcriptome!$C$2:$C$28=$G13),0))</f>
        <v>0.60155455584899675</v>
      </c>
      <c r="CX13">
        <f t="array" ref="CX13">INDEX(Transcriptome!BQ$2:BQ$28,MATCH(1,(Transcriptome!$A$2:$A$28=$B13)*(Transcriptome!$C$2:$C$28=$G13),0))</f>
        <v>1</v>
      </c>
      <c r="CY13">
        <f t="array" ref="CY13">INDEX(Transcriptome!BR$2:BR$28,MATCH(1,(Transcriptome!$A$2:$A$28=$B13)*(Transcriptome!$C$2:$C$28=$G13),0))</f>
        <v>1.7962987005908342</v>
      </c>
    </row>
    <row r="14" spans="1:103">
      <c r="A14">
        <f>Glutamine!A19</f>
        <v>12</v>
      </c>
      <c r="B14" t="s">
        <v>583</v>
      </c>
      <c r="C14" s="324" t="s">
        <v>586</v>
      </c>
      <c r="D14">
        <v>1</v>
      </c>
      <c r="E14">
        <f>Glutamine!H19</f>
        <v>16.129900796508789</v>
      </c>
      <c r="F14" s="477">
        <f>Glutamine!K19</f>
        <v>96.091499328613281</v>
      </c>
      <c r="G14" t="s">
        <v>512</v>
      </c>
      <c r="H14" s="321">
        <f>Glutamine!B19</f>
        <v>11.868055555554747</v>
      </c>
      <c r="I14" s="322">
        <f>Glutamine!C19</f>
        <v>284.83333333331393</v>
      </c>
      <c r="J14">
        <f>'In Process Calc.'!B15</f>
        <v>11.868055555554747</v>
      </c>
      <c r="K14">
        <f>'In Process Calc.'!C15</f>
        <v>284.83333333331393</v>
      </c>
      <c r="L14">
        <f>Glutamine!Z19</f>
        <v>8.8811918559470691</v>
      </c>
      <c r="M14">
        <f>Glutamine!AF19</f>
        <v>3.3303730017761985</v>
      </c>
      <c r="N14">
        <f>Glutamine!AA19</f>
        <v>2.5529999999999999</v>
      </c>
      <c r="O14">
        <f>Glutamine!W19</f>
        <v>6.7000000000000004E-2</v>
      </c>
      <c r="P14">
        <f>Glutamine!X19</f>
        <v>1.716</v>
      </c>
      <c r="Q14">
        <f>'Growth Regression'!P14</f>
        <v>9.2506131667759368E-4</v>
      </c>
      <c r="R14">
        <f>Q14/'Growth Regression'!$O$24</f>
        <v>3.4515159713359403E-2</v>
      </c>
      <c r="S14">
        <f>'Post Process Calc.'!K15</f>
        <v>4.0464969614902244E-2</v>
      </c>
      <c r="T14">
        <f>'Post Process Calc.'!Q15</f>
        <v>-7.9755282549017568E-3</v>
      </c>
      <c r="U14">
        <f>'Post Process Calc.'!L15</f>
        <v>1.2367299010639639E-3</v>
      </c>
      <c r="V14">
        <f>'Post Process Calc.'!H15</f>
        <v>4.6205087507694622E-4</v>
      </c>
      <c r="W14">
        <f>'Post Process Calc.'!I15</f>
        <v>1.5660468505655179E-3</v>
      </c>
      <c r="X14">
        <f>'Post Process Calc.'!AG15</f>
        <v>-0.19709710227891949</v>
      </c>
      <c r="Y14">
        <f t="shared" si="2"/>
        <v>25.290606009313901</v>
      </c>
      <c r="Z14">
        <f t="shared" si="2"/>
        <v>-4.9847051593135978</v>
      </c>
      <c r="AA14">
        <f t="shared" si="0"/>
        <v>0.77295618816497735</v>
      </c>
      <c r="AB14">
        <f t="shared" si="0"/>
        <v>0.28878179692309136</v>
      </c>
      <c r="AC14">
        <f t="shared" si="0"/>
        <v>0.97877928160344863</v>
      </c>
      <c r="AD14">
        <v>100</v>
      </c>
      <c r="AE14">
        <v>0.32</v>
      </c>
      <c r="AF14">
        <v>7</v>
      </c>
      <c r="AG14">
        <v>0.7</v>
      </c>
      <c r="AH14">
        <f t="shared" si="1"/>
        <v>5.0118723362727164E-8</v>
      </c>
      <c r="AI14">
        <v>1</v>
      </c>
      <c r="AJ14">
        <v>0.311</v>
      </c>
      <c r="AK14">
        <f t="array" ref="AK14">INDEX(Transcriptome!D$2:D$28,MATCH(1,(Transcriptome!$A$2:$A$28=$B14)*(Transcriptome!$C$2:$C$28=$G14),0))</f>
        <v>0.84529065750573906</v>
      </c>
      <c r="AL14">
        <f t="array" ref="AL14">INDEX(Transcriptome!E$2:E$28,MATCH(1,(Transcriptome!$A$2:$A$28=$B14)*(Transcriptome!$C$2:$C$28=$G14),0))</f>
        <v>1.5123400042300514</v>
      </c>
      <c r="AM14">
        <f t="array" ref="AM14">INDEX(Transcriptome!F$2:F$28,MATCH(1,(Transcriptome!$A$2:$A$28=$B14)*(Transcriptome!$C$2:$C$28=$G14),0))</f>
        <v>1.0521277615350864</v>
      </c>
      <c r="AN14">
        <f t="array" ref="AN14">INDEX(Transcriptome!G$2:G$28,MATCH(1,(Transcriptome!$A$2:$A$28=$B14)*(Transcriptome!$C$2:$C$28=$G14),0))</f>
        <v>0.5133599657223511</v>
      </c>
      <c r="AO14">
        <f t="array" ref="AO14">INDEX(Transcriptome!H$2:H$28,MATCH(1,(Transcriptome!$A$2:$A$28=$B14)*(Transcriptome!$C$2:$C$28=$G14),0))</f>
        <v>0</v>
      </c>
      <c r="AP14">
        <f t="array" ref="AP14">INDEX(Transcriptome!I$2:I$28,MATCH(1,(Transcriptome!$A$2:$A$28=$B14)*(Transcriptome!$C$2:$C$28=$G14),0))</f>
        <v>1.2398152787243992</v>
      </c>
      <c r="AQ14">
        <f t="array" ref="AQ14">INDEX(Transcriptome!J$2:J$28,MATCH(1,(Transcriptome!$A$2:$A$28=$B14)*(Transcriptome!$C$2:$C$28=$G14),0))</f>
        <v>1.0261682969814343</v>
      </c>
      <c r="AR14">
        <f t="array" ref="AR14">INDEX(Transcriptome!K$2:K$28,MATCH(1,(Transcriptome!$A$2:$A$28=$B14)*(Transcriptome!$C$2:$C$28=$G14),0))</f>
        <v>0.95017518110960975</v>
      </c>
      <c r="AS14">
        <f t="array" ref="AS14">INDEX(Transcriptome!L$2:L$28,MATCH(1,(Transcriptome!$A$2:$A$28=$B14)*(Transcriptome!$C$2:$C$28=$G14),0))</f>
        <v>1.0437812111620428</v>
      </c>
      <c r="AT14">
        <f t="array" ref="AT14">INDEX(Transcriptome!M$2:M$28,MATCH(1,(Transcriptome!$A$2:$A$28=$B14)*(Transcriptome!$C$2:$C$28=$G14),0))</f>
        <v>1.258591198790004</v>
      </c>
      <c r="AU14">
        <f t="array" ref="AU14">INDEX(Transcriptome!N$2:N$28,MATCH(1,(Transcriptome!$A$2:$A$28=$B14)*(Transcriptome!$C$2:$C$28=$G14),0))</f>
        <v>0.77434648146572427</v>
      </c>
      <c r="AV14">
        <f t="array" ref="AV14">INDEX(Transcriptome!O$2:O$28,MATCH(1,(Transcriptome!$A$2:$A$28=$B14)*(Transcriptome!$C$2:$C$28=$G14),0))</f>
        <v>1.121291200027364</v>
      </c>
      <c r="AW14">
        <f t="array" ref="AW14">INDEX(Transcriptome!P$2:P$28,MATCH(1,(Transcriptome!$A$2:$A$28=$B14)*(Transcriptome!$C$2:$C$28=$G14),0))</f>
        <v>1.1614656927518718</v>
      </c>
      <c r="AX14">
        <f t="array" ref="AX14">INDEX(Transcriptome!Q$2:Q$28,MATCH(1,(Transcriptome!$A$2:$A$28=$B14)*(Transcriptome!$C$2:$C$28=$G14),0))</f>
        <v>0.59136874021180552</v>
      </c>
      <c r="AY14">
        <f t="array" ref="AY14">INDEX(Transcriptome!R$2:R$28,MATCH(1,(Transcriptome!$A$2:$A$28=$B14)*(Transcriptome!$C$2:$C$28=$G14),0))</f>
        <v>0.47269805732547182</v>
      </c>
      <c r="AZ14">
        <f t="array" ref="AZ14">INDEX(Transcriptome!S$2:S$28,MATCH(1,(Transcriptome!$A$2:$A$28=$B14)*(Transcriptome!$C$2:$C$28=$G14),0))</f>
        <v>0.474505313564063</v>
      </c>
      <c r="BA14">
        <f t="array" ref="BA14">INDEX(Transcriptome!T$2:T$28,MATCH(1,(Transcriptome!$A$2:$A$28=$B14)*(Transcriptome!$C$2:$C$28=$G14),0))</f>
        <v>1.0978419176178189</v>
      </c>
      <c r="BB14">
        <f t="array" ref="BB14">INDEX(Transcriptome!U$2:U$28,MATCH(1,(Transcriptome!$A$2:$A$28=$B14)*(Transcriptome!$C$2:$C$28=$G14),0))</f>
        <v>2.8509841652726999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0.84543020602019414</v>
      </c>
      <c r="BF14">
        <f t="array" ref="BF14">INDEX(Transcriptome!Y$2:Y$28,MATCH(1,(Transcriptome!$A$2:$A$28=$B14)*(Transcriptome!$C$2:$C$28=$G14),0))</f>
        <v>0</v>
      </c>
      <c r="BG14">
        <f t="array" ref="BG14">INDEX(Transcriptome!Z$2:Z$28,MATCH(1,(Transcriptome!$A$2:$A$28=$B14)*(Transcriptome!$C$2:$C$28=$G14),0))</f>
        <v>1.1999757206668764</v>
      </c>
      <c r="BH14">
        <f t="array" ref="BH14">INDEX(Transcriptome!AA$2:AA$28,MATCH(1,(Transcriptome!$A$2:$A$28=$B14)*(Transcriptome!$C$2:$C$28=$G14),0))</f>
        <v>1.1786179837995219</v>
      </c>
      <c r="BI14">
        <f t="array" ref="BI14">INDEX(Transcriptome!AB$2:AB$28,MATCH(1,(Transcriptome!$A$2:$A$28=$B14)*(Transcriptome!$C$2:$C$28=$G14),0))</f>
        <v>0.41419411976174364</v>
      </c>
      <c r="BJ14">
        <f t="array" ref="BJ14">INDEX(Transcriptome!AC$2:AC$28,MATCH(1,(Transcriptome!$A$2:$A$28=$B14)*(Transcriptome!$C$2:$C$28=$G14),0))</f>
        <v>0.98175251921782147</v>
      </c>
      <c r="BK14">
        <f t="array" ref="BK14">INDEX(Transcriptome!AD$2:AD$28,MATCH(1,(Transcriptome!$A$2:$A$28=$B14)*(Transcriptome!$C$2:$C$28=$G14),0))</f>
        <v>0.87998427903657706</v>
      </c>
      <c r="BL14">
        <f t="array" ref="BL14">INDEX(Transcriptome!AE$2:AE$28,MATCH(1,(Transcriptome!$A$2:$A$28=$B14)*(Transcriptome!$C$2:$C$28=$G14),0))</f>
        <v>1.4142784439316789</v>
      </c>
      <c r="BM14">
        <f t="array" ref="BM14">INDEX(Transcriptome!AF$2:AF$28,MATCH(1,(Transcriptome!$A$2:$A$28=$B14)*(Transcriptome!$C$2:$C$28=$G14),0))</f>
        <v>0.62050516044316251</v>
      </c>
      <c r="BN14">
        <f t="array" ref="BN14">INDEX(Transcriptome!AG$2:AG$28,MATCH(1,(Transcriptome!$A$2:$A$28=$B14)*(Transcriptome!$C$2:$C$28=$G14),0))</f>
        <v>0.47877111295830344</v>
      </c>
      <c r="BO14">
        <f t="array" ref="BO14">INDEX(Transcriptome!AH$2:AH$28,MATCH(1,(Transcriptome!$A$2:$A$28=$B14)*(Transcriptome!$C$2:$C$28=$G14),0))</f>
        <v>1.9424108020287747</v>
      </c>
      <c r="BP14">
        <f t="array" ref="BP14">INDEX(Transcriptome!AI$2:AI$28,MATCH(1,(Transcriptome!$A$2:$A$28=$B14)*(Transcriptome!$C$2:$C$28=$G14),0))</f>
        <v>0.69973249608039367</v>
      </c>
      <c r="BQ14">
        <f t="array" ref="BQ14">INDEX(Transcriptome!AJ$2:AJ$28,MATCH(1,(Transcriptome!$A$2:$A$28=$B14)*(Transcriptome!$C$2:$C$28=$G14),0))</f>
        <v>0.87016237596091195</v>
      </c>
      <c r="BR14">
        <f t="array" ref="BR14">INDEX(Transcriptome!AK$2:AK$28,MATCH(1,(Transcriptome!$A$2:$A$28=$B14)*(Transcriptome!$C$2:$C$28=$G14),0))</f>
        <v>0.6586808592339628</v>
      </c>
      <c r="BS14">
        <f t="array" ref="BS14">INDEX(Transcriptome!AL$2:AL$28,MATCH(1,(Transcriptome!$A$2:$A$28=$B14)*(Transcriptome!$C$2:$C$28=$G14),0))</f>
        <v>1</v>
      </c>
      <c r="BT14">
        <f t="array" ref="BT14">INDEX(Transcriptome!AM$2:AM$28,MATCH(1,(Transcriptome!$A$2:$A$28=$B14)*(Transcriptome!$C$2:$C$28=$G14),0))</f>
        <v>0.67957260004345588</v>
      </c>
      <c r="BU14">
        <f t="array" ref="BU14">INDEX(Transcriptome!AN$2:AN$28,MATCH(1,(Transcriptome!$A$2:$A$28=$B14)*(Transcriptome!$C$2:$C$28=$G14),0))</f>
        <v>1.0396865895601093</v>
      </c>
      <c r="BV14">
        <f t="array" ref="BV14">INDEX(Transcriptome!AO$2:AO$28,MATCH(1,(Transcriptome!$A$2:$A$28=$B14)*(Transcriptome!$C$2:$C$28=$G14),0))</f>
        <v>1.0737206253123761</v>
      </c>
      <c r="BW14">
        <f t="array" ref="BW14">INDEX(Transcriptome!AP$2:AP$28,MATCH(1,(Transcriptome!$A$2:$A$28=$B14)*(Transcriptome!$C$2:$C$28=$G14),0))</f>
        <v>1.043863376552195</v>
      </c>
      <c r="BX14">
        <f t="array" ref="BX14">INDEX(Transcriptome!AQ$2:AQ$28,MATCH(1,(Transcriptome!$A$2:$A$28=$B14)*(Transcriptome!$C$2:$C$28=$G14),0))</f>
        <v>1.3503170364365213</v>
      </c>
      <c r="BY14">
        <f t="array" ref="BY14">INDEX(Transcriptome!AR$2:AR$28,MATCH(1,(Transcriptome!$A$2:$A$28=$B14)*(Transcriptome!$C$2:$C$28=$G14),0))</f>
        <v>0.72050873297971718</v>
      </c>
      <c r="BZ14">
        <f t="array" ref="BZ14">INDEX(Transcriptome!AS$2:AS$28,MATCH(1,(Transcriptome!$A$2:$A$28=$B14)*(Transcriptome!$C$2:$C$28=$G14),0))</f>
        <v>0.90321144457455538</v>
      </c>
      <c r="CA14">
        <f t="array" ref="CA14">INDEX(Transcriptome!AT$2:AT$28,MATCH(1,(Transcriptome!$A$2:$A$28=$B14)*(Transcriptome!$C$2:$C$28=$G14),0))</f>
        <v>0.78737301878765809</v>
      </c>
      <c r="CB14">
        <f t="array" ref="CB14">INDEX(Transcriptome!AU$2:AU$28,MATCH(1,(Transcriptome!$A$2:$A$28=$B14)*(Transcriptome!$C$2:$C$28=$G14),0))</f>
        <v>1.6895519123272416</v>
      </c>
      <c r="CC14">
        <f t="array" ref="CC14">INDEX(Transcriptome!AV$2:AV$28,MATCH(1,(Transcriptome!$A$2:$A$28=$B14)*(Transcriptome!$C$2:$C$28=$G14),0))</f>
        <v>0.62033240120281474</v>
      </c>
      <c r="CD14">
        <f t="array" ref="CD14">INDEX(Transcriptome!AW$2:AW$28,MATCH(1,(Transcriptome!$A$2:$A$28=$B14)*(Transcriptome!$C$2:$C$28=$G14),0))</f>
        <v>0.79737424067079876</v>
      </c>
      <c r="CE14">
        <f t="array" ref="CE14">INDEX(Transcriptome!AX$2:AX$28,MATCH(1,(Transcriptome!$A$2:$A$28=$B14)*(Transcriptome!$C$2:$C$28=$G14),0))</f>
        <v>0.92460282224808421</v>
      </c>
      <c r="CF14">
        <f t="array" ref="CF14">INDEX(Transcriptome!AY$2:AY$28,MATCH(1,(Transcriptome!$A$2:$A$28=$B14)*(Transcriptome!$C$2:$C$28=$G14),0))</f>
        <v>0.87345230197929324</v>
      </c>
      <c r="CG14">
        <f t="array" ref="CG14">INDEX(Transcriptome!AZ$2:AZ$28,MATCH(1,(Transcriptome!$A$2:$A$28=$B14)*(Transcriptome!$C$2:$C$28=$G14),0))</f>
        <v>0.58498531711834134</v>
      </c>
      <c r="CH14">
        <f t="array" ref="CH14">INDEX(Transcriptome!BA$2:BA$28,MATCH(1,(Transcriptome!$A$2:$A$28=$B14)*(Transcriptome!$C$2:$C$28=$G14),0))</f>
        <v>1.7684157507469151</v>
      </c>
      <c r="CI14">
        <f t="array" ref="CI14">INDEX(Transcriptome!BB$2:BB$28,MATCH(1,(Transcriptome!$A$2:$A$28=$B14)*(Transcriptome!$C$2:$C$28=$G14),0))</f>
        <v>2.0951376227639771</v>
      </c>
      <c r="CJ14">
        <f t="array" ref="CJ14">INDEX(Transcriptome!BC$2:BC$28,MATCH(1,(Transcriptome!$A$2:$A$28=$B14)*(Transcriptome!$C$2:$C$28=$G14),0))</f>
        <v>0</v>
      </c>
      <c r="CK14">
        <f t="array" ref="CK14">INDEX(Transcriptome!BD$2:BD$28,MATCH(1,(Transcriptome!$A$2:$A$28=$B14)*(Transcriptome!$C$2:$C$28=$G14),0))</f>
        <v>1.4723274304126319</v>
      </c>
      <c r="CL14">
        <f t="array" ref="CL14">INDEX(Transcriptome!BE$2:BE$28,MATCH(1,(Transcriptome!$A$2:$A$28=$B14)*(Transcriptome!$C$2:$C$28=$G14),0))</f>
        <v>1.6435709135417447</v>
      </c>
      <c r="CM14">
        <f t="array" ref="CM14">INDEX(Transcriptome!BF$2:BF$28,MATCH(1,(Transcriptome!$A$2:$A$28=$B14)*(Transcriptome!$C$2:$C$28=$G14),0))</f>
        <v>1.4913517712775683</v>
      </c>
      <c r="CN14">
        <f t="array" ref="CN14">INDEX(Transcriptome!BG$2:BG$28,MATCH(1,(Transcriptome!$A$2:$A$28=$B14)*(Transcriptome!$C$2:$C$28=$G14),0))</f>
        <v>2.4868891875698469</v>
      </c>
      <c r="CO14">
        <f t="array" ref="CO14">INDEX(Transcriptome!BH$2:BH$28,MATCH(1,(Transcriptome!$A$2:$A$28=$B14)*(Transcriptome!$C$2:$C$28=$G14),0))</f>
        <v>0.60155455584899675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3.4589818564937866</v>
      </c>
      <c r="CS14">
        <f t="array" ref="CS14">INDEX(Transcriptome!BL$2:BL$28,MATCH(1,(Transcriptome!$A$2:$A$28=$B14)*(Transcriptome!$C$2:$C$28=$G14),0))</f>
        <v>2.3656901554574197</v>
      </c>
      <c r="CT14">
        <f t="array" ref="CT14">INDEX(Transcriptome!BM$2:BM$28,MATCH(1,(Transcriptome!$A$2:$A$28=$B14)*(Transcriptome!$C$2:$C$28=$G14),0))</f>
        <v>0.62485198092475902</v>
      </c>
      <c r="CU14">
        <f t="array" ref="CU14">INDEX(Transcriptome!BN$2:BN$28,MATCH(1,(Transcriptome!$A$2:$A$28=$B14)*(Transcriptome!$C$2:$C$28=$G14),0))</f>
        <v>37.408629658664857</v>
      </c>
      <c r="CV14">
        <f t="array" ref="CV14">INDEX(Transcriptome!BO$2:BO$28,MATCH(1,(Transcriptome!$A$2:$A$28=$B14)*(Transcriptome!$C$2:$C$28=$G14),0))</f>
        <v>1.4849223539828664</v>
      </c>
      <c r="CW14">
        <f t="array" ref="CW14">INDEX(Transcriptome!BP$2:BP$28,MATCH(1,(Transcriptome!$A$2:$A$28=$B14)*(Transcriptome!$C$2:$C$28=$G14),0))</f>
        <v>0.60155455584899675</v>
      </c>
      <c r="CX14">
        <f t="array" ref="CX14">INDEX(Transcriptome!BQ$2:BQ$28,MATCH(1,(Transcriptome!$A$2:$A$28=$B14)*(Transcriptome!$C$2:$C$28=$G14),0))</f>
        <v>1</v>
      </c>
      <c r="CY14">
        <f t="array" ref="CY14">INDEX(Transcriptome!BR$2:BR$28,MATCH(1,(Transcriptome!$A$2:$A$28=$B14)*(Transcriptome!$C$2:$C$28=$G14),0))</f>
        <v>1.7962987005908342</v>
      </c>
    </row>
    <row r="15" spans="1:103">
      <c r="A15">
        <f>Glutamine!A20</f>
        <v>13</v>
      </c>
      <c r="B15" t="s">
        <v>583</v>
      </c>
      <c r="C15" s="324" t="s">
        <v>586</v>
      </c>
      <c r="D15">
        <v>1</v>
      </c>
      <c r="E15">
        <f>Glutamine!H20</f>
        <v>15.486100061035156</v>
      </c>
      <c r="F15" s="477">
        <f>Glutamine!K20</f>
        <v>93.142097473144531</v>
      </c>
      <c r="G15" t="s">
        <v>712</v>
      </c>
      <c r="H15" s="321">
        <f>Glutamine!B20</f>
        <v>12.861111111109494</v>
      </c>
      <c r="I15" s="322">
        <f>Glutamine!C20</f>
        <v>308.66666666662786</v>
      </c>
      <c r="J15">
        <f>'In Process Calc.'!B16</f>
        <v>12.861111111109494</v>
      </c>
      <c r="K15">
        <f>'In Process Calc.'!C16</f>
        <v>308.66666666662786</v>
      </c>
      <c r="L15">
        <f>Glutamine!Z20</f>
        <v>12.65569839472457</v>
      </c>
      <c r="M15">
        <f>Glutamine!AF20</f>
        <v>2.1092362344582591</v>
      </c>
      <c r="N15">
        <f>Glutamine!AA20</f>
        <v>2.3639999999999999</v>
      </c>
      <c r="O15">
        <f>Glutamine!W20</f>
        <v>7.4999999999999997E-2</v>
      </c>
      <c r="P15">
        <f>Glutamine!X20</f>
        <v>1.448</v>
      </c>
      <c r="Q15">
        <f>'Growth Regression'!P15</f>
        <v>4.9646653685272426E-4</v>
      </c>
      <c r="R15">
        <f>Q15/'Growth Regression'!$O$24</f>
        <v>1.8523768644173443E-2</v>
      </c>
      <c r="S15">
        <f>'Post Process Calc.'!K16</f>
        <v>0</v>
      </c>
      <c r="T15">
        <f>'Post Process Calc.'!Q16</f>
        <v>0</v>
      </c>
      <c r="U15">
        <f>'Post Process Calc.'!L16</f>
        <v>0</v>
      </c>
      <c r="V15">
        <f>'Post Process Calc.'!H16</f>
        <v>0</v>
      </c>
      <c r="W15">
        <f>'Post Process Calc.'!I16</f>
        <v>0</v>
      </c>
      <c r="X15">
        <f>'Post Process Calc.'!AG16</f>
        <v>0</v>
      </c>
      <c r="Y15">
        <f t="shared" ref="Y15:Y16" si="3">S15/0.0016</f>
        <v>0</v>
      </c>
      <c r="Z15">
        <f t="shared" ref="Z15:Z16" si="4">T15/0.0016</f>
        <v>0</v>
      </c>
      <c r="AA15">
        <f t="shared" ref="AA15:AA16" si="5">U15/0.0016</f>
        <v>0</v>
      </c>
      <c r="AB15">
        <f t="shared" ref="AB15:AB16" si="6">V15/0.0016</f>
        <v>0</v>
      </c>
      <c r="AC15">
        <f t="shared" ref="AC15:AC16" si="7">W15/0.0016</f>
        <v>0</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Glutamine!A21</f>
        <v>14</v>
      </c>
      <c r="B16" t="s">
        <v>583</v>
      </c>
      <c r="C16" s="324" t="s">
        <v>586</v>
      </c>
      <c r="D16">
        <v>1</v>
      </c>
      <c r="E16">
        <f>Glutamine!H21</f>
        <v>12.884300096130371</v>
      </c>
      <c r="F16" s="477">
        <f>Glutamine!K21</f>
        <v>82.006500244140625</v>
      </c>
      <c r="G16" t="s">
        <v>712</v>
      </c>
      <c r="H16" s="321">
        <f>Glutamine!B21</f>
        <v>13.875694444439432</v>
      </c>
      <c r="I16" s="322">
        <f>Glutamine!C21</f>
        <v>333.01666666654637</v>
      </c>
      <c r="J16">
        <f>'In Process Calc.'!B17</f>
        <v>13.875694444439432</v>
      </c>
      <c r="K16">
        <f>'In Process Calc.'!C17</f>
        <v>333.01666666654637</v>
      </c>
      <c r="L16">
        <f>Glutamine!Z21</f>
        <v>14.265414418614977</v>
      </c>
      <c r="M16">
        <f>Glutamine!AF21</f>
        <v>3.6634103019538191</v>
      </c>
      <c r="N16">
        <f>Glutamine!AA21</f>
        <v>1.6970000000000001</v>
      </c>
      <c r="O16">
        <f>Glutamine!W21</f>
        <v>8.1000000000000003E-2</v>
      </c>
      <c r="P16">
        <f>Glutamine!X21</f>
        <v>2.2229999999999999</v>
      </c>
      <c r="Q16">
        <f>'Growth Regression'!P16</f>
        <v>2.6081613936711147E-4</v>
      </c>
      <c r="R16">
        <f>Q16/'Growth Regression'!$O$24</f>
        <v>9.7313664983951671E-3</v>
      </c>
      <c r="S16">
        <f>'Post Process Calc.'!K17</f>
        <v>0</v>
      </c>
      <c r="T16">
        <f>'Post Process Calc.'!Q17</f>
        <v>0</v>
      </c>
      <c r="U16">
        <f>'Post Process Calc.'!L17</f>
        <v>0</v>
      </c>
      <c r="V16">
        <f>'Post Process Calc.'!H17</f>
        <v>0</v>
      </c>
      <c r="W16">
        <f>'Post Process Calc.'!I17</f>
        <v>0</v>
      </c>
      <c r="X16">
        <f>'Post Process Calc.'!AG17</f>
        <v>0</v>
      </c>
      <c r="Y16">
        <f t="shared" si="3"/>
        <v>0</v>
      </c>
      <c r="Z16">
        <f t="shared" si="4"/>
        <v>0</v>
      </c>
      <c r="AA16">
        <f t="shared" si="5"/>
        <v>0</v>
      </c>
      <c r="AB16">
        <f t="shared" si="6"/>
        <v>0</v>
      </c>
      <c r="AC16">
        <f t="shared" si="7"/>
        <v>0</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Glutamine!A6</f>
        <v>SAMPLE #</v>
      </c>
      <c r="B1" t="s">
        <v>112</v>
      </c>
      <c r="C1" t="s">
        <v>507</v>
      </c>
      <c r="D1" t="s">
        <v>508</v>
      </c>
      <c r="E1" t="s">
        <v>509</v>
      </c>
      <c r="F1" t="str">
        <f>'In Process Calc.'!B2</f>
        <v>RUN TIME (DAYS)</v>
      </c>
      <c r="G1" t="str">
        <f>'In Process Calc.'!C2</f>
        <v>RUN TIME (HOURS)</v>
      </c>
      <c r="H1" t="s">
        <v>489</v>
      </c>
      <c r="I1" t="s">
        <v>491</v>
      </c>
      <c r="J1" t="s">
        <v>490</v>
      </c>
      <c r="K1" t="s">
        <v>492</v>
      </c>
      <c r="L1" t="s">
        <v>493</v>
      </c>
      <c r="M1" t="s">
        <v>494</v>
      </c>
      <c r="N1" t="s">
        <v>711</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495</v>
      </c>
      <c r="V1" t="s">
        <v>496</v>
      </c>
      <c r="W1" t="s">
        <v>497</v>
      </c>
      <c r="X1" t="s">
        <v>498</v>
      </c>
      <c r="Y1" t="s">
        <v>499</v>
      </c>
      <c r="Z1" t="s">
        <v>500</v>
      </c>
      <c r="AA1" t="s">
        <v>501</v>
      </c>
      <c r="AB1" t="s">
        <v>502</v>
      </c>
      <c r="AC1" t="s">
        <v>503</v>
      </c>
      <c r="AD1" t="s">
        <v>504</v>
      </c>
      <c r="AE1" t="s">
        <v>505</v>
      </c>
      <c r="AF1" t="s">
        <v>506</v>
      </c>
      <c r="AG1" t="s">
        <v>514</v>
      </c>
      <c r="AH1" t="s">
        <v>515</v>
      </c>
      <c r="AI1" t="s">
        <v>516</v>
      </c>
      <c r="AJ1" t="s">
        <v>517</v>
      </c>
      <c r="AK1" t="s">
        <v>518</v>
      </c>
      <c r="AL1" t="s">
        <v>519</v>
      </c>
      <c r="AM1" t="s">
        <v>520</v>
      </c>
      <c r="AN1" t="s">
        <v>521</v>
      </c>
      <c r="AO1" t="s">
        <v>522</v>
      </c>
      <c r="AP1" t="s">
        <v>523</v>
      </c>
      <c r="AQ1" t="s">
        <v>524</v>
      </c>
      <c r="AR1" t="s">
        <v>525</v>
      </c>
      <c r="AS1" t="s">
        <v>526</v>
      </c>
      <c r="AT1" t="s">
        <v>527</v>
      </c>
      <c r="AU1" t="s">
        <v>528</v>
      </c>
      <c r="AV1" t="s">
        <v>529</v>
      </c>
      <c r="AW1" t="s">
        <v>530</v>
      </c>
      <c r="AX1" t="s">
        <v>531</v>
      </c>
      <c r="AY1" t="s">
        <v>532</v>
      </c>
      <c r="AZ1" t="s">
        <v>533</v>
      </c>
      <c r="BA1" t="s">
        <v>534</v>
      </c>
      <c r="BB1" t="s">
        <v>535</v>
      </c>
      <c r="BC1" t="s">
        <v>536</v>
      </c>
      <c r="BD1" t="s">
        <v>537</v>
      </c>
      <c r="BE1" t="s">
        <v>538</v>
      </c>
      <c r="BF1" t="s">
        <v>539</v>
      </c>
      <c r="BG1" t="s">
        <v>540</v>
      </c>
      <c r="BH1" t="s">
        <v>541</v>
      </c>
      <c r="BI1" t="s">
        <v>542</v>
      </c>
      <c r="BJ1" t="s">
        <v>543</v>
      </c>
      <c r="BK1" t="s">
        <v>544</v>
      </c>
      <c r="BL1" t="s">
        <v>545</v>
      </c>
      <c r="BM1" t="s">
        <v>546</v>
      </c>
      <c r="BN1" t="s">
        <v>547</v>
      </c>
      <c r="BO1" t="s">
        <v>548</v>
      </c>
      <c r="BP1" t="s">
        <v>549</v>
      </c>
      <c r="BQ1" t="s">
        <v>550</v>
      </c>
      <c r="BR1" t="s">
        <v>551</v>
      </c>
      <c r="BS1" t="s">
        <v>552</v>
      </c>
      <c r="BT1" t="s">
        <v>553</v>
      </c>
      <c r="BU1" t="s">
        <v>554</v>
      </c>
      <c r="BV1" t="s">
        <v>555</v>
      </c>
      <c r="BW1" t="s">
        <v>556</v>
      </c>
      <c r="BX1" t="s">
        <v>557</v>
      </c>
      <c r="BY1" t="s">
        <v>558</v>
      </c>
      <c r="BZ1" t="s">
        <v>559</v>
      </c>
      <c r="CA1" t="s">
        <v>560</v>
      </c>
      <c r="CB1" t="s">
        <v>561</v>
      </c>
      <c r="CC1" t="s">
        <v>562</v>
      </c>
      <c r="CD1" t="s">
        <v>563</v>
      </c>
      <c r="CE1" t="s">
        <v>564</v>
      </c>
      <c r="CF1" t="s">
        <v>565</v>
      </c>
      <c r="CG1" t="s">
        <v>566</v>
      </c>
      <c r="CH1" t="s">
        <v>567</v>
      </c>
      <c r="CI1" t="s">
        <v>568</v>
      </c>
      <c r="CJ1" t="s">
        <v>569</v>
      </c>
      <c r="CK1" t="s">
        <v>570</v>
      </c>
      <c r="CL1" t="s">
        <v>571</v>
      </c>
      <c r="CM1" t="s">
        <v>572</v>
      </c>
      <c r="CN1" t="s">
        <v>573</v>
      </c>
      <c r="CO1" t="s">
        <v>574</v>
      </c>
      <c r="CP1" t="s">
        <v>575</v>
      </c>
      <c r="CQ1" t="s">
        <v>576</v>
      </c>
      <c r="CR1" t="s">
        <v>587</v>
      </c>
      <c r="CS1" t="s">
        <v>588</v>
      </c>
      <c r="CT1" t="s">
        <v>577</v>
      </c>
      <c r="CU1" t="s">
        <v>709</v>
      </c>
    </row>
    <row r="2" spans="1:99">
      <c r="A2">
        <f>Glutamine!A7</f>
        <v>0</v>
      </c>
      <c r="B2" t="s">
        <v>583</v>
      </c>
      <c r="C2" s="324" t="s">
        <v>586</v>
      </c>
      <c r="D2">
        <v>1</v>
      </c>
      <c r="E2" t="s">
        <v>513</v>
      </c>
      <c r="F2" s="477">
        <f>'Growth Regression'!R2</f>
        <v>0.45277777777664596</v>
      </c>
      <c r="G2" s="477">
        <f>'Growth Regression'!S2</f>
        <v>10.866666666639503</v>
      </c>
      <c r="H2">
        <f>AVERAGE('TL input - regression'!L2:L3)</f>
        <v>33.359976908901174</v>
      </c>
      <c r="I2">
        <f>AVERAGE('TL input - regression'!M2:M3)</f>
        <v>1.1101243339253997</v>
      </c>
      <c r="J2">
        <f>AVERAGE('TL input - regression'!N2:N3)</f>
        <v>0</v>
      </c>
      <c r="K2">
        <f>AVERAGE('TL input - regression'!O2:O3)</f>
        <v>6.0395000000000003</v>
      </c>
      <c r="L2">
        <f>AVERAGE('TL input - regression'!P2:P3)</f>
        <v>1.7290000000000001</v>
      </c>
      <c r="M2">
        <f>'Growth Regression'!P2</f>
        <v>2.6438696334164732E-2</v>
      </c>
      <c r="N2">
        <f>M2/'Growth Regression'!$O$24</f>
        <v>0.98645982718651115</v>
      </c>
      <c r="O2">
        <f>'Post Process Calc.'!C20</f>
        <v>3.2104395037506034E-2</v>
      </c>
      <c r="P2">
        <f>'Post Process Calc.'!D20</f>
        <v>4.8589801521378671E-3</v>
      </c>
      <c r="Q2">
        <f>'Post Process Calc.'!E20</f>
        <v>-4.3997318398012915E-2</v>
      </c>
      <c r="R2">
        <f>'Post Process Calc.'!F20</f>
        <v>3.6828969147388785E-2</v>
      </c>
      <c r="S2">
        <f>'Post Process Calc.'!G20</f>
        <v>9.6430413678712981E-2</v>
      </c>
      <c r="T2">
        <f>P2/O2</f>
        <v>0.15134937588642777</v>
      </c>
      <c r="U2">
        <f>O2/0.0016</f>
        <v>20.06524689844127</v>
      </c>
      <c r="V2">
        <f>P2/0.0016</f>
        <v>3.0368625950861667</v>
      </c>
      <c r="W2">
        <f t="shared" ref="W2:Y13" si="0">Q2/0.0016</f>
        <v>-27.498323998758071</v>
      </c>
      <c r="X2">
        <f t="shared" si="0"/>
        <v>23.01810571711799</v>
      </c>
      <c r="Y2">
        <f t="shared" si="0"/>
        <v>60.269008549195611</v>
      </c>
      <c r="Z2">
        <v>100</v>
      </c>
      <c r="AA2">
        <v>0.32</v>
      </c>
      <c r="AB2">
        <v>7</v>
      </c>
      <c r="AC2">
        <v>0.7</v>
      </c>
      <c r="AD2">
        <f t="shared" ref="AD2:AD15" si="1">10^(-7.3)</f>
        <v>5.0118723362727164E-8</v>
      </c>
      <c r="AE2">
        <v>1</v>
      </c>
      <c r="AF2">
        <v>0.311</v>
      </c>
      <c r="AG2">
        <f t="array" ref="AG2">INDEX(Transcriptome!D$2:D$28,MATCH(1,(Transcriptome!$A$2:$A$28=$B2)*(Transcriptome!$C$2:$C$28=$E2),0))</f>
        <v>0.80840159635551412</v>
      </c>
      <c r="AH2">
        <f t="array" ref="AH2">INDEX(Transcriptome!E$2:E$28,MATCH(1,(Transcriptome!$A$2:$A$28=$B2)*(Transcriptome!$C$2:$C$28=$E2),0))</f>
        <v>1.5163732496679212</v>
      </c>
      <c r="AI2">
        <f t="array" ref="AI2">INDEX(Transcriptome!F$2:F$28,MATCH(1,(Transcriptome!$A$2:$A$28=$B2)*(Transcriptome!$C$2:$C$28=$E2),0))</f>
        <v>1.1218283788538985</v>
      </c>
      <c r="AJ2">
        <f t="array" ref="AJ2">INDEX(Transcriptome!G$2:G$28,MATCH(1,(Transcriptome!$A$2:$A$28=$B2)*(Transcriptome!$C$2:$C$28=$E2),0))</f>
        <v>0.54718463568993359</v>
      </c>
      <c r="AK2">
        <f t="array" ref="AK2">INDEX(Transcriptome!H$2:H$28,MATCH(1,(Transcriptome!$A$2:$A$28=$B2)*(Transcriptome!$C$2:$C$28=$E2),0))</f>
        <v>0</v>
      </c>
      <c r="AL2">
        <f t="array" ref="AL2">INDEX(Transcriptome!I$2:I$28,MATCH(1,(Transcriptome!$A$2:$A$28=$B2)*(Transcriptome!$C$2:$C$28=$E2),0))</f>
        <v>1.21326487788329</v>
      </c>
      <c r="AM2">
        <f t="array" ref="AM2">INDEX(Transcriptome!J$2:J$28,MATCH(1,(Transcriptome!$A$2:$A$28=$B2)*(Transcriptome!$C$2:$C$28=$E2),0))</f>
        <v>1.0655409214479317</v>
      </c>
      <c r="AN2">
        <f t="array" ref="AN2">INDEX(Transcriptome!K$2:K$28,MATCH(1,(Transcriptome!$A$2:$A$28=$B2)*(Transcriptome!$C$2:$C$28=$E2),0))</f>
        <v>0.99473906672325785</v>
      </c>
      <c r="AO2">
        <f t="array" ref="AO2">INDEX(Transcriptome!L$2:L$28,MATCH(1,(Transcriptome!$A$2:$A$28=$B2)*(Transcriptome!$C$2:$C$28=$E2),0))</f>
        <v>1.0003087268363742</v>
      </c>
      <c r="AP2">
        <f t="array" ref="AP2">INDEX(Transcriptome!M$2:M$28,MATCH(1,(Transcriptome!$A$2:$A$28=$B2)*(Transcriptome!$C$2:$C$28=$E2),0))</f>
        <v>1.3775577585380128</v>
      </c>
      <c r="AQ2">
        <f t="array" ref="AQ2">INDEX(Transcriptome!N$2:N$28,MATCH(1,(Transcriptome!$A$2:$A$28=$B2)*(Transcriptome!$C$2:$C$28=$E2),0))</f>
        <v>0.81114178526603686</v>
      </c>
      <c r="AR2">
        <f t="array" ref="AR2">INDEX(Transcriptome!O$2:O$28,MATCH(1,(Transcriptome!$A$2:$A$28=$B2)*(Transcriptome!$C$2:$C$28=$E2),0))</f>
        <v>1.1696661685593308</v>
      </c>
      <c r="AS2">
        <f t="array" ref="AS2">INDEX(Transcriptome!P$2:P$28,MATCH(1,(Transcriptome!$A$2:$A$28=$B2)*(Transcriptome!$C$2:$C$28=$E2),0))</f>
        <v>1.2073370579107578</v>
      </c>
      <c r="AT2">
        <f t="array" ref="AT2">INDEX(Transcriptome!Q$2:Q$28,MATCH(1,(Transcriptome!$A$2:$A$28=$B2)*(Transcriptome!$C$2:$C$28=$E2),0))</f>
        <v>0.58362943726722871</v>
      </c>
      <c r="AU2">
        <f t="array" ref="AU2">INDEX(Transcriptome!R$2:R$28,MATCH(1,(Transcriptome!$A$2:$A$28=$B2)*(Transcriptome!$C$2:$C$28=$E2),0))</f>
        <v>0.50376877903698547</v>
      </c>
      <c r="AV2">
        <f t="array" ref="AV2">INDEX(Transcriptome!S$2:S$28,MATCH(1,(Transcriptome!$A$2:$A$28=$B2)*(Transcriptome!$C$2:$C$28=$E2),0))</f>
        <v>0.46985710445636059</v>
      </c>
      <c r="AW2">
        <f t="array" ref="AW2">INDEX(Transcriptome!T$2:T$28,MATCH(1,(Transcriptome!$A$2:$A$28=$B2)*(Transcriptome!$C$2:$C$28=$E2),0))</f>
        <v>1.1189256123640647</v>
      </c>
      <c r="AX2">
        <f t="array" ref="AX2">INDEX(Transcriptome!U$2:U$28,MATCH(1,(Transcriptome!$A$2:$A$28=$B2)*(Transcriptome!$C$2:$C$28=$E2),0))</f>
        <v>3.5410137925199292</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0.88665697502311858</v>
      </c>
      <c r="BB2">
        <f t="array" ref="BB2">INDEX(Transcriptome!Y$2:Y$28,MATCH(1,(Transcriptome!$A$2:$A$28=$B2)*(Transcriptome!$C$2:$C$28=$E2),0))</f>
        <v>0</v>
      </c>
      <c r="BC2">
        <f t="array" ref="BC2">INDEX(Transcriptome!Z$2:Z$28,MATCH(1,(Transcriptome!$A$2:$A$28=$B2)*(Transcriptome!$C$2:$C$28=$E2),0))</f>
        <v>1.1899558091643074</v>
      </c>
      <c r="BD2">
        <f t="array" ref="BD2">INDEX(Transcriptome!AA$2:AA$28,MATCH(1,(Transcriptome!$A$2:$A$28=$B2)*(Transcriptome!$C$2:$C$28=$E2),0))</f>
        <v>1.2011425699950584</v>
      </c>
      <c r="BE2">
        <f t="array" ref="BE2">INDEX(Transcriptome!AB$2:AB$28,MATCH(1,(Transcriptome!$A$2:$A$28=$B2)*(Transcriptome!$C$2:$C$28=$E2),0))</f>
        <v>0.42782681289615299</v>
      </c>
      <c r="BF2">
        <f t="array" ref="BF2">INDEX(Transcriptome!AC$2:AC$28,MATCH(1,(Transcriptome!$A$2:$A$28=$B2)*(Transcriptome!$C$2:$C$28=$E2),0))</f>
        <v>0.99882183295258842</v>
      </c>
      <c r="BG2">
        <f t="array" ref="BG2">INDEX(Transcriptome!AD$2:AD$28,MATCH(1,(Transcriptome!$A$2:$A$28=$B2)*(Transcriptome!$C$2:$C$28=$E2),0))</f>
        <v>0.85625549574435611</v>
      </c>
      <c r="BH2">
        <f t="array" ref="BH2">INDEX(Transcriptome!AE$2:AE$28,MATCH(1,(Transcriptome!$A$2:$A$28=$B2)*(Transcriptome!$C$2:$C$28=$E2),0))</f>
        <v>1.432947670810945</v>
      </c>
      <c r="BI2">
        <f t="array" ref="BI2">INDEX(Transcriptome!AF$2:AF$28,MATCH(1,(Transcriptome!$A$2:$A$28=$B2)*(Transcriptome!$C$2:$C$28=$E2),0))</f>
        <v>0.59392555830865223</v>
      </c>
      <c r="BJ2">
        <f t="array" ref="BJ2">INDEX(Transcriptome!AG$2:AG$28,MATCH(1,(Transcriptome!$A$2:$A$28=$B2)*(Transcriptome!$C$2:$C$28=$E2),0))</f>
        <v>0.48730497239940024</v>
      </c>
      <c r="BK2">
        <f t="array" ref="BK2">INDEX(Transcriptome!AH$2:AH$28,MATCH(1,(Transcriptome!$A$2:$A$28=$B2)*(Transcriptome!$C$2:$C$28=$E2),0))</f>
        <v>1.8095179354972706</v>
      </c>
      <c r="BL2">
        <f t="array" ref="BL2">INDEX(Transcriptome!AI$2:AI$28,MATCH(1,(Transcriptome!$A$2:$A$28=$B2)*(Transcriptome!$C$2:$C$28=$E2),0))</f>
        <v>0.71240057843874782</v>
      </c>
      <c r="BM2">
        <f t="array" ref="BM2">INDEX(Transcriptome!AJ$2:AJ$28,MATCH(1,(Transcriptome!$A$2:$A$28=$B2)*(Transcriptome!$C$2:$C$28=$E2),0))</f>
        <v>0.87499852201140327</v>
      </c>
      <c r="BN2">
        <f t="array" ref="BN2">INDEX(Transcriptome!AK$2:AK$28,MATCH(1,(Transcriptome!$A$2:$A$28=$B2)*(Transcriptome!$C$2:$C$28=$E2),0))</f>
        <v>0.65277414413996737</v>
      </c>
      <c r="BO2">
        <f t="array" ref="BO2">INDEX(Transcriptome!AL$2:AL$28,MATCH(1,(Transcriptome!$A$2:$A$28=$B2)*(Transcriptome!$C$2:$C$28=$E2),0))</f>
        <v>1</v>
      </c>
      <c r="BP2">
        <f t="array" ref="BP2">INDEX(Transcriptome!AM$2:AM$28,MATCH(1,(Transcriptome!$A$2:$A$28=$B2)*(Transcriptome!$C$2:$C$28=$E2),0))</f>
        <v>0.71122483365382949</v>
      </c>
      <c r="BQ2">
        <f t="array" ref="BQ2">INDEX(Transcriptome!AN$2:AN$28,MATCH(1,(Transcriptome!$A$2:$A$28=$B2)*(Transcriptome!$C$2:$C$28=$E2),0))</f>
        <v>0.98918496260154987</v>
      </c>
      <c r="BR2">
        <f t="array" ref="BR2">INDEX(Transcriptome!AO$2:AO$28,MATCH(1,(Transcriptome!$A$2:$A$28=$B2)*(Transcriptome!$C$2:$C$28=$E2),0))</f>
        <v>1.0632881677534851</v>
      </c>
      <c r="BS2">
        <f t="array" ref="BS2">INDEX(Transcriptome!AP$2:AP$28,MATCH(1,(Transcriptome!$A$2:$A$28=$B2)*(Transcriptome!$C$2:$C$28=$E2),0))</f>
        <v>1.0207894409757674</v>
      </c>
      <c r="BT2">
        <f t="array" ref="BT2">INDEX(Transcriptome!AQ$2:AQ$28,MATCH(1,(Transcriptome!$A$2:$A$28=$B2)*(Transcriptome!$C$2:$C$28=$E2),0))</f>
        <v>1.3069351817787282</v>
      </c>
      <c r="BU2">
        <f t="array" ref="BU2">INDEX(Transcriptome!AR$2:AR$28,MATCH(1,(Transcriptome!$A$2:$A$28=$B2)*(Transcriptome!$C$2:$C$28=$E2),0))</f>
        <v>0.72172948001285797</v>
      </c>
      <c r="BV2">
        <f t="array" ref="BV2">INDEX(Transcriptome!AS$2:AS$28,MATCH(1,(Transcriptome!$A$2:$A$28=$B2)*(Transcriptome!$C$2:$C$28=$E2),0))</f>
        <v>0.88310890556595556</v>
      </c>
      <c r="BW2">
        <f t="array" ref="BW2">INDEX(Transcriptome!AT$2:AT$28,MATCH(1,(Transcriptome!$A$2:$A$28=$B2)*(Transcriptome!$C$2:$C$28=$E2),0))</f>
        <v>0.78068554124751866</v>
      </c>
      <c r="BX2">
        <f t="array" ref="BX2">INDEX(Transcriptome!AU$2:AU$28,MATCH(1,(Transcriptome!$A$2:$A$28=$B2)*(Transcriptome!$C$2:$C$28=$E2),0))</f>
        <v>1.6853604227569587</v>
      </c>
      <c r="BY2">
        <f t="array" ref="BY2">INDEX(Transcriptome!AV$2:AV$28,MATCH(1,(Transcriptome!$A$2:$A$28=$B2)*(Transcriptome!$C$2:$C$28=$E2),0))</f>
        <v>0.60019145421519393</v>
      </c>
      <c r="BZ2">
        <f t="array" ref="BZ2">INDEX(Transcriptome!AW$2:AW$28,MATCH(1,(Transcriptome!$A$2:$A$28=$B2)*(Transcriptome!$C$2:$C$28=$E2),0))</f>
        <v>0.81640008350667004</v>
      </c>
      <c r="CA2">
        <f t="array" ref="CA2">INDEX(Transcriptome!AX$2:AX$28,MATCH(1,(Transcriptome!$A$2:$A$28=$B2)*(Transcriptome!$C$2:$C$28=$E2),0))</f>
        <v>0.82787377286856667</v>
      </c>
      <c r="CB2">
        <f t="array" ref="CB2">INDEX(Transcriptome!AY$2:AY$28,MATCH(1,(Transcriptome!$A$2:$A$28=$B2)*(Transcriptome!$C$2:$C$28=$E2),0))</f>
        <v>0.89890108706972605</v>
      </c>
      <c r="CC2">
        <f t="array" ref="CC2">INDEX(Transcriptome!AZ$2:AZ$28,MATCH(1,(Transcriptome!$A$2:$A$28=$B2)*(Transcriptome!$C$2:$C$28=$E2),0))</f>
        <v>0.59861399415185224</v>
      </c>
      <c r="CD2">
        <f t="array" ref="CD2">INDEX(Transcriptome!BA$2:BA$28,MATCH(1,(Transcriptome!$A$2:$A$28=$B2)*(Transcriptome!$C$2:$C$28=$E2),0))</f>
        <v>1.8026104389010524</v>
      </c>
      <c r="CE2">
        <f t="array" ref="CE2">INDEX(Transcriptome!BB$2:BB$28,MATCH(1,(Transcriptome!$A$2:$A$28=$B2)*(Transcriptome!$C$2:$C$28=$E2),0))</f>
        <v>2.1137531601340016</v>
      </c>
      <c r="CF2">
        <f t="array" ref="CF2">INDEX(Transcriptome!BC$2:BC$28,MATCH(1,(Transcriptome!$A$2:$A$28=$B2)*(Transcriptome!$C$2:$C$28=$E2),0))</f>
        <v>0</v>
      </c>
      <c r="CG2">
        <f t="array" ref="CG2">INDEX(Transcriptome!BD$2:BD$28,MATCH(1,(Transcriptome!$A$2:$A$28=$B2)*(Transcriptome!$C$2:$C$28=$E2),0))</f>
        <v>1.4782234663879816</v>
      </c>
      <c r="CH2">
        <f t="array" ref="CH2">INDEX(Transcriptome!BE$2:BE$28,MATCH(1,(Transcriptome!$A$2:$A$28=$B2)*(Transcriptome!$C$2:$C$28=$E2),0))</f>
        <v>1.4666747772910123</v>
      </c>
      <c r="CI2">
        <f t="array" ref="CI2">INDEX(Transcriptome!BF$2:BF$28,MATCH(1,(Transcriptome!$A$2:$A$28=$B2)*(Transcriptome!$C$2:$C$28=$E2),0))</f>
        <v>1.507625498431161</v>
      </c>
      <c r="CJ2">
        <f t="array" ref="CJ2">INDEX(Transcriptome!BG$2:BG$28,MATCH(1,(Transcriptome!$A$2:$A$28=$B2)*(Transcriptome!$C$2:$C$28=$E2),0))</f>
        <v>2.5212399808112504</v>
      </c>
      <c r="CK2">
        <f t="array" ref="CK2">INDEX(Transcriptome!BH$2:BH$28,MATCH(1,(Transcriptome!$A$2:$A$28=$B2)*(Transcriptome!$C$2:$C$28=$E2),0))</f>
        <v>0.5793848749027265</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3.5568635172654277</v>
      </c>
      <c r="CO2">
        <f t="array" ref="CO2">INDEX(Transcriptome!BL$2:BL$28,MATCH(1,(Transcriptome!$A$2:$A$28=$B2)*(Transcriptome!$C$2:$C$28=$E2),0))</f>
        <v>2.3392666351837739</v>
      </c>
      <c r="CP2">
        <f t="array" ref="CP2">INDEX(Transcriptome!BM$2:BM$28,MATCH(1,(Transcriptome!$A$2:$A$28=$B2)*(Transcriptome!$C$2:$C$28=$E2),0))</f>
        <v>0.65806154225315017</v>
      </c>
      <c r="CQ2">
        <f t="array" ref="CQ2">INDEX(Transcriptome!BN$2:BN$28,MATCH(1,(Transcriptome!$A$2:$A$28=$B2)*(Transcriptome!$C$2:$C$28=$E2),0))</f>
        <v>36.47398676016153</v>
      </c>
      <c r="CR2">
        <f t="array" ref="CR2">INDEX(Transcriptome!BO$2:BO$28,MATCH(1,(Transcriptome!$A$2:$A$28=$B2)*(Transcriptome!$C$2:$C$28=$E2),0))</f>
        <v>1.4410124598864966</v>
      </c>
      <c r="CS2">
        <f t="array" ref="CS2">INDEX(Transcriptome!BP$2:BP$28,MATCH(1,(Transcriptome!$A$2:$A$28=$B2)*(Transcriptome!$C$2:$C$28=$E2),0))</f>
        <v>0.5793848749027265</v>
      </c>
      <c r="CT2">
        <f t="array" ref="CT2">INDEX(Transcriptome!BQ$2:BQ$28,MATCH(1,(Transcriptome!$A$2:$A$28=$B2)*(Transcriptome!$C$2:$C$28=$E2),0))</f>
        <v>1</v>
      </c>
      <c r="CU2">
        <f t="array" ref="CU2">INDEX(Transcriptome!BR$2:BR$28,MATCH(1,(Transcriptome!$A$2:$A$28=$B2)*(Transcriptome!$C$2:$C$28=$E2),0))</f>
        <v>1.3555456312582743</v>
      </c>
    </row>
    <row r="3" spans="1:99">
      <c r="A3">
        <f>Glutamine!A8</f>
        <v>1</v>
      </c>
      <c r="B3" t="s">
        <v>583</v>
      </c>
      <c r="C3" s="324" t="s">
        <v>586</v>
      </c>
      <c r="D3">
        <v>1</v>
      </c>
      <c r="E3" t="s">
        <v>513</v>
      </c>
      <c r="F3" s="477">
        <f>'Growth Regression'!R3</f>
        <v>1.4513888888868678</v>
      </c>
      <c r="G3" s="477">
        <f>'Growth Regression'!S3</f>
        <v>34.833333333284827</v>
      </c>
      <c r="H3">
        <f>AVERAGE('TL input - regression'!L3:L4)</f>
        <v>32.693887519705143</v>
      </c>
      <c r="I3">
        <f>AVERAGE('TL input - regression'!M3:M4)</f>
        <v>1.9427175843694495</v>
      </c>
      <c r="J3">
        <f>AVERAGE('TL input - regression'!N3:N4)</f>
        <v>0.13300000000000001</v>
      </c>
      <c r="K3">
        <f>AVERAGE('TL input - regression'!O3:O4)</f>
        <v>5.5875000000000004</v>
      </c>
      <c r="L3">
        <f>AVERAGE('TL input - regression'!P3:P4)</f>
        <v>1.7414999999999998</v>
      </c>
      <c r="M3">
        <f>'Growth Regression'!P3</f>
        <v>2.617640691287184E-2</v>
      </c>
      <c r="N3">
        <f>M3/'Growth Regression'!$O$24</f>
        <v>0.97667349075255128</v>
      </c>
      <c r="O3">
        <f>'Post Process Calc.'!C21</f>
        <v>7.4853757248542888E-2</v>
      </c>
      <c r="P3">
        <f>'Post Process Calc.'!D21</f>
        <v>5.1586916974178672E-2</v>
      </c>
      <c r="Q3">
        <f>'Post Process Calc.'!E21</f>
        <v>5.9736459475640503E-3</v>
      </c>
      <c r="R3">
        <f>'Post Process Calc.'!F21</f>
        <v>-9.0904810043970942E-5</v>
      </c>
      <c r="S3">
        <f>'Post Process Calc.'!G21</f>
        <v>1.1067591840009371E-2</v>
      </c>
      <c r="T3">
        <f t="shared" ref="T3:T13" si="2">P3/O3</f>
        <v>0.68916937332738726</v>
      </c>
      <c r="U3">
        <f>O3/0.0016</f>
        <v>46.783598280339305</v>
      </c>
      <c r="V3">
        <f t="shared" ref="V3" si="3">P3/0.0016</f>
        <v>32.241823108861666</v>
      </c>
      <c r="W3">
        <f t="shared" si="0"/>
        <v>3.7335287172275313</v>
      </c>
      <c r="X3">
        <f t="shared" si="0"/>
        <v>-5.6815506277481838E-2</v>
      </c>
      <c r="Y3">
        <f t="shared" si="0"/>
        <v>6.9172449000058567</v>
      </c>
      <c r="Z3">
        <v>100</v>
      </c>
      <c r="AA3">
        <v>0.32</v>
      </c>
      <c r="AB3">
        <v>7</v>
      </c>
      <c r="AC3">
        <v>0.7</v>
      </c>
      <c r="AD3">
        <f t="shared" si="1"/>
        <v>5.0118723362727164E-8</v>
      </c>
      <c r="AE3">
        <v>1</v>
      </c>
      <c r="AF3">
        <v>0.311</v>
      </c>
      <c r="AG3">
        <f t="array" ref="AG3">INDEX(Transcriptome!D$2:D$28,MATCH(1,(Transcriptome!$A$2:$A$28=$B3)*(Transcriptome!$C$2:$C$28=$E3),0))</f>
        <v>0.80840159635551412</v>
      </c>
      <c r="AH3">
        <f t="array" ref="AH3">INDEX(Transcriptome!E$2:E$28,MATCH(1,(Transcriptome!$A$2:$A$28=$B3)*(Transcriptome!$C$2:$C$28=$E3),0))</f>
        <v>1.5163732496679212</v>
      </c>
      <c r="AI3">
        <f t="array" ref="AI3">INDEX(Transcriptome!F$2:F$28,MATCH(1,(Transcriptome!$A$2:$A$28=$B3)*(Transcriptome!$C$2:$C$28=$E3),0))</f>
        <v>1.1218283788538985</v>
      </c>
      <c r="AJ3">
        <f t="array" ref="AJ3">INDEX(Transcriptome!G$2:G$28,MATCH(1,(Transcriptome!$A$2:$A$28=$B3)*(Transcriptome!$C$2:$C$28=$E3),0))</f>
        <v>0.54718463568993359</v>
      </c>
      <c r="AK3">
        <f t="array" ref="AK3">INDEX(Transcriptome!H$2:H$28,MATCH(1,(Transcriptome!$A$2:$A$28=$B3)*(Transcriptome!$C$2:$C$28=$E3),0))</f>
        <v>0</v>
      </c>
      <c r="AL3">
        <f t="array" ref="AL3">INDEX(Transcriptome!I$2:I$28,MATCH(1,(Transcriptome!$A$2:$A$28=$B3)*(Transcriptome!$C$2:$C$28=$E3),0))</f>
        <v>1.21326487788329</v>
      </c>
      <c r="AM3">
        <f t="array" ref="AM3">INDEX(Transcriptome!J$2:J$28,MATCH(1,(Transcriptome!$A$2:$A$28=$B3)*(Transcriptome!$C$2:$C$28=$E3),0))</f>
        <v>1.0655409214479317</v>
      </c>
      <c r="AN3">
        <f t="array" ref="AN3">INDEX(Transcriptome!K$2:K$28,MATCH(1,(Transcriptome!$A$2:$A$28=$B3)*(Transcriptome!$C$2:$C$28=$E3),0))</f>
        <v>0.99473906672325785</v>
      </c>
      <c r="AO3">
        <f t="array" ref="AO3">INDEX(Transcriptome!L$2:L$28,MATCH(1,(Transcriptome!$A$2:$A$28=$B3)*(Transcriptome!$C$2:$C$28=$E3),0))</f>
        <v>1.0003087268363742</v>
      </c>
      <c r="AP3">
        <f t="array" ref="AP3">INDEX(Transcriptome!M$2:M$28,MATCH(1,(Transcriptome!$A$2:$A$28=$B3)*(Transcriptome!$C$2:$C$28=$E3),0))</f>
        <v>1.3775577585380128</v>
      </c>
      <c r="AQ3">
        <f t="array" ref="AQ3">INDEX(Transcriptome!N$2:N$28,MATCH(1,(Transcriptome!$A$2:$A$28=$B3)*(Transcriptome!$C$2:$C$28=$E3),0))</f>
        <v>0.81114178526603686</v>
      </c>
      <c r="AR3">
        <f t="array" ref="AR3">INDEX(Transcriptome!O$2:O$28,MATCH(1,(Transcriptome!$A$2:$A$28=$B3)*(Transcriptome!$C$2:$C$28=$E3),0))</f>
        <v>1.1696661685593308</v>
      </c>
      <c r="AS3">
        <f t="array" ref="AS3">INDEX(Transcriptome!P$2:P$28,MATCH(1,(Transcriptome!$A$2:$A$28=$B3)*(Transcriptome!$C$2:$C$28=$E3),0))</f>
        <v>1.2073370579107578</v>
      </c>
      <c r="AT3">
        <f t="array" ref="AT3">INDEX(Transcriptome!Q$2:Q$28,MATCH(1,(Transcriptome!$A$2:$A$28=$B3)*(Transcriptome!$C$2:$C$28=$E3),0))</f>
        <v>0.58362943726722871</v>
      </c>
      <c r="AU3">
        <f t="array" ref="AU3">INDEX(Transcriptome!R$2:R$28,MATCH(1,(Transcriptome!$A$2:$A$28=$B3)*(Transcriptome!$C$2:$C$28=$E3),0))</f>
        <v>0.50376877903698547</v>
      </c>
      <c r="AV3">
        <f t="array" ref="AV3">INDEX(Transcriptome!S$2:S$28,MATCH(1,(Transcriptome!$A$2:$A$28=$B3)*(Transcriptome!$C$2:$C$28=$E3),0))</f>
        <v>0.46985710445636059</v>
      </c>
      <c r="AW3">
        <f t="array" ref="AW3">INDEX(Transcriptome!T$2:T$28,MATCH(1,(Transcriptome!$A$2:$A$28=$B3)*(Transcriptome!$C$2:$C$28=$E3),0))</f>
        <v>1.1189256123640647</v>
      </c>
      <c r="AX3">
        <f t="array" ref="AX3">INDEX(Transcriptome!U$2:U$28,MATCH(1,(Transcriptome!$A$2:$A$28=$B3)*(Transcriptome!$C$2:$C$28=$E3),0))</f>
        <v>3.5410137925199292</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0.88665697502311858</v>
      </c>
      <c r="BB3">
        <f t="array" ref="BB3">INDEX(Transcriptome!Y$2:Y$28,MATCH(1,(Transcriptome!$A$2:$A$28=$B3)*(Transcriptome!$C$2:$C$28=$E3),0))</f>
        <v>0</v>
      </c>
      <c r="BC3">
        <f t="array" ref="BC3">INDEX(Transcriptome!Z$2:Z$28,MATCH(1,(Transcriptome!$A$2:$A$28=$B3)*(Transcriptome!$C$2:$C$28=$E3),0))</f>
        <v>1.1899558091643074</v>
      </c>
      <c r="BD3">
        <f t="array" ref="BD3">INDEX(Transcriptome!AA$2:AA$28,MATCH(1,(Transcriptome!$A$2:$A$28=$B3)*(Transcriptome!$C$2:$C$28=$E3),0))</f>
        <v>1.2011425699950584</v>
      </c>
      <c r="BE3">
        <f t="array" ref="BE3">INDEX(Transcriptome!AB$2:AB$28,MATCH(1,(Transcriptome!$A$2:$A$28=$B3)*(Transcriptome!$C$2:$C$28=$E3),0))</f>
        <v>0.42782681289615299</v>
      </c>
      <c r="BF3">
        <f t="array" ref="BF3">INDEX(Transcriptome!AC$2:AC$28,MATCH(1,(Transcriptome!$A$2:$A$28=$B3)*(Transcriptome!$C$2:$C$28=$E3),0))</f>
        <v>0.99882183295258842</v>
      </c>
      <c r="BG3">
        <f t="array" ref="BG3">INDEX(Transcriptome!AD$2:AD$28,MATCH(1,(Transcriptome!$A$2:$A$28=$B3)*(Transcriptome!$C$2:$C$28=$E3),0))</f>
        <v>0.85625549574435611</v>
      </c>
      <c r="BH3">
        <f t="array" ref="BH3">INDEX(Transcriptome!AE$2:AE$28,MATCH(1,(Transcriptome!$A$2:$A$28=$B3)*(Transcriptome!$C$2:$C$28=$E3),0))</f>
        <v>1.432947670810945</v>
      </c>
      <c r="BI3">
        <f t="array" ref="BI3">INDEX(Transcriptome!AF$2:AF$28,MATCH(1,(Transcriptome!$A$2:$A$28=$B3)*(Transcriptome!$C$2:$C$28=$E3),0))</f>
        <v>0.59392555830865223</v>
      </c>
      <c r="BJ3">
        <f t="array" ref="BJ3">INDEX(Transcriptome!AG$2:AG$28,MATCH(1,(Transcriptome!$A$2:$A$28=$B3)*(Transcriptome!$C$2:$C$28=$E3),0))</f>
        <v>0.48730497239940024</v>
      </c>
      <c r="BK3">
        <f t="array" ref="BK3">INDEX(Transcriptome!AH$2:AH$28,MATCH(1,(Transcriptome!$A$2:$A$28=$B3)*(Transcriptome!$C$2:$C$28=$E3),0))</f>
        <v>1.8095179354972706</v>
      </c>
      <c r="BL3">
        <f t="array" ref="BL3">INDEX(Transcriptome!AI$2:AI$28,MATCH(1,(Transcriptome!$A$2:$A$28=$B3)*(Transcriptome!$C$2:$C$28=$E3),0))</f>
        <v>0.71240057843874782</v>
      </c>
      <c r="BM3">
        <f t="array" ref="BM3">INDEX(Transcriptome!AJ$2:AJ$28,MATCH(1,(Transcriptome!$A$2:$A$28=$B3)*(Transcriptome!$C$2:$C$28=$E3),0))</f>
        <v>0.87499852201140327</v>
      </c>
      <c r="BN3">
        <f t="array" ref="BN3">INDEX(Transcriptome!AK$2:AK$28,MATCH(1,(Transcriptome!$A$2:$A$28=$B3)*(Transcriptome!$C$2:$C$28=$E3),0))</f>
        <v>0.65277414413996737</v>
      </c>
      <c r="BO3">
        <f t="array" ref="BO3">INDEX(Transcriptome!AL$2:AL$28,MATCH(1,(Transcriptome!$A$2:$A$28=$B3)*(Transcriptome!$C$2:$C$28=$E3),0))</f>
        <v>1</v>
      </c>
      <c r="BP3">
        <f t="array" ref="BP3">INDEX(Transcriptome!AM$2:AM$28,MATCH(1,(Transcriptome!$A$2:$A$28=$B3)*(Transcriptome!$C$2:$C$28=$E3),0))</f>
        <v>0.71122483365382949</v>
      </c>
      <c r="BQ3">
        <f t="array" ref="BQ3">INDEX(Transcriptome!AN$2:AN$28,MATCH(1,(Transcriptome!$A$2:$A$28=$B3)*(Transcriptome!$C$2:$C$28=$E3),0))</f>
        <v>0.98918496260154987</v>
      </c>
      <c r="BR3">
        <f t="array" ref="BR3">INDEX(Transcriptome!AO$2:AO$28,MATCH(1,(Transcriptome!$A$2:$A$28=$B3)*(Transcriptome!$C$2:$C$28=$E3),0))</f>
        <v>1.0632881677534851</v>
      </c>
      <c r="BS3">
        <f t="array" ref="BS3">INDEX(Transcriptome!AP$2:AP$28,MATCH(1,(Transcriptome!$A$2:$A$28=$B3)*(Transcriptome!$C$2:$C$28=$E3),0))</f>
        <v>1.0207894409757674</v>
      </c>
      <c r="BT3">
        <f t="array" ref="BT3">INDEX(Transcriptome!AQ$2:AQ$28,MATCH(1,(Transcriptome!$A$2:$A$28=$B3)*(Transcriptome!$C$2:$C$28=$E3),0))</f>
        <v>1.3069351817787282</v>
      </c>
      <c r="BU3">
        <f t="array" ref="BU3">INDEX(Transcriptome!AR$2:AR$28,MATCH(1,(Transcriptome!$A$2:$A$28=$B3)*(Transcriptome!$C$2:$C$28=$E3),0))</f>
        <v>0.72172948001285797</v>
      </c>
      <c r="BV3">
        <f t="array" ref="BV3">INDEX(Transcriptome!AS$2:AS$28,MATCH(1,(Transcriptome!$A$2:$A$28=$B3)*(Transcriptome!$C$2:$C$28=$E3),0))</f>
        <v>0.88310890556595556</v>
      </c>
      <c r="BW3">
        <f t="array" ref="BW3">INDEX(Transcriptome!AT$2:AT$28,MATCH(1,(Transcriptome!$A$2:$A$28=$B3)*(Transcriptome!$C$2:$C$28=$E3),0))</f>
        <v>0.78068554124751866</v>
      </c>
      <c r="BX3">
        <f t="array" ref="BX3">INDEX(Transcriptome!AU$2:AU$28,MATCH(1,(Transcriptome!$A$2:$A$28=$B3)*(Transcriptome!$C$2:$C$28=$E3),0))</f>
        <v>1.6853604227569587</v>
      </c>
      <c r="BY3">
        <f t="array" ref="BY3">INDEX(Transcriptome!AV$2:AV$28,MATCH(1,(Transcriptome!$A$2:$A$28=$B3)*(Transcriptome!$C$2:$C$28=$E3),0))</f>
        <v>0.60019145421519393</v>
      </c>
      <c r="BZ3">
        <f t="array" ref="BZ3">INDEX(Transcriptome!AW$2:AW$28,MATCH(1,(Transcriptome!$A$2:$A$28=$B3)*(Transcriptome!$C$2:$C$28=$E3),0))</f>
        <v>0.81640008350667004</v>
      </c>
      <c r="CA3">
        <f t="array" ref="CA3">INDEX(Transcriptome!AX$2:AX$28,MATCH(1,(Transcriptome!$A$2:$A$28=$B3)*(Transcriptome!$C$2:$C$28=$E3),0))</f>
        <v>0.82787377286856667</v>
      </c>
      <c r="CB3">
        <f t="array" ref="CB3">INDEX(Transcriptome!AY$2:AY$28,MATCH(1,(Transcriptome!$A$2:$A$28=$B3)*(Transcriptome!$C$2:$C$28=$E3),0))</f>
        <v>0.89890108706972605</v>
      </c>
      <c r="CC3">
        <f t="array" ref="CC3">INDEX(Transcriptome!AZ$2:AZ$28,MATCH(1,(Transcriptome!$A$2:$A$28=$B3)*(Transcriptome!$C$2:$C$28=$E3),0))</f>
        <v>0.59861399415185224</v>
      </c>
      <c r="CD3">
        <f t="array" ref="CD3">INDEX(Transcriptome!BA$2:BA$28,MATCH(1,(Transcriptome!$A$2:$A$28=$B3)*(Transcriptome!$C$2:$C$28=$E3),0))</f>
        <v>1.8026104389010524</v>
      </c>
      <c r="CE3">
        <f t="array" ref="CE3">INDEX(Transcriptome!BB$2:BB$28,MATCH(1,(Transcriptome!$A$2:$A$28=$B3)*(Transcriptome!$C$2:$C$28=$E3),0))</f>
        <v>2.1137531601340016</v>
      </c>
      <c r="CF3">
        <f t="array" ref="CF3">INDEX(Transcriptome!BC$2:BC$28,MATCH(1,(Transcriptome!$A$2:$A$28=$B3)*(Transcriptome!$C$2:$C$28=$E3),0))</f>
        <v>0</v>
      </c>
      <c r="CG3">
        <f t="array" ref="CG3">INDEX(Transcriptome!BD$2:BD$28,MATCH(1,(Transcriptome!$A$2:$A$28=$B3)*(Transcriptome!$C$2:$C$28=$E3),0))</f>
        <v>1.4782234663879816</v>
      </c>
      <c r="CH3">
        <f t="array" ref="CH3">INDEX(Transcriptome!BE$2:BE$28,MATCH(1,(Transcriptome!$A$2:$A$28=$B3)*(Transcriptome!$C$2:$C$28=$E3),0))</f>
        <v>1.4666747772910123</v>
      </c>
      <c r="CI3">
        <f t="array" ref="CI3">INDEX(Transcriptome!BF$2:BF$28,MATCH(1,(Transcriptome!$A$2:$A$28=$B3)*(Transcriptome!$C$2:$C$28=$E3),0))</f>
        <v>1.507625498431161</v>
      </c>
      <c r="CJ3">
        <f t="array" ref="CJ3">INDEX(Transcriptome!BG$2:BG$28,MATCH(1,(Transcriptome!$A$2:$A$28=$B3)*(Transcriptome!$C$2:$C$28=$E3),0))</f>
        <v>2.5212399808112504</v>
      </c>
      <c r="CK3">
        <f t="array" ref="CK3">INDEX(Transcriptome!BH$2:BH$28,MATCH(1,(Transcriptome!$A$2:$A$28=$B3)*(Transcriptome!$C$2:$C$28=$E3),0))</f>
        <v>0.5793848749027265</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3.5568635172654277</v>
      </c>
      <c r="CO3">
        <f t="array" ref="CO3">INDEX(Transcriptome!BL$2:BL$28,MATCH(1,(Transcriptome!$A$2:$A$28=$B3)*(Transcriptome!$C$2:$C$28=$E3),0))</f>
        <v>2.3392666351837739</v>
      </c>
      <c r="CP3">
        <f t="array" ref="CP3">INDEX(Transcriptome!BM$2:BM$28,MATCH(1,(Transcriptome!$A$2:$A$28=$B3)*(Transcriptome!$C$2:$C$28=$E3),0))</f>
        <v>0.65806154225315017</v>
      </c>
      <c r="CQ3">
        <f t="array" ref="CQ3">INDEX(Transcriptome!BN$2:BN$28,MATCH(1,(Transcriptome!$A$2:$A$28=$B3)*(Transcriptome!$C$2:$C$28=$E3),0))</f>
        <v>36.47398676016153</v>
      </c>
      <c r="CR3">
        <f t="array" ref="CR3">INDEX(Transcriptome!BO$2:BO$28,MATCH(1,(Transcriptome!$A$2:$A$28=$B3)*(Transcriptome!$C$2:$C$28=$E3),0))</f>
        <v>1.4410124598864966</v>
      </c>
      <c r="CS3">
        <f t="array" ref="CS3">INDEX(Transcriptome!BP$2:BP$28,MATCH(1,(Transcriptome!$A$2:$A$28=$B3)*(Transcriptome!$C$2:$C$28=$E3),0))</f>
        <v>0.5793848749027265</v>
      </c>
      <c r="CT3">
        <f t="array" ref="CT3">INDEX(Transcriptome!BQ$2:BQ$28,MATCH(1,(Transcriptome!$A$2:$A$28=$B3)*(Transcriptome!$C$2:$C$28=$E3),0))</f>
        <v>1</v>
      </c>
      <c r="CU3">
        <f t="array" ref="CU3">INDEX(Transcriptome!BR$2:BR$28,MATCH(1,(Transcriptome!$A$2:$A$28=$B3)*(Transcriptome!$C$2:$C$28=$E3),0))</f>
        <v>1.3555456312582743</v>
      </c>
    </row>
    <row r="4" spans="1:99">
      <c r="A4">
        <f>Glutamine!A9</f>
        <v>2</v>
      </c>
      <c r="B4" t="s">
        <v>583</v>
      </c>
      <c r="C4" s="324" t="s">
        <v>586</v>
      </c>
      <c r="D4">
        <v>1</v>
      </c>
      <c r="E4" t="s">
        <v>513</v>
      </c>
      <c r="F4" s="477">
        <f>'Growth Regression'!R4</f>
        <v>2.4881944444423425</v>
      </c>
      <c r="G4" s="477">
        <f>'Growth Regression'!S4</f>
        <v>59.71666666661622</v>
      </c>
      <c r="H4">
        <f>AVERAGE('TL input - regression'!L4:L5)</f>
        <v>31.111925220364572</v>
      </c>
      <c r="I4">
        <f>AVERAGE('TL input - regression'!M4:M5)</f>
        <v>3.2193605683836592</v>
      </c>
      <c r="J4">
        <f>AVERAGE('TL input - regression'!N4:N5)</f>
        <v>0.312</v>
      </c>
      <c r="K4">
        <f>AVERAGE('TL input - regression'!O4:O5)</f>
        <v>4.8584999999999994</v>
      </c>
      <c r="L4">
        <f>AVERAGE('TL input - regression'!P4:P5)</f>
        <v>1.722</v>
      </c>
      <c r="M4">
        <f>'Growth Regression'!P4</f>
        <v>2.5535064670795828E-2</v>
      </c>
      <c r="N4">
        <f>M4/'Growth Regression'!$O$24</f>
        <v>0.95274423382969109</v>
      </c>
      <c r="O4">
        <f>'Post Process Calc.'!C22</f>
        <v>9.5706170287010089E-2</v>
      </c>
      <c r="P4">
        <f>'Post Process Calc.'!D22</f>
        <v>6.7489362516996207E-2</v>
      </c>
      <c r="Q4">
        <f>'Post Process Calc.'!E22</f>
        <v>-1.2566537523588665E-3</v>
      </c>
      <c r="R4">
        <f>'Post Process Calc.'!F22</f>
        <v>-2.6072777157438113E-3</v>
      </c>
      <c r="S4">
        <f>'Post Process Calc.'!G22</f>
        <v>-9.3166804255870959E-3</v>
      </c>
      <c r="T4">
        <f t="shared" si="2"/>
        <v>0.70517253291615967</v>
      </c>
      <c r="U4">
        <f t="shared" ref="U4:V13" si="4">O4/0.0016</f>
        <v>59.816356429381301</v>
      </c>
      <c r="V4">
        <f t="shared" si="4"/>
        <v>42.180851573122631</v>
      </c>
      <c r="W4">
        <f t="shared" si="0"/>
        <v>-0.78540859522429152</v>
      </c>
      <c r="X4">
        <f t="shared" si="0"/>
        <v>-1.6295485723398819</v>
      </c>
      <c r="Y4">
        <f t="shared" si="0"/>
        <v>-5.8229252659919348</v>
      </c>
      <c r="Z4">
        <v>100</v>
      </c>
      <c r="AA4">
        <v>0.32</v>
      </c>
      <c r="AB4">
        <v>7</v>
      </c>
      <c r="AC4">
        <v>0.7</v>
      </c>
      <c r="AD4">
        <f t="shared" si="1"/>
        <v>5.0118723362727164E-8</v>
      </c>
      <c r="AE4">
        <v>1</v>
      </c>
      <c r="AF4">
        <v>0.311</v>
      </c>
      <c r="AG4">
        <f t="array" ref="AG4">INDEX(Transcriptome!D$2:D$28,MATCH(1,(Transcriptome!$A$2:$A$28=$B4)*(Transcriptome!$C$2:$C$28=$E4),0))</f>
        <v>0.80840159635551412</v>
      </c>
      <c r="AH4">
        <f t="array" ref="AH4">INDEX(Transcriptome!E$2:E$28,MATCH(1,(Transcriptome!$A$2:$A$28=$B4)*(Transcriptome!$C$2:$C$28=$E4),0))</f>
        <v>1.5163732496679212</v>
      </c>
      <c r="AI4">
        <f t="array" ref="AI4">INDEX(Transcriptome!F$2:F$28,MATCH(1,(Transcriptome!$A$2:$A$28=$B4)*(Transcriptome!$C$2:$C$28=$E4),0))</f>
        <v>1.1218283788538985</v>
      </c>
      <c r="AJ4">
        <f t="array" ref="AJ4">INDEX(Transcriptome!G$2:G$28,MATCH(1,(Transcriptome!$A$2:$A$28=$B4)*(Transcriptome!$C$2:$C$28=$E4),0))</f>
        <v>0.54718463568993359</v>
      </c>
      <c r="AK4">
        <f t="array" ref="AK4">INDEX(Transcriptome!H$2:H$28,MATCH(1,(Transcriptome!$A$2:$A$28=$B4)*(Transcriptome!$C$2:$C$28=$E4),0))</f>
        <v>0</v>
      </c>
      <c r="AL4">
        <f t="array" ref="AL4">INDEX(Transcriptome!I$2:I$28,MATCH(1,(Transcriptome!$A$2:$A$28=$B4)*(Transcriptome!$C$2:$C$28=$E4),0))</f>
        <v>1.21326487788329</v>
      </c>
      <c r="AM4">
        <f t="array" ref="AM4">INDEX(Transcriptome!J$2:J$28,MATCH(1,(Transcriptome!$A$2:$A$28=$B4)*(Transcriptome!$C$2:$C$28=$E4),0))</f>
        <v>1.0655409214479317</v>
      </c>
      <c r="AN4">
        <f t="array" ref="AN4">INDEX(Transcriptome!K$2:K$28,MATCH(1,(Transcriptome!$A$2:$A$28=$B4)*(Transcriptome!$C$2:$C$28=$E4),0))</f>
        <v>0.99473906672325785</v>
      </c>
      <c r="AO4">
        <f t="array" ref="AO4">INDEX(Transcriptome!L$2:L$28,MATCH(1,(Transcriptome!$A$2:$A$28=$B4)*(Transcriptome!$C$2:$C$28=$E4),0))</f>
        <v>1.0003087268363742</v>
      </c>
      <c r="AP4">
        <f t="array" ref="AP4">INDEX(Transcriptome!M$2:M$28,MATCH(1,(Transcriptome!$A$2:$A$28=$B4)*(Transcriptome!$C$2:$C$28=$E4),0))</f>
        <v>1.3775577585380128</v>
      </c>
      <c r="AQ4">
        <f t="array" ref="AQ4">INDEX(Transcriptome!N$2:N$28,MATCH(1,(Transcriptome!$A$2:$A$28=$B4)*(Transcriptome!$C$2:$C$28=$E4),0))</f>
        <v>0.81114178526603686</v>
      </c>
      <c r="AR4">
        <f t="array" ref="AR4">INDEX(Transcriptome!O$2:O$28,MATCH(1,(Transcriptome!$A$2:$A$28=$B4)*(Transcriptome!$C$2:$C$28=$E4),0))</f>
        <v>1.1696661685593308</v>
      </c>
      <c r="AS4">
        <f t="array" ref="AS4">INDEX(Transcriptome!P$2:P$28,MATCH(1,(Transcriptome!$A$2:$A$28=$B4)*(Transcriptome!$C$2:$C$28=$E4),0))</f>
        <v>1.2073370579107578</v>
      </c>
      <c r="AT4">
        <f t="array" ref="AT4">INDEX(Transcriptome!Q$2:Q$28,MATCH(1,(Transcriptome!$A$2:$A$28=$B4)*(Transcriptome!$C$2:$C$28=$E4),0))</f>
        <v>0.58362943726722871</v>
      </c>
      <c r="AU4">
        <f t="array" ref="AU4">INDEX(Transcriptome!R$2:R$28,MATCH(1,(Transcriptome!$A$2:$A$28=$B4)*(Transcriptome!$C$2:$C$28=$E4),0))</f>
        <v>0.50376877903698547</v>
      </c>
      <c r="AV4">
        <f t="array" ref="AV4">INDEX(Transcriptome!S$2:S$28,MATCH(1,(Transcriptome!$A$2:$A$28=$B4)*(Transcriptome!$C$2:$C$28=$E4),0))</f>
        <v>0.46985710445636059</v>
      </c>
      <c r="AW4">
        <f t="array" ref="AW4">INDEX(Transcriptome!T$2:T$28,MATCH(1,(Transcriptome!$A$2:$A$28=$B4)*(Transcriptome!$C$2:$C$28=$E4),0))</f>
        <v>1.1189256123640647</v>
      </c>
      <c r="AX4">
        <f t="array" ref="AX4">INDEX(Transcriptome!U$2:U$28,MATCH(1,(Transcriptome!$A$2:$A$28=$B4)*(Transcriptome!$C$2:$C$28=$E4),0))</f>
        <v>3.5410137925199292</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0.88665697502311858</v>
      </c>
      <c r="BB4">
        <f t="array" ref="BB4">INDEX(Transcriptome!Y$2:Y$28,MATCH(1,(Transcriptome!$A$2:$A$28=$B4)*(Transcriptome!$C$2:$C$28=$E4),0))</f>
        <v>0</v>
      </c>
      <c r="BC4">
        <f t="array" ref="BC4">INDEX(Transcriptome!Z$2:Z$28,MATCH(1,(Transcriptome!$A$2:$A$28=$B4)*(Transcriptome!$C$2:$C$28=$E4),0))</f>
        <v>1.1899558091643074</v>
      </c>
      <c r="BD4">
        <f t="array" ref="BD4">INDEX(Transcriptome!AA$2:AA$28,MATCH(1,(Transcriptome!$A$2:$A$28=$B4)*(Transcriptome!$C$2:$C$28=$E4),0))</f>
        <v>1.2011425699950584</v>
      </c>
      <c r="BE4">
        <f t="array" ref="BE4">INDEX(Transcriptome!AB$2:AB$28,MATCH(1,(Transcriptome!$A$2:$A$28=$B4)*(Transcriptome!$C$2:$C$28=$E4),0))</f>
        <v>0.42782681289615299</v>
      </c>
      <c r="BF4">
        <f t="array" ref="BF4">INDEX(Transcriptome!AC$2:AC$28,MATCH(1,(Transcriptome!$A$2:$A$28=$B4)*(Transcriptome!$C$2:$C$28=$E4),0))</f>
        <v>0.99882183295258842</v>
      </c>
      <c r="BG4">
        <f t="array" ref="BG4">INDEX(Transcriptome!AD$2:AD$28,MATCH(1,(Transcriptome!$A$2:$A$28=$B4)*(Transcriptome!$C$2:$C$28=$E4),0))</f>
        <v>0.85625549574435611</v>
      </c>
      <c r="BH4">
        <f t="array" ref="BH4">INDEX(Transcriptome!AE$2:AE$28,MATCH(1,(Transcriptome!$A$2:$A$28=$B4)*(Transcriptome!$C$2:$C$28=$E4),0))</f>
        <v>1.432947670810945</v>
      </c>
      <c r="BI4">
        <f t="array" ref="BI4">INDEX(Transcriptome!AF$2:AF$28,MATCH(1,(Transcriptome!$A$2:$A$28=$B4)*(Transcriptome!$C$2:$C$28=$E4),0))</f>
        <v>0.59392555830865223</v>
      </c>
      <c r="BJ4">
        <f t="array" ref="BJ4">INDEX(Transcriptome!AG$2:AG$28,MATCH(1,(Transcriptome!$A$2:$A$28=$B4)*(Transcriptome!$C$2:$C$28=$E4),0))</f>
        <v>0.48730497239940024</v>
      </c>
      <c r="BK4">
        <f t="array" ref="BK4">INDEX(Transcriptome!AH$2:AH$28,MATCH(1,(Transcriptome!$A$2:$A$28=$B4)*(Transcriptome!$C$2:$C$28=$E4),0))</f>
        <v>1.8095179354972706</v>
      </c>
      <c r="BL4">
        <f t="array" ref="BL4">INDEX(Transcriptome!AI$2:AI$28,MATCH(1,(Transcriptome!$A$2:$A$28=$B4)*(Transcriptome!$C$2:$C$28=$E4),0))</f>
        <v>0.71240057843874782</v>
      </c>
      <c r="BM4">
        <f t="array" ref="BM4">INDEX(Transcriptome!AJ$2:AJ$28,MATCH(1,(Transcriptome!$A$2:$A$28=$B4)*(Transcriptome!$C$2:$C$28=$E4),0))</f>
        <v>0.87499852201140327</v>
      </c>
      <c r="BN4">
        <f t="array" ref="BN4">INDEX(Transcriptome!AK$2:AK$28,MATCH(1,(Transcriptome!$A$2:$A$28=$B4)*(Transcriptome!$C$2:$C$28=$E4),0))</f>
        <v>0.65277414413996737</v>
      </c>
      <c r="BO4">
        <f t="array" ref="BO4">INDEX(Transcriptome!AL$2:AL$28,MATCH(1,(Transcriptome!$A$2:$A$28=$B4)*(Transcriptome!$C$2:$C$28=$E4),0))</f>
        <v>1</v>
      </c>
      <c r="BP4">
        <f t="array" ref="BP4">INDEX(Transcriptome!AM$2:AM$28,MATCH(1,(Transcriptome!$A$2:$A$28=$B4)*(Transcriptome!$C$2:$C$28=$E4),0))</f>
        <v>0.71122483365382949</v>
      </c>
      <c r="BQ4">
        <f t="array" ref="BQ4">INDEX(Transcriptome!AN$2:AN$28,MATCH(1,(Transcriptome!$A$2:$A$28=$B4)*(Transcriptome!$C$2:$C$28=$E4),0))</f>
        <v>0.98918496260154987</v>
      </c>
      <c r="BR4">
        <f t="array" ref="BR4">INDEX(Transcriptome!AO$2:AO$28,MATCH(1,(Transcriptome!$A$2:$A$28=$B4)*(Transcriptome!$C$2:$C$28=$E4),0))</f>
        <v>1.0632881677534851</v>
      </c>
      <c r="BS4">
        <f t="array" ref="BS4">INDEX(Transcriptome!AP$2:AP$28,MATCH(1,(Transcriptome!$A$2:$A$28=$B4)*(Transcriptome!$C$2:$C$28=$E4),0))</f>
        <v>1.0207894409757674</v>
      </c>
      <c r="BT4">
        <f t="array" ref="BT4">INDEX(Transcriptome!AQ$2:AQ$28,MATCH(1,(Transcriptome!$A$2:$A$28=$B4)*(Transcriptome!$C$2:$C$28=$E4),0))</f>
        <v>1.3069351817787282</v>
      </c>
      <c r="BU4">
        <f t="array" ref="BU4">INDEX(Transcriptome!AR$2:AR$28,MATCH(1,(Transcriptome!$A$2:$A$28=$B4)*(Transcriptome!$C$2:$C$28=$E4),0))</f>
        <v>0.72172948001285797</v>
      </c>
      <c r="BV4">
        <f t="array" ref="BV4">INDEX(Transcriptome!AS$2:AS$28,MATCH(1,(Transcriptome!$A$2:$A$28=$B4)*(Transcriptome!$C$2:$C$28=$E4),0))</f>
        <v>0.88310890556595556</v>
      </c>
      <c r="BW4">
        <f t="array" ref="BW4">INDEX(Transcriptome!AT$2:AT$28,MATCH(1,(Transcriptome!$A$2:$A$28=$B4)*(Transcriptome!$C$2:$C$28=$E4),0))</f>
        <v>0.78068554124751866</v>
      </c>
      <c r="BX4">
        <f t="array" ref="BX4">INDEX(Transcriptome!AU$2:AU$28,MATCH(1,(Transcriptome!$A$2:$A$28=$B4)*(Transcriptome!$C$2:$C$28=$E4),0))</f>
        <v>1.6853604227569587</v>
      </c>
      <c r="BY4">
        <f t="array" ref="BY4">INDEX(Transcriptome!AV$2:AV$28,MATCH(1,(Transcriptome!$A$2:$A$28=$B4)*(Transcriptome!$C$2:$C$28=$E4),0))</f>
        <v>0.60019145421519393</v>
      </c>
      <c r="BZ4">
        <f t="array" ref="BZ4">INDEX(Transcriptome!AW$2:AW$28,MATCH(1,(Transcriptome!$A$2:$A$28=$B4)*(Transcriptome!$C$2:$C$28=$E4),0))</f>
        <v>0.81640008350667004</v>
      </c>
      <c r="CA4">
        <f t="array" ref="CA4">INDEX(Transcriptome!AX$2:AX$28,MATCH(1,(Transcriptome!$A$2:$A$28=$B4)*(Transcriptome!$C$2:$C$28=$E4),0))</f>
        <v>0.82787377286856667</v>
      </c>
      <c r="CB4">
        <f t="array" ref="CB4">INDEX(Transcriptome!AY$2:AY$28,MATCH(1,(Transcriptome!$A$2:$A$28=$B4)*(Transcriptome!$C$2:$C$28=$E4),0))</f>
        <v>0.89890108706972605</v>
      </c>
      <c r="CC4">
        <f t="array" ref="CC4">INDEX(Transcriptome!AZ$2:AZ$28,MATCH(1,(Transcriptome!$A$2:$A$28=$B4)*(Transcriptome!$C$2:$C$28=$E4),0))</f>
        <v>0.59861399415185224</v>
      </c>
      <c r="CD4">
        <f t="array" ref="CD4">INDEX(Transcriptome!BA$2:BA$28,MATCH(1,(Transcriptome!$A$2:$A$28=$B4)*(Transcriptome!$C$2:$C$28=$E4),0))</f>
        <v>1.8026104389010524</v>
      </c>
      <c r="CE4">
        <f t="array" ref="CE4">INDEX(Transcriptome!BB$2:BB$28,MATCH(1,(Transcriptome!$A$2:$A$28=$B4)*(Transcriptome!$C$2:$C$28=$E4),0))</f>
        <v>2.1137531601340016</v>
      </c>
      <c r="CF4">
        <f t="array" ref="CF4">INDEX(Transcriptome!BC$2:BC$28,MATCH(1,(Transcriptome!$A$2:$A$28=$B4)*(Transcriptome!$C$2:$C$28=$E4),0))</f>
        <v>0</v>
      </c>
      <c r="CG4">
        <f t="array" ref="CG4">INDEX(Transcriptome!BD$2:BD$28,MATCH(1,(Transcriptome!$A$2:$A$28=$B4)*(Transcriptome!$C$2:$C$28=$E4),0))</f>
        <v>1.4782234663879816</v>
      </c>
      <c r="CH4">
        <f t="array" ref="CH4">INDEX(Transcriptome!BE$2:BE$28,MATCH(1,(Transcriptome!$A$2:$A$28=$B4)*(Transcriptome!$C$2:$C$28=$E4),0))</f>
        <v>1.4666747772910123</v>
      </c>
      <c r="CI4">
        <f t="array" ref="CI4">INDEX(Transcriptome!BF$2:BF$28,MATCH(1,(Transcriptome!$A$2:$A$28=$B4)*(Transcriptome!$C$2:$C$28=$E4),0))</f>
        <v>1.507625498431161</v>
      </c>
      <c r="CJ4">
        <f t="array" ref="CJ4">INDEX(Transcriptome!BG$2:BG$28,MATCH(1,(Transcriptome!$A$2:$A$28=$B4)*(Transcriptome!$C$2:$C$28=$E4),0))</f>
        <v>2.5212399808112504</v>
      </c>
      <c r="CK4">
        <f t="array" ref="CK4">INDEX(Transcriptome!BH$2:BH$28,MATCH(1,(Transcriptome!$A$2:$A$28=$B4)*(Transcriptome!$C$2:$C$28=$E4),0))</f>
        <v>0.5793848749027265</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3.5568635172654277</v>
      </c>
      <c r="CO4">
        <f t="array" ref="CO4">INDEX(Transcriptome!BL$2:BL$28,MATCH(1,(Transcriptome!$A$2:$A$28=$B4)*(Transcriptome!$C$2:$C$28=$E4),0))</f>
        <v>2.3392666351837739</v>
      </c>
      <c r="CP4">
        <f t="array" ref="CP4">INDEX(Transcriptome!BM$2:BM$28,MATCH(1,(Transcriptome!$A$2:$A$28=$B4)*(Transcriptome!$C$2:$C$28=$E4),0))</f>
        <v>0.65806154225315017</v>
      </c>
      <c r="CQ4">
        <f t="array" ref="CQ4">INDEX(Transcriptome!BN$2:BN$28,MATCH(1,(Transcriptome!$A$2:$A$28=$B4)*(Transcriptome!$C$2:$C$28=$E4),0))</f>
        <v>36.47398676016153</v>
      </c>
      <c r="CR4">
        <f t="array" ref="CR4">INDEX(Transcriptome!BO$2:BO$28,MATCH(1,(Transcriptome!$A$2:$A$28=$B4)*(Transcriptome!$C$2:$C$28=$E4),0))</f>
        <v>1.4410124598864966</v>
      </c>
      <c r="CS4">
        <f t="array" ref="CS4">INDEX(Transcriptome!BP$2:BP$28,MATCH(1,(Transcriptome!$A$2:$A$28=$B4)*(Transcriptome!$C$2:$C$28=$E4),0))</f>
        <v>0.5793848749027265</v>
      </c>
      <c r="CT4">
        <f t="array" ref="CT4">INDEX(Transcriptome!BQ$2:BQ$28,MATCH(1,(Transcriptome!$A$2:$A$28=$B4)*(Transcriptome!$C$2:$C$28=$E4),0))</f>
        <v>1</v>
      </c>
      <c r="CU4">
        <f t="array" ref="CU4">INDEX(Transcriptome!BR$2:BR$28,MATCH(1,(Transcriptome!$A$2:$A$28=$B4)*(Transcriptome!$C$2:$C$28=$E4),0))</f>
        <v>1.3555456312582743</v>
      </c>
    </row>
    <row r="5" spans="1:99">
      <c r="A5">
        <f>Glutamine!A10</f>
        <v>3</v>
      </c>
      <c r="B5" t="s">
        <v>583</v>
      </c>
      <c r="C5" s="324" t="s">
        <v>586</v>
      </c>
      <c r="D5">
        <v>1</v>
      </c>
      <c r="E5" t="s">
        <v>513</v>
      </c>
      <c r="F5" s="477">
        <f>'Growth Regression'!R5</f>
        <v>3.4670138888868678</v>
      </c>
      <c r="G5" s="477">
        <f>'Growth Regression'!S5</f>
        <v>83.208333333284827</v>
      </c>
      <c r="H5">
        <f>AVERAGE('TL input - regression'!L5:L6)</f>
        <v>31.666999711361264</v>
      </c>
      <c r="I5">
        <f>AVERAGE('TL input - regression'!M5:M6)</f>
        <v>4.8290408525754884</v>
      </c>
      <c r="J5">
        <f>AVERAGE('TL input - regression'!N5:N6)</f>
        <v>0.503</v>
      </c>
      <c r="K5">
        <f>AVERAGE('TL input - regression'!O5:O6)</f>
        <v>5.0984999999999996</v>
      </c>
      <c r="L5">
        <f>AVERAGE('TL input - regression'!P5:P6)</f>
        <v>1.6545000000000001</v>
      </c>
      <c r="M5">
        <f>'Growth Regression'!P5</f>
        <v>2.4573937262705133E-2</v>
      </c>
      <c r="N5">
        <f>M5/'Growth Regression'!$O$24</f>
        <v>0.91688340450187766</v>
      </c>
      <c r="O5">
        <f>'Post Process Calc.'!C23</f>
        <v>8.6604471299917329E-2</v>
      </c>
      <c r="P5">
        <f>'Post Process Calc.'!D23</f>
        <v>5.2883106584454796E-2</v>
      </c>
      <c r="Q5">
        <f>'Post Process Calc.'!E23</f>
        <v>-7.1954531825508599E-3</v>
      </c>
      <c r="R5">
        <f>'Post Process Calc.'!F23</f>
        <v>9.3928315076893039E-4</v>
      </c>
      <c r="S5">
        <f>'Post Process Calc.'!G23</f>
        <v>-9.1239625228728399E-3</v>
      </c>
      <c r="T5">
        <f t="shared" si="2"/>
        <v>0.61062790166245462</v>
      </c>
      <c r="U5">
        <f t="shared" si="4"/>
        <v>54.127794562448329</v>
      </c>
      <c r="V5">
        <f t="shared" si="4"/>
        <v>33.05194161528425</v>
      </c>
      <c r="W5">
        <f t="shared" si="0"/>
        <v>-4.4971582390942872</v>
      </c>
      <c r="X5">
        <f t="shared" si="0"/>
        <v>0.58705196923058145</v>
      </c>
      <c r="Y5">
        <f t="shared" si="0"/>
        <v>-5.702476576795525</v>
      </c>
      <c r="Z5">
        <v>100</v>
      </c>
      <c r="AA5">
        <v>0.32</v>
      </c>
      <c r="AB5">
        <v>7</v>
      </c>
      <c r="AC5">
        <v>0.7</v>
      </c>
      <c r="AD5">
        <f t="shared" si="1"/>
        <v>5.0118723362727164E-8</v>
      </c>
      <c r="AE5">
        <v>1</v>
      </c>
      <c r="AF5">
        <v>0.311</v>
      </c>
      <c r="AG5">
        <f t="array" ref="AG5">INDEX(Transcriptome!D$2:D$28,MATCH(1,(Transcriptome!$A$2:$A$28=$B5)*(Transcriptome!$C$2:$C$28=$E5),0))</f>
        <v>0.80840159635551412</v>
      </c>
      <c r="AH5">
        <f t="array" ref="AH5">INDEX(Transcriptome!E$2:E$28,MATCH(1,(Transcriptome!$A$2:$A$28=$B5)*(Transcriptome!$C$2:$C$28=$E5),0))</f>
        <v>1.5163732496679212</v>
      </c>
      <c r="AI5">
        <f t="array" ref="AI5">INDEX(Transcriptome!F$2:F$28,MATCH(1,(Transcriptome!$A$2:$A$28=$B5)*(Transcriptome!$C$2:$C$28=$E5),0))</f>
        <v>1.1218283788538985</v>
      </c>
      <c r="AJ5">
        <f t="array" ref="AJ5">INDEX(Transcriptome!G$2:G$28,MATCH(1,(Transcriptome!$A$2:$A$28=$B5)*(Transcriptome!$C$2:$C$28=$E5),0))</f>
        <v>0.54718463568993359</v>
      </c>
      <c r="AK5">
        <f t="array" ref="AK5">INDEX(Transcriptome!H$2:H$28,MATCH(1,(Transcriptome!$A$2:$A$28=$B5)*(Transcriptome!$C$2:$C$28=$E5),0))</f>
        <v>0</v>
      </c>
      <c r="AL5">
        <f t="array" ref="AL5">INDEX(Transcriptome!I$2:I$28,MATCH(1,(Transcriptome!$A$2:$A$28=$B5)*(Transcriptome!$C$2:$C$28=$E5),0))</f>
        <v>1.21326487788329</v>
      </c>
      <c r="AM5">
        <f t="array" ref="AM5">INDEX(Transcriptome!J$2:J$28,MATCH(1,(Transcriptome!$A$2:$A$28=$B5)*(Transcriptome!$C$2:$C$28=$E5),0))</f>
        <v>1.0655409214479317</v>
      </c>
      <c r="AN5">
        <f t="array" ref="AN5">INDEX(Transcriptome!K$2:K$28,MATCH(1,(Transcriptome!$A$2:$A$28=$B5)*(Transcriptome!$C$2:$C$28=$E5),0))</f>
        <v>0.99473906672325785</v>
      </c>
      <c r="AO5">
        <f t="array" ref="AO5">INDEX(Transcriptome!L$2:L$28,MATCH(1,(Transcriptome!$A$2:$A$28=$B5)*(Transcriptome!$C$2:$C$28=$E5),0))</f>
        <v>1.0003087268363742</v>
      </c>
      <c r="AP5">
        <f t="array" ref="AP5">INDEX(Transcriptome!M$2:M$28,MATCH(1,(Transcriptome!$A$2:$A$28=$B5)*(Transcriptome!$C$2:$C$28=$E5),0))</f>
        <v>1.3775577585380128</v>
      </c>
      <c r="AQ5">
        <f t="array" ref="AQ5">INDEX(Transcriptome!N$2:N$28,MATCH(1,(Transcriptome!$A$2:$A$28=$B5)*(Transcriptome!$C$2:$C$28=$E5),0))</f>
        <v>0.81114178526603686</v>
      </c>
      <c r="AR5">
        <f t="array" ref="AR5">INDEX(Transcriptome!O$2:O$28,MATCH(1,(Transcriptome!$A$2:$A$28=$B5)*(Transcriptome!$C$2:$C$28=$E5),0))</f>
        <v>1.1696661685593308</v>
      </c>
      <c r="AS5">
        <f t="array" ref="AS5">INDEX(Transcriptome!P$2:P$28,MATCH(1,(Transcriptome!$A$2:$A$28=$B5)*(Transcriptome!$C$2:$C$28=$E5),0))</f>
        <v>1.2073370579107578</v>
      </c>
      <c r="AT5">
        <f t="array" ref="AT5">INDEX(Transcriptome!Q$2:Q$28,MATCH(1,(Transcriptome!$A$2:$A$28=$B5)*(Transcriptome!$C$2:$C$28=$E5),0))</f>
        <v>0.58362943726722871</v>
      </c>
      <c r="AU5">
        <f t="array" ref="AU5">INDEX(Transcriptome!R$2:R$28,MATCH(1,(Transcriptome!$A$2:$A$28=$B5)*(Transcriptome!$C$2:$C$28=$E5),0))</f>
        <v>0.50376877903698547</v>
      </c>
      <c r="AV5">
        <f t="array" ref="AV5">INDEX(Transcriptome!S$2:S$28,MATCH(1,(Transcriptome!$A$2:$A$28=$B5)*(Transcriptome!$C$2:$C$28=$E5),0))</f>
        <v>0.46985710445636059</v>
      </c>
      <c r="AW5">
        <f t="array" ref="AW5">INDEX(Transcriptome!T$2:T$28,MATCH(1,(Transcriptome!$A$2:$A$28=$B5)*(Transcriptome!$C$2:$C$28=$E5),0))</f>
        <v>1.1189256123640647</v>
      </c>
      <c r="AX5">
        <f t="array" ref="AX5">INDEX(Transcriptome!U$2:U$28,MATCH(1,(Transcriptome!$A$2:$A$28=$B5)*(Transcriptome!$C$2:$C$28=$E5),0))</f>
        <v>3.5410137925199292</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0.88665697502311858</v>
      </c>
      <c r="BB5">
        <f t="array" ref="BB5">INDEX(Transcriptome!Y$2:Y$28,MATCH(1,(Transcriptome!$A$2:$A$28=$B5)*(Transcriptome!$C$2:$C$28=$E5),0))</f>
        <v>0</v>
      </c>
      <c r="BC5">
        <f t="array" ref="BC5">INDEX(Transcriptome!Z$2:Z$28,MATCH(1,(Transcriptome!$A$2:$A$28=$B5)*(Transcriptome!$C$2:$C$28=$E5),0))</f>
        <v>1.1899558091643074</v>
      </c>
      <c r="BD5">
        <f t="array" ref="BD5">INDEX(Transcriptome!AA$2:AA$28,MATCH(1,(Transcriptome!$A$2:$A$28=$B5)*(Transcriptome!$C$2:$C$28=$E5),0))</f>
        <v>1.2011425699950584</v>
      </c>
      <c r="BE5">
        <f t="array" ref="BE5">INDEX(Transcriptome!AB$2:AB$28,MATCH(1,(Transcriptome!$A$2:$A$28=$B5)*(Transcriptome!$C$2:$C$28=$E5),0))</f>
        <v>0.42782681289615299</v>
      </c>
      <c r="BF5">
        <f t="array" ref="BF5">INDEX(Transcriptome!AC$2:AC$28,MATCH(1,(Transcriptome!$A$2:$A$28=$B5)*(Transcriptome!$C$2:$C$28=$E5),0))</f>
        <v>0.99882183295258842</v>
      </c>
      <c r="BG5">
        <f t="array" ref="BG5">INDEX(Transcriptome!AD$2:AD$28,MATCH(1,(Transcriptome!$A$2:$A$28=$B5)*(Transcriptome!$C$2:$C$28=$E5),0))</f>
        <v>0.85625549574435611</v>
      </c>
      <c r="BH5">
        <f t="array" ref="BH5">INDEX(Transcriptome!AE$2:AE$28,MATCH(1,(Transcriptome!$A$2:$A$28=$B5)*(Transcriptome!$C$2:$C$28=$E5),0))</f>
        <v>1.432947670810945</v>
      </c>
      <c r="BI5">
        <f t="array" ref="BI5">INDEX(Transcriptome!AF$2:AF$28,MATCH(1,(Transcriptome!$A$2:$A$28=$B5)*(Transcriptome!$C$2:$C$28=$E5),0))</f>
        <v>0.59392555830865223</v>
      </c>
      <c r="BJ5">
        <f t="array" ref="BJ5">INDEX(Transcriptome!AG$2:AG$28,MATCH(1,(Transcriptome!$A$2:$A$28=$B5)*(Transcriptome!$C$2:$C$28=$E5),0))</f>
        <v>0.48730497239940024</v>
      </c>
      <c r="BK5">
        <f t="array" ref="BK5">INDEX(Transcriptome!AH$2:AH$28,MATCH(1,(Transcriptome!$A$2:$A$28=$B5)*(Transcriptome!$C$2:$C$28=$E5),0))</f>
        <v>1.8095179354972706</v>
      </c>
      <c r="BL5">
        <f t="array" ref="BL5">INDEX(Transcriptome!AI$2:AI$28,MATCH(1,(Transcriptome!$A$2:$A$28=$B5)*(Transcriptome!$C$2:$C$28=$E5),0))</f>
        <v>0.71240057843874782</v>
      </c>
      <c r="BM5">
        <f t="array" ref="BM5">INDEX(Transcriptome!AJ$2:AJ$28,MATCH(1,(Transcriptome!$A$2:$A$28=$B5)*(Transcriptome!$C$2:$C$28=$E5),0))</f>
        <v>0.87499852201140327</v>
      </c>
      <c r="BN5">
        <f t="array" ref="BN5">INDEX(Transcriptome!AK$2:AK$28,MATCH(1,(Transcriptome!$A$2:$A$28=$B5)*(Transcriptome!$C$2:$C$28=$E5),0))</f>
        <v>0.65277414413996737</v>
      </c>
      <c r="BO5">
        <f t="array" ref="BO5">INDEX(Transcriptome!AL$2:AL$28,MATCH(1,(Transcriptome!$A$2:$A$28=$B5)*(Transcriptome!$C$2:$C$28=$E5),0))</f>
        <v>1</v>
      </c>
      <c r="BP5">
        <f t="array" ref="BP5">INDEX(Transcriptome!AM$2:AM$28,MATCH(1,(Transcriptome!$A$2:$A$28=$B5)*(Transcriptome!$C$2:$C$28=$E5),0))</f>
        <v>0.71122483365382949</v>
      </c>
      <c r="BQ5">
        <f t="array" ref="BQ5">INDEX(Transcriptome!AN$2:AN$28,MATCH(1,(Transcriptome!$A$2:$A$28=$B5)*(Transcriptome!$C$2:$C$28=$E5),0))</f>
        <v>0.98918496260154987</v>
      </c>
      <c r="BR5">
        <f t="array" ref="BR5">INDEX(Transcriptome!AO$2:AO$28,MATCH(1,(Transcriptome!$A$2:$A$28=$B5)*(Transcriptome!$C$2:$C$28=$E5),0))</f>
        <v>1.0632881677534851</v>
      </c>
      <c r="BS5">
        <f t="array" ref="BS5">INDEX(Transcriptome!AP$2:AP$28,MATCH(1,(Transcriptome!$A$2:$A$28=$B5)*(Transcriptome!$C$2:$C$28=$E5),0))</f>
        <v>1.0207894409757674</v>
      </c>
      <c r="BT5">
        <f t="array" ref="BT5">INDEX(Transcriptome!AQ$2:AQ$28,MATCH(1,(Transcriptome!$A$2:$A$28=$B5)*(Transcriptome!$C$2:$C$28=$E5),0))</f>
        <v>1.3069351817787282</v>
      </c>
      <c r="BU5">
        <f t="array" ref="BU5">INDEX(Transcriptome!AR$2:AR$28,MATCH(1,(Transcriptome!$A$2:$A$28=$B5)*(Transcriptome!$C$2:$C$28=$E5),0))</f>
        <v>0.72172948001285797</v>
      </c>
      <c r="BV5">
        <f t="array" ref="BV5">INDEX(Transcriptome!AS$2:AS$28,MATCH(1,(Transcriptome!$A$2:$A$28=$B5)*(Transcriptome!$C$2:$C$28=$E5),0))</f>
        <v>0.88310890556595556</v>
      </c>
      <c r="BW5">
        <f t="array" ref="BW5">INDEX(Transcriptome!AT$2:AT$28,MATCH(1,(Transcriptome!$A$2:$A$28=$B5)*(Transcriptome!$C$2:$C$28=$E5),0))</f>
        <v>0.78068554124751866</v>
      </c>
      <c r="BX5">
        <f t="array" ref="BX5">INDEX(Transcriptome!AU$2:AU$28,MATCH(1,(Transcriptome!$A$2:$A$28=$B5)*(Transcriptome!$C$2:$C$28=$E5),0))</f>
        <v>1.6853604227569587</v>
      </c>
      <c r="BY5">
        <f t="array" ref="BY5">INDEX(Transcriptome!AV$2:AV$28,MATCH(1,(Transcriptome!$A$2:$A$28=$B5)*(Transcriptome!$C$2:$C$28=$E5),0))</f>
        <v>0.60019145421519393</v>
      </c>
      <c r="BZ5">
        <f t="array" ref="BZ5">INDEX(Transcriptome!AW$2:AW$28,MATCH(1,(Transcriptome!$A$2:$A$28=$B5)*(Transcriptome!$C$2:$C$28=$E5),0))</f>
        <v>0.81640008350667004</v>
      </c>
      <c r="CA5">
        <f t="array" ref="CA5">INDEX(Transcriptome!AX$2:AX$28,MATCH(1,(Transcriptome!$A$2:$A$28=$B5)*(Transcriptome!$C$2:$C$28=$E5),0))</f>
        <v>0.82787377286856667</v>
      </c>
      <c r="CB5">
        <f t="array" ref="CB5">INDEX(Transcriptome!AY$2:AY$28,MATCH(1,(Transcriptome!$A$2:$A$28=$B5)*(Transcriptome!$C$2:$C$28=$E5),0))</f>
        <v>0.89890108706972605</v>
      </c>
      <c r="CC5">
        <f t="array" ref="CC5">INDEX(Transcriptome!AZ$2:AZ$28,MATCH(1,(Transcriptome!$A$2:$A$28=$B5)*(Transcriptome!$C$2:$C$28=$E5),0))</f>
        <v>0.59861399415185224</v>
      </c>
      <c r="CD5">
        <f t="array" ref="CD5">INDEX(Transcriptome!BA$2:BA$28,MATCH(1,(Transcriptome!$A$2:$A$28=$B5)*(Transcriptome!$C$2:$C$28=$E5),0))</f>
        <v>1.8026104389010524</v>
      </c>
      <c r="CE5">
        <f t="array" ref="CE5">INDEX(Transcriptome!BB$2:BB$28,MATCH(1,(Transcriptome!$A$2:$A$28=$B5)*(Transcriptome!$C$2:$C$28=$E5),0))</f>
        <v>2.1137531601340016</v>
      </c>
      <c r="CF5">
        <f t="array" ref="CF5">INDEX(Transcriptome!BC$2:BC$28,MATCH(1,(Transcriptome!$A$2:$A$28=$B5)*(Transcriptome!$C$2:$C$28=$E5),0))</f>
        <v>0</v>
      </c>
      <c r="CG5">
        <f t="array" ref="CG5">INDEX(Transcriptome!BD$2:BD$28,MATCH(1,(Transcriptome!$A$2:$A$28=$B5)*(Transcriptome!$C$2:$C$28=$E5),0))</f>
        <v>1.4782234663879816</v>
      </c>
      <c r="CH5">
        <f t="array" ref="CH5">INDEX(Transcriptome!BE$2:BE$28,MATCH(1,(Transcriptome!$A$2:$A$28=$B5)*(Transcriptome!$C$2:$C$28=$E5),0))</f>
        <v>1.4666747772910123</v>
      </c>
      <c r="CI5">
        <f t="array" ref="CI5">INDEX(Transcriptome!BF$2:BF$28,MATCH(1,(Transcriptome!$A$2:$A$28=$B5)*(Transcriptome!$C$2:$C$28=$E5),0))</f>
        <v>1.507625498431161</v>
      </c>
      <c r="CJ5">
        <f t="array" ref="CJ5">INDEX(Transcriptome!BG$2:BG$28,MATCH(1,(Transcriptome!$A$2:$A$28=$B5)*(Transcriptome!$C$2:$C$28=$E5),0))</f>
        <v>2.5212399808112504</v>
      </c>
      <c r="CK5">
        <f t="array" ref="CK5">INDEX(Transcriptome!BH$2:BH$28,MATCH(1,(Transcriptome!$A$2:$A$28=$B5)*(Transcriptome!$C$2:$C$28=$E5),0))</f>
        <v>0.5793848749027265</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3.5568635172654277</v>
      </c>
      <c r="CO5">
        <f t="array" ref="CO5">INDEX(Transcriptome!BL$2:BL$28,MATCH(1,(Transcriptome!$A$2:$A$28=$B5)*(Transcriptome!$C$2:$C$28=$E5),0))</f>
        <v>2.3392666351837739</v>
      </c>
      <c r="CP5">
        <f t="array" ref="CP5">INDEX(Transcriptome!BM$2:BM$28,MATCH(1,(Transcriptome!$A$2:$A$28=$B5)*(Transcriptome!$C$2:$C$28=$E5),0))</f>
        <v>0.65806154225315017</v>
      </c>
      <c r="CQ5">
        <f t="array" ref="CQ5">INDEX(Transcriptome!BN$2:BN$28,MATCH(1,(Transcriptome!$A$2:$A$28=$B5)*(Transcriptome!$C$2:$C$28=$E5),0))</f>
        <v>36.47398676016153</v>
      </c>
      <c r="CR5">
        <f t="array" ref="CR5">INDEX(Transcriptome!BO$2:BO$28,MATCH(1,(Transcriptome!$A$2:$A$28=$B5)*(Transcriptome!$C$2:$C$28=$E5),0))</f>
        <v>1.4410124598864966</v>
      </c>
      <c r="CS5">
        <f t="array" ref="CS5">INDEX(Transcriptome!BP$2:BP$28,MATCH(1,(Transcriptome!$A$2:$A$28=$B5)*(Transcriptome!$C$2:$C$28=$E5),0))</f>
        <v>0.5793848749027265</v>
      </c>
      <c r="CT5">
        <f t="array" ref="CT5">INDEX(Transcriptome!BQ$2:BQ$28,MATCH(1,(Transcriptome!$A$2:$A$28=$B5)*(Transcriptome!$C$2:$C$28=$E5),0))</f>
        <v>1</v>
      </c>
      <c r="CU5">
        <f t="array" ref="CU5">INDEX(Transcriptome!BR$2:BR$28,MATCH(1,(Transcriptome!$A$2:$A$28=$B5)*(Transcriptome!$C$2:$C$28=$E5),0))</f>
        <v>1.3555456312582743</v>
      </c>
    </row>
    <row r="6" spans="1:99">
      <c r="A6">
        <f>Glutamine!A11</f>
        <v>4</v>
      </c>
      <c r="B6" t="s">
        <v>583</v>
      </c>
      <c r="C6" s="324" t="s">
        <v>586</v>
      </c>
      <c r="D6">
        <v>1</v>
      </c>
      <c r="E6" t="s">
        <v>513</v>
      </c>
      <c r="F6" s="477">
        <f>'Growth Regression'!R6</f>
        <v>4.4027777777773736</v>
      </c>
      <c r="G6" s="477">
        <f>'Growth Regression'!S6</f>
        <v>105.66666666665697</v>
      </c>
      <c r="H6">
        <f>AVERAGE('TL input - regression'!L6:L7)</f>
        <v>33.665267878949351</v>
      </c>
      <c r="I6">
        <f>AVERAGE('TL input - regression'!M6:M7)</f>
        <v>6.7162522202486681</v>
      </c>
      <c r="J6">
        <f>AVERAGE('TL input - regression'!N6:N7)</f>
        <v>0.80400000000000005</v>
      </c>
      <c r="K6">
        <f>AVERAGE('TL input - regression'!O6:O7)</f>
        <v>6.0880000000000001</v>
      </c>
      <c r="L6">
        <f>AVERAGE('TL input - regression'!P6:P7)</f>
        <v>1.696</v>
      </c>
      <c r="M6">
        <f>'Growth Regression'!P6</f>
        <v>2.2815212816208186E-2</v>
      </c>
      <c r="N6">
        <f>M6/'Growth Regression'!$O$24</f>
        <v>0.85126326228184779</v>
      </c>
      <c r="O6">
        <f>'Post Process Calc.'!C24</f>
        <v>7.5325407257936558E-2</v>
      </c>
      <c r="P6">
        <f>'Post Process Calc.'!D24</f>
        <v>3.6162685614812624E-2</v>
      </c>
      <c r="Q6">
        <f>'Post Process Calc.'!E24</f>
        <v>-7.8010140067021495E-3</v>
      </c>
      <c r="R6">
        <f>'Post Process Calc.'!F24</f>
        <v>3.3083444115931532E-3</v>
      </c>
      <c r="S6">
        <f>'Post Process Calc.'!G24</f>
        <v>-6.0721165722529809E-3</v>
      </c>
      <c r="T6">
        <f t="shared" si="2"/>
        <v>0.48008616124677367</v>
      </c>
      <c r="U6">
        <f t="shared" si="4"/>
        <v>47.078379536210349</v>
      </c>
      <c r="V6">
        <f t="shared" si="4"/>
        <v>22.601678509257891</v>
      </c>
      <c r="W6">
        <f t="shared" si="0"/>
        <v>-4.8756337541888435</v>
      </c>
      <c r="X6">
        <f t="shared" si="0"/>
        <v>2.0677152572457205</v>
      </c>
      <c r="Y6">
        <f t="shared" si="0"/>
        <v>-3.7950728576581128</v>
      </c>
      <c r="Z6">
        <v>100</v>
      </c>
      <c r="AA6">
        <v>0.32</v>
      </c>
      <c r="AB6">
        <v>7</v>
      </c>
      <c r="AC6">
        <v>0.7</v>
      </c>
      <c r="AD6">
        <f t="shared" si="1"/>
        <v>5.0118723362727164E-8</v>
      </c>
      <c r="AE6">
        <v>1</v>
      </c>
      <c r="AF6">
        <v>0.311</v>
      </c>
      <c r="AG6">
        <f t="array" ref="AG6">INDEX(Transcriptome!D$2:D$28,MATCH(1,(Transcriptome!$A$2:$A$28=$B6)*(Transcriptome!$C$2:$C$28=$E6),0))</f>
        <v>0.80840159635551412</v>
      </c>
      <c r="AH6">
        <f t="array" ref="AH6">INDEX(Transcriptome!E$2:E$28,MATCH(1,(Transcriptome!$A$2:$A$28=$B6)*(Transcriptome!$C$2:$C$28=$E6),0))</f>
        <v>1.5163732496679212</v>
      </c>
      <c r="AI6">
        <f t="array" ref="AI6">INDEX(Transcriptome!F$2:F$28,MATCH(1,(Transcriptome!$A$2:$A$28=$B6)*(Transcriptome!$C$2:$C$28=$E6),0))</f>
        <v>1.1218283788538985</v>
      </c>
      <c r="AJ6">
        <f t="array" ref="AJ6">INDEX(Transcriptome!G$2:G$28,MATCH(1,(Transcriptome!$A$2:$A$28=$B6)*(Transcriptome!$C$2:$C$28=$E6),0))</f>
        <v>0.54718463568993359</v>
      </c>
      <c r="AK6">
        <f t="array" ref="AK6">INDEX(Transcriptome!H$2:H$28,MATCH(1,(Transcriptome!$A$2:$A$28=$B6)*(Transcriptome!$C$2:$C$28=$E6),0))</f>
        <v>0</v>
      </c>
      <c r="AL6">
        <f t="array" ref="AL6">INDEX(Transcriptome!I$2:I$28,MATCH(1,(Transcriptome!$A$2:$A$28=$B6)*(Transcriptome!$C$2:$C$28=$E6),0))</f>
        <v>1.21326487788329</v>
      </c>
      <c r="AM6">
        <f t="array" ref="AM6">INDEX(Transcriptome!J$2:J$28,MATCH(1,(Transcriptome!$A$2:$A$28=$B6)*(Transcriptome!$C$2:$C$28=$E6),0))</f>
        <v>1.0655409214479317</v>
      </c>
      <c r="AN6">
        <f t="array" ref="AN6">INDEX(Transcriptome!K$2:K$28,MATCH(1,(Transcriptome!$A$2:$A$28=$B6)*(Transcriptome!$C$2:$C$28=$E6),0))</f>
        <v>0.99473906672325785</v>
      </c>
      <c r="AO6">
        <f t="array" ref="AO6">INDEX(Transcriptome!L$2:L$28,MATCH(1,(Transcriptome!$A$2:$A$28=$B6)*(Transcriptome!$C$2:$C$28=$E6),0))</f>
        <v>1.0003087268363742</v>
      </c>
      <c r="AP6">
        <f t="array" ref="AP6">INDEX(Transcriptome!M$2:M$28,MATCH(1,(Transcriptome!$A$2:$A$28=$B6)*(Transcriptome!$C$2:$C$28=$E6),0))</f>
        <v>1.3775577585380128</v>
      </c>
      <c r="AQ6">
        <f t="array" ref="AQ6">INDEX(Transcriptome!N$2:N$28,MATCH(1,(Transcriptome!$A$2:$A$28=$B6)*(Transcriptome!$C$2:$C$28=$E6),0))</f>
        <v>0.81114178526603686</v>
      </c>
      <c r="AR6">
        <f t="array" ref="AR6">INDEX(Transcriptome!O$2:O$28,MATCH(1,(Transcriptome!$A$2:$A$28=$B6)*(Transcriptome!$C$2:$C$28=$E6),0))</f>
        <v>1.1696661685593308</v>
      </c>
      <c r="AS6">
        <f t="array" ref="AS6">INDEX(Transcriptome!P$2:P$28,MATCH(1,(Transcriptome!$A$2:$A$28=$B6)*(Transcriptome!$C$2:$C$28=$E6),0))</f>
        <v>1.2073370579107578</v>
      </c>
      <c r="AT6">
        <f t="array" ref="AT6">INDEX(Transcriptome!Q$2:Q$28,MATCH(1,(Transcriptome!$A$2:$A$28=$B6)*(Transcriptome!$C$2:$C$28=$E6),0))</f>
        <v>0.58362943726722871</v>
      </c>
      <c r="AU6">
        <f t="array" ref="AU6">INDEX(Transcriptome!R$2:R$28,MATCH(1,(Transcriptome!$A$2:$A$28=$B6)*(Transcriptome!$C$2:$C$28=$E6),0))</f>
        <v>0.50376877903698547</v>
      </c>
      <c r="AV6">
        <f t="array" ref="AV6">INDEX(Transcriptome!S$2:S$28,MATCH(1,(Transcriptome!$A$2:$A$28=$B6)*(Transcriptome!$C$2:$C$28=$E6),0))</f>
        <v>0.46985710445636059</v>
      </c>
      <c r="AW6">
        <f t="array" ref="AW6">INDEX(Transcriptome!T$2:T$28,MATCH(1,(Transcriptome!$A$2:$A$28=$B6)*(Transcriptome!$C$2:$C$28=$E6),0))</f>
        <v>1.1189256123640647</v>
      </c>
      <c r="AX6">
        <f t="array" ref="AX6">INDEX(Transcriptome!U$2:U$28,MATCH(1,(Transcriptome!$A$2:$A$28=$B6)*(Transcriptome!$C$2:$C$28=$E6),0))</f>
        <v>3.5410137925199292</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0.88665697502311858</v>
      </c>
      <c r="BB6">
        <f t="array" ref="BB6">INDEX(Transcriptome!Y$2:Y$28,MATCH(1,(Transcriptome!$A$2:$A$28=$B6)*(Transcriptome!$C$2:$C$28=$E6),0))</f>
        <v>0</v>
      </c>
      <c r="BC6">
        <f t="array" ref="BC6">INDEX(Transcriptome!Z$2:Z$28,MATCH(1,(Transcriptome!$A$2:$A$28=$B6)*(Transcriptome!$C$2:$C$28=$E6),0))</f>
        <v>1.1899558091643074</v>
      </c>
      <c r="BD6">
        <f t="array" ref="BD6">INDEX(Transcriptome!AA$2:AA$28,MATCH(1,(Transcriptome!$A$2:$A$28=$B6)*(Transcriptome!$C$2:$C$28=$E6),0))</f>
        <v>1.2011425699950584</v>
      </c>
      <c r="BE6">
        <f t="array" ref="BE6">INDEX(Transcriptome!AB$2:AB$28,MATCH(1,(Transcriptome!$A$2:$A$28=$B6)*(Transcriptome!$C$2:$C$28=$E6),0))</f>
        <v>0.42782681289615299</v>
      </c>
      <c r="BF6">
        <f t="array" ref="BF6">INDEX(Transcriptome!AC$2:AC$28,MATCH(1,(Transcriptome!$A$2:$A$28=$B6)*(Transcriptome!$C$2:$C$28=$E6),0))</f>
        <v>0.99882183295258842</v>
      </c>
      <c r="BG6">
        <f t="array" ref="BG6">INDEX(Transcriptome!AD$2:AD$28,MATCH(1,(Transcriptome!$A$2:$A$28=$B6)*(Transcriptome!$C$2:$C$28=$E6),0))</f>
        <v>0.85625549574435611</v>
      </c>
      <c r="BH6">
        <f t="array" ref="BH6">INDEX(Transcriptome!AE$2:AE$28,MATCH(1,(Transcriptome!$A$2:$A$28=$B6)*(Transcriptome!$C$2:$C$28=$E6),0))</f>
        <v>1.432947670810945</v>
      </c>
      <c r="BI6">
        <f t="array" ref="BI6">INDEX(Transcriptome!AF$2:AF$28,MATCH(1,(Transcriptome!$A$2:$A$28=$B6)*(Transcriptome!$C$2:$C$28=$E6),0))</f>
        <v>0.59392555830865223</v>
      </c>
      <c r="BJ6">
        <f t="array" ref="BJ6">INDEX(Transcriptome!AG$2:AG$28,MATCH(1,(Transcriptome!$A$2:$A$28=$B6)*(Transcriptome!$C$2:$C$28=$E6),0))</f>
        <v>0.48730497239940024</v>
      </c>
      <c r="BK6">
        <f t="array" ref="BK6">INDEX(Transcriptome!AH$2:AH$28,MATCH(1,(Transcriptome!$A$2:$A$28=$B6)*(Transcriptome!$C$2:$C$28=$E6),0))</f>
        <v>1.8095179354972706</v>
      </c>
      <c r="BL6">
        <f t="array" ref="BL6">INDEX(Transcriptome!AI$2:AI$28,MATCH(1,(Transcriptome!$A$2:$A$28=$B6)*(Transcriptome!$C$2:$C$28=$E6),0))</f>
        <v>0.71240057843874782</v>
      </c>
      <c r="BM6">
        <f t="array" ref="BM6">INDEX(Transcriptome!AJ$2:AJ$28,MATCH(1,(Transcriptome!$A$2:$A$28=$B6)*(Transcriptome!$C$2:$C$28=$E6),0))</f>
        <v>0.87499852201140327</v>
      </c>
      <c r="BN6">
        <f t="array" ref="BN6">INDEX(Transcriptome!AK$2:AK$28,MATCH(1,(Transcriptome!$A$2:$A$28=$B6)*(Transcriptome!$C$2:$C$28=$E6),0))</f>
        <v>0.65277414413996737</v>
      </c>
      <c r="BO6">
        <f t="array" ref="BO6">INDEX(Transcriptome!AL$2:AL$28,MATCH(1,(Transcriptome!$A$2:$A$28=$B6)*(Transcriptome!$C$2:$C$28=$E6),0))</f>
        <v>1</v>
      </c>
      <c r="BP6">
        <f t="array" ref="BP6">INDEX(Transcriptome!AM$2:AM$28,MATCH(1,(Transcriptome!$A$2:$A$28=$B6)*(Transcriptome!$C$2:$C$28=$E6),0))</f>
        <v>0.71122483365382949</v>
      </c>
      <c r="BQ6">
        <f t="array" ref="BQ6">INDEX(Transcriptome!AN$2:AN$28,MATCH(1,(Transcriptome!$A$2:$A$28=$B6)*(Transcriptome!$C$2:$C$28=$E6),0))</f>
        <v>0.98918496260154987</v>
      </c>
      <c r="BR6">
        <f t="array" ref="BR6">INDEX(Transcriptome!AO$2:AO$28,MATCH(1,(Transcriptome!$A$2:$A$28=$B6)*(Transcriptome!$C$2:$C$28=$E6),0))</f>
        <v>1.0632881677534851</v>
      </c>
      <c r="BS6">
        <f t="array" ref="BS6">INDEX(Transcriptome!AP$2:AP$28,MATCH(1,(Transcriptome!$A$2:$A$28=$B6)*(Transcriptome!$C$2:$C$28=$E6),0))</f>
        <v>1.0207894409757674</v>
      </c>
      <c r="BT6">
        <f t="array" ref="BT6">INDEX(Transcriptome!AQ$2:AQ$28,MATCH(1,(Transcriptome!$A$2:$A$28=$B6)*(Transcriptome!$C$2:$C$28=$E6),0))</f>
        <v>1.3069351817787282</v>
      </c>
      <c r="BU6">
        <f t="array" ref="BU6">INDEX(Transcriptome!AR$2:AR$28,MATCH(1,(Transcriptome!$A$2:$A$28=$B6)*(Transcriptome!$C$2:$C$28=$E6),0))</f>
        <v>0.72172948001285797</v>
      </c>
      <c r="BV6">
        <f t="array" ref="BV6">INDEX(Transcriptome!AS$2:AS$28,MATCH(1,(Transcriptome!$A$2:$A$28=$B6)*(Transcriptome!$C$2:$C$28=$E6),0))</f>
        <v>0.88310890556595556</v>
      </c>
      <c r="BW6">
        <f t="array" ref="BW6">INDEX(Transcriptome!AT$2:AT$28,MATCH(1,(Transcriptome!$A$2:$A$28=$B6)*(Transcriptome!$C$2:$C$28=$E6),0))</f>
        <v>0.78068554124751866</v>
      </c>
      <c r="BX6">
        <f t="array" ref="BX6">INDEX(Transcriptome!AU$2:AU$28,MATCH(1,(Transcriptome!$A$2:$A$28=$B6)*(Transcriptome!$C$2:$C$28=$E6),0))</f>
        <v>1.6853604227569587</v>
      </c>
      <c r="BY6">
        <f t="array" ref="BY6">INDEX(Transcriptome!AV$2:AV$28,MATCH(1,(Transcriptome!$A$2:$A$28=$B6)*(Transcriptome!$C$2:$C$28=$E6),0))</f>
        <v>0.60019145421519393</v>
      </c>
      <c r="BZ6">
        <f t="array" ref="BZ6">INDEX(Transcriptome!AW$2:AW$28,MATCH(1,(Transcriptome!$A$2:$A$28=$B6)*(Transcriptome!$C$2:$C$28=$E6),0))</f>
        <v>0.81640008350667004</v>
      </c>
      <c r="CA6">
        <f t="array" ref="CA6">INDEX(Transcriptome!AX$2:AX$28,MATCH(1,(Transcriptome!$A$2:$A$28=$B6)*(Transcriptome!$C$2:$C$28=$E6),0))</f>
        <v>0.82787377286856667</v>
      </c>
      <c r="CB6">
        <f t="array" ref="CB6">INDEX(Transcriptome!AY$2:AY$28,MATCH(1,(Transcriptome!$A$2:$A$28=$B6)*(Transcriptome!$C$2:$C$28=$E6),0))</f>
        <v>0.89890108706972605</v>
      </c>
      <c r="CC6">
        <f t="array" ref="CC6">INDEX(Transcriptome!AZ$2:AZ$28,MATCH(1,(Transcriptome!$A$2:$A$28=$B6)*(Transcriptome!$C$2:$C$28=$E6),0))</f>
        <v>0.59861399415185224</v>
      </c>
      <c r="CD6">
        <f t="array" ref="CD6">INDEX(Transcriptome!BA$2:BA$28,MATCH(1,(Transcriptome!$A$2:$A$28=$B6)*(Transcriptome!$C$2:$C$28=$E6),0))</f>
        <v>1.8026104389010524</v>
      </c>
      <c r="CE6">
        <f t="array" ref="CE6">INDEX(Transcriptome!BB$2:BB$28,MATCH(1,(Transcriptome!$A$2:$A$28=$B6)*(Transcriptome!$C$2:$C$28=$E6),0))</f>
        <v>2.1137531601340016</v>
      </c>
      <c r="CF6">
        <f t="array" ref="CF6">INDEX(Transcriptome!BC$2:BC$28,MATCH(1,(Transcriptome!$A$2:$A$28=$B6)*(Transcriptome!$C$2:$C$28=$E6),0))</f>
        <v>0</v>
      </c>
      <c r="CG6">
        <f t="array" ref="CG6">INDEX(Transcriptome!BD$2:BD$28,MATCH(1,(Transcriptome!$A$2:$A$28=$B6)*(Transcriptome!$C$2:$C$28=$E6),0))</f>
        <v>1.4782234663879816</v>
      </c>
      <c r="CH6">
        <f t="array" ref="CH6">INDEX(Transcriptome!BE$2:BE$28,MATCH(1,(Transcriptome!$A$2:$A$28=$B6)*(Transcriptome!$C$2:$C$28=$E6),0))</f>
        <v>1.4666747772910123</v>
      </c>
      <c r="CI6">
        <f t="array" ref="CI6">INDEX(Transcriptome!BF$2:BF$28,MATCH(1,(Transcriptome!$A$2:$A$28=$B6)*(Transcriptome!$C$2:$C$28=$E6),0))</f>
        <v>1.507625498431161</v>
      </c>
      <c r="CJ6">
        <f t="array" ref="CJ6">INDEX(Transcriptome!BG$2:BG$28,MATCH(1,(Transcriptome!$A$2:$A$28=$B6)*(Transcriptome!$C$2:$C$28=$E6),0))</f>
        <v>2.5212399808112504</v>
      </c>
      <c r="CK6">
        <f t="array" ref="CK6">INDEX(Transcriptome!BH$2:BH$28,MATCH(1,(Transcriptome!$A$2:$A$28=$B6)*(Transcriptome!$C$2:$C$28=$E6),0))</f>
        <v>0.5793848749027265</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3.5568635172654277</v>
      </c>
      <c r="CO6">
        <f t="array" ref="CO6">INDEX(Transcriptome!BL$2:BL$28,MATCH(1,(Transcriptome!$A$2:$A$28=$B6)*(Transcriptome!$C$2:$C$28=$E6),0))</f>
        <v>2.3392666351837739</v>
      </c>
      <c r="CP6">
        <f t="array" ref="CP6">INDEX(Transcriptome!BM$2:BM$28,MATCH(1,(Transcriptome!$A$2:$A$28=$B6)*(Transcriptome!$C$2:$C$28=$E6),0))</f>
        <v>0.65806154225315017</v>
      </c>
      <c r="CQ6">
        <f t="array" ref="CQ6">INDEX(Transcriptome!BN$2:BN$28,MATCH(1,(Transcriptome!$A$2:$A$28=$B6)*(Transcriptome!$C$2:$C$28=$E6),0))</f>
        <v>36.47398676016153</v>
      </c>
      <c r="CR6">
        <f t="array" ref="CR6">INDEX(Transcriptome!BO$2:BO$28,MATCH(1,(Transcriptome!$A$2:$A$28=$B6)*(Transcriptome!$C$2:$C$28=$E6),0))</f>
        <v>1.4410124598864966</v>
      </c>
      <c r="CS6">
        <f t="array" ref="CS6">INDEX(Transcriptome!BP$2:BP$28,MATCH(1,(Transcriptome!$A$2:$A$28=$B6)*(Transcriptome!$C$2:$C$28=$E6),0))</f>
        <v>0.5793848749027265</v>
      </c>
      <c r="CT6">
        <f t="array" ref="CT6">INDEX(Transcriptome!BQ$2:BQ$28,MATCH(1,(Transcriptome!$A$2:$A$28=$B6)*(Transcriptome!$C$2:$C$28=$E6),0))</f>
        <v>1</v>
      </c>
      <c r="CU6">
        <f t="array" ref="CU6">INDEX(Transcriptome!BR$2:BR$28,MATCH(1,(Transcriptome!$A$2:$A$28=$B6)*(Transcriptome!$C$2:$C$28=$E6),0))</f>
        <v>1.3555456312582743</v>
      </c>
    </row>
    <row r="7" spans="1:99">
      <c r="A7">
        <f>Glutamine!A12</f>
        <v>5</v>
      </c>
      <c r="B7" t="s">
        <v>583</v>
      </c>
      <c r="C7" s="324" t="s">
        <v>586</v>
      </c>
      <c r="D7">
        <v>1</v>
      </c>
      <c r="E7" t="s">
        <v>513</v>
      </c>
      <c r="F7" s="477">
        <f>'Growth Regression'!R7</f>
        <v>5.3534722222211713</v>
      </c>
      <c r="G7" s="477">
        <f>'Growth Regression'!S7</f>
        <v>128.48333333330811</v>
      </c>
      <c r="H7">
        <f>AVERAGE('TL input - regression'!L7:L8)</f>
        <v>33.887297675348037</v>
      </c>
      <c r="I7">
        <f>AVERAGE('TL input - regression'!M7:M8)</f>
        <v>9.2140319715808161</v>
      </c>
      <c r="J7">
        <f>AVERAGE('TL input - regression'!N7:N8)</f>
        <v>1.2690000000000001</v>
      </c>
      <c r="K7">
        <f>AVERAGE('TL input - regression'!O7:O8)</f>
        <v>6.6055000000000001</v>
      </c>
      <c r="L7">
        <f>AVERAGE('TL input - regression'!P7:P8)</f>
        <v>1.994</v>
      </c>
      <c r="M7">
        <f>'Growth Regression'!P7</f>
        <v>2.058288572864507E-2</v>
      </c>
      <c r="N7">
        <f>M7/'Growth Regression'!$O$24</f>
        <v>0.76797243110059665</v>
      </c>
      <c r="O7">
        <f>'Post Process Calc.'!C25</f>
        <v>6.289051606076719E-2</v>
      </c>
      <c r="P7">
        <f>'Post Process Calc.'!D25</f>
        <v>2.1087590806991536E-2</v>
      </c>
      <c r="Q7">
        <f>'Post Process Calc.'!E25</f>
        <v>-6.0312422651329521E-3</v>
      </c>
      <c r="R7">
        <f>'Post Process Calc.'!F25</f>
        <v>4.2779885486106369E-3</v>
      </c>
      <c r="S7">
        <f>'Post Process Calc.'!G25</f>
        <v>-3.2999731679041956E-3</v>
      </c>
      <c r="T7">
        <f t="shared" si="2"/>
        <v>0.3353063725318442</v>
      </c>
      <c r="U7">
        <f t="shared" si="4"/>
        <v>39.306572537979491</v>
      </c>
      <c r="V7">
        <f t="shared" si="4"/>
        <v>13.179744254369709</v>
      </c>
      <c r="W7">
        <f t="shared" si="0"/>
        <v>-3.769526415708095</v>
      </c>
      <c r="X7">
        <f t="shared" si="0"/>
        <v>2.6737428428816479</v>
      </c>
      <c r="Y7">
        <f t="shared" si="0"/>
        <v>-2.0624832299401223</v>
      </c>
      <c r="Z7">
        <v>100</v>
      </c>
      <c r="AA7">
        <v>0.32</v>
      </c>
      <c r="AB7">
        <v>7</v>
      </c>
      <c r="AC7">
        <v>0.7</v>
      </c>
      <c r="AD7">
        <f t="shared" si="1"/>
        <v>5.0118723362727164E-8</v>
      </c>
      <c r="AE7">
        <v>1</v>
      </c>
      <c r="AF7">
        <v>0.311</v>
      </c>
      <c r="AG7">
        <f t="array" ref="AG7">INDEX(Transcriptome!D$2:D$28,MATCH(1,(Transcriptome!$A$2:$A$28=$B7)*(Transcriptome!$C$2:$C$28=$E7),0))</f>
        <v>0.80840159635551412</v>
      </c>
      <c r="AH7">
        <f t="array" ref="AH7">INDEX(Transcriptome!E$2:E$28,MATCH(1,(Transcriptome!$A$2:$A$28=$B7)*(Transcriptome!$C$2:$C$28=$E7),0))</f>
        <v>1.5163732496679212</v>
      </c>
      <c r="AI7">
        <f t="array" ref="AI7">INDEX(Transcriptome!F$2:F$28,MATCH(1,(Transcriptome!$A$2:$A$28=$B7)*(Transcriptome!$C$2:$C$28=$E7),0))</f>
        <v>1.1218283788538985</v>
      </c>
      <c r="AJ7">
        <f t="array" ref="AJ7">INDEX(Transcriptome!G$2:G$28,MATCH(1,(Transcriptome!$A$2:$A$28=$B7)*(Transcriptome!$C$2:$C$28=$E7),0))</f>
        <v>0.54718463568993359</v>
      </c>
      <c r="AK7">
        <f t="array" ref="AK7">INDEX(Transcriptome!H$2:H$28,MATCH(1,(Transcriptome!$A$2:$A$28=$B7)*(Transcriptome!$C$2:$C$28=$E7),0))</f>
        <v>0</v>
      </c>
      <c r="AL7">
        <f t="array" ref="AL7">INDEX(Transcriptome!I$2:I$28,MATCH(1,(Transcriptome!$A$2:$A$28=$B7)*(Transcriptome!$C$2:$C$28=$E7),0))</f>
        <v>1.21326487788329</v>
      </c>
      <c r="AM7">
        <f t="array" ref="AM7">INDEX(Transcriptome!J$2:J$28,MATCH(1,(Transcriptome!$A$2:$A$28=$B7)*(Transcriptome!$C$2:$C$28=$E7),0))</f>
        <v>1.0655409214479317</v>
      </c>
      <c r="AN7">
        <f t="array" ref="AN7">INDEX(Transcriptome!K$2:K$28,MATCH(1,(Transcriptome!$A$2:$A$28=$B7)*(Transcriptome!$C$2:$C$28=$E7),0))</f>
        <v>0.99473906672325785</v>
      </c>
      <c r="AO7">
        <f t="array" ref="AO7">INDEX(Transcriptome!L$2:L$28,MATCH(1,(Transcriptome!$A$2:$A$28=$B7)*(Transcriptome!$C$2:$C$28=$E7),0))</f>
        <v>1.0003087268363742</v>
      </c>
      <c r="AP7">
        <f t="array" ref="AP7">INDEX(Transcriptome!M$2:M$28,MATCH(1,(Transcriptome!$A$2:$A$28=$B7)*(Transcriptome!$C$2:$C$28=$E7),0))</f>
        <v>1.3775577585380128</v>
      </c>
      <c r="AQ7">
        <f t="array" ref="AQ7">INDEX(Transcriptome!N$2:N$28,MATCH(1,(Transcriptome!$A$2:$A$28=$B7)*(Transcriptome!$C$2:$C$28=$E7),0))</f>
        <v>0.81114178526603686</v>
      </c>
      <c r="AR7">
        <f t="array" ref="AR7">INDEX(Transcriptome!O$2:O$28,MATCH(1,(Transcriptome!$A$2:$A$28=$B7)*(Transcriptome!$C$2:$C$28=$E7),0))</f>
        <v>1.1696661685593308</v>
      </c>
      <c r="AS7">
        <f t="array" ref="AS7">INDEX(Transcriptome!P$2:P$28,MATCH(1,(Transcriptome!$A$2:$A$28=$B7)*(Transcriptome!$C$2:$C$28=$E7),0))</f>
        <v>1.2073370579107578</v>
      </c>
      <c r="AT7">
        <f t="array" ref="AT7">INDEX(Transcriptome!Q$2:Q$28,MATCH(1,(Transcriptome!$A$2:$A$28=$B7)*(Transcriptome!$C$2:$C$28=$E7),0))</f>
        <v>0.58362943726722871</v>
      </c>
      <c r="AU7">
        <f t="array" ref="AU7">INDEX(Transcriptome!R$2:R$28,MATCH(1,(Transcriptome!$A$2:$A$28=$B7)*(Transcriptome!$C$2:$C$28=$E7),0))</f>
        <v>0.50376877903698547</v>
      </c>
      <c r="AV7">
        <f t="array" ref="AV7">INDEX(Transcriptome!S$2:S$28,MATCH(1,(Transcriptome!$A$2:$A$28=$B7)*(Transcriptome!$C$2:$C$28=$E7),0))</f>
        <v>0.46985710445636059</v>
      </c>
      <c r="AW7">
        <f t="array" ref="AW7">INDEX(Transcriptome!T$2:T$28,MATCH(1,(Transcriptome!$A$2:$A$28=$B7)*(Transcriptome!$C$2:$C$28=$E7),0))</f>
        <v>1.1189256123640647</v>
      </c>
      <c r="AX7">
        <f t="array" ref="AX7">INDEX(Transcriptome!U$2:U$28,MATCH(1,(Transcriptome!$A$2:$A$28=$B7)*(Transcriptome!$C$2:$C$28=$E7),0))</f>
        <v>3.5410137925199292</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0.88665697502311858</v>
      </c>
      <c r="BB7">
        <f t="array" ref="BB7">INDEX(Transcriptome!Y$2:Y$28,MATCH(1,(Transcriptome!$A$2:$A$28=$B7)*(Transcriptome!$C$2:$C$28=$E7),0))</f>
        <v>0</v>
      </c>
      <c r="BC7">
        <f t="array" ref="BC7">INDEX(Transcriptome!Z$2:Z$28,MATCH(1,(Transcriptome!$A$2:$A$28=$B7)*(Transcriptome!$C$2:$C$28=$E7),0))</f>
        <v>1.1899558091643074</v>
      </c>
      <c r="BD7">
        <f t="array" ref="BD7">INDEX(Transcriptome!AA$2:AA$28,MATCH(1,(Transcriptome!$A$2:$A$28=$B7)*(Transcriptome!$C$2:$C$28=$E7),0))</f>
        <v>1.2011425699950584</v>
      </c>
      <c r="BE7">
        <f t="array" ref="BE7">INDEX(Transcriptome!AB$2:AB$28,MATCH(1,(Transcriptome!$A$2:$A$28=$B7)*(Transcriptome!$C$2:$C$28=$E7),0))</f>
        <v>0.42782681289615299</v>
      </c>
      <c r="BF7">
        <f t="array" ref="BF7">INDEX(Transcriptome!AC$2:AC$28,MATCH(1,(Transcriptome!$A$2:$A$28=$B7)*(Transcriptome!$C$2:$C$28=$E7),0))</f>
        <v>0.99882183295258842</v>
      </c>
      <c r="BG7">
        <f t="array" ref="BG7">INDEX(Transcriptome!AD$2:AD$28,MATCH(1,(Transcriptome!$A$2:$A$28=$B7)*(Transcriptome!$C$2:$C$28=$E7),0))</f>
        <v>0.85625549574435611</v>
      </c>
      <c r="BH7">
        <f t="array" ref="BH7">INDEX(Transcriptome!AE$2:AE$28,MATCH(1,(Transcriptome!$A$2:$A$28=$B7)*(Transcriptome!$C$2:$C$28=$E7),0))</f>
        <v>1.432947670810945</v>
      </c>
      <c r="BI7">
        <f t="array" ref="BI7">INDEX(Transcriptome!AF$2:AF$28,MATCH(1,(Transcriptome!$A$2:$A$28=$B7)*(Transcriptome!$C$2:$C$28=$E7),0))</f>
        <v>0.59392555830865223</v>
      </c>
      <c r="BJ7">
        <f t="array" ref="BJ7">INDEX(Transcriptome!AG$2:AG$28,MATCH(1,(Transcriptome!$A$2:$A$28=$B7)*(Transcriptome!$C$2:$C$28=$E7),0))</f>
        <v>0.48730497239940024</v>
      </c>
      <c r="BK7">
        <f t="array" ref="BK7">INDEX(Transcriptome!AH$2:AH$28,MATCH(1,(Transcriptome!$A$2:$A$28=$B7)*(Transcriptome!$C$2:$C$28=$E7),0))</f>
        <v>1.8095179354972706</v>
      </c>
      <c r="BL7">
        <f t="array" ref="BL7">INDEX(Transcriptome!AI$2:AI$28,MATCH(1,(Transcriptome!$A$2:$A$28=$B7)*(Transcriptome!$C$2:$C$28=$E7),0))</f>
        <v>0.71240057843874782</v>
      </c>
      <c r="BM7">
        <f t="array" ref="BM7">INDEX(Transcriptome!AJ$2:AJ$28,MATCH(1,(Transcriptome!$A$2:$A$28=$B7)*(Transcriptome!$C$2:$C$28=$E7),0))</f>
        <v>0.87499852201140327</v>
      </c>
      <c r="BN7">
        <f t="array" ref="BN7">INDEX(Transcriptome!AK$2:AK$28,MATCH(1,(Transcriptome!$A$2:$A$28=$B7)*(Transcriptome!$C$2:$C$28=$E7),0))</f>
        <v>0.65277414413996737</v>
      </c>
      <c r="BO7">
        <f t="array" ref="BO7">INDEX(Transcriptome!AL$2:AL$28,MATCH(1,(Transcriptome!$A$2:$A$28=$B7)*(Transcriptome!$C$2:$C$28=$E7),0))</f>
        <v>1</v>
      </c>
      <c r="BP7">
        <f t="array" ref="BP7">INDEX(Transcriptome!AM$2:AM$28,MATCH(1,(Transcriptome!$A$2:$A$28=$B7)*(Transcriptome!$C$2:$C$28=$E7),0))</f>
        <v>0.71122483365382949</v>
      </c>
      <c r="BQ7">
        <f t="array" ref="BQ7">INDEX(Transcriptome!AN$2:AN$28,MATCH(1,(Transcriptome!$A$2:$A$28=$B7)*(Transcriptome!$C$2:$C$28=$E7),0))</f>
        <v>0.98918496260154987</v>
      </c>
      <c r="BR7">
        <f t="array" ref="BR7">INDEX(Transcriptome!AO$2:AO$28,MATCH(1,(Transcriptome!$A$2:$A$28=$B7)*(Transcriptome!$C$2:$C$28=$E7),0))</f>
        <v>1.0632881677534851</v>
      </c>
      <c r="BS7">
        <f t="array" ref="BS7">INDEX(Transcriptome!AP$2:AP$28,MATCH(1,(Transcriptome!$A$2:$A$28=$B7)*(Transcriptome!$C$2:$C$28=$E7),0))</f>
        <v>1.0207894409757674</v>
      </c>
      <c r="BT7">
        <f t="array" ref="BT7">INDEX(Transcriptome!AQ$2:AQ$28,MATCH(1,(Transcriptome!$A$2:$A$28=$B7)*(Transcriptome!$C$2:$C$28=$E7),0))</f>
        <v>1.3069351817787282</v>
      </c>
      <c r="BU7">
        <f t="array" ref="BU7">INDEX(Transcriptome!AR$2:AR$28,MATCH(1,(Transcriptome!$A$2:$A$28=$B7)*(Transcriptome!$C$2:$C$28=$E7),0))</f>
        <v>0.72172948001285797</v>
      </c>
      <c r="BV7">
        <f t="array" ref="BV7">INDEX(Transcriptome!AS$2:AS$28,MATCH(1,(Transcriptome!$A$2:$A$28=$B7)*(Transcriptome!$C$2:$C$28=$E7),0))</f>
        <v>0.88310890556595556</v>
      </c>
      <c r="BW7">
        <f t="array" ref="BW7">INDEX(Transcriptome!AT$2:AT$28,MATCH(1,(Transcriptome!$A$2:$A$28=$B7)*(Transcriptome!$C$2:$C$28=$E7),0))</f>
        <v>0.78068554124751866</v>
      </c>
      <c r="BX7">
        <f t="array" ref="BX7">INDEX(Transcriptome!AU$2:AU$28,MATCH(1,(Transcriptome!$A$2:$A$28=$B7)*(Transcriptome!$C$2:$C$28=$E7),0))</f>
        <v>1.6853604227569587</v>
      </c>
      <c r="BY7">
        <f t="array" ref="BY7">INDEX(Transcriptome!AV$2:AV$28,MATCH(1,(Transcriptome!$A$2:$A$28=$B7)*(Transcriptome!$C$2:$C$28=$E7),0))</f>
        <v>0.60019145421519393</v>
      </c>
      <c r="BZ7">
        <f t="array" ref="BZ7">INDEX(Transcriptome!AW$2:AW$28,MATCH(1,(Transcriptome!$A$2:$A$28=$B7)*(Transcriptome!$C$2:$C$28=$E7),0))</f>
        <v>0.81640008350667004</v>
      </c>
      <c r="CA7">
        <f t="array" ref="CA7">INDEX(Transcriptome!AX$2:AX$28,MATCH(1,(Transcriptome!$A$2:$A$28=$B7)*(Transcriptome!$C$2:$C$28=$E7),0))</f>
        <v>0.82787377286856667</v>
      </c>
      <c r="CB7">
        <f t="array" ref="CB7">INDEX(Transcriptome!AY$2:AY$28,MATCH(1,(Transcriptome!$A$2:$A$28=$B7)*(Transcriptome!$C$2:$C$28=$E7),0))</f>
        <v>0.89890108706972605</v>
      </c>
      <c r="CC7">
        <f t="array" ref="CC7">INDEX(Transcriptome!AZ$2:AZ$28,MATCH(1,(Transcriptome!$A$2:$A$28=$B7)*(Transcriptome!$C$2:$C$28=$E7),0))</f>
        <v>0.59861399415185224</v>
      </c>
      <c r="CD7">
        <f t="array" ref="CD7">INDEX(Transcriptome!BA$2:BA$28,MATCH(1,(Transcriptome!$A$2:$A$28=$B7)*(Transcriptome!$C$2:$C$28=$E7),0))</f>
        <v>1.8026104389010524</v>
      </c>
      <c r="CE7">
        <f t="array" ref="CE7">INDEX(Transcriptome!BB$2:BB$28,MATCH(1,(Transcriptome!$A$2:$A$28=$B7)*(Transcriptome!$C$2:$C$28=$E7),0))</f>
        <v>2.1137531601340016</v>
      </c>
      <c r="CF7">
        <f t="array" ref="CF7">INDEX(Transcriptome!BC$2:BC$28,MATCH(1,(Transcriptome!$A$2:$A$28=$B7)*(Transcriptome!$C$2:$C$28=$E7),0))</f>
        <v>0</v>
      </c>
      <c r="CG7">
        <f t="array" ref="CG7">INDEX(Transcriptome!BD$2:BD$28,MATCH(1,(Transcriptome!$A$2:$A$28=$B7)*(Transcriptome!$C$2:$C$28=$E7),0))</f>
        <v>1.4782234663879816</v>
      </c>
      <c r="CH7">
        <f t="array" ref="CH7">INDEX(Transcriptome!BE$2:BE$28,MATCH(1,(Transcriptome!$A$2:$A$28=$B7)*(Transcriptome!$C$2:$C$28=$E7),0))</f>
        <v>1.4666747772910123</v>
      </c>
      <c r="CI7">
        <f t="array" ref="CI7">INDEX(Transcriptome!BF$2:BF$28,MATCH(1,(Transcriptome!$A$2:$A$28=$B7)*(Transcriptome!$C$2:$C$28=$E7),0))</f>
        <v>1.507625498431161</v>
      </c>
      <c r="CJ7">
        <f t="array" ref="CJ7">INDEX(Transcriptome!BG$2:BG$28,MATCH(1,(Transcriptome!$A$2:$A$28=$B7)*(Transcriptome!$C$2:$C$28=$E7),0))</f>
        <v>2.5212399808112504</v>
      </c>
      <c r="CK7">
        <f t="array" ref="CK7">INDEX(Transcriptome!BH$2:BH$28,MATCH(1,(Transcriptome!$A$2:$A$28=$B7)*(Transcriptome!$C$2:$C$28=$E7),0))</f>
        <v>0.5793848749027265</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3.5568635172654277</v>
      </c>
      <c r="CO7">
        <f t="array" ref="CO7">INDEX(Transcriptome!BL$2:BL$28,MATCH(1,(Transcriptome!$A$2:$A$28=$B7)*(Transcriptome!$C$2:$C$28=$E7),0))</f>
        <v>2.3392666351837739</v>
      </c>
      <c r="CP7">
        <f t="array" ref="CP7">INDEX(Transcriptome!BM$2:BM$28,MATCH(1,(Transcriptome!$A$2:$A$28=$B7)*(Transcriptome!$C$2:$C$28=$E7),0))</f>
        <v>0.65806154225315017</v>
      </c>
      <c r="CQ7">
        <f t="array" ref="CQ7">INDEX(Transcriptome!BN$2:BN$28,MATCH(1,(Transcriptome!$A$2:$A$28=$B7)*(Transcriptome!$C$2:$C$28=$E7),0))</f>
        <v>36.47398676016153</v>
      </c>
      <c r="CR7">
        <f t="array" ref="CR7">INDEX(Transcriptome!BO$2:BO$28,MATCH(1,(Transcriptome!$A$2:$A$28=$B7)*(Transcriptome!$C$2:$C$28=$E7),0))</f>
        <v>1.4410124598864966</v>
      </c>
      <c r="CS7">
        <f t="array" ref="CS7">INDEX(Transcriptome!BP$2:BP$28,MATCH(1,(Transcriptome!$A$2:$A$28=$B7)*(Transcriptome!$C$2:$C$28=$E7),0))</f>
        <v>0.5793848749027265</v>
      </c>
      <c r="CT7">
        <f t="array" ref="CT7">INDEX(Transcriptome!BQ$2:BQ$28,MATCH(1,(Transcriptome!$A$2:$A$28=$B7)*(Transcriptome!$C$2:$C$28=$E7),0))</f>
        <v>1</v>
      </c>
      <c r="CU7">
        <f t="array" ref="CU7">INDEX(Transcriptome!BR$2:BR$28,MATCH(1,(Transcriptome!$A$2:$A$28=$B7)*(Transcriptome!$C$2:$C$28=$E7),0))</f>
        <v>1.3555456312582743</v>
      </c>
    </row>
    <row r="8" spans="1:99">
      <c r="A8">
        <f>Glutamine!A13</f>
        <v>6</v>
      </c>
      <c r="B8" t="s">
        <v>583</v>
      </c>
      <c r="C8" s="324" t="s">
        <v>586</v>
      </c>
      <c r="D8">
        <v>1</v>
      </c>
      <c r="E8" t="s">
        <v>511</v>
      </c>
      <c r="F8" s="477">
        <f>'Growth Regression'!R8</f>
        <v>6.3711805555540195</v>
      </c>
      <c r="G8" s="477">
        <f>'Growth Regression'!S8</f>
        <v>152.90833333329647</v>
      </c>
      <c r="H8">
        <f>AVERAGE('TL input - regression'!L8:L9)</f>
        <v>31.750260885010768</v>
      </c>
      <c r="I8">
        <f>AVERAGE('TL input - regression'!M8:M9)</f>
        <v>12.377886323268207</v>
      </c>
      <c r="J8">
        <f>AVERAGE('TL input - regression'!N8:N9)</f>
        <v>2.0175000000000001</v>
      </c>
      <c r="K8">
        <f>AVERAGE('TL input - regression'!O8:O9)</f>
        <v>6.1974999999999998</v>
      </c>
      <c r="L8">
        <f>AVERAGE('TL input - regression'!P8:P9)</f>
        <v>2.5825</v>
      </c>
      <c r="M8">
        <f>'Growth Regression'!P8</f>
        <v>1.6817943095409092E-2</v>
      </c>
      <c r="N8">
        <f>M8/'Growth Regression'!$O$24</f>
        <v>0.62749785503196442</v>
      </c>
      <c r="O8">
        <f>'Post Process Calc.'!C26</f>
        <v>5.0831688889231307E-2</v>
      </c>
      <c r="P8">
        <f>'Post Process Calc.'!D26</f>
        <v>9.2720495847371937E-3</v>
      </c>
      <c r="Q8">
        <f>'Post Process Calc.'!E26</f>
        <v>-3.6826215607348605E-3</v>
      </c>
      <c r="R8">
        <f>'Post Process Calc.'!F26</f>
        <v>4.275961448406195E-3</v>
      </c>
      <c r="S8">
        <f>'Post Process Calc.'!G26</f>
        <v>-1.344271123342767E-3</v>
      </c>
      <c r="T8">
        <f t="shared" si="2"/>
        <v>0.18240687624883298</v>
      </c>
      <c r="U8">
        <f t="shared" si="4"/>
        <v>31.769805555769565</v>
      </c>
      <c r="V8">
        <f t="shared" si="4"/>
        <v>5.795030990460746</v>
      </c>
      <c r="W8">
        <f t="shared" si="0"/>
        <v>-2.3016384754592876</v>
      </c>
      <c r="X8">
        <f t="shared" si="0"/>
        <v>2.6724759052538718</v>
      </c>
      <c r="Y8">
        <f t="shared" si="0"/>
        <v>-0.84016945208922933</v>
      </c>
      <c r="Z8">
        <v>100</v>
      </c>
      <c r="AA8">
        <v>0.32</v>
      </c>
      <c r="AB8">
        <v>7</v>
      </c>
      <c r="AC8">
        <v>0.7</v>
      </c>
      <c r="AD8">
        <f t="shared" si="1"/>
        <v>5.0118723362727164E-8</v>
      </c>
      <c r="AE8">
        <v>1</v>
      </c>
      <c r="AF8">
        <v>0.311</v>
      </c>
      <c r="AG8">
        <f t="array" ref="AG8">INDEX(Transcriptome!D$2:D$28,MATCH(1,(Transcriptome!$A$2:$A$28=$B8)*(Transcriptome!$C$2:$C$28=$E8),0))</f>
        <v>0.83983334541737553</v>
      </c>
      <c r="AH8">
        <f t="array" ref="AH8">INDEX(Transcriptome!E$2:E$28,MATCH(1,(Transcriptome!$A$2:$A$28=$B8)*(Transcriptome!$C$2:$C$28=$E8),0))</f>
        <v>1.4975813108811158</v>
      </c>
      <c r="AI8">
        <f t="array" ref="AI8">INDEX(Transcriptome!F$2:F$28,MATCH(1,(Transcriptome!$A$2:$A$28=$B8)*(Transcriptome!$C$2:$C$28=$E8),0))</f>
        <v>1.0863645413117049</v>
      </c>
      <c r="AJ8">
        <f t="array" ref="AJ8">INDEX(Transcriptome!G$2:G$28,MATCH(1,(Transcriptome!$A$2:$A$28=$B8)*(Transcriptome!$C$2:$C$28=$E8),0))</f>
        <v>1.3992148799643307</v>
      </c>
      <c r="AK8">
        <f t="array" ref="AK8">INDEX(Transcriptome!H$2:H$28,MATCH(1,(Transcriptome!$A$2:$A$28=$B8)*(Transcriptome!$C$2:$C$28=$E8),0))</f>
        <v>0</v>
      </c>
      <c r="AL8">
        <f t="array" ref="AL8">INDEX(Transcriptome!I$2:I$28,MATCH(1,(Transcriptome!$A$2:$A$28=$B8)*(Transcriptome!$C$2:$C$28=$E8),0))</f>
        <v>1.2396994996744981</v>
      </c>
      <c r="AM8">
        <f t="array" ref="AM8">INDEX(Transcriptome!J$2:J$28,MATCH(1,(Transcriptome!$A$2:$A$28=$B8)*(Transcriptome!$C$2:$C$28=$E8),0))</f>
        <v>1.077378839510045</v>
      </c>
      <c r="AN8">
        <f t="array" ref="AN8">INDEX(Transcriptome!K$2:K$28,MATCH(1,(Transcriptome!$A$2:$A$28=$B8)*(Transcriptome!$C$2:$C$28=$E8),0))</f>
        <v>1.048943045540466</v>
      </c>
      <c r="AO8">
        <f t="array" ref="AO8">INDEX(Transcriptome!L$2:L$28,MATCH(1,(Transcriptome!$A$2:$A$28=$B8)*(Transcriptome!$C$2:$C$28=$E8),0))</f>
        <v>1.0386505599989455</v>
      </c>
      <c r="AP8">
        <f t="array" ref="AP8">INDEX(Transcriptome!M$2:M$28,MATCH(1,(Transcriptome!$A$2:$A$28=$B8)*(Transcriptome!$C$2:$C$28=$E8),0))</f>
        <v>1.3921248660596082</v>
      </c>
      <c r="AQ8">
        <f t="array" ref="AQ8">INDEX(Transcriptome!N$2:N$28,MATCH(1,(Transcriptome!$A$2:$A$28=$B8)*(Transcriptome!$C$2:$C$28=$E8),0))</f>
        <v>0.80428662927176275</v>
      </c>
      <c r="AR8">
        <f t="array" ref="AR8">INDEX(Transcriptome!O$2:O$28,MATCH(1,(Transcriptome!$A$2:$A$28=$B8)*(Transcriptome!$C$2:$C$28=$E8),0))</f>
        <v>1.1511693155225196</v>
      </c>
      <c r="AS8">
        <f t="array" ref="AS8">INDEX(Transcriptome!P$2:P$28,MATCH(1,(Transcriptome!$A$2:$A$28=$B8)*(Transcriptome!$C$2:$C$28=$E8),0))</f>
        <v>1.2129804210902995</v>
      </c>
      <c r="AT8">
        <f t="array" ref="AT8">INDEX(Transcriptome!Q$2:Q$28,MATCH(1,(Transcriptome!$A$2:$A$28=$B8)*(Transcriptome!$C$2:$C$28=$E8),0))</f>
        <v>0.60167449878388157</v>
      </c>
      <c r="AU8">
        <f t="array" ref="AU8">INDEX(Transcriptome!R$2:R$28,MATCH(1,(Transcriptome!$A$2:$A$28=$B8)*(Transcriptome!$C$2:$C$28=$E8),0))</f>
        <v>0.48523180165768648</v>
      </c>
      <c r="AV8">
        <f t="array" ref="AV8">INDEX(Transcriptome!S$2:S$28,MATCH(1,(Transcriptome!$A$2:$A$28=$B8)*(Transcriptome!$C$2:$C$28=$E8),0))</f>
        <v>0.50051495197747631</v>
      </c>
      <c r="AW8">
        <f t="array" ref="AW8">INDEX(Transcriptome!T$2:T$28,MATCH(1,(Transcriptome!$A$2:$A$28=$B8)*(Transcriptome!$C$2:$C$28=$E8),0))</f>
        <v>1.1402892565540921</v>
      </c>
      <c r="AX8">
        <f t="array" ref="AX8">INDEX(Transcriptome!U$2:U$28,MATCH(1,(Transcriptome!$A$2:$A$28=$B8)*(Transcriptome!$C$2:$C$28=$E8),0))</f>
        <v>3.4643967211167714</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0.87510624714564267</v>
      </c>
      <c r="BB8">
        <f t="array" ref="BB8">INDEX(Transcriptome!Y$2:Y$28,MATCH(1,(Transcriptome!$A$2:$A$28=$B8)*(Transcriptome!$C$2:$C$28=$E8),0))</f>
        <v>0</v>
      </c>
      <c r="BC8">
        <f t="array" ref="BC8">INDEX(Transcriptome!Z$2:Z$28,MATCH(1,(Transcriptome!$A$2:$A$28=$B8)*(Transcriptome!$C$2:$C$28=$E8),0))</f>
        <v>1.1758464976407674</v>
      </c>
      <c r="BD8">
        <f t="array" ref="BD8">INDEX(Transcriptome!AA$2:AA$28,MATCH(1,(Transcriptome!$A$2:$A$28=$B8)*(Transcriptome!$C$2:$C$28=$E8),0))</f>
        <v>1.1856347805545291</v>
      </c>
      <c r="BE8">
        <f t="array" ref="BE8">INDEX(Transcriptome!AB$2:AB$28,MATCH(1,(Transcriptome!$A$2:$A$28=$B8)*(Transcriptome!$C$2:$C$28=$E8),0))</f>
        <v>0.41555972801663571</v>
      </c>
      <c r="BF8">
        <f t="array" ref="BF8">INDEX(Transcriptome!AC$2:AC$28,MATCH(1,(Transcriptome!$A$2:$A$28=$B8)*(Transcriptome!$C$2:$C$28=$E8),0))</f>
        <v>0.96864944883128323</v>
      </c>
      <c r="BG8">
        <f t="array" ref="BG8">INDEX(Transcriptome!AD$2:AD$28,MATCH(1,(Transcriptome!$A$2:$A$28=$B8)*(Transcriptome!$C$2:$C$28=$E8),0))</f>
        <v>0.79079982721062669</v>
      </c>
      <c r="BH8">
        <f t="array" ref="BH8">INDEX(Transcriptome!AE$2:AE$28,MATCH(1,(Transcriptome!$A$2:$A$28=$B8)*(Transcriptome!$C$2:$C$28=$E8),0))</f>
        <v>1.3785459319267952</v>
      </c>
      <c r="BI8">
        <f t="array" ref="BI8">INDEX(Transcriptome!AF$2:AF$28,MATCH(1,(Transcriptome!$A$2:$A$28=$B8)*(Transcriptome!$C$2:$C$28=$E8),0))</f>
        <v>0.58252952595385121</v>
      </c>
      <c r="BJ8">
        <f t="array" ref="BJ8">INDEX(Transcriptome!AG$2:AG$28,MATCH(1,(Transcriptome!$A$2:$A$28=$B8)*(Transcriptome!$C$2:$C$28=$E8),0))</f>
        <v>0.45944021113968969</v>
      </c>
      <c r="BK8">
        <f t="array" ref="BK8">INDEX(Transcriptome!AH$2:AH$28,MATCH(1,(Transcriptome!$A$2:$A$28=$B8)*(Transcriptome!$C$2:$C$28=$E8),0))</f>
        <v>1.939908553060264</v>
      </c>
      <c r="BL8">
        <f t="array" ref="BL8">INDEX(Transcriptome!AI$2:AI$28,MATCH(1,(Transcriptome!$A$2:$A$28=$B8)*(Transcriptome!$C$2:$C$28=$E8),0))</f>
        <v>0.72619141912955099</v>
      </c>
      <c r="BM8">
        <f t="array" ref="BM8">INDEX(Transcriptome!AJ$2:AJ$28,MATCH(1,(Transcriptome!$A$2:$A$28=$B8)*(Transcriptome!$C$2:$C$28=$E8),0))</f>
        <v>0.90634977146097617</v>
      </c>
      <c r="BN8">
        <f t="array" ref="BN8">INDEX(Transcriptome!AK$2:AK$28,MATCH(1,(Transcriptome!$A$2:$A$28=$B8)*(Transcriptome!$C$2:$C$28=$E8),0))</f>
        <v>0.67102238805073788</v>
      </c>
      <c r="BO8">
        <f t="array" ref="BO8">INDEX(Transcriptome!AL$2:AL$28,MATCH(1,(Transcriptome!$A$2:$A$28=$B8)*(Transcriptome!$C$2:$C$28=$E8),0))</f>
        <v>1</v>
      </c>
      <c r="BP8">
        <f t="array" ref="BP8">INDEX(Transcriptome!AM$2:AM$28,MATCH(1,(Transcriptome!$A$2:$A$28=$B8)*(Transcriptome!$C$2:$C$28=$E8),0))</f>
        <v>0.71846570694758194</v>
      </c>
      <c r="BQ8">
        <f t="array" ref="BQ8">INDEX(Transcriptome!AN$2:AN$28,MATCH(1,(Transcriptome!$A$2:$A$28=$B8)*(Transcriptome!$C$2:$C$28=$E8),0))</f>
        <v>1.0357204335376631</v>
      </c>
      <c r="BR8">
        <f t="array" ref="BR8">INDEX(Transcriptome!AO$2:AO$28,MATCH(1,(Transcriptome!$A$2:$A$28=$B8)*(Transcriptome!$C$2:$C$28=$E8),0))</f>
        <v>1.0236705943541682</v>
      </c>
      <c r="BS8">
        <f t="array" ref="BS8">INDEX(Transcriptome!AP$2:AP$28,MATCH(1,(Transcriptome!$A$2:$A$28=$B8)*(Transcriptome!$C$2:$C$28=$E8),0))</f>
        <v>1.0475790988612137</v>
      </c>
      <c r="BT8">
        <f t="array" ref="BT8">INDEX(Transcriptome!AQ$2:AQ$28,MATCH(1,(Transcriptome!$A$2:$A$28=$B8)*(Transcriptome!$C$2:$C$28=$E8),0))</f>
        <v>1.3391539448359624</v>
      </c>
      <c r="BU8">
        <f t="array" ref="BU8">INDEX(Transcriptome!AR$2:AR$28,MATCH(1,(Transcriptome!$A$2:$A$28=$B8)*(Transcriptome!$C$2:$C$28=$E8),0))</f>
        <v>0.7013917915350385</v>
      </c>
      <c r="BV8">
        <f t="array" ref="BV8">INDEX(Transcriptome!AS$2:AS$28,MATCH(1,(Transcriptome!$A$2:$A$28=$B8)*(Transcriptome!$C$2:$C$28=$E8),0))</f>
        <v>0.89631091004770125</v>
      </c>
      <c r="BW8">
        <f t="array" ref="BW8">INDEX(Transcriptome!AT$2:AT$28,MATCH(1,(Transcriptome!$A$2:$A$28=$B8)*(Transcriptome!$C$2:$C$28=$E8),0))</f>
        <v>0.74015048266825856</v>
      </c>
      <c r="BX8">
        <f t="array" ref="BX8">INDEX(Transcriptome!AU$2:AU$28,MATCH(1,(Transcriptome!$A$2:$A$28=$B8)*(Transcriptome!$C$2:$C$28=$E8),0))</f>
        <v>1.6833342666062783</v>
      </c>
      <c r="BY8">
        <f t="array" ref="BY8">INDEX(Transcriptome!AV$2:AV$28,MATCH(1,(Transcriptome!$A$2:$A$28=$B8)*(Transcriptome!$C$2:$C$28=$E8),0))</f>
        <v>0.64230900615145092</v>
      </c>
      <c r="BZ8">
        <f t="array" ref="BZ8">INDEX(Transcriptome!AW$2:AW$28,MATCH(1,(Transcriptome!$A$2:$A$28=$B8)*(Transcriptome!$C$2:$C$28=$E8),0))</f>
        <v>0.81740021810874552</v>
      </c>
      <c r="CA8">
        <f t="array" ref="CA8">INDEX(Transcriptome!AX$2:AX$28,MATCH(1,(Transcriptome!$A$2:$A$28=$B8)*(Transcriptome!$C$2:$C$28=$E8),0))</f>
        <v>0.81543264067946697</v>
      </c>
      <c r="CB8">
        <f t="array" ref="CB8">INDEX(Transcriptome!AY$2:AY$28,MATCH(1,(Transcriptome!$A$2:$A$28=$B8)*(Transcriptome!$C$2:$C$28=$E8),0))</f>
        <v>0.893387807520859</v>
      </c>
      <c r="CC8">
        <f t="array" ref="CC8">INDEX(Transcriptome!AZ$2:AZ$28,MATCH(1,(Transcriptome!$A$2:$A$28=$B8)*(Transcriptome!$C$2:$C$28=$E8),0))</f>
        <v>0.58478305735162239</v>
      </c>
      <c r="CD8">
        <f t="array" ref="CD8">INDEX(Transcriptome!BA$2:BA$28,MATCH(1,(Transcriptome!$A$2:$A$28=$B8)*(Transcriptome!$C$2:$C$28=$E8),0))</f>
        <v>1.9527807129586991</v>
      </c>
      <c r="CE8">
        <f t="array" ref="CE8">INDEX(Transcriptome!BB$2:BB$28,MATCH(1,(Transcriptome!$A$2:$A$28=$B8)*(Transcriptome!$C$2:$C$28=$E8),0))</f>
        <v>2.0477445468289903</v>
      </c>
      <c r="CF8">
        <f t="array" ref="CF8">INDEX(Transcriptome!BC$2:BC$28,MATCH(1,(Transcriptome!$A$2:$A$28=$B8)*(Transcriptome!$C$2:$C$28=$E8),0))</f>
        <v>0</v>
      </c>
      <c r="CG8">
        <f t="array" ref="CG8">INDEX(Transcriptome!BD$2:BD$28,MATCH(1,(Transcriptome!$A$2:$A$28=$B8)*(Transcriptome!$C$2:$C$28=$E8),0))</f>
        <v>1.5191296600446986</v>
      </c>
      <c r="CH8">
        <f t="array" ref="CH8">INDEX(Transcriptome!BE$2:BE$28,MATCH(1,(Transcriptome!$A$2:$A$28=$B8)*(Transcriptome!$C$2:$C$28=$E8),0))</f>
        <v>1.7681049434294362</v>
      </c>
      <c r="CI8">
        <f t="array" ref="CI8">INDEX(Transcriptome!BF$2:BF$28,MATCH(1,(Transcriptome!$A$2:$A$28=$B8)*(Transcriptome!$C$2:$C$28=$E8),0))</f>
        <v>1.6268835883508099</v>
      </c>
      <c r="CJ8">
        <f t="array" ref="CJ8">INDEX(Transcriptome!BG$2:BG$28,MATCH(1,(Transcriptome!$A$2:$A$28=$B8)*(Transcriptome!$C$2:$C$28=$E8),0))</f>
        <v>2.413292939876015</v>
      </c>
      <c r="CK8">
        <f t="array" ref="CK8">INDEX(Transcriptome!BH$2:BH$28,MATCH(1,(Transcriptome!$A$2:$A$28=$B8)*(Transcriptome!$C$2:$C$28=$E8),0))</f>
        <v>0.63533544697226152</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3.227995319787698</v>
      </c>
      <c r="CO8">
        <f t="array" ref="CO8">INDEX(Transcriptome!BL$2:BL$28,MATCH(1,(Transcriptome!$A$2:$A$28=$B8)*(Transcriptome!$C$2:$C$28=$E8),0))</f>
        <v>2.409150222629028</v>
      </c>
      <c r="CP8">
        <f t="array" ref="CP8">INDEX(Transcriptome!BM$2:BM$28,MATCH(1,(Transcriptome!$A$2:$A$28=$B8)*(Transcriptome!$C$2:$C$28=$E8),0))</f>
        <v>0.63561956761477334</v>
      </c>
      <c r="CQ8">
        <f t="array" ref="CQ8">INDEX(Transcriptome!BN$2:BN$28,MATCH(1,(Transcriptome!$A$2:$A$28=$B8)*(Transcriptome!$C$2:$C$28=$E8),0))</f>
        <v>35.829358617439233</v>
      </c>
      <c r="CR8">
        <f t="array" ref="CR8">INDEX(Transcriptome!BO$2:BO$28,MATCH(1,(Transcriptome!$A$2:$A$28=$B8)*(Transcriptome!$C$2:$C$28=$E8),0))</f>
        <v>1.7293328826763994</v>
      </c>
      <c r="CS8">
        <f t="array" ref="CS8">INDEX(Transcriptome!BP$2:BP$28,MATCH(1,(Transcriptome!$A$2:$A$28=$B8)*(Transcriptome!$C$2:$C$28=$E8),0))</f>
        <v>0.63533544697226152</v>
      </c>
      <c r="CT8">
        <f t="array" ref="CT8">INDEX(Transcriptome!BQ$2:BQ$28,MATCH(1,(Transcriptome!$A$2:$A$28=$B8)*(Transcriptome!$C$2:$C$28=$E8),0))</f>
        <v>1</v>
      </c>
      <c r="CU8">
        <f t="array" ref="CU8">INDEX(Transcriptome!BR$2:BR$28,MATCH(1,(Transcriptome!$A$2:$A$28=$B8)*(Transcriptome!$C$2:$C$28=$E8),0))</f>
        <v>1.3684624405766486</v>
      </c>
    </row>
    <row r="9" spans="1:99">
      <c r="A9">
        <f>Glutamine!A14</f>
        <v>7</v>
      </c>
      <c r="B9" t="s">
        <v>583</v>
      </c>
      <c r="C9" s="324" t="s">
        <v>586</v>
      </c>
      <c r="D9">
        <v>1</v>
      </c>
      <c r="E9" t="s">
        <v>511</v>
      </c>
      <c r="F9" s="477">
        <f>'Growth Regression'!R9</f>
        <v>7.3718749999970896</v>
      </c>
      <c r="G9" s="477">
        <f>'Growth Regression'!S9</f>
        <v>176.92499999993015</v>
      </c>
      <c r="H9">
        <f>AVERAGE('TL input - regression'!L9:L10)</f>
        <v>24.312262705655101</v>
      </c>
      <c r="I9">
        <f>AVERAGE('TL input - regression'!M9:M10)</f>
        <v>14.709147424511546</v>
      </c>
      <c r="J9">
        <f>AVERAGE('TL input - regression'!N9:N10)</f>
        <v>2.9474999999999998</v>
      </c>
      <c r="K9">
        <f>AVERAGE('TL input - regression'!O9:O10)</f>
        <v>3.4039999999999999</v>
      </c>
      <c r="L9">
        <f>AVERAGE('TL input - regression'!P9:P10)</f>
        <v>3.367</v>
      </c>
      <c r="M9">
        <f>'Growth Regression'!P9</f>
        <v>1.2648729841143288E-2</v>
      </c>
      <c r="N9">
        <f>M9/'Growth Regression'!$O$24</f>
        <v>0.47193945176106844</v>
      </c>
      <c r="O9">
        <f>'Post Process Calc.'!C27</f>
        <v>4.4134194462242884E-2</v>
      </c>
      <c r="P9">
        <f>'Post Process Calc.'!D27</f>
        <v>1.8553255093505024E-3</v>
      </c>
      <c r="Q9">
        <f>'Post Process Calc.'!E27</f>
        <v>-1.9444841825072014E-3</v>
      </c>
      <c r="R9">
        <f>'Post Process Calc.'!F27</f>
        <v>4.0168483828002984E-3</v>
      </c>
      <c r="S9">
        <f>'Post Process Calc.'!G27</f>
        <v>-2.7133893558094966E-4</v>
      </c>
      <c r="T9">
        <f t="shared" si="2"/>
        <v>4.2038277393682724E-2</v>
      </c>
      <c r="U9">
        <f t="shared" si="4"/>
        <v>27.5838715389018</v>
      </c>
      <c r="V9">
        <f t="shared" si="4"/>
        <v>1.1595784433440639</v>
      </c>
      <c r="W9">
        <f t="shared" si="0"/>
        <v>-1.2153026140670009</v>
      </c>
      <c r="X9">
        <f t="shared" si="0"/>
        <v>2.5105302392501865</v>
      </c>
      <c r="Y9">
        <f t="shared" si="0"/>
        <v>-0.16958683473809352</v>
      </c>
      <c r="Z9">
        <v>100</v>
      </c>
      <c r="AA9">
        <v>0.32</v>
      </c>
      <c r="AB9">
        <v>7</v>
      </c>
      <c r="AC9">
        <v>0.7</v>
      </c>
      <c r="AD9">
        <f t="shared" si="1"/>
        <v>5.0118723362727164E-8</v>
      </c>
      <c r="AE9">
        <v>1</v>
      </c>
      <c r="AF9">
        <v>0.311</v>
      </c>
      <c r="AG9">
        <f t="array" ref="AG9">INDEX(Transcriptome!D$2:D$28,MATCH(1,(Transcriptome!$A$2:$A$28=$B9)*(Transcriptome!$C$2:$C$28=$E9),0))</f>
        <v>0.83983334541737553</v>
      </c>
      <c r="AH9">
        <f t="array" ref="AH9">INDEX(Transcriptome!E$2:E$28,MATCH(1,(Transcriptome!$A$2:$A$28=$B9)*(Transcriptome!$C$2:$C$28=$E9),0))</f>
        <v>1.4975813108811158</v>
      </c>
      <c r="AI9">
        <f t="array" ref="AI9">INDEX(Transcriptome!F$2:F$28,MATCH(1,(Transcriptome!$A$2:$A$28=$B9)*(Transcriptome!$C$2:$C$28=$E9),0))</f>
        <v>1.0863645413117049</v>
      </c>
      <c r="AJ9">
        <f t="array" ref="AJ9">INDEX(Transcriptome!G$2:G$28,MATCH(1,(Transcriptome!$A$2:$A$28=$B9)*(Transcriptome!$C$2:$C$28=$E9),0))</f>
        <v>1.3992148799643307</v>
      </c>
      <c r="AK9">
        <f t="array" ref="AK9">INDEX(Transcriptome!H$2:H$28,MATCH(1,(Transcriptome!$A$2:$A$28=$B9)*(Transcriptome!$C$2:$C$28=$E9),0))</f>
        <v>0</v>
      </c>
      <c r="AL9">
        <f t="array" ref="AL9">INDEX(Transcriptome!I$2:I$28,MATCH(1,(Transcriptome!$A$2:$A$28=$B9)*(Transcriptome!$C$2:$C$28=$E9),0))</f>
        <v>1.2396994996744981</v>
      </c>
      <c r="AM9">
        <f t="array" ref="AM9">INDEX(Transcriptome!J$2:J$28,MATCH(1,(Transcriptome!$A$2:$A$28=$B9)*(Transcriptome!$C$2:$C$28=$E9),0))</f>
        <v>1.077378839510045</v>
      </c>
      <c r="AN9">
        <f t="array" ref="AN9">INDEX(Transcriptome!K$2:K$28,MATCH(1,(Transcriptome!$A$2:$A$28=$B9)*(Transcriptome!$C$2:$C$28=$E9),0))</f>
        <v>1.048943045540466</v>
      </c>
      <c r="AO9">
        <f t="array" ref="AO9">INDEX(Transcriptome!L$2:L$28,MATCH(1,(Transcriptome!$A$2:$A$28=$B9)*(Transcriptome!$C$2:$C$28=$E9),0))</f>
        <v>1.0386505599989455</v>
      </c>
      <c r="AP9">
        <f t="array" ref="AP9">INDEX(Transcriptome!M$2:M$28,MATCH(1,(Transcriptome!$A$2:$A$28=$B9)*(Transcriptome!$C$2:$C$28=$E9),0))</f>
        <v>1.3921248660596082</v>
      </c>
      <c r="AQ9">
        <f t="array" ref="AQ9">INDEX(Transcriptome!N$2:N$28,MATCH(1,(Transcriptome!$A$2:$A$28=$B9)*(Transcriptome!$C$2:$C$28=$E9),0))</f>
        <v>0.80428662927176275</v>
      </c>
      <c r="AR9">
        <f t="array" ref="AR9">INDEX(Transcriptome!O$2:O$28,MATCH(1,(Transcriptome!$A$2:$A$28=$B9)*(Transcriptome!$C$2:$C$28=$E9),0))</f>
        <v>1.1511693155225196</v>
      </c>
      <c r="AS9">
        <f t="array" ref="AS9">INDEX(Transcriptome!P$2:P$28,MATCH(1,(Transcriptome!$A$2:$A$28=$B9)*(Transcriptome!$C$2:$C$28=$E9),0))</f>
        <v>1.2129804210902995</v>
      </c>
      <c r="AT9">
        <f t="array" ref="AT9">INDEX(Transcriptome!Q$2:Q$28,MATCH(1,(Transcriptome!$A$2:$A$28=$B9)*(Transcriptome!$C$2:$C$28=$E9),0))</f>
        <v>0.60167449878388157</v>
      </c>
      <c r="AU9">
        <f t="array" ref="AU9">INDEX(Transcriptome!R$2:R$28,MATCH(1,(Transcriptome!$A$2:$A$28=$B9)*(Transcriptome!$C$2:$C$28=$E9),0))</f>
        <v>0.48523180165768648</v>
      </c>
      <c r="AV9">
        <f t="array" ref="AV9">INDEX(Transcriptome!S$2:S$28,MATCH(1,(Transcriptome!$A$2:$A$28=$B9)*(Transcriptome!$C$2:$C$28=$E9),0))</f>
        <v>0.50051495197747631</v>
      </c>
      <c r="AW9">
        <f t="array" ref="AW9">INDEX(Transcriptome!T$2:T$28,MATCH(1,(Transcriptome!$A$2:$A$28=$B9)*(Transcriptome!$C$2:$C$28=$E9),0))</f>
        <v>1.1402892565540921</v>
      </c>
      <c r="AX9">
        <f t="array" ref="AX9">INDEX(Transcriptome!U$2:U$28,MATCH(1,(Transcriptome!$A$2:$A$28=$B9)*(Transcriptome!$C$2:$C$28=$E9),0))</f>
        <v>3.4643967211167714</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0.87510624714564267</v>
      </c>
      <c r="BB9">
        <f t="array" ref="BB9">INDEX(Transcriptome!Y$2:Y$28,MATCH(1,(Transcriptome!$A$2:$A$28=$B9)*(Transcriptome!$C$2:$C$28=$E9),0))</f>
        <v>0</v>
      </c>
      <c r="BC9">
        <f t="array" ref="BC9">INDEX(Transcriptome!Z$2:Z$28,MATCH(1,(Transcriptome!$A$2:$A$28=$B9)*(Transcriptome!$C$2:$C$28=$E9),0))</f>
        <v>1.1758464976407674</v>
      </c>
      <c r="BD9">
        <f t="array" ref="BD9">INDEX(Transcriptome!AA$2:AA$28,MATCH(1,(Transcriptome!$A$2:$A$28=$B9)*(Transcriptome!$C$2:$C$28=$E9),0))</f>
        <v>1.1856347805545291</v>
      </c>
      <c r="BE9">
        <f t="array" ref="BE9">INDEX(Transcriptome!AB$2:AB$28,MATCH(1,(Transcriptome!$A$2:$A$28=$B9)*(Transcriptome!$C$2:$C$28=$E9),0))</f>
        <v>0.41555972801663571</v>
      </c>
      <c r="BF9">
        <f t="array" ref="BF9">INDEX(Transcriptome!AC$2:AC$28,MATCH(1,(Transcriptome!$A$2:$A$28=$B9)*(Transcriptome!$C$2:$C$28=$E9),0))</f>
        <v>0.96864944883128323</v>
      </c>
      <c r="BG9">
        <f t="array" ref="BG9">INDEX(Transcriptome!AD$2:AD$28,MATCH(1,(Transcriptome!$A$2:$A$28=$B9)*(Transcriptome!$C$2:$C$28=$E9),0))</f>
        <v>0.79079982721062669</v>
      </c>
      <c r="BH9">
        <f t="array" ref="BH9">INDEX(Transcriptome!AE$2:AE$28,MATCH(1,(Transcriptome!$A$2:$A$28=$B9)*(Transcriptome!$C$2:$C$28=$E9),0))</f>
        <v>1.3785459319267952</v>
      </c>
      <c r="BI9">
        <f t="array" ref="BI9">INDEX(Transcriptome!AF$2:AF$28,MATCH(1,(Transcriptome!$A$2:$A$28=$B9)*(Transcriptome!$C$2:$C$28=$E9),0))</f>
        <v>0.58252952595385121</v>
      </c>
      <c r="BJ9">
        <f t="array" ref="BJ9">INDEX(Transcriptome!AG$2:AG$28,MATCH(1,(Transcriptome!$A$2:$A$28=$B9)*(Transcriptome!$C$2:$C$28=$E9),0))</f>
        <v>0.45944021113968969</v>
      </c>
      <c r="BK9">
        <f t="array" ref="BK9">INDEX(Transcriptome!AH$2:AH$28,MATCH(1,(Transcriptome!$A$2:$A$28=$B9)*(Transcriptome!$C$2:$C$28=$E9),0))</f>
        <v>1.939908553060264</v>
      </c>
      <c r="BL9">
        <f t="array" ref="BL9">INDEX(Transcriptome!AI$2:AI$28,MATCH(1,(Transcriptome!$A$2:$A$28=$B9)*(Transcriptome!$C$2:$C$28=$E9),0))</f>
        <v>0.72619141912955099</v>
      </c>
      <c r="BM9">
        <f t="array" ref="BM9">INDEX(Transcriptome!AJ$2:AJ$28,MATCH(1,(Transcriptome!$A$2:$A$28=$B9)*(Transcriptome!$C$2:$C$28=$E9),0))</f>
        <v>0.90634977146097617</v>
      </c>
      <c r="BN9">
        <f t="array" ref="BN9">INDEX(Transcriptome!AK$2:AK$28,MATCH(1,(Transcriptome!$A$2:$A$28=$B9)*(Transcriptome!$C$2:$C$28=$E9),0))</f>
        <v>0.67102238805073788</v>
      </c>
      <c r="BO9">
        <f t="array" ref="BO9">INDEX(Transcriptome!AL$2:AL$28,MATCH(1,(Transcriptome!$A$2:$A$28=$B9)*(Transcriptome!$C$2:$C$28=$E9),0))</f>
        <v>1</v>
      </c>
      <c r="BP9">
        <f t="array" ref="BP9">INDEX(Transcriptome!AM$2:AM$28,MATCH(1,(Transcriptome!$A$2:$A$28=$B9)*(Transcriptome!$C$2:$C$28=$E9),0))</f>
        <v>0.71846570694758194</v>
      </c>
      <c r="BQ9">
        <f t="array" ref="BQ9">INDEX(Transcriptome!AN$2:AN$28,MATCH(1,(Transcriptome!$A$2:$A$28=$B9)*(Transcriptome!$C$2:$C$28=$E9),0))</f>
        <v>1.0357204335376631</v>
      </c>
      <c r="BR9">
        <f t="array" ref="BR9">INDEX(Transcriptome!AO$2:AO$28,MATCH(1,(Transcriptome!$A$2:$A$28=$B9)*(Transcriptome!$C$2:$C$28=$E9),0))</f>
        <v>1.0236705943541682</v>
      </c>
      <c r="BS9">
        <f t="array" ref="BS9">INDEX(Transcriptome!AP$2:AP$28,MATCH(1,(Transcriptome!$A$2:$A$28=$B9)*(Transcriptome!$C$2:$C$28=$E9),0))</f>
        <v>1.0475790988612137</v>
      </c>
      <c r="BT9">
        <f t="array" ref="BT9">INDEX(Transcriptome!AQ$2:AQ$28,MATCH(1,(Transcriptome!$A$2:$A$28=$B9)*(Transcriptome!$C$2:$C$28=$E9),0))</f>
        <v>1.3391539448359624</v>
      </c>
      <c r="BU9">
        <f t="array" ref="BU9">INDEX(Transcriptome!AR$2:AR$28,MATCH(1,(Transcriptome!$A$2:$A$28=$B9)*(Transcriptome!$C$2:$C$28=$E9),0))</f>
        <v>0.7013917915350385</v>
      </c>
      <c r="BV9">
        <f t="array" ref="BV9">INDEX(Transcriptome!AS$2:AS$28,MATCH(1,(Transcriptome!$A$2:$A$28=$B9)*(Transcriptome!$C$2:$C$28=$E9),0))</f>
        <v>0.89631091004770125</v>
      </c>
      <c r="BW9">
        <f t="array" ref="BW9">INDEX(Transcriptome!AT$2:AT$28,MATCH(1,(Transcriptome!$A$2:$A$28=$B9)*(Transcriptome!$C$2:$C$28=$E9),0))</f>
        <v>0.74015048266825856</v>
      </c>
      <c r="BX9">
        <f t="array" ref="BX9">INDEX(Transcriptome!AU$2:AU$28,MATCH(1,(Transcriptome!$A$2:$A$28=$B9)*(Transcriptome!$C$2:$C$28=$E9),0))</f>
        <v>1.6833342666062783</v>
      </c>
      <c r="BY9">
        <f t="array" ref="BY9">INDEX(Transcriptome!AV$2:AV$28,MATCH(1,(Transcriptome!$A$2:$A$28=$B9)*(Transcriptome!$C$2:$C$28=$E9),0))</f>
        <v>0.64230900615145092</v>
      </c>
      <c r="BZ9">
        <f t="array" ref="BZ9">INDEX(Transcriptome!AW$2:AW$28,MATCH(1,(Transcriptome!$A$2:$A$28=$B9)*(Transcriptome!$C$2:$C$28=$E9),0))</f>
        <v>0.81740021810874552</v>
      </c>
      <c r="CA9">
        <f t="array" ref="CA9">INDEX(Transcriptome!AX$2:AX$28,MATCH(1,(Transcriptome!$A$2:$A$28=$B9)*(Transcriptome!$C$2:$C$28=$E9),0))</f>
        <v>0.81543264067946697</v>
      </c>
      <c r="CB9">
        <f t="array" ref="CB9">INDEX(Transcriptome!AY$2:AY$28,MATCH(1,(Transcriptome!$A$2:$A$28=$B9)*(Transcriptome!$C$2:$C$28=$E9),0))</f>
        <v>0.893387807520859</v>
      </c>
      <c r="CC9">
        <f t="array" ref="CC9">INDEX(Transcriptome!AZ$2:AZ$28,MATCH(1,(Transcriptome!$A$2:$A$28=$B9)*(Transcriptome!$C$2:$C$28=$E9),0))</f>
        <v>0.58478305735162239</v>
      </c>
      <c r="CD9">
        <f t="array" ref="CD9">INDEX(Transcriptome!BA$2:BA$28,MATCH(1,(Transcriptome!$A$2:$A$28=$B9)*(Transcriptome!$C$2:$C$28=$E9),0))</f>
        <v>1.9527807129586991</v>
      </c>
      <c r="CE9">
        <f t="array" ref="CE9">INDEX(Transcriptome!BB$2:BB$28,MATCH(1,(Transcriptome!$A$2:$A$28=$B9)*(Transcriptome!$C$2:$C$28=$E9),0))</f>
        <v>2.0477445468289903</v>
      </c>
      <c r="CF9">
        <f t="array" ref="CF9">INDEX(Transcriptome!BC$2:BC$28,MATCH(1,(Transcriptome!$A$2:$A$28=$B9)*(Transcriptome!$C$2:$C$28=$E9),0))</f>
        <v>0</v>
      </c>
      <c r="CG9">
        <f t="array" ref="CG9">INDEX(Transcriptome!BD$2:BD$28,MATCH(1,(Transcriptome!$A$2:$A$28=$B9)*(Transcriptome!$C$2:$C$28=$E9),0))</f>
        <v>1.5191296600446986</v>
      </c>
      <c r="CH9">
        <f t="array" ref="CH9">INDEX(Transcriptome!BE$2:BE$28,MATCH(1,(Transcriptome!$A$2:$A$28=$B9)*(Transcriptome!$C$2:$C$28=$E9),0))</f>
        <v>1.7681049434294362</v>
      </c>
      <c r="CI9">
        <f t="array" ref="CI9">INDEX(Transcriptome!BF$2:BF$28,MATCH(1,(Transcriptome!$A$2:$A$28=$B9)*(Transcriptome!$C$2:$C$28=$E9),0))</f>
        <v>1.6268835883508099</v>
      </c>
      <c r="CJ9">
        <f t="array" ref="CJ9">INDEX(Transcriptome!BG$2:BG$28,MATCH(1,(Transcriptome!$A$2:$A$28=$B9)*(Transcriptome!$C$2:$C$28=$E9),0))</f>
        <v>2.413292939876015</v>
      </c>
      <c r="CK9">
        <f t="array" ref="CK9">INDEX(Transcriptome!BH$2:BH$28,MATCH(1,(Transcriptome!$A$2:$A$28=$B9)*(Transcriptome!$C$2:$C$28=$E9),0))</f>
        <v>0.63533544697226152</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3.227995319787698</v>
      </c>
      <c r="CO9">
        <f t="array" ref="CO9">INDEX(Transcriptome!BL$2:BL$28,MATCH(1,(Transcriptome!$A$2:$A$28=$B9)*(Transcriptome!$C$2:$C$28=$E9),0))</f>
        <v>2.409150222629028</v>
      </c>
      <c r="CP9">
        <f t="array" ref="CP9">INDEX(Transcriptome!BM$2:BM$28,MATCH(1,(Transcriptome!$A$2:$A$28=$B9)*(Transcriptome!$C$2:$C$28=$E9),0))</f>
        <v>0.63561956761477334</v>
      </c>
      <c r="CQ9">
        <f t="array" ref="CQ9">INDEX(Transcriptome!BN$2:BN$28,MATCH(1,(Transcriptome!$A$2:$A$28=$B9)*(Transcriptome!$C$2:$C$28=$E9),0))</f>
        <v>35.829358617439233</v>
      </c>
      <c r="CR9">
        <f t="array" ref="CR9">INDEX(Transcriptome!BO$2:BO$28,MATCH(1,(Transcriptome!$A$2:$A$28=$B9)*(Transcriptome!$C$2:$C$28=$E9),0))</f>
        <v>1.7293328826763994</v>
      </c>
      <c r="CS9">
        <f t="array" ref="CS9">INDEX(Transcriptome!BP$2:BP$28,MATCH(1,(Transcriptome!$A$2:$A$28=$B9)*(Transcriptome!$C$2:$C$28=$E9),0))</f>
        <v>0.63533544697226152</v>
      </c>
      <c r="CT9">
        <f t="array" ref="CT9">INDEX(Transcriptome!BQ$2:BQ$28,MATCH(1,(Transcriptome!$A$2:$A$28=$B9)*(Transcriptome!$C$2:$C$28=$E9),0))</f>
        <v>1</v>
      </c>
      <c r="CU9">
        <f t="array" ref="CU9">INDEX(Transcriptome!BR$2:BR$28,MATCH(1,(Transcriptome!$A$2:$A$28=$B9)*(Transcriptome!$C$2:$C$28=$E9),0))</f>
        <v>1.3684624405766486</v>
      </c>
    </row>
    <row r="10" spans="1:99">
      <c r="A10">
        <f>Glutamine!A15</f>
        <v>8</v>
      </c>
      <c r="B10" t="s">
        <v>583</v>
      </c>
      <c r="C10" s="324" t="s">
        <v>586</v>
      </c>
      <c r="D10">
        <v>1</v>
      </c>
      <c r="E10" t="s">
        <v>511</v>
      </c>
      <c r="F10" s="477">
        <f>'Growth Regression'!R10</f>
        <v>8.3788194444387045</v>
      </c>
      <c r="G10" s="477">
        <f>'Growth Regression'!S10</f>
        <v>201.09166666652891</v>
      </c>
      <c r="H10">
        <f>AVERAGE('TL input - regression'!L10:L11)</f>
        <v>14.098892071315969</v>
      </c>
      <c r="I10">
        <f>AVERAGE('TL input - regression'!M10:M11)</f>
        <v>13.376998223801067</v>
      </c>
      <c r="J10">
        <f>AVERAGE('TL input - regression'!N10:N11)</f>
        <v>3.3195000000000001</v>
      </c>
      <c r="K10">
        <f>AVERAGE('TL input - regression'!O10:O11)</f>
        <v>0.59650000000000003</v>
      </c>
      <c r="L10">
        <f>AVERAGE('TL input - regression'!P10:P11)</f>
        <v>3.5819999999999999</v>
      </c>
      <c r="M10">
        <f>'Growth Regression'!P10</f>
        <v>8.5060930826518655E-3</v>
      </c>
      <c r="N10">
        <f>M10/'Growth Regression'!$O$24</f>
        <v>0.31737264978160762</v>
      </c>
      <c r="O10">
        <f>'Post Process Calc.'!C28</f>
        <v>3.9542381939957801E-2</v>
      </c>
      <c r="P10">
        <f>'Post Process Calc.'!D28</f>
        <v>-3.1887177717506736E-3</v>
      </c>
      <c r="Q10">
        <f>'Post Process Calc.'!E28</f>
        <v>-6.7225229040200954E-4</v>
      </c>
      <c r="R10">
        <f>'Post Process Calc.'!F28</f>
        <v>3.5758649260134688E-3</v>
      </c>
      <c r="S10">
        <f>'Post Process Calc.'!G28</f>
        <v>3.545047818560414E-4</v>
      </c>
      <c r="T10">
        <f t="shared" si="2"/>
        <v>-8.0640508115887077E-2</v>
      </c>
      <c r="U10">
        <f t="shared" si="4"/>
        <v>24.713988712473625</v>
      </c>
      <c r="V10">
        <f t="shared" si="4"/>
        <v>-1.9929486073441709</v>
      </c>
      <c r="W10">
        <f t="shared" si="0"/>
        <v>-0.42015768150125593</v>
      </c>
      <c r="X10">
        <f t="shared" si="0"/>
        <v>2.2349155787584181</v>
      </c>
      <c r="Y10">
        <f t="shared" si="0"/>
        <v>0.22156548866002587</v>
      </c>
      <c r="Z10">
        <v>100</v>
      </c>
      <c r="AA10">
        <v>0.32</v>
      </c>
      <c r="AB10">
        <v>7</v>
      </c>
      <c r="AC10">
        <v>0.7</v>
      </c>
      <c r="AD10">
        <f t="shared" si="1"/>
        <v>5.0118723362727164E-8</v>
      </c>
      <c r="AE10">
        <v>1</v>
      </c>
      <c r="AF10">
        <v>0.311</v>
      </c>
      <c r="AG10">
        <f t="array" ref="AG10">INDEX(Transcriptome!D$2:D$28,MATCH(1,(Transcriptome!$A$2:$A$28=$B10)*(Transcriptome!$C$2:$C$28=$E10),0))</f>
        <v>0.83983334541737553</v>
      </c>
      <c r="AH10">
        <f t="array" ref="AH10">INDEX(Transcriptome!E$2:E$28,MATCH(1,(Transcriptome!$A$2:$A$28=$B10)*(Transcriptome!$C$2:$C$28=$E10),0))</f>
        <v>1.4975813108811158</v>
      </c>
      <c r="AI10">
        <f t="array" ref="AI10">INDEX(Transcriptome!F$2:F$28,MATCH(1,(Transcriptome!$A$2:$A$28=$B10)*(Transcriptome!$C$2:$C$28=$E10),0))</f>
        <v>1.0863645413117049</v>
      </c>
      <c r="AJ10">
        <f t="array" ref="AJ10">INDEX(Transcriptome!G$2:G$28,MATCH(1,(Transcriptome!$A$2:$A$28=$B10)*(Transcriptome!$C$2:$C$28=$E10),0))</f>
        <v>1.3992148799643307</v>
      </c>
      <c r="AK10">
        <f t="array" ref="AK10">INDEX(Transcriptome!H$2:H$28,MATCH(1,(Transcriptome!$A$2:$A$28=$B10)*(Transcriptome!$C$2:$C$28=$E10),0))</f>
        <v>0</v>
      </c>
      <c r="AL10">
        <f t="array" ref="AL10">INDEX(Transcriptome!I$2:I$28,MATCH(1,(Transcriptome!$A$2:$A$28=$B10)*(Transcriptome!$C$2:$C$28=$E10),0))</f>
        <v>1.2396994996744981</v>
      </c>
      <c r="AM10">
        <f t="array" ref="AM10">INDEX(Transcriptome!J$2:J$28,MATCH(1,(Transcriptome!$A$2:$A$28=$B10)*(Transcriptome!$C$2:$C$28=$E10),0))</f>
        <v>1.077378839510045</v>
      </c>
      <c r="AN10">
        <f t="array" ref="AN10">INDEX(Transcriptome!K$2:K$28,MATCH(1,(Transcriptome!$A$2:$A$28=$B10)*(Transcriptome!$C$2:$C$28=$E10),0))</f>
        <v>1.048943045540466</v>
      </c>
      <c r="AO10">
        <f t="array" ref="AO10">INDEX(Transcriptome!L$2:L$28,MATCH(1,(Transcriptome!$A$2:$A$28=$B10)*(Transcriptome!$C$2:$C$28=$E10),0))</f>
        <v>1.0386505599989455</v>
      </c>
      <c r="AP10">
        <f t="array" ref="AP10">INDEX(Transcriptome!M$2:M$28,MATCH(1,(Transcriptome!$A$2:$A$28=$B10)*(Transcriptome!$C$2:$C$28=$E10),0))</f>
        <v>1.3921248660596082</v>
      </c>
      <c r="AQ10">
        <f t="array" ref="AQ10">INDEX(Transcriptome!N$2:N$28,MATCH(1,(Transcriptome!$A$2:$A$28=$B10)*(Transcriptome!$C$2:$C$28=$E10),0))</f>
        <v>0.80428662927176275</v>
      </c>
      <c r="AR10">
        <f t="array" ref="AR10">INDEX(Transcriptome!O$2:O$28,MATCH(1,(Transcriptome!$A$2:$A$28=$B10)*(Transcriptome!$C$2:$C$28=$E10),0))</f>
        <v>1.1511693155225196</v>
      </c>
      <c r="AS10">
        <f t="array" ref="AS10">INDEX(Transcriptome!P$2:P$28,MATCH(1,(Transcriptome!$A$2:$A$28=$B10)*(Transcriptome!$C$2:$C$28=$E10),0))</f>
        <v>1.2129804210902995</v>
      </c>
      <c r="AT10">
        <f t="array" ref="AT10">INDEX(Transcriptome!Q$2:Q$28,MATCH(1,(Transcriptome!$A$2:$A$28=$B10)*(Transcriptome!$C$2:$C$28=$E10),0))</f>
        <v>0.60167449878388157</v>
      </c>
      <c r="AU10">
        <f t="array" ref="AU10">INDEX(Transcriptome!R$2:R$28,MATCH(1,(Transcriptome!$A$2:$A$28=$B10)*(Transcriptome!$C$2:$C$28=$E10),0))</f>
        <v>0.48523180165768648</v>
      </c>
      <c r="AV10">
        <f t="array" ref="AV10">INDEX(Transcriptome!S$2:S$28,MATCH(1,(Transcriptome!$A$2:$A$28=$B10)*(Transcriptome!$C$2:$C$28=$E10),0))</f>
        <v>0.50051495197747631</v>
      </c>
      <c r="AW10">
        <f t="array" ref="AW10">INDEX(Transcriptome!T$2:T$28,MATCH(1,(Transcriptome!$A$2:$A$28=$B10)*(Transcriptome!$C$2:$C$28=$E10),0))</f>
        <v>1.1402892565540921</v>
      </c>
      <c r="AX10">
        <f t="array" ref="AX10">INDEX(Transcriptome!U$2:U$28,MATCH(1,(Transcriptome!$A$2:$A$28=$B10)*(Transcriptome!$C$2:$C$28=$E10),0))</f>
        <v>3.4643967211167714</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0.87510624714564267</v>
      </c>
      <c r="BB10">
        <f t="array" ref="BB10">INDEX(Transcriptome!Y$2:Y$28,MATCH(1,(Transcriptome!$A$2:$A$28=$B10)*(Transcriptome!$C$2:$C$28=$E10),0))</f>
        <v>0</v>
      </c>
      <c r="BC10">
        <f t="array" ref="BC10">INDEX(Transcriptome!Z$2:Z$28,MATCH(1,(Transcriptome!$A$2:$A$28=$B10)*(Transcriptome!$C$2:$C$28=$E10),0))</f>
        <v>1.1758464976407674</v>
      </c>
      <c r="BD10">
        <f t="array" ref="BD10">INDEX(Transcriptome!AA$2:AA$28,MATCH(1,(Transcriptome!$A$2:$A$28=$B10)*(Transcriptome!$C$2:$C$28=$E10),0))</f>
        <v>1.1856347805545291</v>
      </c>
      <c r="BE10">
        <f t="array" ref="BE10">INDEX(Transcriptome!AB$2:AB$28,MATCH(1,(Transcriptome!$A$2:$A$28=$B10)*(Transcriptome!$C$2:$C$28=$E10),0))</f>
        <v>0.41555972801663571</v>
      </c>
      <c r="BF10">
        <f t="array" ref="BF10">INDEX(Transcriptome!AC$2:AC$28,MATCH(1,(Transcriptome!$A$2:$A$28=$B10)*(Transcriptome!$C$2:$C$28=$E10),0))</f>
        <v>0.96864944883128323</v>
      </c>
      <c r="BG10">
        <f t="array" ref="BG10">INDEX(Transcriptome!AD$2:AD$28,MATCH(1,(Transcriptome!$A$2:$A$28=$B10)*(Transcriptome!$C$2:$C$28=$E10),0))</f>
        <v>0.79079982721062669</v>
      </c>
      <c r="BH10">
        <f t="array" ref="BH10">INDEX(Transcriptome!AE$2:AE$28,MATCH(1,(Transcriptome!$A$2:$A$28=$B10)*(Transcriptome!$C$2:$C$28=$E10),0))</f>
        <v>1.3785459319267952</v>
      </c>
      <c r="BI10">
        <f t="array" ref="BI10">INDEX(Transcriptome!AF$2:AF$28,MATCH(1,(Transcriptome!$A$2:$A$28=$B10)*(Transcriptome!$C$2:$C$28=$E10),0))</f>
        <v>0.58252952595385121</v>
      </c>
      <c r="BJ10">
        <f t="array" ref="BJ10">INDEX(Transcriptome!AG$2:AG$28,MATCH(1,(Transcriptome!$A$2:$A$28=$B10)*(Transcriptome!$C$2:$C$28=$E10),0))</f>
        <v>0.45944021113968969</v>
      </c>
      <c r="BK10">
        <f t="array" ref="BK10">INDEX(Transcriptome!AH$2:AH$28,MATCH(1,(Transcriptome!$A$2:$A$28=$B10)*(Transcriptome!$C$2:$C$28=$E10),0))</f>
        <v>1.939908553060264</v>
      </c>
      <c r="BL10">
        <f t="array" ref="BL10">INDEX(Transcriptome!AI$2:AI$28,MATCH(1,(Transcriptome!$A$2:$A$28=$B10)*(Transcriptome!$C$2:$C$28=$E10),0))</f>
        <v>0.72619141912955099</v>
      </c>
      <c r="BM10">
        <f t="array" ref="BM10">INDEX(Transcriptome!AJ$2:AJ$28,MATCH(1,(Transcriptome!$A$2:$A$28=$B10)*(Transcriptome!$C$2:$C$28=$E10),0))</f>
        <v>0.90634977146097617</v>
      </c>
      <c r="BN10">
        <f t="array" ref="BN10">INDEX(Transcriptome!AK$2:AK$28,MATCH(1,(Transcriptome!$A$2:$A$28=$B10)*(Transcriptome!$C$2:$C$28=$E10),0))</f>
        <v>0.67102238805073788</v>
      </c>
      <c r="BO10">
        <f t="array" ref="BO10">INDEX(Transcriptome!AL$2:AL$28,MATCH(1,(Transcriptome!$A$2:$A$28=$B10)*(Transcriptome!$C$2:$C$28=$E10),0))</f>
        <v>1</v>
      </c>
      <c r="BP10">
        <f t="array" ref="BP10">INDEX(Transcriptome!AM$2:AM$28,MATCH(1,(Transcriptome!$A$2:$A$28=$B10)*(Transcriptome!$C$2:$C$28=$E10),0))</f>
        <v>0.71846570694758194</v>
      </c>
      <c r="BQ10">
        <f t="array" ref="BQ10">INDEX(Transcriptome!AN$2:AN$28,MATCH(1,(Transcriptome!$A$2:$A$28=$B10)*(Transcriptome!$C$2:$C$28=$E10),0))</f>
        <v>1.0357204335376631</v>
      </c>
      <c r="BR10">
        <f t="array" ref="BR10">INDEX(Transcriptome!AO$2:AO$28,MATCH(1,(Transcriptome!$A$2:$A$28=$B10)*(Transcriptome!$C$2:$C$28=$E10),0))</f>
        <v>1.0236705943541682</v>
      </c>
      <c r="BS10">
        <f t="array" ref="BS10">INDEX(Transcriptome!AP$2:AP$28,MATCH(1,(Transcriptome!$A$2:$A$28=$B10)*(Transcriptome!$C$2:$C$28=$E10),0))</f>
        <v>1.0475790988612137</v>
      </c>
      <c r="BT10">
        <f t="array" ref="BT10">INDEX(Transcriptome!AQ$2:AQ$28,MATCH(1,(Transcriptome!$A$2:$A$28=$B10)*(Transcriptome!$C$2:$C$28=$E10),0))</f>
        <v>1.3391539448359624</v>
      </c>
      <c r="BU10">
        <f t="array" ref="BU10">INDEX(Transcriptome!AR$2:AR$28,MATCH(1,(Transcriptome!$A$2:$A$28=$B10)*(Transcriptome!$C$2:$C$28=$E10),0))</f>
        <v>0.7013917915350385</v>
      </c>
      <c r="BV10">
        <f t="array" ref="BV10">INDEX(Transcriptome!AS$2:AS$28,MATCH(1,(Transcriptome!$A$2:$A$28=$B10)*(Transcriptome!$C$2:$C$28=$E10),0))</f>
        <v>0.89631091004770125</v>
      </c>
      <c r="BW10">
        <f t="array" ref="BW10">INDEX(Transcriptome!AT$2:AT$28,MATCH(1,(Transcriptome!$A$2:$A$28=$B10)*(Transcriptome!$C$2:$C$28=$E10),0))</f>
        <v>0.74015048266825856</v>
      </c>
      <c r="BX10">
        <f t="array" ref="BX10">INDEX(Transcriptome!AU$2:AU$28,MATCH(1,(Transcriptome!$A$2:$A$28=$B10)*(Transcriptome!$C$2:$C$28=$E10),0))</f>
        <v>1.6833342666062783</v>
      </c>
      <c r="BY10">
        <f t="array" ref="BY10">INDEX(Transcriptome!AV$2:AV$28,MATCH(1,(Transcriptome!$A$2:$A$28=$B10)*(Transcriptome!$C$2:$C$28=$E10),0))</f>
        <v>0.64230900615145092</v>
      </c>
      <c r="BZ10">
        <f t="array" ref="BZ10">INDEX(Transcriptome!AW$2:AW$28,MATCH(1,(Transcriptome!$A$2:$A$28=$B10)*(Transcriptome!$C$2:$C$28=$E10),0))</f>
        <v>0.81740021810874552</v>
      </c>
      <c r="CA10">
        <f t="array" ref="CA10">INDEX(Transcriptome!AX$2:AX$28,MATCH(1,(Transcriptome!$A$2:$A$28=$B10)*(Transcriptome!$C$2:$C$28=$E10),0))</f>
        <v>0.81543264067946697</v>
      </c>
      <c r="CB10">
        <f t="array" ref="CB10">INDEX(Transcriptome!AY$2:AY$28,MATCH(1,(Transcriptome!$A$2:$A$28=$B10)*(Transcriptome!$C$2:$C$28=$E10),0))</f>
        <v>0.893387807520859</v>
      </c>
      <c r="CC10">
        <f t="array" ref="CC10">INDEX(Transcriptome!AZ$2:AZ$28,MATCH(1,(Transcriptome!$A$2:$A$28=$B10)*(Transcriptome!$C$2:$C$28=$E10),0))</f>
        <v>0.58478305735162239</v>
      </c>
      <c r="CD10">
        <f t="array" ref="CD10">INDEX(Transcriptome!BA$2:BA$28,MATCH(1,(Transcriptome!$A$2:$A$28=$B10)*(Transcriptome!$C$2:$C$28=$E10),0))</f>
        <v>1.9527807129586991</v>
      </c>
      <c r="CE10">
        <f t="array" ref="CE10">INDEX(Transcriptome!BB$2:BB$28,MATCH(1,(Transcriptome!$A$2:$A$28=$B10)*(Transcriptome!$C$2:$C$28=$E10),0))</f>
        <v>2.0477445468289903</v>
      </c>
      <c r="CF10">
        <f t="array" ref="CF10">INDEX(Transcriptome!BC$2:BC$28,MATCH(1,(Transcriptome!$A$2:$A$28=$B10)*(Transcriptome!$C$2:$C$28=$E10),0))</f>
        <v>0</v>
      </c>
      <c r="CG10">
        <f t="array" ref="CG10">INDEX(Transcriptome!BD$2:BD$28,MATCH(1,(Transcriptome!$A$2:$A$28=$B10)*(Transcriptome!$C$2:$C$28=$E10),0))</f>
        <v>1.5191296600446986</v>
      </c>
      <c r="CH10">
        <f t="array" ref="CH10">INDEX(Transcriptome!BE$2:BE$28,MATCH(1,(Transcriptome!$A$2:$A$28=$B10)*(Transcriptome!$C$2:$C$28=$E10),0))</f>
        <v>1.7681049434294362</v>
      </c>
      <c r="CI10">
        <f t="array" ref="CI10">INDEX(Transcriptome!BF$2:BF$28,MATCH(1,(Transcriptome!$A$2:$A$28=$B10)*(Transcriptome!$C$2:$C$28=$E10),0))</f>
        <v>1.6268835883508099</v>
      </c>
      <c r="CJ10">
        <f t="array" ref="CJ10">INDEX(Transcriptome!BG$2:BG$28,MATCH(1,(Transcriptome!$A$2:$A$28=$B10)*(Transcriptome!$C$2:$C$28=$E10),0))</f>
        <v>2.413292939876015</v>
      </c>
      <c r="CK10">
        <f t="array" ref="CK10">INDEX(Transcriptome!BH$2:BH$28,MATCH(1,(Transcriptome!$A$2:$A$28=$B10)*(Transcriptome!$C$2:$C$28=$E10),0))</f>
        <v>0.63533544697226152</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3.227995319787698</v>
      </c>
      <c r="CO10">
        <f t="array" ref="CO10">INDEX(Transcriptome!BL$2:BL$28,MATCH(1,(Transcriptome!$A$2:$A$28=$B10)*(Transcriptome!$C$2:$C$28=$E10),0))</f>
        <v>2.409150222629028</v>
      </c>
      <c r="CP10">
        <f t="array" ref="CP10">INDEX(Transcriptome!BM$2:BM$28,MATCH(1,(Transcriptome!$A$2:$A$28=$B10)*(Transcriptome!$C$2:$C$28=$E10),0))</f>
        <v>0.63561956761477334</v>
      </c>
      <c r="CQ10">
        <f t="array" ref="CQ10">INDEX(Transcriptome!BN$2:BN$28,MATCH(1,(Transcriptome!$A$2:$A$28=$B10)*(Transcriptome!$C$2:$C$28=$E10),0))</f>
        <v>35.829358617439233</v>
      </c>
      <c r="CR10">
        <f t="array" ref="CR10">INDEX(Transcriptome!BO$2:BO$28,MATCH(1,(Transcriptome!$A$2:$A$28=$B10)*(Transcriptome!$C$2:$C$28=$E10),0))</f>
        <v>1.7293328826763994</v>
      </c>
      <c r="CS10">
        <f t="array" ref="CS10">INDEX(Transcriptome!BP$2:BP$28,MATCH(1,(Transcriptome!$A$2:$A$28=$B10)*(Transcriptome!$C$2:$C$28=$E10),0))</f>
        <v>0.63533544697226152</v>
      </c>
      <c r="CT10">
        <f t="array" ref="CT10">INDEX(Transcriptome!BQ$2:BQ$28,MATCH(1,(Transcriptome!$A$2:$A$28=$B10)*(Transcriptome!$C$2:$C$28=$E10),0))</f>
        <v>1</v>
      </c>
      <c r="CU10">
        <f t="array" ref="CU10">INDEX(Transcriptome!BR$2:BR$28,MATCH(1,(Transcriptome!$A$2:$A$28=$B10)*(Transcriptome!$C$2:$C$28=$E10),0))</f>
        <v>1.3684624405766486</v>
      </c>
    </row>
    <row r="11" spans="1:99">
      <c r="A11">
        <f>Glutamine!A16</f>
        <v>9</v>
      </c>
      <c r="B11" t="s">
        <v>583</v>
      </c>
      <c r="C11" s="324" t="s">
        <v>586</v>
      </c>
      <c r="D11">
        <v>1</v>
      </c>
      <c r="E11" t="s">
        <v>511</v>
      </c>
      <c r="F11" s="477">
        <f>'Growth Regression'!R11</f>
        <v>9.4010416666642413</v>
      </c>
      <c r="G11" s="477">
        <f>'Growth Regression'!S11</f>
        <v>225.62499999994179</v>
      </c>
      <c r="H11">
        <f>AVERAGE('TL input - regression'!L11:L12)</f>
        <v>7.909811496702857</v>
      </c>
      <c r="I11">
        <f>AVERAGE('TL input - regression'!M11:M12)</f>
        <v>9.9911190053285974</v>
      </c>
      <c r="J11">
        <f>AVERAGE('TL input - regression'!N11:N12)</f>
        <v>3.2664999999999997</v>
      </c>
      <c r="K11">
        <f>AVERAGE('TL input - regression'!O11:O12)</f>
        <v>5.8499999999999996E-2</v>
      </c>
      <c r="L11">
        <f>AVERAGE('TL input - regression'!P11:P12)</f>
        <v>2.9660000000000002</v>
      </c>
      <c r="M11">
        <f>'Growth Regression'!P11</f>
        <v>5.2688161294544029E-3</v>
      </c>
      <c r="N11">
        <f>M11/'Growth Regression'!$O$24</f>
        <v>0.19658592023021904</v>
      </c>
      <c r="O11">
        <f>'Post Process Calc.'!C29</f>
        <v>3.7880847555194587E-2</v>
      </c>
      <c r="P11">
        <f>'Post Process Calc.'!D29</f>
        <v>-6.8538510221468401E-3</v>
      </c>
      <c r="Q11">
        <f>'Post Process Calc.'!E29</f>
        <v>2.086483329753267E-4</v>
      </c>
      <c r="R11">
        <f>'Post Process Calc.'!F29</f>
        <v>3.1477714773716346E-3</v>
      </c>
      <c r="S11">
        <f>'Post Process Calc.'!G29</f>
        <v>7.4134229657445638E-4</v>
      </c>
      <c r="T11">
        <f t="shared" si="2"/>
        <v>-0.18093182873377853</v>
      </c>
      <c r="U11">
        <f t="shared" si="4"/>
        <v>23.675529721996615</v>
      </c>
      <c r="V11">
        <f t="shared" si="4"/>
        <v>-4.283656888841775</v>
      </c>
      <c r="W11">
        <f t="shared" si="0"/>
        <v>0.13040520810957917</v>
      </c>
      <c r="X11">
        <f t="shared" si="0"/>
        <v>1.9673571733572714</v>
      </c>
      <c r="Y11">
        <f t="shared" si="0"/>
        <v>0.4633389353590352</v>
      </c>
      <c r="Z11">
        <v>100</v>
      </c>
      <c r="AA11">
        <v>0.32</v>
      </c>
      <c r="AB11">
        <v>7</v>
      </c>
      <c r="AC11">
        <v>0.7</v>
      </c>
      <c r="AD11">
        <f t="shared" si="1"/>
        <v>5.0118723362727164E-8</v>
      </c>
      <c r="AE11">
        <v>1</v>
      </c>
      <c r="AF11">
        <v>0.311</v>
      </c>
      <c r="AG11">
        <f t="array" ref="AG11">INDEX(Transcriptome!D$2:D$28,MATCH(1,(Transcriptome!$A$2:$A$28=$B11)*(Transcriptome!$C$2:$C$28=$E11),0))</f>
        <v>0.83983334541737553</v>
      </c>
      <c r="AH11">
        <f t="array" ref="AH11">INDEX(Transcriptome!E$2:E$28,MATCH(1,(Transcriptome!$A$2:$A$28=$B11)*(Transcriptome!$C$2:$C$28=$E11),0))</f>
        <v>1.4975813108811158</v>
      </c>
      <c r="AI11">
        <f t="array" ref="AI11">INDEX(Transcriptome!F$2:F$28,MATCH(1,(Transcriptome!$A$2:$A$28=$B11)*(Transcriptome!$C$2:$C$28=$E11),0))</f>
        <v>1.0863645413117049</v>
      </c>
      <c r="AJ11">
        <f t="array" ref="AJ11">INDEX(Transcriptome!G$2:G$28,MATCH(1,(Transcriptome!$A$2:$A$28=$B11)*(Transcriptome!$C$2:$C$28=$E11),0))</f>
        <v>1.3992148799643307</v>
      </c>
      <c r="AK11">
        <f t="array" ref="AK11">INDEX(Transcriptome!H$2:H$28,MATCH(1,(Transcriptome!$A$2:$A$28=$B11)*(Transcriptome!$C$2:$C$28=$E11),0))</f>
        <v>0</v>
      </c>
      <c r="AL11">
        <f t="array" ref="AL11">INDEX(Transcriptome!I$2:I$28,MATCH(1,(Transcriptome!$A$2:$A$28=$B11)*(Transcriptome!$C$2:$C$28=$E11),0))</f>
        <v>1.2396994996744981</v>
      </c>
      <c r="AM11">
        <f t="array" ref="AM11">INDEX(Transcriptome!J$2:J$28,MATCH(1,(Transcriptome!$A$2:$A$28=$B11)*(Transcriptome!$C$2:$C$28=$E11),0))</f>
        <v>1.077378839510045</v>
      </c>
      <c r="AN11">
        <f t="array" ref="AN11">INDEX(Transcriptome!K$2:K$28,MATCH(1,(Transcriptome!$A$2:$A$28=$B11)*(Transcriptome!$C$2:$C$28=$E11),0))</f>
        <v>1.048943045540466</v>
      </c>
      <c r="AO11">
        <f t="array" ref="AO11">INDEX(Transcriptome!L$2:L$28,MATCH(1,(Transcriptome!$A$2:$A$28=$B11)*(Transcriptome!$C$2:$C$28=$E11),0))</f>
        <v>1.0386505599989455</v>
      </c>
      <c r="AP11">
        <f t="array" ref="AP11">INDEX(Transcriptome!M$2:M$28,MATCH(1,(Transcriptome!$A$2:$A$28=$B11)*(Transcriptome!$C$2:$C$28=$E11),0))</f>
        <v>1.3921248660596082</v>
      </c>
      <c r="AQ11">
        <f t="array" ref="AQ11">INDEX(Transcriptome!N$2:N$28,MATCH(1,(Transcriptome!$A$2:$A$28=$B11)*(Transcriptome!$C$2:$C$28=$E11),0))</f>
        <v>0.80428662927176275</v>
      </c>
      <c r="AR11">
        <f t="array" ref="AR11">INDEX(Transcriptome!O$2:O$28,MATCH(1,(Transcriptome!$A$2:$A$28=$B11)*(Transcriptome!$C$2:$C$28=$E11),0))</f>
        <v>1.1511693155225196</v>
      </c>
      <c r="AS11">
        <f t="array" ref="AS11">INDEX(Transcriptome!P$2:P$28,MATCH(1,(Transcriptome!$A$2:$A$28=$B11)*(Transcriptome!$C$2:$C$28=$E11),0))</f>
        <v>1.2129804210902995</v>
      </c>
      <c r="AT11">
        <f t="array" ref="AT11">INDEX(Transcriptome!Q$2:Q$28,MATCH(1,(Transcriptome!$A$2:$A$28=$B11)*(Transcriptome!$C$2:$C$28=$E11),0))</f>
        <v>0.60167449878388157</v>
      </c>
      <c r="AU11">
        <f t="array" ref="AU11">INDEX(Transcriptome!R$2:R$28,MATCH(1,(Transcriptome!$A$2:$A$28=$B11)*(Transcriptome!$C$2:$C$28=$E11),0))</f>
        <v>0.48523180165768648</v>
      </c>
      <c r="AV11">
        <f t="array" ref="AV11">INDEX(Transcriptome!S$2:S$28,MATCH(1,(Transcriptome!$A$2:$A$28=$B11)*(Transcriptome!$C$2:$C$28=$E11),0))</f>
        <v>0.50051495197747631</v>
      </c>
      <c r="AW11">
        <f t="array" ref="AW11">INDEX(Transcriptome!T$2:T$28,MATCH(1,(Transcriptome!$A$2:$A$28=$B11)*(Transcriptome!$C$2:$C$28=$E11),0))</f>
        <v>1.1402892565540921</v>
      </c>
      <c r="AX11">
        <f t="array" ref="AX11">INDEX(Transcriptome!U$2:U$28,MATCH(1,(Transcriptome!$A$2:$A$28=$B11)*(Transcriptome!$C$2:$C$28=$E11),0))</f>
        <v>3.4643967211167714</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0.87510624714564267</v>
      </c>
      <c r="BB11">
        <f t="array" ref="BB11">INDEX(Transcriptome!Y$2:Y$28,MATCH(1,(Transcriptome!$A$2:$A$28=$B11)*(Transcriptome!$C$2:$C$28=$E11),0))</f>
        <v>0</v>
      </c>
      <c r="BC11">
        <f t="array" ref="BC11">INDEX(Transcriptome!Z$2:Z$28,MATCH(1,(Transcriptome!$A$2:$A$28=$B11)*(Transcriptome!$C$2:$C$28=$E11),0))</f>
        <v>1.1758464976407674</v>
      </c>
      <c r="BD11">
        <f t="array" ref="BD11">INDEX(Transcriptome!AA$2:AA$28,MATCH(1,(Transcriptome!$A$2:$A$28=$B11)*(Transcriptome!$C$2:$C$28=$E11),0))</f>
        <v>1.1856347805545291</v>
      </c>
      <c r="BE11">
        <f t="array" ref="BE11">INDEX(Transcriptome!AB$2:AB$28,MATCH(1,(Transcriptome!$A$2:$A$28=$B11)*(Transcriptome!$C$2:$C$28=$E11),0))</f>
        <v>0.41555972801663571</v>
      </c>
      <c r="BF11">
        <f t="array" ref="BF11">INDEX(Transcriptome!AC$2:AC$28,MATCH(1,(Transcriptome!$A$2:$A$28=$B11)*(Transcriptome!$C$2:$C$28=$E11),0))</f>
        <v>0.96864944883128323</v>
      </c>
      <c r="BG11">
        <f t="array" ref="BG11">INDEX(Transcriptome!AD$2:AD$28,MATCH(1,(Transcriptome!$A$2:$A$28=$B11)*(Transcriptome!$C$2:$C$28=$E11),0))</f>
        <v>0.79079982721062669</v>
      </c>
      <c r="BH11">
        <f t="array" ref="BH11">INDEX(Transcriptome!AE$2:AE$28,MATCH(1,(Transcriptome!$A$2:$A$28=$B11)*(Transcriptome!$C$2:$C$28=$E11),0))</f>
        <v>1.3785459319267952</v>
      </c>
      <c r="BI11">
        <f t="array" ref="BI11">INDEX(Transcriptome!AF$2:AF$28,MATCH(1,(Transcriptome!$A$2:$A$28=$B11)*(Transcriptome!$C$2:$C$28=$E11),0))</f>
        <v>0.58252952595385121</v>
      </c>
      <c r="BJ11">
        <f t="array" ref="BJ11">INDEX(Transcriptome!AG$2:AG$28,MATCH(1,(Transcriptome!$A$2:$A$28=$B11)*(Transcriptome!$C$2:$C$28=$E11),0))</f>
        <v>0.45944021113968969</v>
      </c>
      <c r="BK11">
        <f t="array" ref="BK11">INDEX(Transcriptome!AH$2:AH$28,MATCH(1,(Transcriptome!$A$2:$A$28=$B11)*(Transcriptome!$C$2:$C$28=$E11),0))</f>
        <v>1.939908553060264</v>
      </c>
      <c r="BL11">
        <f t="array" ref="BL11">INDEX(Transcriptome!AI$2:AI$28,MATCH(1,(Transcriptome!$A$2:$A$28=$B11)*(Transcriptome!$C$2:$C$28=$E11),0))</f>
        <v>0.72619141912955099</v>
      </c>
      <c r="BM11">
        <f t="array" ref="BM11">INDEX(Transcriptome!AJ$2:AJ$28,MATCH(1,(Transcriptome!$A$2:$A$28=$B11)*(Transcriptome!$C$2:$C$28=$E11),0))</f>
        <v>0.90634977146097617</v>
      </c>
      <c r="BN11">
        <f t="array" ref="BN11">INDEX(Transcriptome!AK$2:AK$28,MATCH(1,(Transcriptome!$A$2:$A$28=$B11)*(Transcriptome!$C$2:$C$28=$E11),0))</f>
        <v>0.67102238805073788</v>
      </c>
      <c r="BO11">
        <f t="array" ref="BO11">INDEX(Transcriptome!AL$2:AL$28,MATCH(1,(Transcriptome!$A$2:$A$28=$B11)*(Transcriptome!$C$2:$C$28=$E11),0))</f>
        <v>1</v>
      </c>
      <c r="BP11">
        <f t="array" ref="BP11">INDEX(Transcriptome!AM$2:AM$28,MATCH(1,(Transcriptome!$A$2:$A$28=$B11)*(Transcriptome!$C$2:$C$28=$E11),0))</f>
        <v>0.71846570694758194</v>
      </c>
      <c r="BQ11">
        <f t="array" ref="BQ11">INDEX(Transcriptome!AN$2:AN$28,MATCH(1,(Transcriptome!$A$2:$A$28=$B11)*(Transcriptome!$C$2:$C$28=$E11),0))</f>
        <v>1.0357204335376631</v>
      </c>
      <c r="BR11">
        <f t="array" ref="BR11">INDEX(Transcriptome!AO$2:AO$28,MATCH(1,(Transcriptome!$A$2:$A$28=$B11)*(Transcriptome!$C$2:$C$28=$E11),0))</f>
        <v>1.0236705943541682</v>
      </c>
      <c r="BS11">
        <f t="array" ref="BS11">INDEX(Transcriptome!AP$2:AP$28,MATCH(1,(Transcriptome!$A$2:$A$28=$B11)*(Transcriptome!$C$2:$C$28=$E11),0))</f>
        <v>1.0475790988612137</v>
      </c>
      <c r="BT11">
        <f t="array" ref="BT11">INDEX(Transcriptome!AQ$2:AQ$28,MATCH(1,(Transcriptome!$A$2:$A$28=$B11)*(Transcriptome!$C$2:$C$28=$E11),0))</f>
        <v>1.3391539448359624</v>
      </c>
      <c r="BU11">
        <f t="array" ref="BU11">INDEX(Transcriptome!AR$2:AR$28,MATCH(1,(Transcriptome!$A$2:$A$28=$B11)*(Transcriptome!$C$2:$C$28=$E11),0))</f>
        <v>0.7013917915350385</v>
      </c>
      <c r="BV11">
        <f t="array" ref="BV11">INDEX(Transcriptome!AS$2:AS$28,MATCH(1,(Transcriptome!$A$2:$A$28=$B11)*(Transcriptome!$C$2:$C$28=$E11),0))</f>
        <v>0.89631091004770125</v>
      </c>
      <c r="BW11">
        <f t="array" ref="BW11">INDEX(Transcriptome!AT$2:AT$28,MATCH(1,(Transcriptome!$A$2:$A$28=$B11)*(Transcriptome!$C$2:$C$28=$E11),0))</f>
        <v>0.74015048266825856</v>
      </c>
      <c r="BX11">
        <f t="array" ref="BX11">INDEX(Transcriptome!AU$2:AU$28,MATCH(1,(Transcriptome!$A$2:$A$28=$B11)*(Transcriptome!$C$2:$C$28=$E11),0))</f>
        <v>1.6833342666062783</v>
      </c>
      <c r="BY11">
        <f t="array" ref="BY11">INDEX(Transcriptome!AV$2:AV$28,MATCH(1,(Transcriptome!$A$2:$A$28=$B11)*(Transcriptome!$C$2:$C$28=$E11),0))</f>
        <v>0.64230900615145092</v>
      </c>
      <c r="BZ11">
        <f t="array" ref="BZ11">INDEX(Transcriptome!AW$2:AW$28,MATCH(1,(Transcriptome!$A$2:$A$28=$B11)*(Transcriptome!$C$2:$C$28=$E11),0))</f>
        <v>0.81740021810874552</v>
      </c>
      <c r="CA11">
        <f t="array" ref="CA11">INDEX(Transcriptome!AX$2:AX$28,MATCH(1,(Transcriptome!$A$2:$A$28=$B11)*(Transcriptome!$C$2:$C$28=$E11),0))</f>
        <v>0.81543264067946697</v>
      </c>
      <c r="CB11">
        <f t="array" ref="CB11">INDEX(Transcriptome!AY$2:AY$28,MATCH(1,(Transcriptome!$A$2:$A$28=$B11)*(Transcriptome!$C$2:$C$28=$E11),0))</f>
        <v>0.893387807520859</v>
      </c>
      <c r="CC11">
        <f t="array" ref="CC11">INDEX(Transcriptome!AZ$2:AZ$28,MATCH(1,(Transcriptome!$A$2:$A$28=$B11)*(Transcriptome!$C$2:$C$28=$E11),0))</f>
        <v>0.58478305735162239</v>
      </c>
      <c r="CD11">
        <f t="array" ref="CD11">INDEX(Transcriptome!BA$2:BA$28,MATCH(1,(Transcriptome!$A$2:$A$28=$B11)*(Transcriptome!$C$2:$C$28=$E11),0))</f>
        <v>1.9527807129586991</v>
      </c>
      <c r="CE11">
        <f t="array" ref="CE11">INDEX(Transcriptome!BB$2:BB$28,MATCH(1,(Transcriptome!$A$2:$A$28=$B11)*(Transcriptome!$C$2:$C$28=$E11),0))</f>
        <v>2.0477445468289903</v>
      </c>
      <c r="CF11">
        <f t="array" ref="CF11">INDEX(Transcriptome!BC$2:BC$28,MATCH(1,(Transcriptome!$A$2:$A$28=$B11)*(Transcriptome!$C$2:$C$28=$E11),0))</f>
        <v>0</v>
      </c>
      <c r="CG11">
        <f t="array" ref="CG11">INDEX(Transcriptome!BD$2:BD$28,MATCH(1,(Transcriptome!$A$2:$A$28=$B11)*(Transcriptome!$C$2:$C$28=$E11),0))</f>
        <v>1.5191296600446986</v>
      </c>
      <c r="CH11">
        <f t="array" ref="CH11">INDEX(Transcriptome!BE$2:BE$28,MATCH(1,(Transcriptome!$A$2:$A$28=$B11)*(Transcriptome!$C$2:$C$28=$E11),0))</f>
        <v>1.7681049434294362</v>
      </c>
      <c r="CI11">
        <f t="array" ref="CI11">INDEX(Transcriptome!BF$2:BF$28,MATCH(1,(Transcriptome!$A$2:$A$28=$B11)*(Transcriptome!$C$2:$C$28=$E11),0))</f>
        <v>1.6268835883508099</v>
      </c>
      <c r="CJ11">
        <f t="array" ref="CJ11">INDEX(Transcriptome!BG$2:BG$28,MATCH(1,(Transcriptome!$A$2:$A$28=$B11)*(Transcriptome!$C$2:$C$28=$E11),0))</f>
        <v>2.413292939876015</v>
      </c>
      <c r="CK11">
        <f t="array" ref="CK11">INDEX(Transcriptome!BH$2:BH$28,MATCH(1,(Transcriptome!$A$2:$A$28=$B11)*(Transcriptome!$C$2:$C$28=$E11),0))</f>
        <v>0.63533544697226152</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3.227995319787698</v>
      </c>
      <c r="CO11">
        <f t="array" ref="CO11">INDEX(Transcriptome!BL$2:BL$28,MATCH(1,(Transcriptome!$A$2:$A$28=$B11)*(Transcriptome!$C$2:$C$28=$E11),0))</f>
        <v>2.409150222629028</v>
      </c>
      <c r="CP11">
        <f t="array" ref="CP11">INDEX(Transcriptome!BM$2:BM$28,MATCH(1,(Transcriptome!$A$2:$A$28=$B11)*(Transcriptome!$C$2:$C$28=$E11),0))</f>
        <v>0.63561956761477334</v>
      </c>
      <c r="CQ11">
        <f t="array" ref="CQ11">INDEX(Transcriptome!BN$2:BN$28,MATCH(1,(Transcriptome!$A$2:$A$28=$B11)*(Transcriptome!$C$2:$C$28=$E11),0))</f>
        <v>35.829358617439233</v>
      </c>
      <c r="CR11">
        <f t="array" ref="CR11">INDEX(Transcriptome!BO$2:BO$28,MATCH(1,(Transcriptome!$A$2:$A$28=$B11)*(Transcriptome!$C$2:$C$28=$E11),0))</f>
        <v>1.7293328826763994</v>
      </c>
      <c r="CS11">
        <f t="array" ref="CS11">INDEX(Transcriptome!BP$2:BP$28,MATCH(1,(Transcriptome!$A$2:$A$28=$B11)*(Transcriptome!$C$2:$C$28=$E11),0))</f>
        <v>0.63533544697226152</v>
      </c>
      <c r="CT11">
        <f t="array" ref="CT11">INDEX(Transcriptome!BQ$2:BQ$28,MATCH(1,(Transcriptome!$A$2:$A$28=$B11)*(Transcriptome!$C$2:$C$28=$E11),0))</f>
        <v>1</v>
      </c>
      <c r="CU11">
        <f t="array" ref="CU11">INDEX(Transcriptome!BR$2:BR$28,MATCH(1,(Transcriptome!$A$2:$A$28=$B11)*(Transcriptome!$C$2:$C$28=$E11),0))</f>
        <v>1.3684624405766486</v>
      </c>
    </row>
    <row r="12" spans="1:99">
      <c r="A12">
        <f>Glutamine!A17</f>
        <v>10</v>
      </c>
      <c r="B12" t="s">
        <v>583</v>
      </c>
      <c r="C12" s="324" t="s">
        <v>586</v>
      </c>
      <c r="D12">
        <v>1</v>
      </c>
      <c r="E12" t="s">
        <v>512</v>
      </c>
      <c r="F12" s="477">
        <f>'Growth Regression'!R12</f>
        <v>10.417013888887595</v>
      </c>
      <c r="G12" s="477">
        <f>'Growth Regression'!S12</f>
        <v>250.00833333330229</v>
      </c>
      <c r="H12">
        <f>AVERAGE('TL input - regression'!L12:L13)</f>
        <v>7.0771997602078187</v>
      </c>
      <c r="I12">
        <f>AVERAGE('TL input - regression'!M12:M13)</f>
        <v>6.9937833037300177</v>
      </c>
      <c r="J12">
        <f>AVERAGE('TL input - regression'!N12:N13)</f>
        <v>3.0214999999999996</v>
      </c>
      <c r="K12">
        <f>AVERAGE('TL input - regression'!O12:O13)</f>
        <v>6.3500000000000001E-2</v>
      </c>
      <c r="L12">
        <f>AVERAGE('TL input - regression'!P12:P13)</f>
        <v>2.367</v>
      </c>
      <c r="M12">
        <f>'Growth Regression'!P12</f>
        <v>2.9739976768820516E-3</v>
      </c>
      <c r="N12">
        <f>M12/'Growth Regression'!$O$24</f>
        <v>0.11096346042596349</v>
      </c>
      <c r="O12">
        <f>'Post Process Calc.'!C30</f>
        <v>3.965068573274054E-2</v>
      </c>
      <c r="P12">
        <f>'Post Process Calc.'!D30</f>
        <v>-9.5554263032342351E-3</v>
      </c>
      <c r="Q12">
        <f>'Post Process Calc.'!E30</f>
        <v>8.4593502171075735E-4</v>
      </c>
      <c r="R12">
        <f>'Post Process Calc.'!F30</f>
        <v>2.5850165627287693E-3</v>
      </c>
      <c r="S12">
        <f>'Post Process Calc.'!G30</f>
        <v>9.9397617805387344E-4</v>
      </c>
      <c r="T12">
        <f t="shared" si="2"/>
        <v>-0.24099019037504529</v>
      </c>
      <c r="U12">
        <f t="shared" si="4"/>
        <v>24.781678582962837</v>
      </c>
      <c r="V12">
        <f t="shared" si="4"/>
        <v>-5.9721414395213968</v>
      </c>
      <c r="W12">
        <f t="shared" si="0"/>
        <v>0.52870938856922334</v>
      </c>
      <c r="X12">
        <f t="shared" si="0"/>
        <v>1.6156353517054807</v>
      </c>
      <c r="Y12">
        <f t="shared" si="0"/>
        <v>0.62123511128367093</v>
      </c>
      <c r="Z12">
        <v>100</v>
      </c>
      <c r="AA12">
        <v>0.32</v>
      </c>
      <c r="AB12">
        <v>7</v>
      </c>
      <c r="AC12">
        <v>0.7</v>
      </c>
      <c r="AD12">
        <f t="shared" si="1"/>
        <v>5.0118723362727164E-8</v>
      </c>
      <c r="AE12">
        <v>1</v>
      </c>
      <c r="AF12">
        <v>0.311</v>
      </c>
      <c r="AG12">
        <f t="array" ref="AG12">INDEX(Transcriptome!D$2:D$28,MATCH(1,(Transcriptome!$A$2:$A$28=$B12)*(Transcriptome!$C$2:$C$28=$E12),0))</f>
        <v>0.84529065750573906</v>
      </c>
      <c r="AH12">
        <f t="array" ref="AH12">INDEX(Transcriptome!E$2:E$28,MATCH(1,(Transcriptome!$A$2:$A$28=$B12)*(Transcriptome!$C$2:$C$28=$E12),0))</f>
        <v>1.5123400042300514</v>
      </c>
      <c r="AI12">
        <f t="array" ref="AI12">INDEX(Transcriptome!F$2:F$28,MATCH(1,(Transcriptome!$A$2:$A$28=$B12)*(Transcriptome!$C$2:$C$28=$E12),0))</f>
        <v>1.0521277615350864</v>
      </c>
      <c r="AJ12">
        <f t="array" ref="AJ12">INDEX(Transcriptome!G$2:G$28,MATCH(1,(Transcriptome!$A$2:$A$28=$B12)*(Transcriptome!$C$2:$C$28=$E12),0))</f>
        <v>0.5133599657223511</v>
      </c>
      <c r="AK12">
        <f t="array" ref="AK12">INDEX(Transcriptome!H$2:H$28,MATCH(1,(Transcriptome!$A$2:$A$28=$B12)*(Transcriptome!$C$2:$C$28=$E12),0))</f>
        <v>0</v>
      </c>
      <c r="AL12">
        <f t="array" ref="AL12">INDEX(Transcriptome!I$2:I$28,MATCH(1,(Transcriptome!$A$2:$A$28=$B12)*(Transcriptome!$C$2:$C$28=$E12),0))</f>
        <v>1.2398152787243992</v>
      </c>
      <c r="AM12">
        <f t="array" ref="AM12">INDEX(Transcriptome!J$2:J$28,MATCH(1,(Transcriptome!$A$2:$A$28=$B12)*(Transcriptome!$C$2:$C$28=$E12),0))</f>
        <v>1.0261682969814343</v>
      </c>
      <c r="AN12">
        <f t="array" ref="AN12">INDEX(Transcriptome!K$2:K$28,MATCH(1,(Transcriptome!$A$2:$A$28=$B12)*(Transcriptome!$C$2:$C$28=$E12),0))</f>
        <v>0.95017518110960975</v>
      </c>
      <c r="AO12">
        <f t="array" ref="AO12">INDEX(Transcriptome!L$2:L$28,MATCH(1,(Transcriptome!$A$2:$A$28=$B12)*(Transcriptome!$C$2:$C$28=$E12),0))</f>
        <v>1.0437812111620428</v>
      </c>
      <c r="AP12">
        <f t="array" ref="AP12">INDEX(Transcriptome!M$2:M$28,MATCH(1,(Transcriptome!$A$2:$A$28=$B12)*(Transcriptome!$C$2:$C$28=$E12),0))</f>
        <v>1.258591198790004</v>
      </c>
      <c r="AQ12">
        <f t="array" ref="AQ12">INDEX(Transcriptome!N$2:N$28,MATCH(1,(Transcriptome!$A$2:$A$28=$B12)*(Transcriptome!$C$2:$C$28=$E12),0))</f>
        <v>0.77434648146572427</v>
      </c>
      <c r="AR12">
        <f t="array" ref="AR12">INDEX(Transcriptome!O$2:O$28,MATCH(1,(Transcriptome!$A$2:$A$28=$B12)*(Transcriptome!$C$2:$C$28=$E12),0))</f>
        <v>1.121291200027364</v>
      </c>
      <c r="AS12">
        <f t="array" ref="AS12">INDEX(Transcriptome!P$2:P$28,MATCH(1,(Transcriptome!$A$2:$A$28=$B12)*(Transcriptome!$C$2:$C$28=$E12),0))</f>
        <v>1.1614656927518718</v>
      </c>
      <c r="AT12">
        <f t="array" ref="AT12">INDEX(Transcriptome!Q$2:Q$28,MATCH(1,(Transcriptome!$A$2:$A$28=$B12)*(Transcriptome!$C$2:$C$28=$E12),0))</f>
        <v>0.59136874021180552</v>
      </c>
      <c r="AU12">
        <f t="array" ref="AU12">INDEX(Transcriptome!R$2:R$28,MATCH(1,(Transcriptome!$A$2:$A$28=$B12)*(Transcriptome!$C$2:$C$28=$E12),0))</f>
        <v>0.47269805732547182</v>
      </c>
      <c r="AV12">
        <f t="array" ref="AV12">INDEX(Transcriptome!S$2:S$28,MATCH(1,(Transcriptome!$A$2:$A$28=$B12)*(Transcriptome!$C$2:$C$28=$E12),0))</f>
        <v>0.474505313564063</v>
      </c>
      <c r="AW12">
        <f t="array" ref="AW12">INDEX(Transcriptome!T$2:T$28,MATCH(1,(Transcriptome!$A$2:$A$28=$B12)*(Transcriptome!$C$2:$C$28=$E12),0))</f>
        <v>1.0978419176178189</v>
      </c>
      <c r="AX12">
        <f t="array" ref="AX12">INDEX(Transcriptome!U$2:U$28,MATCH(1,(Transcriptome!$A$2:$A$28=$B12)*(Transcriptome!$C$2:$C$28=$E12),0))</f>
        <v>2.8509841652726999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0.84543020602019414</v>
      </c>
      <c r="BB12">
        <f t="array" ref="BB12">INDEX(Transcriptome!Y$2:Y$28,MATCH(1,(Transcriptome!$A$2:$A$28=$B12)*(Transcriptome!$C$2:$C$28=$E12),0))</f>
        <v>0</v>
      </c>
      <c r="BC12">
        <f t="array" ref="BC12">INDEX(Transcriptome!Z$2:Z$28,MATCH(1,(Transcriptome!$A$2:$A$28=$B12)*(Transcriptome!$C$2:$C$28=$E12),0))</f>
        <v>1.1999757206668764</v>
      </c>
      <c r="BD12">
        <f t="array" ref="BD12">INDEX(Transcriptome!AA$2:AA$28,MATCH(1,(Transcriptome!$A$2:$A$28=$B12)*(Transcriptome!$C$2:$C$28=$E12),0))</f>
        <v>1.1786179837995219</v>
      </c>
      <c r="BE12">
        <f t="array" ref="BE12">INDEX(Transcriptome!AB$2:AB$28,MATCH(1,(Transcriptome!$A$2:$A$28=$B12)*(Transcriptome!$C$2:$C$28=$E12),0))</f>
        <v>0.41419411976174364</v>
      </c>
      <c r="BF12">
        <f t="array" ref="BF12">INDEX(Transcriptome!AC$2:AC$28,MATCH(1,(Transcriptome!$A$2:$A$28=$B12)*(Transcriptome!$C$2:$C$28=$E12),0))</f>
        <v>0.98175251921782147</v>
      </c>
      <c r="BG12">
        <f t="array" ref="BG12">INDEX(Transcriptome!AD$2:AD$28,MATCH(1,(Transcriptome!$A$2:$A$28=$B12)*(Transcriptome!$C$2:$C$28=$E12),0))</f>
        <v>0.87998427903657706</v>
      </c>
      <c r="BH12">
        <f t="array" ref="BH12">INDEX(Transcriptome!AE$2:AE$28,MATCH(1,(Transcriptome!$A$2:$A$28=$B12)*(Transcriptome!$C$2:$C$28=$E12),0))</f>
        <v>1.4142784439316789</v>
      </c>
      <c r="BI12">
        <f t="array" ref="BI12">INDEX(Transcriptome!AF$2:AF$28,MATCH(1,(Transcriptome!$A$2:$A$28=$B12)*(Transcriptome!$C$2:$C$28=$E12),0))</f>
        <v>0.62050516044316251</v>
      </c>
      <c r="BJ12">
        <f t="array" ref="BJ12">INDEX(Transcriptome!AG$2:AG$28,MATCH(1,(Transcriptome!$A$2:$A$28=$B12)*(Transcriptome!$C$2:$C$28=$E12),0))</f>
        <v>0.47877111295830344</v>
      </c>
      <c r="BK12">
        <f t="array" ref="BK12">INDEX(Transcriptome!AH$2:AH$28,MATCH(1,(Transcriptome!$A$2:$A$28=$B12)*(Transcriptome!$C$2:$C$28=$E12),0))</f>
        <v>1.9424108020287747</v>
      </c>
      <c r="BL12">
        <f t="array" ref="BL12">INDEX(Transcriptome!AI$2:AI$28,MATCH(1,(Transcriptome!$A$2:$A$28=$B12)*(Transcriptome!$C$2:$C$28=$E12),0))</f>
        <v>0.69973249608039367</v>
      </c>
      <c r="BM12">
        <f t="array" ref="BM12">INDEX(Transcriptome!AJ$2:AJ$28,MATCH(1,(Transcriptome!$A$2:$A$28=$B12)*(Transcriptome!$C$2:$C$28=$E12),0))</f>
        <v>0.87016237596091195</v>
      </c>
      <c r="BN12">
        <f t="array" ref="BN12">INDEX(Transcriptome!AK$2:AK$28,MATCH(1,(Transcriptome!$A$2:$A$28=$B12)*(Transcriptome!$C$2:$C$28=$E12),0))</f>
        <v>0.6586808592339628</v>
      </c>
      <c r="BO12">
        <f t="array" ref="BO12">INDEX(Transcriptome!AL$2:AL$28,MATCH(1,(Transcriptome!$A$2:$A$28=$B12)*(Transcriptome!$C$2:$C$28=$E12),0))</f>
        <v>1</v>
      </c>
      <c r="BP12">
        <f t="array" ref="BP12">INDEX(Transcriptome!AM$2:AM$28,MATCH(1,(Transcriptome!$A$2:$A$28=$B12)*(Transcriptome!$C$2:$C$28=$E12),0))</f>
        <v>0.67957260004345588</v>
      </c>
      <c r="BQ12">
        <f t="array" ref="BQ12">INDEX(Transcriptome!AN$2:AN$28,MATCH(1,(Transcriptome!$A$2:$A$28=$B12)*(Transcriptome!$C$2:$C$28=$E12),0))</f>
        <v>1.0396865895601093</v>
      </c>
      <c r="BR12">
        <f t="array" ref="BR12">INDEX(Transcriptome!AO$2:AO$28,MATCH(1,(Transcriptome!$A$2:$A$28=$B12)*(Transcriptome!$C$2:$C$28=$E12),0))</f>
        <v>1.0737206253123761</v>
      </c>
      <c r="BS12">
        <f t="array" ref="BS12">INDEX(Transcriptome!AP$2:AP$28,MATCH(1,(Transcriptome!$A$2:$A$28=$B12)*(Transcriptome!$C$2:$C$28=$E12),0))</f>
        <v>1.043863376552195</v>
      </c>
      <c r="BT12">
        <f t="array" ref="BT12">INDEX(Transcriptome!AQ$2:AQ$28,MATCH(1,(Transcriptome!$A$2:$A$28=$B12)*(Transcriptome!$C$2:$C$28=$E12),0))</f>
        <v>1.3503170364365213</v>
      </c>
      <c r="BU12">
        <f t="array" ref="BU12">INDEX(Transcriptome!AR$2:AR$28,MATCH(1,(Transcriptome!$A$2:$A$28=$B12)*(Transcriptome!$C$2:$C$28=$E12),0))</f>
        <v>0.72050873297971718</v>
      </c>
      <c r="BV12">
        <f t="array" ref="BV12">INDEX(Transcriptome!AS$2:AS$28,MATCH(1,(Transcriptome!$A$2:$A$28=$B12)*(Transcriptome!$C$2:$C$28=$E12),0))</f>
        <v>0.90321144457455538</v>
      </c>
      <c r="BW12">
        <f t="array" ref="BW12">INDEX(Transcriptome!AT$2:AT$28,MATCH(1,(Transcriptome!$A$2:$A$28=$B12)*(Transcriptome!$C$2:$C$28=$E12),0))</f>
        <v>0.78737301878765809</v>
      </c>
      <c r="BX12">
        <f t="array" ref="BX12">INDEX(Transcriptome!AU$2:AU$28,MATCH(1,(Transcriptome!$A$2:$A$28=$B12)*(Transcriptome!$C$2:$C$28=$E12),0))</f>
        <v>1.6895519123272416</v>
      </c>
      <c r="BY12">
        <f t="array" ref="BY12">INDEX(Transcriptome!AV$2:AV$28,MATCH(1,(Transcriptome!$A$2:$A$28=$B12)*(Transcriptome!$C$2:$C$28=$E12),0))</f>
        <v>0.62033240120281474</v>
      </c>
      <c r="BZ12">
        <f t="array" ref="BZ12">INDEX(Transcriptome!AW$2:AW$28,MATCH(1,(Transcriptome!$A$2:$A$28=$B12)*(Transcriptome!$C$2:$C$28=$E12),0))</f>
        <v>0.79737424067079876</v>
      </c>
      <c r="CA12">
        <f t="array" ref="CA12">INDEX(Transcriptome!AX$2:AX$28,MATCH(1,(Transcriptome!$A$2:$A$28=$B12)*(Transcriptome!$C$2:$C$28=$E12),0))</f>
        <v>0.92460282224808421</v>
      </c>
      <c r="CB12">
        <f t="array" ref="CB12">INDEX(Transcriptome!AY$2:AY$28,MATCH(1,(Transcriptome!$A$2:$A$28=$B12)*(Transcriptome!$C$2:$C$28=$E12),0))</f>
        <v>0.87345230197929324</v>
      </c>
      <c r="CC12">
        <f t="array" ref="CC12">INDEX(Transcriptome!AZ$2:AZ$28,MATCH(1,(Transcriptome!$A$2:$A$28=$B12)*(Transcriptome!$C$2:$C$28=$E12),0))</f>
        <v>0.58498531711834134</v>
      </c>
      <c r="CD12">
        <f t="array" ref="CD12">INDEX(Transcriptome!BA$2:BA$28,MATCH(1,(Transcriptome!$A$2:$A$28=$B12)*(Transcriptome!$C$2:$C$28=$E12),0))</f>
        <v>1.7684157507469151</v>
      </c>
      <c r="CE12">
        <f t="array" ref="CE12">INDEX(Transcriptome!BB$2:BB$28,MATCH(1,(Transcriptome!$A$2:$A$28=$B12)*(Transcriptome!$C$2:$C$28=$E12),0))</f>
        <v>2.0951376227639771</v>
      </c>
      <c r="CF12">
        <f t="array" ref="CF12">INDEX(Transcriptome!BC$2:BC$28,MATCH(1,(Transcriptome!$A$2:$A$28=$B12)*(Transcriptome!$C$2:$C$28=$E12),0))</f>
        <v>0</v>
      </c>
      <c r="CG12">
        <f t="array" ref="CG12">INDEX(Transcriptome!BD$2:BD$28,MATCH(1,(Transcriptome!$A$2:$A$28=$B12)*(Transcriptome!$C$2:$C$28=$E12),0))</f>
        <v>1.4723274304126319</v>
      </c>
      <c r="CH12">
        <f t="array" ref="CH12">INDEX(Transcriptome!BE$2:BE$28,MATCH(1,(Transcriptome!$A$2:$A$28=$B12)*(Transcriptome!$C$2:$C$28=$E12),0))</f>
        <v>1.6435709135417447</v>
      </c>
      <c r="CI12">
        <f t="array" ref="CI12">INDEX(Transcriptome!BF$2:BF$28,MATCH(1,(Transcriptome!$A$2:$A$28=$B12)*(Transcriptome!$C$2:$C$28=$E12),0))</f>
        <v>1.4913517712775683</v>
      </c>
      <c r="CJ12">
        <f t="array" ref="CJ12">INDEX(Transcriptome!BG$2:BG$28,MATCH(1,(Transcriptome!$A$2:$A$28=$B12)*(Transcriptome!$C$2:$C$28=$E12),0))</f>
        <v>2.4868891875698469</v>
      </c>
      <c r="CK12">
        <f t="array" ref="CK12">INDEX(Transcriptome!BH$2:BH$28,MATCH(1,(Transcriptome!$A$2:$A$28=$B12)*(Transcriptome!$C$2:$C$28=$E12),0))</f>
        <v>0.60155455584899675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3.4589818564937866</v>
      </c>
      <c r="CO12">
        <f t="array" ref="CO12">INDEX(Transcriptome!BL$2:BL$28,MATCH(1,(Transcriptome!$A$2:$A$28=$B12)*(Transcriptome!$C$2:$C$28=$E12),0))</f>
        <v>2.3656901554574197</v>
      </c>
      <c r="CP12">
        <f t="array" ref="CP12">INDEX(Transcriptome!BM$2:BM$28,MATCH(1,(Transcriptome!$A$2:$A$28=$B12)*(Transcriptome!$C$2:$C$28=$E12),0))</f>
        <v>0.62485198092475902</v>
      </c>
      <c r="CQ12">
        <f t="array" ref="CQ12">INDEX(Transcriptome!BN$2:BN$28,MATCH(1,(Transcriptome!$A$2:$A$28=$B12)*(Transcriptome!$C$2:$C$28=$E12),0))</f>
        <v>37.408629658664857</v>
      </c>
      <c r="CR12">
        <f t="array" ref="CR12">INDEX(Transcriptome!BO$2:BO$28,MATCH(1,(Transcriptome!$A$2:$A$28=$B12)*(Transcriptome!$C$2:$C$28=$E12),0))</f>
        <v>1.4849223539828664</v>
      </c>
      <c r="CS12">
        <f t="array" ref="CS12">INDEX(Transcriptome!BP$2:BP$28,MATCH(1,(Transcriptome!$A$2:$A$28=$B12)*(Transcriptome!$C$2:$C$28=$E12),0))</f>
        <v>0.60155455584899675</v>
      </c>
      <c r="CT12">
        <f t="array" ref="CT12">INDEX(Transcriptome!BQ$2:BQ$28,MATCH(1,(Transcriptome!$A$2:$A$28=$B12)*(Transcriptome!$C$2:$C$28=$E12),0))</f>
        <v>1</v>
      </c>
      <c r="CU12">
        <f t="array" ref="CU12">INDEX(Transcriptome!BR$2:BR$28,MATCH(1,(Transcriptome!$A$2:$A$28=$B12)*(Transcriptome!$C$2:$C$28=$E12),0))</f>
        <v>1.7962987005908342</v>
      </c>
    </row>
    <row r="13" spans="1:99">
      <c r="A13">
        <f>Glutamine!A18</f>
        <v>11</v>
      </c>
      <c r="B13" t="s">
        <v>583</v>
      </c>
      <c r="C13" s="324" t="s">
        <v>586</v>
      </c>
      <c r="D13">
        <v>1</v>
      </c>
      <c r="E13" t="s">
        <v>512</v>
      </c>
      <c r="F13" s="477">
        <f>'Growth Regression'!R13</f>
        <v>11.388888888886868</v>
      </c>
      <c r="G13" s="477">
        <f>'Growth Regression'!S13</f>
        <v>273.33333333328483</v>
      </c>
      <c r="H13">
        <f>AVERAGE('TL input - regression'!L13:L14)</f>
        <v>8.3816248140500456</v>
      </c>
      <c r="I13">
        <f>AVERAGE('TL input - regression'!M13:M14)</f>
        <v>4.3294849023090585</v>
      </c>
      <c r="J13">
        <f>AVERAGE('TL input - regression'!N13:N14)</f>
        <v>2.6319999999999997</v>
      </c>
      <c r="K13">
        <f>AVERAGE('TL input - regression'!O13:O14)</f>
        <v>6.7500000000000004E-2</v>
      </c>
      <c r="L13">
        <f>AVERAGE('TL input - regression'!P13:P14)</f>
        <v>1.9620000000000002</v>
      </c>
      <c r="M13">
        <f>'Growth Regression'!P13</f>
        <v>1.6645386568215918E-3</v>
      </c>
      <c r="N13">
        <f>M13/'Growth Regression'!$O$24</f>
        <v>6.210595617120733E-2</v>
      </c>
      <c r="O13">
        <f>'Post Process Calc.'!C31</f>
        <v>4.0834157794084711E-2</v>
      </c>
      <c r="P13">
        <f>'Post Process Calc.'!D31</f>
        <v>-9.5881488510246547E-3</v>
      </c>
      <c r="Q13">
        <f>'Post Process Calc.'!E31</f>
        <v>1.1907830958138061E-3</v>
      </c>
      <c r="R13">
        <f>'Post Process Calc.'!F31</f>
        <v>1.3854737489578247E-3</v>
      </c>
      <c r="S13">
        <f>'Post Process Calc.'!G31</f>
        <v>9.9655499862548371E-4</v>
      </c>
      <c r="T13">
        <f t="shared" si="2"/>
        <v>-0.23480706763624268</v>
      </c>
      <c r="U13">
        <f t="shared" si="4"/>
        <v>25.521348621302941</v>
      </c>
      <c r="V13">
        <f t="shared" si="4"/>
        <v>-5.9925930318904088</v>
      </c>
      <c r="W13">
        <f t="shared" si="0"/>
        <v>0.74423943488362876</v>
      </c>
      <c r="X13">
        <f t="shared" si="0"/>
        <v>0.8659210930986404</v>
      </c>
      <c r="Y13">
        <f t="shared" si="0"/>
        <v>0.62284687414092732</v>
      </c>
      <c r="Z13">
        <v>100</v>
      </c>
      <c r="AA13">
        <v>0.32</v>
      </c>
      <c r="AB13">
        <v>7</v>
      </c>
      <c r="AC13">
        <v>0.7</v>
      </c>
      <c r="AD13">
        <f t="shared" si="1"/>
        <v>5.0118723362727164E-8</v>
      </c>
      <c r="AE13">
        <v>1</v>
      </c>
      <c r="AF13">
        <v>0.311</v>
      </c>
      <c r="AG13">
        <f t="array" ref="AG13">INDEX(Transcriptome!D$2:D$28,MATCH(1,(Transcriptome!$A$2:$A$28=$B13)*(Transcriptome!$C$2:$C$28=$E13),0))</f>
        <v>0.84529065750573906</v>
      </c>
      <c r="AH13">
        <f t="array" ref="AH13">INDEX(Transcriptome!E$2:E$28,MATCH(1,(Transcriptome!$A$2:$A$28=$B13)*(Transcriptome!$C$2:$C$28=$E13),0))</f>
        <v>1.5123400042300514</v>
      </c>
      <c r="AI13">
        <f t="array" ref="AI13">INDEX(Transcriptome!F$2:F$28,MATCH(1,(Transcriptome!$A$2:$A$28=$B13)*(Transcriptome!$C$2:$C$28=$E13),0))</f>
        <v>1.0521277615350864</v>
      </c>
      <c r="AJ13">
        <f t="array" ref="AJ13">INDEX(Transcriptome!G$2:G$28,MATCH(1,(Transcriptome!$A$2:$A$28=$B13)*(Transcriptome!$C$2:$C$28=$E13),0))</f>
        <v>0.5133599657223511</v>
      </c>
      <c r="AK13">
        <f t="array" ref="AK13">INDEX(Transcriptome!H$2:H$28,MATCH(1,(Transcriptome!$A$2:$A$28=$B13)*(Transcriptome!$C$2:$C$28=$E13),0))</f>
        <v>0</v>
      </c>
      <c r="AL13">
        <f t="array" ref="AL13">INDEX(Transcriptome!I$2:I$28,MATCH(1,(Transcriptome!$A$2:$A$28=$B13)*(Transcriptome!$C$2:$C$28=$E13),0))</f>
        <v>1.2398152787243992</v>
      </c>
      <c r="AM13">
        <f t="array" ref="AM13">INDEX(Transcriptome!J$2:J$28,MATCH(1,(Transcriptome!$A$2:$A$28=$B13)*(Transcriptome!$C$2:$C$28=$E13),0))</f>
        <v>1.0261682969814343</v>
      </c>
      <c r="AN13">
        <f t="array" ref="AN13">INDEX(Transcriptome!K$2:K$28,MATCH(1,(Transcriptome!$A$2:$A$28=$B13)*(Transcriptome!$C$2:$C$28=$E13),0))</f>
        <v>0.95017518110960975</v>
      </c>
      <c r="AO13">
        <f t="array" ref="AO13">INDEX(Transcriptome!L$2:L$28,MATCH(1,(Transcriptome!$A$2:$A$28=$B13)*(Transcriptome!$C$2:$C$28=$E13),0))</f>
        <v>1.0437812111620428</v>
      </c>
      <c r="AP13">
        <f t="array" ref="AP13">INDEX(Transcriptome!M$2:M$28,MATCH(1,(Transcriptome!$A$2:$A$28=$B13)*(Transcriptome!$C$2:$C$28=$E13),0))</f>
        <v>1.258591198790004</v>
      </c>
      <c r="AQ13">
        <f t="array" ref="AQ13">INDEX(Transcriptome!N$2:N$28,MATCH(1,(Transcriptome!$A$2:$A$28=$B13)*(Transcriptome!$C$2:$C$28=$E13),0))</f>
        <v>0.77434648146572427</v>
      </c>
      <c r="AR13">
        <f t="array" ref="AR13">INDEX(Transcriptome!O$2:O$28,MATCH(1,(Transcriptome!$A$2:$A$28=$B13)*(Transcriptome!$C$2:$C$28=$E13),0))</f>
        <v>1.121291200027364</v>
      </c>
      <c r="AS13">
        <f t="array" ref="AS13">INDEX(Transcriptome!P$2:P$28,MATCH(1,(Transcriptome!$A$2:$A$28=$B13)*(Transcriptome!$C$2:$C$28=$E13),0))</f>
        <v>1.1614656927518718</v>
      </c>
      <c r="AT13">
        <f t="array" ref="AT13">INDEX(Transcriptome!Q$2:Q$28,MATCH(1,(Transcriptome!$A$2:$A$28=$B13)*(Transcriptome!$C$2:$C$28=$E13),0))</f>
        <v>0.59136874021180552</v>
      </c>
      <c r="AU13">
        <f t="array" ref="AU13">INDEX(Transcriptome!R$2:R$28,MATCH(1,(Transcriptome!$A$2:$A$28=$B13)*(Transcriptome!$C$2:$C$28=$E13),0))</f>
        <v>0.47269805732547182</v>
      </c>
      <c r="AV13">
        <f t="array" ref="AV13">INDEX(Transcriptome!S$2:S$28,MATCH(1,(Transcriptome!$A$2:$A$28=$B13)*(Transcriptome!$C$2:$C$28=$E13),0))</f>
        <v>0.474505313564063</v>
      </c>
      <c r="AW13">
        <f t="array" ref="AW13">INDEX(Transcriptome!T$2:T$28,MATCH(1,(Transcriptome!$A$2:$A$28=$B13)*(Transcriptome!$C$2:$C$28=$E13),0))</f>
        <v>1.0978419176178189</v>
      </c>
      <c r="AX13">
        <f t="array" ref="AX13">INDEX(Transcriptome!U$2:U$28,MATCH(1,(Transcriptome!$A$2:$A$28=$B13)*(Transcriptome!$C$2:$C$28=$E13),0))</f>
        <v>2.8509841652726999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0.84543020602019414</v>
      </c>
      <c r="BB13">
        <f t="array" ref="BB13">INDEX(Transcriptome!Y$2:Y$28,MATCH(1,(Transcriptome!$A$2:$A$28=$B13)*(Transcriptome!$C$2:$C$28=$E13),0))</f>
        <v>0</v>
      </c>
      <c r="BC13">
        <f t="array" ref="BC13">INDEX(Transcriptome!Z$2:Z$28,MATCH(1,(Transcriptome!$A$2:$A$28=$B13)*(Transcriptome!$C$2:$C$28=$E13),0))</f>
        <v>1.1999757206668764</v>
      </c>
      <c r="BD13">
        <f t="array" ref="BD13">INDEX(Transcriptome!AA$2:AA$28,MATCH(1,(Transcriptome!$A$2:$A$28=$B13)*(Transcriptome!$C$2:$C$28=$E13),0))</f>
        <v>1.1786179837995219</v>
      </c>
      <c r="BE13">
        <f t="array" ref="BE13">INDEX(Transcriptome!AB$2:AB$28,MATCH(1,(Transcriptome!$A$2:$A$28=$B13)*(Transcriptome!$C$2:$C$28=$E13),0))</f>
        <v>0.41419411976174364</v>
      </c>
      <c r="BF13">
        <f t="array" ref="BF13">INDEX(Transcriptome!AC$2:AC$28,MATCH(1,(Transcriptome!$A$2:$A$28=$B13)*(Transcriptome!$C$2:$C$28=$E13),0))</f>
        <v>0.98175251921782147</v>
      </c>
      <c r="BG13">
        <f t="array" ref="BG13">INDEX(Transcriptome!AD$2:AD$28,MATCH(1,(Transcriptome!$A$2:$A$28=$B13)*(Transcriptome!$C$2:$C$28=$E13),0))</f>
        <v>0.87998427903657706</v>
      </c>
      <c r="BH13">
        <f t="array" ref="BH13">INDEX(Transcriptome!AE$2:AE$28,MATCH(1,(Transcriptome!$A$2:$A$28=$B13)*(Transcriptome!$C$2:$C$28=$E13),0))</f>
        <v>1.4142784439316789</v>
      </c>
      <c r="BI13">
        <f t="array" ref="BI13">INDEX(Transcriptome!AF$2:AF$28,MATCH(1,(Transcriptome!$A$2:$A$28=$B13)*(Transcriptome!$C$2:$C$28=$E13),0))</f>
        <v>0.62050516044316251</v>
      </c>
      <c r="BJ13">
        <f t="array" ref="BJ13">INDEX(Transcriptome!AG$2:AG$28,MATCH(1,(Transcriptome!$A$2:$A$28=$B13)*(Transcriptome!$C$2:$C$28=$E13),0))</f>
        <v>0.47877111295830344</v>
      </c>
      <c r="BK13">
        <f t="array" ref="BK13">INDEX(Transcriptome!AH$2:AH$28,MATCH(1,(Transcriptome!$A$2:$A$28=$B13)*(Transcriptome!$C$2:$C$28=$E13),0))</f>
        <v>1.9424108020287747</v>
      </c>
      <c r="BL13">
        <f t="array" ref="BL13">INDEX(Transcriptome!AI$2:AI$28,MATCH(1,(Transcriptome!$A$2:$A$28=$B13)*(Transcriptome!$C$2:$C$28=$E13),0))</f>
        <v>0.69973249608039367</v>
      </c>
      <c r="BM13">
        <f t="array" ref="BM13">INDEX(Transcriptome!AJ$2:AJ$28,MATCH(1,(Transcriptome!$A$2:$A$28=$B13)*(Transcriptome!$C$2:$C$28=$E13),0))</f>
        <v>0.87016237596091195</v>
      </c>
      <c r="BN13">
        <f t="array" ref="BN13">INDEX(Transcriptome!AK$2:AK$28,MATCH(1,(Transcriptome!$A$2:$A$28=$B13)*(Transcriptome!$C$2:$C$28=$E13),0))</f>
        <v>0.6586808592339628</v>
      </c>
      <c r="BO13">
        <f t="array" ref="BO13">INDEX(Transcriptome!AL$2:AL$28,MATCH(1,(Transcriptome!$A$2:$A$28=$B13)*(Transcriptome!$C$2:$C$28=$E13),0))</f>
        <v>1</v>
      </c>
      <c r="BP13">
        <f t="array" ref="BP13">INDEX(Transcriptome!AM$2:AM$28,MATCH(1,(Transcriptome!$A$2:$A$28=$B13)*(Transcriptome!$C$2:$C$28=$E13),0))</f>
        <v>0.67957260004345588</v>
      </c>
      <c r="BQ13">
        <f t="array" ref="BQ13">INDEX(Transcriptome!AN$2:AN$28,MATCH(1,(Transcriptome!$A$2:$A$28=$B13)*(Transcriptome!$C$2:$C$28=$E13),0))</f>
        <v>1.0396865895601093</v>
      </c>
      <c r="BR13">
        <f t="array" ref="BR13">INDEX(Transcriptome!AO$2:AO$28,MATCH(1,(Transcriptome!$A$2:$A$28=$B13)*(Transcriptome!$C$2:$C$28=$E13),0))</f>
        <v>1.0737206253123761</v>
      </c>
      <c r="BS13">
        <f t="array" ref="BS13">INDEX(Transcriptome!AP$2:AP$28,MATCH(1,(Transcriptome!$A$2:$A$28=$B13)*(Transcriptome!$C$2:$C$28=$E13),0))</f>
        <v>1.043863376552195</v>
      </c>
      <c r="BT13">
        <f t="array" ref="BT13">INDEX(Transcriptome!AQ$2:AQ$28,MATCH(1,(Transcriptome!$A$2:$A$28=$B13)*(Transcriptome!$C$2:$C$28=$E13),0))</f>
        <v>1.3503170364365213</v>
      </c>
      <c r="BU13">
        <f t="array" ref="BU13">INDEX(Transcriptome!AR$2:AR$28,MATCH(1,(Transcriptome!$A$2:$A$28=$B13)*(Transcriptome!$C$2:$C$28=$E13),0))</f>
        <v>0.72050873297971718</v>
      </c>
      <c r="BV13">
        <f t="array" ref="BV13">INDEX(Transcriptome!AS$2:AS$28,MATCH(1,(Transcriptome!$A$2:$A$28=$B13)*(Transcriptome!$C$2:$C$28=$E13),0))</f>
        <v>0.90321144457455538</v>
      </c>
      <c r="BW13">
        <f t="array" ref="BW13">INDEX(Transcriptome!AT$2:AT$28,MATCH(1,(Transcriptome!$A$2:$A$28=$B13)*(Transcriptome!$C$2:$C$28=$E13),0))</f>
        <v>0.78737301878765809</v>
      </c>
      <c r="BX13">
        <f t="array" ref="BX13">INDEX(Transcriptome!AU$2:AU$28,MATCH(1,(Transcriptome!$A$2:$A$28=$B13)*(Transcriptome!$C$2:$C$28=$E13),0))</f>
        <v>1.6895519123272416</v>
      </c>
      <c r="BY13">
        <f t="array" ref="BY13">INDEX(Transcriptome!AV$2:AV$28,MATCH(1,(Transcriptome!$A$2:$A$28=$B13)*(Transcriptome!$C$2:$C$28=$E13),0))</f>
        <v>0.62033240120281474</v>
      </c>
      <c r="BZ13">
        <f t="array" ref="BZ13">INDEX(Transcriptome!AW$2:AW$28,MATCH(1,(Transcriptome!$A$2:$A$28=$B13)*(Transcriptome!$C$2:$C$28=$E13),0))</f>
        <v>0.79737424067079876</v>
      </c>
      <c r="CA13">
        <f t="array" ref="CA13">INDEX(Transcriptome!AX$2:AX$28,MATCH(1,(Transcriptome!$A$2:$A$28=$B13)*(Transcriptome!$C$2:$C$28=$E13),0))</f>
        <v>0.92460282224808421</v>
      </c>
      <c r="CB13">
        <f t="array" ref="CB13">INDEX(Transcriptome!AY$2:AY$28,MATCH(1,(Transcriptome!$A$2:$A$28=$B13)*(Transcriptome!$C$2:$C$28=$E13),0))</f>
        <v>0.87345230197929324</v>
      </c>
      <c r="CC13">
        <f t="array" ref="CC13">INDEX(Transcriptome!AZ$2:AZ$28,MATCH(1,(Transcriptome!$A$2:$A$28=$B13)*(Transcriptome!$C$2:$C$28=$E13),0))</f>
        <v>0.58498531711834134</v>
      </c>
      <c r="CD13">
        <f t="array" ref="CD13">INDEX(Transcriptome!BA$2:BA$28,MATCH(1,(Transcriptome!$A$2:$A$28=$B13)*(Transcriptome!$C$2:$C$28=$E13),0))</f>
        <v>1.7684157507469151</v>
      </c>
      <c r="CE13">
        <f t="array" ref="CE13">INDEX(Transcriptome!BB$2:BB$28,MATCH(1,(Transcriptome!$A$2:$A$28=$B13)*(Transcriptome!$C$2:$C$28=$E13),0))</f>
        <v>2.0951376227639771</v>
      </c>
      <c r="CF13">
        <f t="array" ref="CF13">INDEX(Transcriptome!BC$2:BC$28,MATCH(1,(Transcriptome!$A$2:$A$28=$B13)*(Transcriptome!$C$2:$C$28=$E13),0))</f>
        <v>0</v>
      </c>
      <c r="CG13">
        <f t="array" ref="CG13">INDEX(Transcriptome!BD$2:BD$28,MATCH(1,(Transcriptome!$A$2:$A$28=$B13)*(Transcriptome!$C$2:$C$28=$E13),0))</f>
        <v>1.4723274304126319</v>
      </c>
      <c r="CH13">
        <f t="array" ref="CH13">INDEX(Transcriptome!BE$2:BE$28,MATCH(1,(Transcriptome!$A$2:$A$28=$B13)*(Transcriptome!$C$2:$C$28=$E13),0))</f>
        <v>1.6435709135417447</v>
      </c>
      <c r="CI13">
        <f t="array" ref="CI13">INDEX(Transcriptome!BF$2:BF$28,MATCH(1,(Transcriptome!$A$2:$A$28=$B13)*(Transcriptome!$C$2:$C$28=$E13),0))</f>
        <v>1.4913517712775683</v>
      </c>
      <c r="CJ13">
        <f t="array" ref="CJ13">INDEX(Transcriptome!BG$2:BG$28,MATCH(1,(Transcriptome!$A$2:$A$28=$B13)*(Transcriptome!$C$2:$C$28=$E13),0))</f>
        <v>2.4868891875698469</v>
      </c>
      <c r="CK13">
        <f t="array" ref="CK13">INDEX(Transcriptome!BH$2:BH$28,MATCH(1,(Transcriptome!$A$2:$A$28=$B13)*(Transcriptome!$C$2:$C$28=$E13),0))</f>
        <v>0.60155455584899675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3.4589818564937866</v>
      </c>
      <c r="CO13">
        <f t="array" ref="CO13">INDEX(Transcriptome!BL$2:BL$28,MATCH(1,(Transcriptome!$A$2:$A$28=$B13)*(Transcriptome!$C$2:$C$28=$E13),0))</f>
        <v>2.3656901554574197</v>
      </c>
      <c r="CP13">
        <f t="array" ref="CP13">INDEX(Transcriptome!BM$2:BM$28,MATCH(1,(Transcriptome!$A$2:$A$28=$B13)*(Transcriptome!$C$2:$C$28=$E13),0))</f>
        <v>0.62485198092475902</v>
      </c>
      <c r="CQ13">
        <f t="array" ref="CQ13">INDEX(Transcriptome!BN$2:BN$28,MATCH(1,(Transcriptome!$A$2:$A$28=$B13)*(Transcriptome!$C$2:$C$28=$E13),0))</f>
        <v>37.408629658664857</v>
      </c>
      <c r="CR13">
        <f t="array" ref="CR13">INDEX(Transcriptome!BO$2:BO$28,MATCH(1,(Transcriptome!$A$2:$A$28=$B13)*(Transcriptome!$C$2:$C$28=$E13),0))</f>
        <v>1.4849223539828664</v>
      </c>
      <c r="CS13">
        <f t="array" ref="CS13">INDEX(Transcriptome!BP$2:BP$28,MATCH(1,(Transcriptome!$A$2:$A$28=$B13)*(Transcriptome!$C$2:$C$28=$E13),0))</f>
        <v>0.60155455584899675</v>
      </c>
      <c r="CT13">
        <f t="array" ref="CT13">INDEX(Transcriptome!BQ$2:BQ$28,MATCH(1,(Transcriptome!$A$2:$A$28=$B13)*(Transcriptome!$C$2:$C$28=$E13),0))</f>
        <v>1</v>
      </c>
      <c r="CU13">
        <f t="array" ref="CU13">INDEX(Transcriptome!BR$2:BR$28,MATCH(1,(Transcriptome!$A$2:$A$28=$B13)*(Transcriptome!$C$2:$C$28=$E13),0))</f>
        <v>1.7962987005908342</v>
      </c>
    </row>
    <row r="14" spans="1:99">
      <c r="A14">
        <f>Glutamine!A19</f>
        <v>12</v>
      </c>
      <c r="B14" t="s">
        <v>583</v>
      </c>
      <c r="C14" s="324" t="s">
        <v>586</v>
      </c>
      <c r="D14">
        <v>1</v>
      </c>
      <c r="E14" t="s">
        <v>512</v>
      </c>
      <c r="F14" s="477">
        <f>'Growth Regression'!R14</f>
        <v>12.364583333332121</v>
      </c>
      <c r="G14" s="477">
        <f>'Growth Regression'!S14</f>
        <v>296.7499999999709</v>
      </c>
      <c r="H14">
        <f>AVERAGE('TL input - regression'!L14:L15)</f>
        <v>10.76844512533582</v>
      </c>
      <c r="I14">
        <f>AVERAGE('TL input - regression'!M14:M15)</f>
        <v>2.7198046181172288</v>
      </c>
      <c r="J14">
        <f>AVERAGE('TL input - regression'!N14:N15)</f>
        <v>2.4584999999999999</v>
      </c>
      <c r="K14">
        <f>AVERAGE('TL input - regression'!O14:O15)</f>
        <v>7.1000000000000008E-2</v>
      </c>
      <c r="L14">
        <f>AVERAGE('TL input - regression'!P14:P15)</f>
        <v>1.5819999999999999</v>
      </c>
      <c r="M14">
        <f>'Growth Regression'!P14</f>
        <v>9.2506131667759368E-4</v>
      </c>
      <c r="N14">
        <f>M14/'Growth Regression'!$O$24</f>
        <v>3.4515159713359403E-2</v>
      </c>
      <c r="O14">
        <f>'Post Process Calc.'!C32</f>
        <v>4.0299860323077877E-2</v>
      </c>
      <c r="P14">
        <f>'Post Process Calc.'!D32</f>
        <v>-4.8115362171210971E-3</v>
      </c>
      <c r="Q14">
        <f>'Post Process Calc.'!E32</f>
        <v>1.2136623663437176E-3</v>
      </c>
      <c r="R14">
        <f>'Post Process Calc.'!F32</f>
        <v>-7.6395077537742308E-4</v>
      </c>
      <c r="S14">
        <f>'Post Process Calc.'!G32</f>
        <v>6.2375254335919551E-4</v>
      </c>
      <c r="T14">
        <f t="shared" ref="T14:T15" si="5">P14/O14</f>
        <v>-0.11939337205011978</v>
      </c>
      <c r="U14">
        <f t="shared" ref="U14:U15" si="6">O14/0.0016</f>
        <v>25.187412701923673</v>
      </c>
      <c r="V14">
        <f t="shared" ref="V14:V15" si="7">P14/0.0016</f>
        <v>-3.0072101357006855</v>
      </c>
      <c r="W14">
        <f t="shared" ref="W14:W15" si="8">Q14/0.0016</f>
        <v>0.75853897896482347</v>
      </c>
      <c r="X14">
        <f t="shared" ref="X14:X15" si="9">R14/0.0016</f>
        <v>-0.47746923461088941</v>
      </c>
      <c r="Y14">
        <f t="shared" ref="Y14:Y15" si="10">S14/0.0016</f>
        <v>0.38984533959949719</v>
      </c>
      <c r="Z14">
        <v>100</v>
      </c>
      <c r="AA14">
        <v>0.32</v>
      </c>
      <c r="AB14">
        <v>7</v>
      </c>
      <c r="AC14">
        <v>0.7</v>
      </c>
      <c r="AD14">
        <f t="shared" si="1"/>
        <v>5.0118723362727164E-8</v>
      </c>
      <c r="AE14">
        <v>1</v>
      </c>
      <c r="AF14">
        <v>0.311</v>
      </c>
      <c r="AG14">
        <f t="array" ref="AG14">INDEX(Transcriptome!D$2:D$28,MATCH(1,(Transcriptome!$A$2:$A$28=$B14)*(Transcriptome!$C$2:$C$28=$E14),0))</f>
        <v>0.84529065750573906</v>
      </c>
      <c r="AH14">
        <f t="array" ref="AH14">INDEX(Transcriptome!E$2:E$28,MATCH(1,(Transcriptome!$A$2:$A$28=$B14)*(Transcriptome!$C$2:$C$28=$E14),0))</f>
        <v>1.5123400042300514</v>
      </c>
      <c r="AI14">
        <f t="array" ref="AI14">INDEX(Transcriptome!F$2:F$28,MATCH(1,(Transcriptome!$A$2:$A$28=$B14)*(Transcriptome!$C$2:$C$28=$E14),0))</f>
        <v>1.0521277615350864</v>
      </c>
      <c r="AJ14">
        <f t="array" ref="AJ14">INDEX(Transcriptome!G$2:G$28,MATCH(1,(Transcriptome!$A$2:$A$28=$B14)*(Transcriptome!$C$2:$C$28=$E14),0))</f>
        <v>0.5133599657223511</v>
      </c>
      <c r="AK14">
        <f t="array" ref="AK14">INDEX(Transcriptome!H$2:H$28,MATCH(1,(Transcriptome!$A$2:$A$28=$B14)*(Transcriptome!$C$2:$C$28=$E14),0))</f>
        <v>0</v>
      </c>
      <c r="AL14">
        <f t="array" ref="AL14">INDEX(Transcriptome!I$2:I$28,MATCH(1,(Transcriptome!$A$2:$A$28=$B14)*(Transcriptome!$C$2:$C$28=$E14),0))</f>
        <v>1.2398152787243992</v>
      </c>
      <c r="AM14">
        <f t="array" ref="AM14">INDEX(Transcriptome!J$2:J$28,MATCH(1,(Transcriptome!$A$2:$A$28=$B14)*(Transcriptome!$C$2:$C$28=$E14),0))</f>
        <v>1.0261682969814343</v>
      </c>
      <c r="AN14">
        <f t="array" ref="AN14">INDEX(Transcriptome!K$2:K$28,MATCH(1,(Transcriptome!$A$2:$A$28=$B14)*(Transcriptome!$C$2:$C$28=$E14),0))</f>
        <v>0.95017518110960975</v>
      </c>
      <c r="AO14">
        <f t="array" ref="AO14">INDEX(Transcriptome!L$2:L$28,MATCH(1,(Transcriptome!$A$2:$A$28=$B14)*(Transcriptome!$C$2:$C$28=$E14),0))</f>
        <v>1.0437812111620428</v>
      </c>
      <c r="AP14">
        <f t="array" ref="AP14">INDEX(Transcriptome!M$2:M$28,MATCH(1,(Transcriptome!$A$2:$A$28=$B14)*(Transcriptome!$C$2:$C$28=$E14),0))</f>
        <v>1.258591198790004</v>
      </c>
      <c r="AQ14">
        <f t="array" ref="AQ14">INDEX(Transcriptome!N$2:N$28,MATCH(1,(Transcriptome!$A$2:$A$28=$B14)*(Transcriptome!$C$2:$C$28=$E14),0))</f>
        <v>0.77434648146572427</v>
      </c>
      <c r="AR14">
        <f t="array" ref="AR14">INDEX(Transcriptome!O$2:O$28,MATCH(1,(Transcriptome!$A$2:$A$28=$B14)*(Transcriptome!$C$2:$C$28=$E14),0))</f>
        <v>1.121291200027364</v>
      </c>
      <c r="AS14">
        <f t="array" ref="AS14">INDEX(Transcriptome!P$2:P$28,MATCH(1,(Transcriptome!$A$2:$A$28=$B14)*(Transcriptome!$C$2:$C$28=$E14),0))</f>
        <v>1.1614656927518718</v>
      </c>
      <c r="AT14">
        <f t="array" ref="AT14">INDEX(Transcriptome!Q$2:Q$28,MATCH(1,(Transcriptome!$A$2:$A$28=$B14)*(Transcriptome!$C$2:$C$28=$E14),0))</f>
        <v>0.59136874021180552</v>
      </c>
      <c r="AU14">
        <f t="array" ref="AU14">INDEX(Transcriptome!R$2:R$28,MATCH(1,(Transcriptome!$A$2:$A$28=$B14)*(Transcriptome!$C$2:$C$28=$E14),0))</f>
        <v>0.47269805732547182</v>
      </c>
      <c r="AV14">
        <f t="array" ref="AV14">INDEX(Transcriptome!S$2:S$28,MATCH(1,(Transcriptome!$A$2:$A$28=$B14)*(Transcriptome!$C$2:$C$28=$E14),0))</f>
        <v>0.474505313564063</v>
      </c>
      <c r="AW14">
        <f t="array" ref="AW14">INDEX(Transcriptome!T$2:T$28,MATCH(1,(Transcriptome!$A$2:$A$28=$B14)*(Transcriptome!$C$2:$C$28=$E14),0))</f>
        <v>1.0978419176178189</v>
      </c>
      <c r="AX14">
        <f t="array" ref="AX14">INDEX(Transcriptome!U$2:U$28,MATCH(1,(Transcriptome!$A$2:$A$28=$B14)*(Transcriptome!$C$2:$C$28=$E14),0))</f>
        <v>2.8509841652726999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0.84543020602019414</v>
      </c>
      <c r="BB14">
        <f t="array" ref="BB14">INDEX(Transcriptome!Y$2:Y$28,MATCH(1,(Transcriptome!$A$2:$A$28=$B14)*(Transcriptome!$C$2:$C$28=$E14),0))</f>
        <v>0</v>
      </c>
      <c r="BC14">
        <f t="array" ref="BC14">INDEX(Transcriptome!Z$2:Z$28,MATCH(1,(Transcriptome!$A$2:$A$28=$B14)*(Transcriptome!$C$2:$C$28=$E14),0))</f>
        <v>1.1999757206668764</v>
      </c>
      <c r="BD14">
        <f t="array" ref="BD14">INDEX(Transcriptome!AA$2:AA$28,MATCH(1,(Transcriptome!$A$2:$A$28=$B14)*(Transcriptome!$C$2:$C$28=$E14),0))</f>
        <v>1.1786179837995219</v>
      </c>
      <c r="BE14">
        <f t="array" ref="BE14">INDEX(Transcriptome!AB$2:AB$28,MATCH(1,(Transcriptome!$A$2:$A$28=$B14)*(Transcriptome!$C$2:$C$28=$E14),0))</f>
        <v>0.41419411976174364</v>
      </c>
      <c r="BF14">
        <f t="array" ref="BF14">INDEX(Transcriptome!AC$2:AC$28,MATCH(1,(Transcriptome!$A$2:$A$28=$B14)*(Transcriptome!$C$2:$C$28=$E14),0))</f>
        <v>0.98175251921782147</v>
      </c>
      <c r="BG14">
        <f t="array" ref="BG14">INDEX(Transcriptome!AD$2:AD$28,MATCH(1,(Transcriptome!$A$2:$A$28=$B14)*(Transcriptome!$C$2:$C$28=$E14),0))</f>
        <v>0.87998427903657706</v>
      </c>
      <c r="BH14">
        <f t="array" ref="BH14">INDEX(Transcriptome!AE$2:AE$28,MATCH(1,(Transcriptome!$A$2:$A$28=$B14)*(Transcriptome!$C$2:$C$28=$E14),0))</f>
        <v>1.4142784439316789</v>
      </c>
      <c r="BI14">
        <f t="array" ref="BI14">INDEX(Transcriptome!AF$2:AF$28,MATCH(1,(Transcriptome!$A$2:$A$28=$B14)*(Transcriptome!$C$2:$C$28=$E14),0))</f>
        <v>0.62050516044316251</v>
      </c>
      <c r="BJ14">
        <f t="array" ref="BJ14">INDEX(Transcriptome!AG$2:AG$28,MATCH(1,(Transcriptome!$A$2:$A$28=$B14)*(Transcriptome!$C$2:$C$28=$E14),0))</f>
        <v>0.47877111295830344</v>
      </c>
      <c r="BK14">
        <f t="array" ref="BK14">INDEX(Transcriptome!AH$2:AH$28,MATCH(1,(Transcriptome!$A$2:$A$28=$B14)*(Transcriptome!$C$2:$C$28=$E14),0))</f>
        <v>1.9424108020287747</v>
      </c>
      <c r="BL14">
        <f t="array" ref="BL14">INDEX(Transcriptome!AI$2:AI$28,MATCH(1,(Transcriptome!$A$2:$A$28=$B14)*(Transcriptome!$C$2:$C$28=$E14),0))</f>
        <v>0.69973249608039367</v>
      </c>
      <c r="BM14">
        <f t="array" ref="BM14">INDEX(Transcriptome!AJ$2:AJ$28,MATCH(1,(Transcriptome!$A$2:$A$28=$B14)*(Transcriptome!$C$2:$C$28=$E14),0))</f>
        <v>0.87016237596091195</v>
      </c>
      <c r="BN14">
        <f t="array" ref="BN14">INDEX(Transcriptome!AK$2:AK$28,MATCH(1,(Transcriptome!$A$2:$A$28=$B14)*(Transcriptome!$C$2:$C$28=$E14),0))</f>
        <v>0.6586808592339628</v>
      </c>
      <c r="BO14">
        <f t="array" ref="BO14">INDEX(Transcriptome!AL$2:AL$28,MATCH(1,(Transcriptome!$A$2:$A$28=$B14)*(Transcriptome!$C$2:$C$28=$E14),0))</f>
        <v>1</v>
      </c>
      <c r="BP14">
        <f t="array" ref="BP14">INDEX(Transcriptome!AM$2:AM$28,MATCH(1,(Transcriptome!$A$2:$A$28=$B14)*(Transcriptome!$C$2:$C$28=$E14),0))</f>
        <v>0.67957260004345588</v>
      </c>
      <c r="BQ14">
        <f t="array" ref="BQ14">INDEX(Transcriptome!AN$2:AN$28,MATCH(1,(Transcriptome!$A$2:$A$28=$B14)*(Transcriptome!$C$2:$C$28=$E14),0))</f>
        <v>1.0396865895601093</v>
      </c>
      <c r="BR14">
        <f t="array" ref="BR14">INDEX(Transcriptome!AO$2:AO$28,MATCH(1,(Transcriptome!$A$2:$A$28=$B14)*(Transcriptome!$C$2:$C$28=$E14),0))</f>
        <v>1.0737206253123761</v>
      </c>
      <c r="BS14">
        <f t="array" ref="BS14">INDEX(Transcriptome!AP$2:AP$28,MATCH(1,(Transcriptome!$A$2:$A$28=$B14)*(Transcriptome!$C$2:$C$28=$E14),0))</f>
        <v>1.043863376552195</v>
      </c>
      <c r="BT14">
        <f t="array" ref="BT14">INDEX(Transcriptome!AQ$2:AQ$28,MATCH(1,(Transcriptome!$A$2:$A$28=$B14)*(Transcriptome!$C$2:$C$28=$E14),0))</f>
        <v>1.3503170364365213</v>
      </c>
      <c r="BU14">
        <f t="array" ref="BU14">INDEX(Transcriptome!AR$2:AR$28,MATCH(1,(Transcriptome!$A$2:$A$28=$B14)*(Transcriptome!$C$2:$C$28=$E14),0))</f>
        <v>0.72050873297971718</v>
      </c>
      <c r="BV14">
        <f t="array" ref="BV14">INDEX(Transcriptome!AS$2:AS$28,MATCH(1,(Transcriptome!$A$2:$A$28=$B14)*(Transcriptome!$C$2:$C$28=$E14),0))</f>
        <v>0.90321144457455538</v>
      </c>
      <c r="BW14">
        <f t="array" ref="BW14">INDEX(Transcriptome!AT$2:AT$28,MATCH(1,(Transcriptome!$A$2:$A$28=$B14)*(Transcriptome!$C$2:$C$28=$E14),0))</f>
        <v>0.78737301878765809</v>
      </c>
      <c r="BX14">
        <f t="array" ref="BX14">INDEX(Transcriptome!AU$2:AU$28,MATCH(1,(Transcriptome!$A$2:$A$28=$B14)*(Transcriptome!$C$2:$C$28=$E14),0))</f>
        <v>1.6895519123272416</v>
      </c>
      <c r="BY14">
        <f t="array" ref="BY14">INDEX(Transcriptome!AV$2:AV$28,MATCH(1,(Transcriptome!$A$2:$A$28=$B14)*(Transcriptome!$C$2:$C$28=$E14),0))</f>
        <v>0.62033240120281474</v>
      </c>
      <c r="BZ14">
        <f t="array" ref="BZ14">INDEX(Transcriptome!AW$2:AW$28,MATCH(1,(Transcriptome!$A$2:$A$28=$B14)*(Transcriptome!$C$2:$C$28=$E14),0))</f>
        <v>0.79737424067079876</v>
      </c>
      <c r="CA14">
        <f t="array" ref="CA14">INDEX(Transcriptome!AX$2:AX$28,MATCH(1,(Transcriptome!$A$2:$A$28=$B14)*(Transcriptome!$C$2:$C$28=$E14),0))</f>
        <v>0.92460282224808421</v>
      </c>
      <c r="CB14">
        <f t="array" ref="CB14">INDEX(Transcriptome!AY$2:AY$28,MATCH(1,(Transcriptome!$A$2:$A$28=$B14)*(Transcriptome!$C$2:$C$28=$E14),0))</f>
        <v>0.87345230197929324</v>
      </c>
      <c r="CC14">
        <f t="array" ref="CC14">INDEX(Transcriptome!AZ$2:AZ$28,MATCH(1,(Transcriptome!$A$2:$A$28=$B14)*(Transcriptome!$C$2:$C$28=$E14),0))</f>
        <v>0.58498531711834134</v>
      </c>
      <c r="CD14">
        <f t="array" ref="CD14">INDEX(Transcriptome!BA$2:BA$28,MATCH(1,(Transcriptome!$A$2:$A$28=$B14)*(Transcriptome!$C$2:$C$28=$E14),0))</f>
        <v>1.7684157507469151</v>
      </c>
      <c r="CE14">
        <f t="array" ref="CE14">INDEX(Transcriptome!BB$2:BB$28,MATCH(1,(Transcriptome!$A$2:$A$28=$B14)*(Transcriptome!$C$2:$C$28=$E14),0))</f>
        <v>2.0951376227639771</v>
      </c>
      <c r="CF14">
        <f t="array" ref="CF14">INDEX(Transcriptome!BC$2:BC$28,MATCH(1,(Transcriptome!$A$2:$A$28=$B14)*(Transcriptome!$C$2:$C$28=$E14),0))</f>
        <v>0</v>
      </c>
      <c r="CG14">
        <f t="array" ref="CG14">INDEX(Transcriptome!BD$2:BD$28,MATCH(1,(Transcriptome!$A$2:$A$28=$B14)*(Transcriptome!$C$2:$C$28=$E14),0))</f>
        <v>1.4723274304126319</v>
      </c>
      <c r="CH14">
        <f t="array" ref="CH14">INDEX(Transcriptome!BE$2:BE$28,MATCH(1,(Transcriptome!$A$2:$A$28=$B14)*(Transcriptome!$C$2:$C$28=$E14),0))</f>
        <v>1.6435709135417447</v>
      </c>
      <c r="CI14">
        <f t="array" ref="CI14">INDEX(Transcriptome!BF$2:BF$28,MATCH(1,(Transcriptome!$A$2:$A$28=$B14)*(Transcriptome!$C$2:$C$28=$E14),0))</f>
        <v>1.4913517712775683</v>
      </c>
      <c r="CJ14">
        <f t="array" ref="CJ14">INDEX(Transcriptome!BG$2:BG$28,MATCH(1,(Transcriptome!$A$2:$A$28=$B14)*(Transcriptome!$C$2:$C$28=$E14),0))</f>
        <v>2.4868891875698469</v>
      </c>
      <c r="CK14">
        <f t="array" ref="CK14">INDEX(Transcriptome!BH$2:BH$28,MATCH(1,(Transcriptome!$A$2:$A$28=$B14)*(Transcriptome!$C$2:$C$28=$E14),0))</f>
        <v>0.60155455584899675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3.4589818564937866</v>
      </c>
      <c r="CO14">
        <f t="array" ref="CO14">INDEX(Transcriptome!BL$2:BL$28,MATCH(1,(Transcriptome!$A$2:$A$28=$B14)*(Transcriptome!$C$2:$C$28=$E14),0))</f>
        <v>2.3656901554574197</v>
      </c>
      <c r="CP14">
        <f t="array" ref="CP14">INDEX(Transcriptome!BM$2:BM$28,MATCH(1,(Transcriptome!$A$2:$A$28=$B14)*(Transcriptome!$C$2:$C$28=$E14),0))</f>
        <v>0.62485198092475902</v>
      </c>
      <c r="CQ14">
        <f t="array" ref="CQ14">INDEX(Transcriptome!BN$2:BN$28,MATCH(1,(Transcriptome!$A$2:$A$28=$B14)*(Transcriptome!$C$2:$C$28=$E14),0))</f>
        <v>37.408629658664857</v>
      </c>
      <c r="CR14">
        <f t="array" ref="CR14">INDEX(Transcriptome!BO$2:BO$28,MATCH(1,(Transcriptome!$A$2:$A$28=$B14)*(Transcriptome!$C$2:$C$28=$E14),0))</f>
        <v>1.4849223539828664</v>
      </c>
      <c r="CS14">
        <f t="array" ref="CS14">INDEX(Transcriptome!BP$2:BP$28,MATCH(1,(Transcriptome!$A$2:$A$28=$B14)*(Transcriptome!$C$2:$C$28=$E14),0))</f>
        <v>0.60155455584899675</v>
      </c>
      <c r="CT14">
        <f t="array" ref="CT14">INDEX(Transcriptome!BQ$2:BQ$28,MATCH(1,(Transcriptome!$A$2:$A$28=$B14)*(Transcriptome!$C$2:$C$28=$E14),0))</f>
        <v>1</v>
      </c>
      <c r="CU14">
        <f t="array" ref="CU14">INDEX(Transcriptome!BR$2:BR$28,MATCH(1,(Transcriptome!$A$2:$A$28=$B14)*(Transcriptome!$C$2:$C$28=$E14),0))</f>
        <v>1.7962987005908342</v>
      </c>
    </row>
    <row r="15" spans="1:99">
      <c r="A15">
        <f>Glutamine!A20</f>
        <v>13</v>
      </c>
      <c r="B15" t="s">
        <v>583</v>
      </c>
      <c r="C15" s="324" t="s">
        <v>586</v>
      </c>
      <c r="D15">
        <v>1</v>
      </c>
      <c r="E15" t="s">
        <v>712</v>
      </c>
      <c r="F15" s="477">
        <f>'Growth Regression'!R15</f>
        <v>13.368402777774463</v>
      </c>
      <c r="G15" s="477">
        <f>'Growth Regression'!S15</f>
        <v>320.84166666658712</v>
      </c>
      <c r="H15">
        <f>AVERAGE('TL input - regression'!L15:L16)</f>
        <v>13.460556406669774</v>
      </c>
      <c r="I15">
        <f>AVERAGE('TL input - regression'!M15:M16)</f>
        <v>2.8863232682060391</v>
      </c>
      <c r="J15">
        <f>AVERAGE('TL input - regression'!N15:N16)</f>
        <v>2.0305</v>
      </c>
      <c r="K15">
        <f>AVERAGE('TL input - regression'!O15:O16)</f>
        <v>7.8E-2</v>
      </c>
      <c r="L15">
        <f>AVERAGE('TL input - regression'!P15:P16)</f>
        <v>1.8354999999999999</v>
      </c>
      <c r="M15">
        <f>'Growth Regression'!P15</f>
        <v>4.9646653685272426E-4</v>
      </c>
      <c r="N15">
        <f>M15/'Growth Regression'!$O$24</f>
        <v>1.8523768644173443E-2</v>
      </c>
      <c r="O15">
        <f>'Post Process Calc.'!C33</f>
        <v>4.0709785377592005E-2</v>
      </c>
      <c r="P15">
        <f>'Post Process Calc.'!D33</f>
        <v>8.6841707018281908E-3</v>
      </c>
      <c r="Q15">
        <f>'Post Process Calc.'!E33</f>
        <v>1.0878421764874103E-3</v>
      </c>
      <c r="R15">
        <f>'Post Process Calc.'!F33</f>
        <v>-4.5541134074237035E-3</v>
      </c>
      <c r="S15">
        <f>'Post Process Calc.'!G33</f>
        <v>-3.2579216015671725E-4</v>
      </c>
      <c r="T15">
        <f t="shared" si="5"/>
        <v>0.21331899987387901</v>
      </c>
      <c r="U15">
        <f t="shared" si="6"/>
        <v>25.443615860995003</v>
      </c>
      <c r="V15">
        <f t="shared" si="7"/>
        <v>5.4276066886426193</v>
      </c>
      <c r="W15">
        <f t="shared" si="8"/>
        <v>0.67990136030463144</v>
      </c>
      <c r="X15">
        <f t="shared" si="9"/>
        <v>-2.8463208796398147</v>
      </c>
      <c r="Y15">
        <f t="shared" si="10"/>
        <v>-0.20362010009794826</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323</v>
      </c>
    </row>
    <row r="3" spans="1:2" ht="17" thickBot="1">
      <c r="A3" s="124"/>
      <c r="B3" s="129" t="s">
        <v>383</v>
      </c>
    </row>
    <row r="4" spans="1:2" ht="16">
      <c r="A4" s="155" t="s">
        <v>296</v>
      </c>
      <c r="B4" s="130">
        <v>4</v>
      </c>
    </row>
    <row r="5" spans="1:2" ht="16">
      <c r="A5" s="156" t="s">
        <v>297</v>
      </c>
      <c r="B5" s="131">
        <v>4</v>
      </c>
    </row>
    <row r="6" spans="1:2" ht="17" thickBot="1">
      <c r="A6" s="157" t="s">
        <v>298</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1" sqref="C11"/>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323</v>
      </c>
      <c r="C1" s="46"/>
    </row>
    <row r="2" spans="1:3" ht="17" thickBot="1">
      <c r="A2" s="124" t="s">
        <v>295</v>
      </c>
      <c r="B2" s="129" t="s">
        <v>383</v>
      </c>
      <c r="C2" s="46"/>
    </row>
    <row r="3" spans="1:3">
      <c r="A3" s="125" t="s">
        <v>300</v>
      </c>
      <c r="B3" s="133">
        <v>3</v>
      </c>
    </row>
    <row r="4" spans="1:3">
      <c r="A4" s="126" t="s">
        <v>301</v>
      </c>
      <c r="B4" s="134">
        <v>3</v>
      </c>
    </row>
    <row r="5" spans="1:3">
      <c r="A5" s="126" t="s">
        <v>302</v>
      </c>
      <c r="B5" s="134">
        <v>3</v>
      </c>
    </row>
    <row r="6" spans="1:3">
      <c r="A6" s="126" t="s">
        <v>303</v>
      </c>
      <c r="B6" s="134">
        <v>3</v>
      </c>
    </row>
    <row r="7" spans="1:3">
      <c r="A7" s="126" t="s">
        <v>304</v>
      </c>
      <c r="B7" s="134">
        <v>4</v>
      </c>
    </row>
    <row r="8" spans="1:3">
      <c r="A8" s="126" t="s">
        <v>305</v>
      </c>
      <c r="B8" s="134">
        <v>4</v>
      </c>
    </row>
    <row r="9" spans="1:3">
      <c r="A9" s="126" t="s">
        <v>306</v>
      </c>
      <c r="B9" s="134">
        <v>3</v>
      </c>
    </row>
    <row r="10" spans="1:3">
      <c r="A10" s="126" t="s">
        <v>355</v>
      </c>
      <c r="B10" s="134">
        <v>3</v>
      </c>
    </row>
    <row r="11" spans="1:3">
      <c r="A11" s="126" t="s">
        <v>330</v>
      </c>
      <c r="B11" s="134">
        <v>3</v>
      </c>
    </row>
    <row r="12" spans="1:3">
      <c r="A12" s="126" t="s">
        <v>307</v>
      </c>
      <c r="B12" s="134">
        <v>4</v>
      </c>
    </row>
    <row r="13" spans="1:3">
      <c r="A13" s="126" t="s">
        <v>308</v>
      </c>
      <c r="B13" s="134">
        <v>6</v>
      </c>
    </row>
    <row r="14" spans="1:3">
      <c r="A14" s="126" t="s">
        <v>708</v>
      </c>
      <c r="B14" s="134">
        <v>3</v>
      </c>
    </row>
    <row r="15" spans="1:3">
      <c r="A15" s="126" t="s">
        <v>309</v>
      </c>
      <c r="B15" s="134">
        <v>3</v>
      </c>
    </row>
    <row r="16" spans="1:3">
      <c r="A16" s="126" t="s">
        <v>310</v>
      </c>
      <c r="B16" s="134">
        <v>3</v>
      </c>
    </row>
    <row r="17" spans="1:29">
      <c r="A17" s="126" t="s">
        <v>311</v>
      </c>
      <c r="B17" s="134">
        <v>3</v>
      </c>
    </row>
    <row r="18" spans="1:29">
      <c r="A18" s="126" t="s">
        <v>335</v>
      </c>
      <c r="B18" s="134">
        <v>5</v>
      </c>
    </row>
    <row r="19" spans="1:29">
      <c r="A19" s="126" t="s">
        <v>312</v>
      </c>
      <c r="B19" s="134">
        <v>3</v>
      </c>
    </row>
    <row r="20" spans="1:29">
      <c r="A20" s="126" t="s">
        <v>313</v>
      </c>
      <c r="B20" s="134">
        <v>3</v>
      </c>
    </row>
    <row r="21" spans="1:29">
      <c r="A21" s="126" t="s">
        <v>314</v>
      </c>
      <c r="B21" s="134">
        <v>3</v>
      </c>
    </row>
    <row r="22" spans="1:29">
      <c r="A22" s="126" t="s">
        <v>315</v>
      </c>
      <c r="B22" s="134">
        <v>3</v>
      </c>
    </row>
    <row r="23" spans="1:29">
      <c r="A23" s="126" t="s">
        <v>316</v>
      </c>
      <c r="B23" s="134">
        <v>3</v>
      </c>
    </row>
    <row r="24" spans="1:29">
      <c r="A24" s="126" t="s">
        <v>317</v>
      </c>
      <c r="B24" s="134">
        <v>3</v>
      </c>
    </row>
    <row r="25" spans="1:29">
      <c r="A25" s="126" t="s">
        <v>336</v>
      </c>
      <c r="B25" s="134">
        <v>3</v>
      </c>
    </row>
    <row r="26" spans="1:29">
      <c r="A26" s="126" t="s">
        <v>318</v>
      </c>
      <c r="B26" s="134">
        <v>3</v>
      </c>
    </row>
    <row r="27" spans="1:29">
      <c r="A27" s="126" t="s">
        <v>356</v>
      </c>
      <c r="B27" s="134">
        <v>3</v>
      </c>
    </row>
    <row r="28" spans="1:29">
      <c r="A28" s="126" t="s">
        <v>319</v>
      </c>
      <c r="B28" s="134">
        <v>3</v>
      </c>
    </row>
    <row r="29" spans="1:29">
      <c r="A29" s="126" t="s">
        <v>320</v>
      </c>
      <c r="B29" s="134">
        <v>3</v>
      </c>
    </row>
    <row r="30" spans="1:29">
      <c r="A30" s="126" t="s">
        <v>357</v>
      </c>
      <c r="B30" s="134">
        <v>3</v>
      </c>
      <c r="AC30" s="47">
        <v>5</v>
      </c>
    </row>
    <row r="31" spans="1:29">
      <c r="A31" s="126" t="s">
        <v>321</v>
      </c>
      <c r="B31" s="134">
        <v>3</v>
      </c>
    </row>
    <row r="32" spans="1:29" ht="17" thickBot="1">
      <c r="A32" s="127" t="s">
        <v>322</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8" t="s">
        <v>421</v>
      </c>
      <c r="D2" s="558"/>
      <c r="E2" s="562" t="s">
        <v>413</v>
      </c>
      <c r="F2" s="562"/>
      <c r="G2" s="562"/>
      <c r="H2" s="562"/>
      <c r="I2" s="160"/>
      <c r="J2" s="560" t="s">
        <v>418</v>
      </c>
      <c r="K2" s="564" t="s">
        <v>424</v>
      </c>
      <c r="L2" s="562"/>
      <c r="M2" s="562"/>
      <c r="N2" s="562"/>
      <c r="O2" s="562" t="s">
        <v>425</v>
      </c>
      <c r="P2" s="562"/>
      <c r="Q2" s="562"/>
      <c r="R2" s="565"/>
    </row>
    <row r="3" spans="1:18" ht="14" thickBot="1">
      <c r="A3" s="161"/>
      <c r="B3" s="162"/>
      <c r="C3" s="570" t="s">
        <v>271</v>
      </c>
      <c r="D3" s="570"/>
      <c r="E3" s="163"/>
      <c r="F3" s="163" t="s">
        <v>325</v>
      </c>
      <c r="G3" s="163"/>
      <c r="H3" s="163" t="s">
        <v>433</v>
      </c>
      <c r="I3" s="164"/>
      <c r="J3" s="561"/>
      <c r="K3" s="165"/>
      <c r="L3" s="166" t="s">
        <v>325</v>
      </c>
      <c r="M3" s="166"/>
      <c r="N3" s="166" t="s">
        <v>288</v>
      </c>
      <c r="O3" s="166"/>
      <c r="P3" s="166" t="s">
        <v>325</v>
      </c>
      <c r="Q3" s="166"/>
      <c r="R3" s="167" t="s">
        <v>288</v>
      </c>
    </row>
    <row r="4" spans="1:18">
      <c r="A4" s="168" t="s">
        <v>272</v>
      </c>
      <c r="B4" s="169"/>
      <c r="C4" s="170"/>
      <c r="D4" s="171">
        <v>0.45050000000000001</v>
      </c>
      <c r="E4" s="172"/>
      <c r="F4" s="173">
        <f>SLOPE('In Process Calc.'!$U$3:$U$193,'In Process Calc.'!$T$3:$T$193)</f>
        <v>-3.2028374836256313E-2</v>
      </c>
      <c r="G4" s="173"/>
      <c r="H4" s="174">
        <f>RSQ('In Process Calc.'!$U$3:$U$193,'In Process Calc.'!$T$3:$T$193)</f>
        <v>0.38972613270782974</v>
      </c>
      <c r="I4" s="174"/>
      <c r="J4" s="203" t="s">
        <v>420</v>
      </c>
      <c r="K4" s="175" t="s">
        <v>272</v>
      </c>
      <c r="L4" s="174" cm="1">
        <f t="array" ref="L4">IF($J4="Yes", SLOPE(IF('In Process Calc.'!$A$3:$A$193&lt;=NS, 'In Process Calc.'!$U$3:$U$193),IF('In Process Calc.'!$A$3:$A$193&lt;=NS,'In Process Calc.'!$T$3:$T$193)), $F4)</f>
        <v>-9.0038479792331316E-2</v>
      </c>
      <c r="M4" s="173"/>
      <c r="N4" s="174" cm="1">
        <f t="array" ref="N4">IF($J4="Yes", RSQ(IF('In Process Calc.'!$A$3:$A$193&lt;=NS, 'In Process Calc.'!$U$3:$U$193),IF('In Process Calc.'!$A$3:$A$193&lt;=NS,'In Process Calc.'!$T$3:$T$193)), $H4)</f>
        <v>0.88033001104122421</v>
      </c>
      <c r="O4" s="173"/>
      <c r="P4" s="174" cm="1">
        <f t="array" ref="P4">IF($J4="Yes", SLOPE(IF('In Process Calc.'!$A$3:$A$193&gt;NS, 'In Process Calc.'!$U$3:$U$193),IF('In Process Calc.'!$A$3:$A$193&gt;NS,'In Process Calc.'!$T$3:$T$193)), $F4)</f>
        <v>5.3406378165865735E-2</v>
      </c>
      <c r="Q4" s="173"/>
      <c r="R4" s="176" cm="1">
        <f t="array" ref="R4">IF($J4="Yes", RSQ(IF('In Process Calc.'!$A$3:$A$193&gt;NS, 'In Process Calc.'!$U$3:$U$193),IF('In Process Calc.'!$A$3:$A$193&gt;NS,'In Process Calc.'!$T$3:$T$193)), $H4)</f>
        <v>0.87779819004944226</v>
      </c>
    </row>
    <row r="5" spans="1:18" ht="14" thickBot="1">
      <c r="A5" s="161" t="s">
        <v>415</v>
      </c>
      <c r="B5" s="162"/>
      <c r="C5" s="172"/>
      <c r="D5" s="173"/>
      <c r="E5" s="172"/>
      <c r="F5" s="173">
        <f>SLOPE('In Process Calc.'!$Z$3:$Z$193,'In Process Calc.'!$T$3:$T$193)</f>
        <v>-1.1457225567366674E-2</v>
      </c>
      <c r="G5" s="173"/>
      <c r="H5" s="174">
        <f>RSQ('In Process Calc.'!$Z$3:$Z$193,'In Process Calc.'!$T$3:$T$193)</f>
        <v>3.4929305125443871E-3</v>
      </c>
      <c r="I5" s="174"/>
      <c r="J5" s="204" t="s">
        <v>420</v>
      </c>
      <c r="K5" s="177" t="s">
        <v>415</v>
      </c>
      <c r="L5" s="178" cm="1">
        <f t="array" ref="L5">IF($J5="Yes", SLOPE(IF('In Process Calc.'!$A$3:$A$193&lt;=NS, 'In Process Calc.'!$Z$3:$Z$193),IF('In Process Calc.'!$A$3:$A$193&lt;=NS,'In Process Calc.'!$T$3:$T$193)), $F5)</f>
        <v>0.27917003036904214</v>
      </c>
      <c r="M5" s="179"/>
      <c r="N5" s="178" cm="1">
        <f t="array" ref="N5">IF($J5="Yes", RSQ(IF('In Process Calc.'!$A$3:$A$193&lt;=NS, 'In Process Calc.'!$Z$3:$Z$193),IF('In Process Calc.'!$A$3:$A$193&lt;=NS,'In Process Calc.'!$T$3:$T$193)), $H5)</f>
        <v>0.57048308730804009</v>
      </c>
      <c r="O5" s="179"/>
      <c r="P5" s="178" cm="1">
        <f t="array" ref="P5">IF($J5="Yes", SLOPE(IF('In Process Calc.'!$A$3:$A$193&gt;NS, 'In Process Calc.'!$Z$3:$Z$193),IF('In Process Calc.'!$A$3:$A$193&gt;NS,'In Process Calc.'!$T$3:$T$193)), $F5)</f>
        <v>1.4635827518855843E-2</v>
      </c>
      <c r="Q5" s="179"/>
      <c r="R5" s="180" cm="1">
        <f t="array" ref="R5">IF($J5="Yes", RSQ(IF('In Process Calc.'!$A$3:$A$193&gt;NS, 'In Process Calc.'!$Z$3:$Z$193),IF('In Process Calc.'!$A$3:$A$193&gt;NS,'In Process Calc.'!$T$3:$T$193)), $H5)</f>
        <v>2.0283467721666025E-2</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9" t="s">
        <v>422</v>
      </c>
      <c r="D7" s="559"/>
      <c r="E7" s="563" t="s">
        <v>414</v>
      </c>
      <c r="F7" s="563"/>
      <c r="G7" s="563"/>
      <c r="H7" s="563"/>
      <c r="I7" s="187"/>
      <c r="J7" s="568" t="s">
        <v>418</v>
      </c>
      <c r="K7" s="566" t="s">
        <v>434</v>
      </c>
      <c r="L7" s="563"/>
      <c r="M7" s="563"/>
      <c r="N7" s="563"/>
      <c r="O7" s="563" t="s">
        <v>435</v>
      </c>
      <c r="P7" s="563"/>
      <c r="Q7" s="563"/>
      <c r="R7" s="567"/>
    </row>
    <row r="8" spans="1:18" ht="14" thickBot="1">
      <c r="A8" s="188"/>
      <c r="B8" s="189"/>
      <c r="C8" s="571" t="s">
        <v>271</v>
      </c>
      <c r="D8" s="571"/>
      <c r="E8" s="190"/>
      <c r="F8" s="190" t="s">
        <v>325</v>
      </c>
      <c r="G8" s="190"/>
      <c r="H8" s="190" t="s">
        <v>288</v>
      </c>
      <c r="I8" s="191"/>
      <c r="J8" s="569"/>
      <c r="K8" s="192"/>
      <c r="L8" s="193" t="s">
        <v>325</v>
      </c>
      <c r="M8" s="193"/>
      <c r="N8" s="193" t="s">
        <v>288</v>
      </c>
      <c r="O8" s="193"/>
      <c r="P8" s="193" t="s">
        <v>325</v>
      </c>
      <c r="Q8" s="193"/>
      <c r="R8" s="194" t="s">
        <v>288</v>
      </c>
    </row>
    <row r="9" spans="1:18">
      <c r="A9" s="195" t="s">
        <v>273</v>
      </c>
      <c r="B9" s="196"/>
      <c r="C9" s="172"/>
      <c r="D9" s="174">
        <v>1.6666666666666666E-2</v>
      </c>
      <c r="E9" s="173"/>
      <c r="F9" s="174">
        <f>SLOPE('In Process Calc.'!$O$3:$O$193,'In Process Calc.'!$U$3:$U$193)</f>
        <v>2.0888964837930049</v>
      </c>
      <c r="G9" s="173"/>
      <c r="H9" s="174">
        <f>RSQ('In Process Calc.'!$O$3:$O$193,'In Process Calc.'!$U$3:$U$193)</f>
        <v>0.87458044484371178</v>
      </c>
      <c r="I9" s="197"/>
      <c r="J9" s="203" t="s">
        <v>420</v>
      </c>
      <c r="K9" s="198" t="s">
        <v>273</v>
      </c>
      <c r="L9" s="174" cm="1">
        <f t="array" ref="L9">IF($J9="Yes", SLOPE(IF('In Process Calc.'!$A$3:$A$193&lt;=NS, 'In Process Calc.'!$O$3:$O$193),IF('In Process Calc.'!$A$3:$A$193&lt;=NS,'In Process Calc.'!$U$3:$U$193)), $F9)</f>
        <v>1.8598278299177027</v>
      </c>
      <c r="M9" s="173"/>
      <c r="N9" s="174" cm="1">
        <f t="array" ref="N9">IF($J9="Yes", RSQ(IF('In Process Calc.'!$A$3:$A$193&lt;=NS, 'In Process Calc.'!$O$3:$O$193),IF('In Process Calc.'!$A$3:$A$193&lt;=NS,'In Process Calc.'!$U$3:$U$193)), $H9)</f>
        <v>0.92250852685798002</v>
      </c>
      <c r="O9" s="173"/>
      <c r="P9" s="174" cm="1">
        <f t="array" ref="P9">IF($J9="Yes", SLOPE(IF('In Process Calc.'!$A$3:$A$193&gt;NS, 'In Process Calc.'!$O$3:$O$193),IF('In Process Calc.'!$A$3:$A$193&gt;NS,'In Process Calc.'!$U$3:$U$193)), $F9)</f>
        <v>2.3979719911285544</v>
      </c>
      <c r="Q9" s="173"/>
      <c r="R9" s="176" cm="1">
        <f t="array" ref="R9">IF($J9="Yes", RSQ(IF('In Process Calc.'!$A$3:$A$193&gt;NS, 'In Process Calc.'!$O$3:$O$193),IF('In Process Calc.'!$A$3:$A$193&gt;NS,'In Process Calc.'!$U$3:$U$193)), $H9)</f>
        <v>0.69101992798468181</v>
      </c>
    </row>
    <row r="10" spans="1:18">
      <c r="A10" s="195" t="s">
        <v>274</v>
      </c>
      <c r="B10" s="196"/>
      <c r="C10" s="172"/>
      <c r="D10" s="174">
        <v>0.23333333333333334</v>
      </c>
      <c r="E10" s="173"/>
      <c r="F10" s="174">
        <f>SLOPE('In Process Calc.'!$P$3:$P$193,'In Process Calc.'!$U$3:$U$193)</f>
        <v>0.18643332546220112</v>
      </c>
      <c r="G10" s="173"/>
      <c r="H10" s="174">
        <f>RSQ('In Process Calc.'!$P$3:$P$193,'In Process Calc.'!$U$3:$U$193)</f>
        <v>0.12060135634904728</v>
      </c>
      <c r="I10" s="197"/>
      <c r="J10" s="203" t="s">
        <v>420</v>
      </c>
      <c r="K10" s="199" t="s">
        <v>274</v>
      </c>
      <c r="L10" s="174" cm="1">
        <f t="array" ref="L10">IF($J10="Yes", SLOPE(IF('In Process Calc.'!$A$3:$A$193&lt;=NS,'In Process Calc.'!$P$3:$P$193),IF('In Process Calc.'!$A$3:$A$193&lt;=NS,'In Process Calc.'!$U$3:$U$193)),$F10)</f>
        <v>0.22962092135609255</v>
      </c>
      <c r="M10" s="173"/>
      <c r="N10" s="174" cm="1">
        <f t="array" ref="N10">IF($J10="Yes", RSQ(IF('In Process Calc.'!$A$3:$A$193&lt;=NS,'In Process Calc.'!$P$3:$P$193),IF('In Process Calc.'!$A$3:$A$193&lt;=NS,'In Process Calc.'!$U$3:$U$193)),$H10)</f>
        <v>0.52032720053718939</v>
      </c>
      <c r="O10" s="197"/>
      <c r="P10" s="174" cm="1">
        <f t="array" ref="P10">IF($J10="Yes", SLOPE(IF('In Process Calc.'!$A$3:$A$193&gt;NS, 'In Process Calc.'!$P$3:$P$193),IF('In Process Calc.'!$A$3:$A$193&gt;NS,'In Process Calc.'!$U$3:$U$193)), $F10)</f>
        <v>0.29682774550763369</v>
      </c>
      <c r="Q10" s="173"/>
      <c r="R10" s="176" cm="1">
        <f t="array" ref="R10">IF($J10="Yes", RSQ(IF('In Process Calc.'!$A$3:$A$193&gt;NS, 'In Process Calc.'!$P$3:$P$193),IF('In Process Calc.'!$A$3:$A$193&gt;NS,'In Process Calc.'!$U$3:$U$193)), $H10)</f>
        <v>0.64890251999845849</v>
      </c>
    </row>
    <row r="11" spans="1:18">
      <c r="A11" s="195" t="s">
        <v>275</v>
      </c>
      <c r="B11" s="196"/>
      <c r="C11" s="172"/>
      <c r="D11" s="174">
        <v>1.6666666666666666E-2</v>
      </c>
      <c r="E11" s="173"/>
      <c r="F11" s="174">
        <f>SLOPE('In Process Calc.'!$Q$3:$Q$193,'In Process Calc.'!$U$3:$U$193)</f>
        <v>-1.7648407404040405</v>
      </c>
      <c r="G11" s="173"/>
      <c r="H11" s="174">
        <f>RSQ('In Process Calc.'!$Q$3:$Q$193,'In Process Calc.'!$U$3:$U$193)</f>
        <v>0.56158966594453141</v>
      </c>
      <c r="I11" s="197"/>
      <c r="J11" s="203" t="s">
        <v>420</v>
      </c>
      <c r="K11" s="199" t="s">
        <v>275</v>
      </c>
      <c r="L11" s="174" cm="1">
        <f t="array" ref="L11">IF($J11="Yes", SLOPE(IF('In Process Calc.'!$A$3:$A$193&lt;=NS,'In Process Calc.'!$Q$3:$Q$193),IF('In Process Calc.'!$A$3:$A$193&lt;=NS,'In Process Calc.'!$U$3:$U$193)),$F11)</f>
        <v>-1.5149876122926493</v>
      </c>
      <c r="M11" s="173"/>
      <c r="N11" s="174" cm="1">
        <f t="array" ref="N11">IF($J11="Yes", RSQ(IF('In Process Calc.'!$A$3:$A$193&lt;=NS,'In Process Calc.'!$Q$3:$Q$193),IF('In Process Calc.'!$A$3:$A$193&lt;=NS,'In Process Calc.'!$U$3:$U$193)),$H11)</f>
        <v>0.78595493041887887</v>
      </c>
      <c r="O11" s="197"/>
      <c r="P11" s="174" cm="1">
        <f t="array" ref="P11">IF($J11="Yes", SLOPE(IF('In Process Calc.'!$A$3:$A$193&gt;NS, 'In Process Calc.'!$Q$3:$Q$193),IF('In Process Calc.'!$A$3:$A$193&gt;NS,'In Process Calc.'!$U$3:$U$193)), $F11)</f>
        <v>-1.4018070152176949E-2</v>
      </c>
      <c r="Q11" s="173"/>
      <c r="R11" s="176" cm="1">
        <f t="array" ref="R11">IF($J11="Yes", RSQ(IF('In Process Calc.'!$A$3:$A$193&gt;NS, 'In Process Calc.'!$Q$3:$Q$193),IF('In Process Calc.'!$A$3:$A$193&gt;NS,'In Process Calc.'!$U$3:$U$193)), $H11)</f>
        <v>0.85979153608278414</v>
      </c>
    </row>
    <row r="12" spans="1:18">
      <c r="A12" s="195" t="s">
        <v>276</v>
      </c>
      <c r="B12" s="196"/>
      <c r="C12" s="172"/>
      <c r="D12" s="174">
        <v>1.6666666666666666E-2</v>
      </c>
      <c r="E12" s="173"/>
      <c r="F12" s="174">
        <f>SLOPE('In Process Calc.'!$R$3:$R$193,'In Process Calc.'!$U$3:$U$193)</f>
        <v>0.4032836711432608</v>
      </c>
      <c r="G12" s="173"/>
      <c r="H12" s="174">
        <f>RSQ('In Process Calc.'!$R$3:$R$193,'In Process Calc.'!$U$3:$U$193)</f>
        <v>0.48678238957142811</v>
      </c>
      <c r="I12" s="197"/>
      <c r="J12" s="203" t="s">
        <v>420</v>
      </c>
      <c r="K12" s="199" t="s">
        <v>276</v>
      </c>
      <c r="L12" s="174" cm="1">
        <f t="array" ref="L12">IF($J12="Yes", SLOPE(IF('In Process Calc.'!$A$3:$A$193&lt;=NS,'In Process Calc.'!$R$3:$R$193),IF('In Process Calc.'!$A$3:$A$193&lt;=NS,'In Process Calc.'!$U$3:$U$193)),$F12)</f>
        <v>0.39778766053739045</v>
      </c>
      <c r="M12" s="173"/>
      <c r="N12" s="174" cm="1">
        <f t="array" ref="N12">IF($J12="Yes", RSQ(IF('In Process Calc.'!$A$3:$A$193&lt;=NS,'In Process Calc.'!$R$3:$R$193),IF('In Process Calc.'!$A$3:$A$193&lt;=NS,'In Process Calc.'!$U$3:$U$193)),$H12)</f>
        <v>0.81002486124776252</v>
      </c>
      <c r="O12" s="197"/>
      <c r="P12" s="174" cm="1">
        <f t="array" ref="P12">IF($J12="Yes", SLOPE(IF('In Process Calc.'!$A$3:$A$193&gt;NS, 'In Process Calc.'!$R$3:$R$193),IF('In Process Calc.'!$A$3:$A$193&gt;NS,'In Process Calc.'!$U$3:$U$193)), $F12)</f>
        <v>-0.72339540652187806</v>
      </c>
      <c r="Q12" s="173"/>
      <c r="R12" s="176" cm="1">
        <f t="array" ref="R12">IF($J12="Yes", RSQ(IF('In Process Calc.'!$A$3:$A$193&gt;NS, 'In Process Calc.'!$R$3:$R$193),IF('In Process Calc.'!$A$3:$A$193&gt;NS,'In Process Calc.'!$U$3:$U$193)), $H12)</f>
        <v>0.70354199995793176</v>
      </c>
    </row>
    <row r="13" spans="1:18">
      <c r="A13" s="195" t="s">
        <v>369</v>
      </c>
      <c r="B13" s="196"/>
      <c r="C13" s="172"/>
      <c r="D13" s="173"/>
      <c r="E13" s="173"/>
      <c r="F13" s="174">
        <f>SLOPE('In Process Calc.'!$S$3:$S$193,'In Process Calc.'!$U$3:$U$193)</f>
        <v>-0.26136532880249363</v>
      </c>
      <c r="G13" s="173"/>
      <c r="H13" s="174">
        <f>RSQ('In Process Calc.'!$S$3:$S$193,'In Process Calc.'!$U$3:$U$193)</f>
        <v>0.75546304302833378</v>
      </c>
      <c r="I13" s="197"/>
      <c r="J13" s="203" t="s">
        <v>420</v>
      </c>
      <c r="K13" s="199" t="s">
        <v>369</v>
      </c>
      <c r="L13" s="174" cm="1">
        <f t="array" ref="L13">IF($J13="Yes", SLOPE(IF('In Process Calc.'!$A$3:$A$193&lt;=NS,'In Process Calc.'!$S$3:$S$193),IF('In Process Calc.'!$A$3:$A$193&lt;=NS,'In Process Calc.'!$U$3:$U$193)),$F13)</f>
        <v>-0.23681228992028089</v>
      </c>
      <c r="M13" s="173"/>
      <c r="N13" s="174" cm="1">
        <f t="array" ref="N13">IF($J13="Yes", RSQ(IF('In Process Calc.'!$A$3:$A$193&lt;=NS,'In Process Calc.'!$S$3:$S$193),IF('In Process Calc.'!$A$3:$A$193&lt;=NS,'In Process Calc.'!$U$3:$U$193)),$H13)</f>
        <v>0.92580277309882308</v>
      </c>
      <c r="O13" s="197"/>
      <c r="P13" s="174" cm="1">
        <f t="array" ref="P13">IF($J13="Yes", SLOPE(IF('In Process Calc.'!$A$3:$A$193&gt;NS, 'In Process Calc.'!$S$3:$S$193),IF('In Process Calc.'!$A$3:$A$193&gt;NS,'In Process Calc.'!$U$3:$U$193)), $F13)</f>
        <v>-0.28556719787319446</v>
      </c>
      <c r="Q13" s="173"/>
      <c r="R13" s="176" cm="1">
        <f t="array" ref="R13">IF($J13="Yes", RSQ(IF('In Process Calc.'!$A$3:$A$193&gt;NS, 'In Process Calc.'!$S$3:$S$193),IF('In Process Calc.'!$A$3:$A$193&gt;NS,'In Process Calc.'!$U$3:$U$193)), $H13)</f>
        <v>0.98087360613381946</v>
      </c>
    </row>
    <row r="14" spans="1:18">
      <c r="A14" s="195" t="s">
        <v>277</v>
      </c>
      <c r="B14" s="196"/>
      <c r="C14" s="172"/>
      <c r="D14" s="174">
        <v>2.2202486678507993</v>
      </c>
      <c r="E14" s="173"/>
      <c r="F14" s="174">
        <f>SLOPE('In Process Calc.'!$V$3:$V$193,'In Process Calc.'!$U$3:$U$193)</f>
        <v>2.4865792186946494</v>
      </c>
      <c r="G14" s="173"/>
      <c r="H14" s="174">
        <f>RSQ('In Process Calc.'!$V$3:$V$193,'In Process Calc.'!$U$3:$U$193)</f>
        <v>0.35624691761006216</v>
      </c>
      <c r="I14" s="197"/>
      <c r="J14" s="203" t="s">
        <v>420</v>
      </c>
      <c r="K14" s="199" t="s">
        <v>277</v>
      </c>
      <c r="L14" s="174" cm="1">
        <f t="array" ref="L14">IF($J14="Yes", SLOPE(IF('In Process Calc.'!$A$3:$A$193&lt;=NS,'In Process Calc.'!$V$3:$V$193),IF('In Process Calc.'!$A$3:$A$193&lt;=NS,'In Process Calc.'!$U$3:$U$193)),$F14)</f>
        <v>3.31371621571268</v>
      </c>
      <c r="M14" s="173"/>
      <c r="N14" s="174" cm="1">
        <f t="array" ref="N14">IF($J14="Yes", RSQ(IF('In Process Calc.'!$A$3:$A$193&lt;=NS,'In Process Calc.'!$V$3:$V$193),IF('In Process Calc.'!$A$3:$A$193&lt;=NS,'In Process Calc.'!$U$3:$U$193)),$H14)</f>
        <v>0.79628574435939414</v>
      </c>
      <c r="O14" s="197"/>
      <c r="P14" s="174" cm="1">
        <f t="array" ref="P14">IF($J14="Yes", SLOPE(IF('In Process Calc.'!$A$3:$A$193&gt;NS, 'In Process Calc.'!$V$3:$V$193),IF('In Process Calc.'!$A$3:$A$193&gt;NS,'In Process Calc.'!$U$3:$U$193)), $F14)</f>
        <v>0.82851845843087002</v>
      </c>
      <c r="Q14" s="173"/>
      <c r="R14" s="176" cm="1">
        <f t="array" ref="R14">IF($J14="Yes", RSQ(IF('In Process Calc.'!$A$3:$A$193&gt;NS, 'In Process Calc.'!$V$3:$V$193),IF('In Process Calc.'!$A$3:$A$193&gt;NS,'In Process Calc.'!$U$3:$U$193)), $H14)</f>
        <v>0.28124144605138607</v>
      </c>
    </row>
    <row r="15" spans="1:18">
      <c r="A15" s="195" t="s">
        <v>158</v>
      </c>
      <c r="B15" s="196"/>
      <c r="C15" s="172"/>
      <c r="D15" s="174">
        <v>8.3333333333333329E-2</v>
      </c>
      <c r="E15" s="173"/>
      <c r="F15" s="174">
        <f>SLOPE('In Process Calc.'!$W$3:$W$193,'In Process Calc.'!$U$3:$U$193)</f>
        <v>0</v>
      </c>
      <c r="G15" s="173"/>
      <c r="H15" s="174" t="e">
        <f>RSQ('In Process Calc.'!$W$3:$W$193,'In Process Calc.'!$U$3:$U$193)</f>
        <v>#DIV/0!</v>
      </c>
      <c r="I15" s="197"/>
      <c r="J15" s="203" t="s">
        <v>420</v>
      </c>
      <c r="K15" s="199" t="s">
        <v>158</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278</v>
      </c>
      <c r="B16" s="196"/>
      <c r="C16" s="172"/>
      <c r="D16" s="174">
        <v>5.1000000000000004E-2</v>
      </c>
      <c r="E16" s="173"/>
      <c r="F16" s="174">
        <f>SLOPE('In Process Calc.'!$X$3:$X$193,'In Process Calc.'!$U$3:$U$193)</f>
        <v>0</v>
      </c>
      <c r="G16" s="173"/>
      <c r="H16" s="174" t="e">
        <f>RSQ('In Process Calc.'!$X$3:$X$193,'In Process Calc.'!$U$3:$U$193)</f>
        <v>#DIV/0!</v>
      </c>
      <c r="I16" s="197"/>
      <c r="J16" s="203" t="s">
        <v>420</v>
      </c>
      <c r="K16" s="199" t="s">
        <v>278</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279</v>
      </c>
      <c r="B17" s="196"/>
      <c r="C17" s="172"/>
      <c r="D17" s="174">
        <v>0.13833333333333334</v>
      </c>
      <c r="E17" s="173"/>
      <c r="F17" s="174">
        <f>SLOPE('In Process Calc.'!$Y$3:$Y$193,'In Process Calc.'!$U$3:$U$193)</f>
        <v>0</v>
      </c>
      <c r="G17" s="173"/>
      <c r="H17" s="174" t="e">
        <f>RSQ('In Process Calc.'!$Y$3:$Y$193,'In Process Calc.'!$U$3:$U$193)</f>
        <v>#DIV/0!</v>
      </c>
      <c r="I17" s="197"/>
      <c r="J17" s="203" t="s">
        <v>420</v>
      </c>
      <c r="K17" s="199" t="s">
        <v>279</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280</v>
      </c>
      <c r="B18" s="196"/>
      <c r="C18" s="172"/>
      <c r="D18" s="174">
        <v>0.15</v>
      </c>
      <c r="E18" s="173"/>
      <c r="F18" s="174">
        <f>SLOPE('In Process Calc.'!$AA$3:$AA$193,'In Process Calc.'!$U$3:$U$193)</f>
        <v>0</v>
      </c>
      <c r="G18" s="173"/>
      <c r="H18" s="174" t="e">
        <f>RSQ('In Process Calc.'!$AA$3:$AA$193,'In Process Calc.'!$U$3:$U$193)</f>
        <v>#DIV/0!</v>
      </c>
      <c r="I18" s="197"/>
      <c r="J18" s="203" t="s">
        <v>420</v>
      </c>
      <c r="K18" s="199" t="s">
        <v>280</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281</v>
      </c>
      <c r="B19" s="196"/>
      <c r="C19" s="172"/>
      <c r="D19" s="174">
        <v>0.16666666666666666</v>
      </c>
      <c r="E19" s="173"/>
      <c r="F19" s="174">
        <f>SLOPE('In Process Calc.'!$AB$3:$AB$193,'In Process Calc.'!$U$3:$U$193)</f>
        <v>0</v>
      </c>
      <c r="G19" s="173"/>
      <c r="H19" s="174" t="e">
        <f>RSQ('In Process Calc.'!$AB$3:$AB$193,'In Process Calc.'!$U$3:$U$193)</f>
        <v>#DIV/0!</v>
      </c>
      <c r="I19" s="197"/>
      <c r="J19" s="203" t="s">
        <v>420</v>
      </c>
      <c r="K19" s="199" t="s">
        <v>281</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282</v>
      </c>
      <c r="B20" s="196"/>
      <c r="C20" s="172"/>
      <c r="D20" s="174">
        <v>3.833333333333333E-2</v>
      </c>
      <c r="E20" s="173"/>
      <c r="F20" s="174">
        <f>SLOPE('In Process Calc.'!$AC$3:$AC$193,'In Process Calc.'!$U$3:$U$193)</f>
        <v>0</v>
      </c>
      <c r="G20" s="173"/>
      <c r="H20" s="174" t="e">
        <f>RSQ('In Process Calc.'!$AC$3:$AC$193,'In Process Calc.'!$U$3:$U$193)</f>
        <v>#DIV/0!</v>
      </c>
      <c r="I20" s="197"/>
      <c r="J20" s="203" t="s">
        <v>420</v>
      </c>
      <c r="K20" s="199" t="s">
        <v>282</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85</v>
      </c>
      <c r="B21" s="196"/>
      <c r="C21" s="172"/>
      <c r="D21" s="174"/>
      <c r="E21" s="173"/>
      <c r="F21" s="174">
        <f>SLOPE('In Process Calc.'!$AD$3:$AD$193,'In Process Calc.'!$U$3:$U$193)</f>
        <v>0</v>
      </c>
      <c r="G21" s="173"/>
      <c r="H21" s="174" t="e">
        <f>RSQ('In Process Calc.'!$AD$3:$AD$193,'In Process Calc.'!$U$3:$U$193)</f>
        <v>#DIV/0!</v>
      </c>
      <c r="I21" s="197"/>
      <c r="J21" s="203" t="s">
        <v>420</v>
      </c>
      <c r="K21" s="199" t="s">
        <v>85</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283</v>
      </c>
      <c r="B22" s="196"/>
      <c r="C22" s="172"/>
      <c r="D22" s="174">
        <v>7.166666666666667E-2</v>
      </c>
      <c r="E22" s="173"/>
      <c r="F22" s="174">
        <f>SLOPE('In Process Calc.'!$AE$3:$AE$193,'In Process Calc.'!$U$3:$U$193)</f>
        <v>0</v>
      </c>
      <c r="G22" s="173"/>
      <c r="H22" s="174" t="e">
        <f>RSQ('In Process Calc.'!$AE$3:$AE$193,'In Process Calc.'!$U$3:$U$193)</f>
        <v>#DIV/0!</v>
      </c>
      <c r="I22" s="197"/>
      <c r="J22" s="203" t="s">
        <v>420</v>
      </c>
      <c r="K22" s="199" t="s">
        <v>283</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5" customHeight="1">
      <c r="A23" s="195" t="s">
        <v>370</v>
      </c>
      <c r="B23" s="196"/>
      <c r="C23" s="172"/>
      <c r="D23" s="173"/>
      <c r="E23" s="173"/>
      <c r="F23" s="174">
        <f>SLOPE('In Process Calc.'!$AF$3:$AF$193,'In Process Calc.'!$U$3:$U$193)</f>
        <v>0</v>
      </c>
      <c r="G23" s="173"/>
      <c r="H23" s="174" t="e">
        <f>RSQ('In Process Calc.'!$AF$3:$AF$193,'In Process Calc.'!$U$3:$U$193)</f>
        <v>#DIV/0!</v>
      </c>
      <c r="I23" s="197"/>
      <c r="J23" s="203" t="s">
        <v>420</v>
      </c>
      <c r="K23" s="199" t="s">
        <v>370</v>
      </c>
      <c r="L23" s="174" cm="1">
        <f t="array" ref="L23">IF($J23="Yes", SLOPE(IF('In Process Calc.'!$A$3:$A$193&lt;=NS,'In Process Calc.'!$P$3:$P$193),IF('In Process Calc.'!$A$3:$A$193&lt;=NS,'In Process Calc.'!$U$3:$U$193)),$F23)</f>
        <v>0.22962092135609255</v>
      </c>
      <c r="M23" s="173"/>
      <c r="N23" s="174" cm="1">
        <f t="array" ref="N23">IF($J23="Yes", RSQ(IF('In Process Calc.'!$A$3:$A$193&lt;=NS,'In Process Calc.'!$P$3:$P$193),IF('In Process Calc.'!$A$3:$A$193&lt;=NS,'In Process Calc.'!$U$3:$U$193)),$H23)</f>
        <v>0.52032720053718939</v>
      </c>
      <c r="O23" s="197"/>
      <c r="P23" s="174" cm="1">
        <f t="array" ref="P23">IF($J23="Yes", SLOPE(IF('In Process Calc.'!$A$3:$A$193&gt;NS, 'In Process Calc.'!$P$3:$P$193),IF('In Process Calc.'!$A$3:$A$193&gt;NS,'In Process Calc.'!$U$3:$U$193)), $F23)</f>
        <v>0.29682774550763369</v>
      </c>
      <c r="Q23" s="173"/>
      <c r="R23" s="176" cm="1">
        <f t="array" ref="R23">IF($J23="Yes", RSQ(IF('In Process Calc.'!$A$3:$A$193&gt;NS, 'In Process Calc.'!$P$3:$P$193),IF('In Process Calc.'!$A$3:$A$193&gt;NS,'In Process Calc.'!$U$3:$U$193)), $H23)</f>
        <v>0.64890251999845849</v>
      </c>
    </row>
    <row r="24" spans="1:24">
      <c r="A24" s="195" t="s">
        <v>284</v>
      </c>
      <c r="B24" s="196"/>
      <c r="C24" s="172"/>
      <c r="D24" s="174">
        <v>8.3333333333333329E-2</v>
      </c>
      <c r="E24" s="173"/>
      <c r="F24" s="174">
        <f>SLOPE('In Process Calc.'!$AG$3:$AG$193,'In Process Calc.'!$U$3:$U$193)</f>
        <v>0</v>
      </c>
      <c r="G24" s="173"/>
      <c r="H24" s="174" t="e">
        <f>RSQ('In Process Calc.'!$AG$3:$AG$193,'In Process Calc.'!$U$3:$U$193)</f>
        <v>#DIV/0!</v>
      </c>
      <c r="I24" s="197"/>
      <c r="J24" s="203" t="s">
        <v>420</v>
      </c>
      <c r="K24" s="199" t="s">
        <v>284</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4" thickBot="1">
      <c r="A25" s="195" t="s">
        <v>285</v>
      </c>
      <c r="B25" s="196"/>
      <c r="C25" s="172"/>
      <c r="D25" s="174">
        <v>0.15</v>
      </c>
      <c r="E25" s="173"/>
      <c r="F25" s="174">
        <f>SLOPE('In Process Calc.'!$AH$3:$AH$193,'In Process Calc.'!$U$3:$U$193)</f>
        <v>0</v>
      </c>
      <c r="G25" s="173"/>
      <c r="H25" s="174" t="e">
        <f>RSQ('In Process Calc.'!$AH$3:$AH$193,'In Process Calc.'!$U$3:$U$193)</f>
        <v>#DIV/0!</v>
      </c>
      <c r="I25" s="197"/>
      <c r="J25" s="203" t="s">
        <v>419</v>
      </c>
      <c r="K25" s="199" t="s">
        <v>285</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371</v>
      </c>
      <c r="B26" s="196"/>
      <c r="C26" s="172"/>
      <c r="D26" s="173"/>
      <c r="E26" s="173"/>
      <c r="F26" s="174">
        <f>SLOPE('In Process Calc.'!$AI$3:$AI$193,'In Process Calc.'!$U$3:$U$193)</f>
        <v>0</v>
      </c>
      <c r="G26" s="173"/>
      <c r="H26" s="174" t="e">
        <f>RSQ('In Process Calc.'!$AI$3:$AI$193,'In Process Calc.'!$U$3:$U$193)</f>
        <v>#DIV/0!</v>
      </c>
      <c r="I26" s="197"/>
      <c r="J26" s="203" t="s">
        <v>420</v>
      </c>
      <c r="K26" s="199" t="s">
        <v>371</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5" t="s">
        <v>423</v>
      </c>
      <c r="U26" s="546"/>
      <c r="V26" s="547"/>
      <c r="W26" s="554" t="s">
        <v>416</v>
      </c>
      <c r="X26" s="556" t="s">
        <v>417</v>
      </c>
    </row>
    <row r="27" spans="1:24">
      <c r="A27" s="195" t="s">
        <v>286</v>
      </c>
      <c r="B27" s="196"/>
      <c r="C27" s="172"/>
      <c r="D27" s="174">
        <v>7.0000000000000007E-2</v>
      </c>
      <c r="E27" s="173"/>
      <c r="F27" s="174">
        <f>SLOPE('In Process Calc.'!$AJ$3:$AJ$193,'In Process Calc.'!$U$3:$U$193)</f>
        <v>0</v>
      </c>
      <c r="G27" s="173"/>
      <c r="H27" s="174" t="e">
        <f>RSQ('In Process Calc.'!$AJ$3:$AJ$193,'In Process Calc.'!$U$3:$U$193)</f>
        <v>#DIV/0!</v>
      </c>
      <c r="I27" s="197"/>
      <c r="J27" s="203" t="s">
        <v>419</v>
      </c>
      <c r="K27" s="199" t="s">
        <v>286</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8"/>
      <c r="U27" s="549"/>
      <c r="V27" s="550"/>
      <c r="W27" s="555"/>
      <c r="X27" s="557"/>
    </row>
    <row r="28" spans="1:24" ht="17" thickBot="1">
      <c r="A28" s="188" t="s">
        <v>287</v>
      </c>
      <c r="B28" s="189"/>
      <c r="C28" s="200"/>
      <c r="D28" s="178">
        <v>0.15</v>
      </c>
      <c r="E28" s="179"/>
      <c r="F28" s="178">
        <f>SLOPE('In Process Calc.'!$AK$3:$AK$193,'In Process Calc.'!$U$3:$U$193)</f>
        <v>0</v>
      </c>
      <c r="G28" s="179"/>
      <c r="H28" s="178" t="e">
        <f>RSQ('In Process Calc.'!$AK$3:$AK$193,'In Process Calc.'!$U$3:$U$193)</f>
        <v>#DIV/0!</v>
      </c>
      <c r="I28" s="201"/>
      <c r="J28" s="204" t="s">
        <v>420</v>
      </c>
      <c r="K28" s="202" t="s">
        <v>287</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1"/>
      <c r="U28" s="552"/>
      <c r="V28" s="553"/>
      <c r="W28" s="71">
        <v>11</v>
      </c>
      <c r="X28" s="70">
        <f>VLOOKUP(W28,'In Process Calc.'!A3:B93,2)</f>
        <v>10.909722222218988</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426</v>
      </c>
      <c r="B2" s="137" t="s">
        <v>430</v>
      </c>
      <c r="C2" s="138"/>
      <c r="D2" s="68"/>
      <c r="E2" s="139" t="s">
        <v>427</v>
      </c>
      <c r="F2" s="140" t="s">
        <v>430</v>
      </c>
      <c r="G2" s="141"/>
      <c r="H2" s="141"/>
      <c r="I2" s="141"/>
      <c r="J2" s="141"/>
      <c r="K2" s="141"/>
      <c r="L2" s="141"/>
      <c r="M2" s="141"/>
      <c r="N2" s="141"/>
      <c r="O2" s="141"/>
      <c r="P2" s="141"/>
      <c r="Q2" s="141"/>
    </row>
    <row r="3" spans="1:22" s="5" customFormat="1" ht="29" customHeight="1">
      <c r="A3" s="142" t="s">
        <v>143</v>
      </c>
      <c r="B3" s="143" t="str">
        <f>_xlfn.CONCAT("Beginning through ", 24*ROUND('Stoichiometric Ratios'!X28,2), " hrs")</f>
        <v>Beginning through 261.84 hrs</v>
      </c>
      <c r="C3" s="143" t="str">
        <f>_xlfn.CONCAT(24*ROUND('Stoichiometric Ratios'!X28,2), " hrs through End")</f>
        <v>261.84 hrs through End</v>
      </c>
      <c r="D3" s="144"/>
      <c r="E3" s="145" t="s">
        <v>384</v>
      </c>
      <c r="F3" s="146">
        <f>'In Process Calc.'!$C4</f>
        <v>21.199999999953434</v>
      </c>
      <c r="G3" s="146">
        <f>'In Process Calc.'!$C5</f>
        <v>48.46666666661622</v>
      </c>
      <c r="H3" s="146">
        <f>'In Process Calc.'!$C6</f>
        <v>70.96666666661622</v>
      </c>
      <c r="I3" s="146">
        <f>'In Process Calc.'!$C7</f>
        <v>95.449999999953434</v>
      </c>
      <c r="J3" s="146">
        <f>'In Process Calc.'!$C8</f>
        <v>115.8833333333605</v>
      </c>
      <c r="K3" s="146">
        <f>'In Process Calc.'!$C9</f>
        <v>141.08333333325572</v>
      </c>
      <c r="L3" s="146">
        <f>'In Process Calc.'!$C10</f>
        <v>164.73333333333721</v>
      </c>
      <c r="M3" s="146">
        <f>'In Process Calc.'!$C11</f>
        <v>189.11666666652309</v>
      </c>
      <c r="N3" s="146">
        <f>'In Process Calc.'!$C12</f>
        <v>213.06666666653473</v>
      </c>
      <c r="O3" s="146" t="e">
        <f>'In Process Calc.'!#REF!</f>
        <v>#REF!</v>
      </c>
      <c r="P3" s="146" t="e">
        <f>'In Process Calc.'!#REF!</f>
        <v>#REF!</v>
      </c>
      <c r="Q3" s="146" t="e">
        <f>'In Process Calc.'!#REF!</f>
        <v>#REF!</v>
      </c>
      <c r="R3" s="4"/>
      <c r="S3" s="4"/>
      <c r="T3" s="4"/>
      <c r="U3" s="4"/>
      <c r="V3" s="24"/>
    </row>
    <row r="4" spans="1:22">
      <c r="A4" s="147" t="s">
        <v>400</v>
      </c>
      <c r="B4" s="234" cm="1">
        <f t="array" ref="B4">-SLOPE(IF('In Process Calc.'!$A$3:$A$93&lt;=NS, 'In Process Calc.'!$N$3:$N$93),IF('In Process Calc.'!$A$3:$A$93 &lt;=NS, 'In Process Calc.'!$T$3:$T$93))*B$15/22.53</f>
        <v>0.10340337201688937</v>
      </c>
      <c r="C4" s="234" cm="1">
        <f t="array" ref="C4">-SLOPE(IF('In Process Calc.'!$A$3:$A$93&gt;NS, 'In Process Calc.'!$N$3:$N$93),IF('In Process Calc.'!$A$3:$A$93&gt;NS, 'In Process Calc.'!$T$3:$T$93))*C$15/22.53</f>
        <v>5.1674462364893668E-2</v>
      </c>
      <c r="D4" s="148"/>
      <c r="E4" s="149" t="s">
        <v>400</v>
      </c>
      <c r="F4" s="236">
        <f>'Post Process Calc.'!$E4/22.53</f>
        <v>-1.2102143305603912</v>
      </c>
      <c r="G4" s="236">
        <f>'Post Process Calc.'!$E5/22.53</f>
        <v>-0.16322462292701223</v>
      </c>
      <c r="H4" s="236">
        <f>'Post Process Calc.'!$E6/22.53</f>
        <v>0.10589404367275444</v>
      </c>
      <c r="I4" s="236">
        <f>'Post Process Calc.'!$E7/22.53</f>
        <v>0.15563710099686218</v>
      </c>
      <c r="J4" s="236">
        <f>'Post Process Calc.'!$E8/22.53</f>
        <v>0.15306637068415652</v>
      </c>
      <c r="K4" s="236">
        <f>'Post Process Calc.'!$E9/22.53</f>
        <v>0.12524973807078671</v>
      </c>
      <c r="L4" s="236">
        <f>'Post Process Calc.'!$E10/22.53</f>
        <v>9.9533792845788602E-2</v>
      </c>
      <c r="M4" s="236">
        <f>'Post Process Calc.'!$E11/22.53</f>
        <v>8.8637435942906379E-2</v>
      </c>
      <c r="N4" s="236">
        <f>'Post Process Calc.'!$E12/22.53</f>
        <v>7.6413416132108725E-2</v>
      </c>
      <c r="O4" s="236">
        <f>'Post Process Calc.'!$E13/22.53</f>
        <v>7.7404011406326093E-2</v>
      </c>
      <c r="P4" s="236">
        <f>'Post Process Calc.'!$E14/22.53</f>
        <v>8.2612124053420458E-2</v>
      </c>
      <c r="Q4" s="236">
        <f>'Post Process Calc.'!$E15/22.53</f>
        <v>8.3583332296225138E-2</v>
      </c>
      <c r="R4" s="6"/>
      <c r="S4" s="6"/>
      <c r="T4" s="6"/>
      <c r="U4" s="6"/>
      <c r="V4" s="6"/>
    </row>
    <row r="5" spans="1:22">
      <c r="A5" s="150" t="s">
        <v>65</v>
      </c>
      <c r="B5" s="234">
        <v>0</v>
      </c>
      <c r="C5" s="234">
        <v>0</v>
      </c>
      <c r="D5" s="151"/>
      <c r="E5" s="149" t="s">
        <v>65</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406</v>
      </c>
      <c r="B6" s="235">
        <v>0</v>
      </c>
      <c r="C6" s="235">
        <v>0</v>
      </c>
      <c r="D6" s="151"/>
      <c r="E6" s="152" t="s">
        <v>144</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66</v>
      </c>
      <c r="B7" s="234">
        <f>'Stoichiometric Ratios'!$L9*'Specific Rate Tables'!$B$16</f>
        <v>9.7746982187014268E-3</v>
      </c>
      <c r="C7" s="234">
        <f>'Stoichiometric Ratios'!$P9*'Specific Rate Tables'!$C$16</f>
        <v>-4.7167171734383423E-3</v>
      </c>
      <c r="D7" s="151"/>
      <c r="E7" s="149" t="s">
        <v>66</v>
      </c>
      <c r="F7" s="237">
        <f>-'Post Process Calc.'!$F4</f>
        <v>-0.15003455023322376</v>
      </c>
      <c r="G7" s="237">
        <f>-'Post Process Calc.'!$F5</f>
        <v>2.5403978270953313E-3</v>
      </c>
      <c r="H7" s="237">
        <f>-'Post Process Calc.'!$F6</f>
        <v>3.175328322007797E-2</v>
      </c>
      <c r="I7" s="237">
        <f>-'Post Process Calc.'!$F7</f>
        <v>2.8728329475562017E-2</v>
      </c>
      <c r="J7" s="237">
        <f>-'Post Process Calc.'!$F8</f>
        <v>2.3522753717361469E-2</v>
      </c>
      <c r="K7" s="237">
        <f>-'Post Process Calc.'!$F9</f>
        <v>1.5759403765422782E-2</v>
      </c>
      <c r="L7" s="237">
        <f>-'Post Process Calc.'!$F10</f>
        <v>1.0104163443930858E-2</v>
      </c>
      <c r="M7" s="237">
        <f>-'Post Process Calc.'!$F11</f>
        <v>6.675141041872305E-3</v>
      </c>
      <c r="N7" s="237">
        <f>-'Post Process Calc.'!$F12</f>
        <v>3.5780452477968136E-3</v>
      </c>
      <c r="O7" s="237">
        <f>-'Post Process Calc.'!$F13</f>
        <v>9.6775866209559069E-4</v>
      </c>
      <c r="P7" s="237">
        <f>-'Post Process Calc.'!$F14</f>
        <v>-2.1159392486033062E-3</v>
      </c>
      <c r="Q7" s="237">
        <f>-'Post Process Calc.'!$F15</f>
        <v>-5.8558395614676005E-3</v>
      </c>
      <c r="R7" s="7"/>
      <c r="S7" s="7"/>
      <c r="T7" s="7"/>
      <c r="U7" s="7"/>
      <c r="V7" s="7"/>
    </row>
    <row r="8" spans="1:22">
      <c r="A8" s="150" t="s">
        <v>67</v>
      </c>
      <c r="B8" s="234">
        <f>'Stoichiometric Ratios'!$L10*'Specific Rate Tables'!$B$16</f>
        <v>1.2068188113172262E-3</v>
      </c>
      <c r="C8" s="234">
        <f>'Stoichiometric Ratios'!$P10*'Specific Rate Tables'!$C$16</f>
        <v>-5.8384857286424637E-4</v>
      </c>
      <c r="D8" s="151"/>
      <c r="E8" s="149" t="s">
        <v>67</v>
      </c>
      <c r="F8" s="237">
        <f>-'Post Process Calc.'!$G4</f>
        <v>1.4041641665740786E-2</v>
      </c>
      <c r="G8" s="237">
        <f>-'Post Process Calc.'!$G5</f>
        <v>8.5402151887304777E-3</v>
      </c>
      <c r="H8" s="237">
        <f>-'Post Process Calc.'!$G6</f>
        <v>5.2557660673670506E-3</v>
      </c>
      <c r="I8" s="237">
        <f>-'Post Process Calc.'!$G7</f>
        <v>2.5755388885567985E-3</v>
      </c>
      <c r="J8" s="237">
        <f>-'Post Process Calc.'!$G8</f>
        <v>1.4906083022295689E-3</v>
      </c>
      <c r="K8" s="237">
        <f>-'Post Process Calc.'!$G9</f>
        <v>6.4830052867142303E-4</v>
      </c>
      <c r="L8" s="237">
        <f>-'Post Process Calc.'!$G10</f>
        <v>2.0828231290731349E-4</v>
      </c>
      <c r="M8" s="237">
        <f>-'Post Process Calc.'!$G11</f>
        <v>-6.066265299499687E-5</v>
      </c>
      <c r="N8" s="237">
        <f>-'Post Process Calc.'!$G12</f>
        <v>-2.5712633479172737E-4</v>
      </c>
      <c r="O8" s="237">
        <f>-'Post Process Calc.'!$G13</f>
        <v>-5.0772154185427937E-4</v>
      </c>
      <c r="P8" s="237">
        <f>-'Post Process Calc.'!$G14</f>
        <v>-8.1688019205107217E-4</v>
      </c>
      <c r="Q8" s="237">
        <f>-'Post Process Calc.'!$G15</f>
        <v>-1.1662969197725342E-3</v>
      </c>
      <c r="R8" s="7"/>
      <c r="S8" s="7"/>
      <c r="T8" s="7"/>
      <c r="U8" s="7"/>
      <c r="V8" s="7"/>
    </row>
    <row r="9" spans="1:22">
      <c r="A9" s="150" t="s">
        <v>68</v>
      </c>
      <c r="B9" s="234">
        <f>'Stoichiometric Ratios'!$L11*'Specific Rate Tables'!$B$16</f>
        <v>-7.9623212842701487E-3</v>
      </c>
      <c r="C9" s="234">
        <f>'Stoichiometric Ratios'!$P11*'Specific Rate Tables'!$C$16</f>
        <v>2.7572996044094256E-5</v>
      </c>
      <c r="D9" s="151"/>
      <c r="E9" s="149" t="s">
        <v>68</v>
      </c>
      <c r="F9" s="237">
        <f>-'Post Process Calc.'!$H4</f>
        <v>-1.3670191841330101E-2</v>
      </c>
      <c r="G9" s="237">
        <f>-'Post Process Calc.'!$H5</f>
        <v>3.3469966757559864E-3</v>
      </c>
      <c r="H9" s="237">
        <f>-'Post Process Calc.'!$H6</f>
        <v>9.7366568913388361E-4</v>
      </c>
      <c r="I9" s="237">
        <f>-'Post Process Calc.'!$H7</f>
        <v>-2.4315697743294358E-3</v>
      </c>
      <c r="J9" s="237">
        <f>-'Post Process Calc.'!$H8</f>
        <v>-4.0145403770987173E-3</v>
      </c>
      <c r="K9" s="237">
        <f>-'Post Process Calc.'!$H9</f>
        <v>-4.4586084135094647E-3</v>
      </c>
      <c r="L9" s="237">
        <f>-'Post Process Calc.'!$H10</f>
        <v>-4.1098342225424885E-3</v>
      </c>
      <c r="M9" s="237">
        <f>-'Post Process Calc.'!$H11</f>
        <v>-3.860028245921565E-3</v>
      </c>
      <c r="N9" s="237">
        <f>-'Post Process Calc.'!$H12</f>
        <v>-3.2505344397707292E-3</v>
      </c>
      <c r="O9" s="237">
        <f>-'Post Process Calc.'!$H13</f>
        <v>-2.8978800804004908E-3</v>
      </c>
      <c r="P9" s="237">
        <f>-'Post Process Calc.'!$H14</f>
        <v>-2.0857343993721917E-3</v>
      </c>
      <c r="Q9" s="237">
        <f>-'Post Process Calc.'!$H15</f>
        <v>-4.6205087507694622E-4</v>
      </c>
      <c r="R9" s="7"/>
      <c r="S9" s="7"/>
      <c r="T9" s="7"/>
      <c r="U9" s="7"/>
      <c r="V9" s="7"/>
    </row>
    <row r="10" spans="1:22">
      <c r="A10" s="150" t="s">
        <v>395</v>
      </c>
      <c r="B10" s="234">
        <f>'Stoichiometric Ratios'!$L12*'Specific Rate Tables'!$B$16</f>
        <v>2.0906528412623511E-3</v>
      </c>
      <c r="C10" s="234">
        <f>'Stoichiometric Ratios'!$P12*'Specific Rate Tables'!$C$16</f>
        <v>1.4228904881922095E-3</v>
      </c>
      <c r="D10" s="151"/>
      <c r="E10" s="149" t="s">
        <v>69</v>
      </c>
      <c r="F10" s="237">
        <f>-'Post Process Calc.'!$I4</f>
        <v>-9.2673510411092327E-2</v>
      </c>
      <c r="G10" s="237">
        <f>-'Post Process Calc.'!$I5</f>
        <v>8.5129385370001087E-3</v>
      </c>
      <c r="H10" s="237">
        <f>-'Post Process Calc.'!$I6</f>
        <v>2.047180183250974E-2</v>
      </c>
      <c r="I10" s="237">
        <f>-'Post Process Calc.'!$I7</f>
        <v>1.4053567781549267E-2</v>
      </c>
      <c r="J10" s="237">
        <f>-'Post Process Calc.'!$I8</f>
        <v>9.1139346601547874E-3</v>
      </c>
      <c r="K10" s="237">
        <f>-'Post Process Calc.'!$I9</f>
        <v>4.1603717861920268E-3</v>
      </c>
      <c r="L10" s="237">
        <f>-'Post Process Calc.'!$I10</f>
        <v>1.3879212715268701E-3</v>
      </c>
      <c r="M10" s="237">
        <f>-'Post Process Calc.'!$I11</f>
        <v>-1.7067395332874847E-4</v>
      </c>
      <c r="N10" s="237">
        <f>-'Post Process Calc.'!$I12</f>
        <v>-1.0443411158599983E-3</v>
      </c>
      <c r="O10" s="237">
        <f>-'Post Process Calc.'!$I13</f>
        <v>-1.6523868299114322E-3</v>
      </c>
      <c r="P10" s="237">
        <f>-'Post Process Calc.'!$I14</f>
        <v>-1.9214891534916879E-3</v>
      </c>
      <c r="Q10" s="237">
        <f>-'Post Process Calc.'!$I15</f>
        <v>-1.5660468505655179E-3</v>
      </c>
      <c r="R10" s="7"/>
      <c r="S10" s="7"/>
      <c r="T10" s="7"/>
      <c r="U10" s="7"/>
      <c r="V10" s="7"/>
    </row>
    <row r="11" spans="1:22">
      <c r="A11" s="150" t="s">
        <v>70</v>
      </c>
      <c r="B11" s="234">
        <f>-SUMIF('In Process Calc.'!$A$4:$A$93,"&lt;="&amp;NS,'In Process Calc.'!$AS$4:$AS$93)/COUNTIF('In Process Calc.'!$A$4:$A$93,"&lt;="&amp;NS)*240/25.474</f>
        <v>-0.14825078295196445</v>
      </c>
      <c r="C11" s="234">
        <f>-SUMIF('In Process Calc.'!$A$4:$A$93,"&gt;"&amp;NS,'In Process Calc.'!$AS$4:$AS$93)/COUNTIF('In Process Calc.'!$A$4:$A$93,"&gt;"&amp;NS)*240/25.474</f>
        <v>1.1981329685256028E-2</v>
      </c>
      <c r="D11" s="151"/>
      <c r="E11" s="149" t="s">
        <v>70</v>
      </c>
      <c r="F11" s="236">
        <f>'Post Process Calc.'!$C4*240/25.474</f>
        <v>0.2466176359852886</v>
      </c>
      <c r="G11" s="236">
        <f>'Post Process Calc.'!$C5*240/25.474</f>
        <v>0.24057531290692466</v>
      </c>
      <c r="H11" s="236">
        <f>'Post Process Calc.'!$C6*240/25.474</f>
        <v>0.23152017520017398</v>
      </c>
      <c r="I11" s="236">
        <f>'Post Process Calc.'!$C7*240/25.474</f>
        <v>0.21495058003807666</v>
      </c>
      <c r="J11" s="236">
        <f>'Post Process Calc.'!$C8*240/25.474</f>
        <v>0.19391899877815877</v>
      </c>
      <c r="K11" s="236">
        <f>'Post Process Calc.'!$C9*240/25.474</f>
        <v>0.15844807815412509</v>
      </c>
      <c r="L11" s="236">
        <f>'Post Process Calc.'!$C10*240/25.474</f>
        <v>0.11916837410200161</v>
      </c>
      <c r="M11" s="236">
        <f>'Post Process Calc.'!$C11*240/25.474</f>
        <v>8.0139057071384454E-2</v>
      </c>
      <c r="N11" s="236">
        <f>'Post Process Calc.'!$C12*240/25.474</f>
        <v>4.9639470482415668E-2</v>
      </c>
      <c r="O11" s="236">
        <f>'Post Process Calc.'!$C13*240/25.474</f>
        <v>2.8019134900356929E-2</v>
      </c>
      <c r="P11" s="236">
        <f>'Post Process Calc.'!$C14*240/25.474</f>
        <v>1.5682235912584677E-2</v>
      </c>
      <c r="Q11" s="236">
        <f>'Post Process Calc.'!$C15*240/25.474</f>
        <v>8.7153456859002318E-3</v>
      </c>
      <c r="R11" s="6"/>
      <c r="S11" s="6"/>
      <c r="T11" s="6"/>
      <c r="U11" s="6"/>
      <c r="V11" s="6"/>
    </row>
    <row r="12" spans="1:22">
      <c r="A12" s="150" t="s">
        <v>71</v>
      </c>
      <c r="B12" s="234">
        <f>-B42</f>
        <v>0</v>
      </c>
      <c r="C12" s="234">
        <f>-C42</f>
        <v>0</v>
      </c>
      <c r="D12" s="151"/>
      <c r="E12" s="149" t="s">
        <v>71</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72</v>
      </c>
      <c r="B13" s="234">
        <f>'Stoichiometric Ratios'!$L13*'Specific Rate Tables'!$B$16</f>
        <v>-1.244614491306329E-3</v>
      </c>
      <c r="C13" s="234">
        <f>'Stoichiometric Ratios'!$P13*'Specific Rate Tables'!$C$16</f>
        <v>5.616995158251424E-4</v>
      </c>
      <c r="D13" s="153"/>
      <c r="E13" s="149" t="s">
        <v>72</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73</v>
      </c>
      <c r="B14" s="235">
        <v>0</v>
      </c>
      <c r="C14" s="235">
        <v>0</v>
      </c>
      <c r="D14" s="153"/>
      <c r="E14" s="149" t="s">
        <v>73</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74</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74</v>
      </c>
      <c r="F15" s="237">
        <f>-'Post Process Calc.'!$K4</f>
        <v>-5.5096279529410284E-2</v>
      </c>
      <c r="G15" s="237">
        <f>-'Post Process Calc.'!$K5</f>
        <v>-9.3465513653296001E-2</v>
      </c>
      <c r="H15" s="237">
        <f>-'Post Process Calc.'!$K6</f>
        <v>-9.9503746540952273E-2</v>
      </c>
      <c r="I15" s="237">
        <f>-'Post Process Calc.'!$K7</f>
        <v>-8.0967790857635766E-2</v>
      </c>
      <c r="J15" s="237">
        <f>-'Post Process Calc.'!$K8</f>
        <v>-7.1817658299274681E-2</v>
      </c>
      <c r="K15" s="237">
        <f>-'Post Process Calc.'!$K9</f>
        <v>-5.7484212717558075E-2</v>
      </c>
      <c r="L15" s="237">
        <f>-'Post Process Calc.'!$K10</f>
        <v>-4.6315429675966649E-2</v>
      </c>
      <c r="M15" s="237">
        <f>-'Post Process Calc.'!$K11</f>
        <v>-4.222280263055788E-2</v>
      </c>
      <c r="N15" s="237">
        <f>-'Post Process Calc.'!$K12</f>
        <v>-3.7188412926494746E-2</v>
      </c>
      <c r="O15" s="237">
        <f>-'Post Process Calc.'!$K13</f>
        <v>-3.8200287551901899E-2</v>
      </c>
      <c r="P15" s="237">
        <f>-'Post Process Calc.'!$K14</f>
        <v>-4.075970141112055E-2</v>
      </c>
      <c r="Q15" s="237">
        <f>-'Post Process Calc.'!$K15</f>
        <v>-4.0464969614902244E-2</v>
      </c>
      <c r="R15" s="7"/>
      <c r="S15" s="7"/>
      <c r="T15" s="7"/>
      <c r="U15" s="7"/>
      <c r="V15" s="7"/>
    </row>
    <row r="16" spans="1:22">
      <c r="A16" s="150" t="s">
        <v>401</v>
      </c>
      <c r="B16" s="234">
        <f>'Stoichiometric Ratios'!L4*'Specific Rate Tables'!B15</f>
        <v>5.2557005876903975E-3</v>
      </c>
      <c r="C16" s="234">
        <f>'Stoichiometric Ratios'!P4*'Specific Rate Tables'!C15</f>
        <v>-1.9669609115069439E-3</v>
      </c>
      <c r="D16" s="153"/>
      <c r="E16" s="149" t="s">
        <v>75</v>
      </c>
      <c r="F16" s="237">
        <f>-'Post Process Calc.'!$L4</f>
        <v>6.86143953030039E-3</v>
      </c>
      <c r="G16" s="237">
        <f>-'Post Process Calc.'!$L5</f>
        <v>-3.4893971256530283E-3</v>
      </c>
      <c r="H16" s="237">
        <f>-'Post Process Calc.'!$L6</f>
        <v>5.3373829133951962E-3</v>
      </c>
      <c r="I16" s="237">
        <f>-'Post Process Calc.'!$L7</f>
        <v>8.0147364350930637E-3</v>
      </c>
      <c r="J16" s="237">
        <f>-'Post Process Calc.'!$L8</f>
        <v>7.3736015101016055E-3</v>
      </c>
      <c r="K16" s="237">
        <f>-'Post Process Calc.'!$L9</f>
        <v>4.8906321548188641E-3</v>
      </c>
      <c r="L16" s="237">
        <f>-'Post Process Calc.'!$L10</f>
        <v>2.7210955859687963E-3</v>
      </c>
      <c r="M16" s="237">
        <f>-'Post Process Calc.'!$L11</f>
        <v>1.261838209222753E-3</v>
      </c>
      <c r="N16" s="237">
        <f>-'Post Process Calc.'!$L12</f>
        <v>1.9625647499637043E-4</v>
      </c>
      <c r="O16" s="237">
        <f>-'Post Process Calc.'!$L13</f>
        <v>-5.6024663916141469E-4</v>
      </c>
      <c r="P16" s="237">
        <f>-'Post Process Calc.'!$L14</f>
        <v>-1.0634132702051465E-3</v>
      </c>
      <c r="Q16" s="237">
        <f>-'Post Process Calc.'!$L15</f>
        <v>-1.2367299010639639E-3</v>
      </c>
      <c r="R16" s="7"/>
      <c r="S16" s="7"/>
      <c r="T16" s="7"/>
      <c r="U16" s="7"/>
      <c r="V16" s="7"/>
    </row>
    <row r="17" spans="1:22">
      <c r="A17" s="150" t="s">
        <v>394</v>
      </c>
      <c r="B17" s="234">
        <f>'Stoichiometric Ratios'!$L14*'Specific Rate Tables'!$B$16</f>
        <v>1.7415900262360333E-2</v>
      </c>
      <c r="C17" s="234">
        <f>'Stoichiometric Ratios'!$P14*'Specific Rate Tables'!$C$16</f>
        <v>-1.6296634221955122E-3</v>
      </c>
      <c r="D17" s="153"/>
      <c r="E17" s="149" t="s">
        <v>76</v>
      </c>
      <c r="F17" s="237">
        <f>-'Post Process Calc.'!$M4</f>
        <v>0.4367868234980537</v>
      </c>
      <c r="G17" s="237">
        <f>-'Post Process Calc.'!$M5</f>
        <v>0.21349849918675431</v>
      </c>
      <c r="H17" s="237">
        <f>-'Post Process Calc.'!$M6</f>
        <v>0.1154150358805462</v>
      </c>
      <c r="I17" s="237">
        <f>-'Post Process Calc.'!$M7</f>
        <v>5.1504022615961133E-2</v>
      </c>
      <c r="J17" s="237">
        <f>-'Post Process Calc.'!$M8</f>
        <v>2.8652684533508384E-2</v>
      </c>
      <c r="K17" s="237">
        <f>-'Post Process Calc.'!$M9</f>
        <v>1.2342718576888869E-2</v>
      </c>
      <c r="L17" s="237">
        <f>-'Post Process Calc.'!$M10</f>
        <v>4.4342379307815557E-3</v>
      </c>
      <c r="M17" s="237">
        <f>-'Post Process Calc.'!$M11</f>
        <v>7.0074137988797702E-6</v>
      </c>
      <c r="N17" s="237">
        <f>-'Post Process Calc.'!$M12</f>
        <v>-3.0278096191329231E-3</v>
      </c>
      <c r="O17" s="237">
        <f>-'Post Process Calc.'!$M13</f>
        <v>-6.2861311649147801E-3</v>
      </c>
      <c r="P17" s="237">
        <f>-'Post Process Calc.'!$M14</f>
        <v>-1.0173645572428247E-2</v>
      </c>
      <c r="Q17" s="237">
        <f>-'Post Process Calc.'!$M15</f>
        <v>-1.4127377639042283E-2</v>
      </c>
      <c r="R17" s="7"/>
      <c r="S17" s="7"/>
      <c r="T17" s="7"/>
      <c r="U17" s="7"/>
      <c r="V17" s="7"/>
    </row>
    <row r="18" spans="1:22">
      <c r="A18" s="150" t="s">
        <v>77</v>
      </c>
      <c r="B18" s="234">
        <f>'Stoichiometric Ratios'!$L15*'Specific Rate Tables'!$B$16</f>
        <v>0</v>
      </c>
      <c r="C18" s="234">
        <f>'Stoichiometric Ratios'!$P15*'Specific Rate Tables'!$C$16</f>
        <v>0</v>
      </c>
      <c r="D18" s="153"/>
      <c r="E18" s="149" t="s">
        <v>77</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78</v>
      </c>
      <c r="B19" s="234">
        <f>'Stoichiometric Ratios'!$L16*'Specific Rate Tables'!$B$16</f>
        <v>0</v>
      </c>
      <c r="C19" s="234">
        <f>'Stoichiometric Ratios'!$P16*'Specific Rate Tables'!$C$16</f>
        <v>0</v>
      </c>
      <c r="D19" s="153"/>
      <c r="E19" s="149" t="s">
        <v>78</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79</v>
      </c>
      <c r="B20" s="234">
        <f>'Stoichiometric Ratios'!$L17*'Specific Rate Tables'!$B$16</f>
        <v>0</v>
      </c>
      <c r="C20" s="234">
        <f>'Stoichiometric Ratios'!$P17*'Specific Rate Tables'!$C$16</f>
        <v>0</v>
      </c>
      <c r="D20" s="153"/>
      <c r="E20" s="149" t="s">
        <v>79</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80</v>
      </c>
      <c r="B21" s="234">
        <f>'Stoichiometric Ratios'!L5*'Specific Rate Tables'!B15</f>
        <v>-1.6295633778582376E-2</v>
      </c>
      <c r="C21" s="234">
        <f>'Stoichiometric Ratios'!P5*'Specific Rate Tables'!C15</f>
        <v>-5.3903862470769067E-4</v>
      </c>
      <c r="D21" s="153"/>
      <c r="E21" s="149" t="s">
        <v>80</v>
      </c>
      <c r="F21" s="237">
        <f>'Post Process Calc.'!$Q4</f>
        <v>2.8827663182812099E-2</v>
      </c>
      <c r="G21" s="237">
        <f>'Post Process Calc.'!$Q5</f>
        <v>6.7210332266750106E-2</v>
      </c>
      <c r="H21" s="237">
        <f>'Post Process Calc.'!$Q6</f>
        <v>6.6383455431723526E-2</v>
      </c>
      <c r="I21" s="237">
        <f>'Post Process Calc.'!$Q7</f>
        <v>4.3994922326562366E-2</v>
      </c>
      <c r="J21" s="237">
        <f>'Post Process Calc.'!$Q8</f>
        <v>2.9857828146996605E-2</v>
      </c>
      <c r="K21" s="237">
        <f>'Post Process Calc.'!$Q9</f>
        <v>1.4707185509965399E-2</v>
      </c>
      <c r="L21" s="237">
        <f>'Post Process Calc.'!$Q10</f>
        <v>5.1732638699410888E-3</v>
      </c>
      <c r="M21" s="237">
        <f>'Post Process Calc.'!$Q11</f>
        <v>-9.5114007830296833E-4</v>
      </c>
      <c r="N21" s="237">
        <f>'Post Process Calc.'!$Q12</f>
        <v>-4.9256428064741418E-3</v>
      </c>
      <c r="O21" s="237">
        <f>'Post Process Calc.'!$Q13</f>
        <v>-8.3847754917642913E-3</v>
      </c>
      <c r="P21" s="237">
        <f>'Post Process Calc.'!$Q14</f>
        <v>-1.0053208903358403E-2</v>
      </c>
      <c r="Q21" s="237">
        <f>'Post Process Calc.'!$Q15</f>
        <v>-7.9755282549017568E-3</v>
      </c>
      <c r="R21" s="7"/>
      <c r="S21" s="7"/>
      <c r="T21" s="7"/>
      <c r="U21" s="7"/>
      <c r="V21" s="7"/>
    </row>
    <row r="22" spans="1:22">
      <c r="A22" s="150" t="s">
        <v>81</v>
      </c>
      <c r="B22" s="234">
        <f>'Stoichiometric Ratios'!$L18*'Specific Rate Tables'!$B$16</f>
        <v>0</v>
      </c>
      <c r="C22" s="234">
        <f>'Stoichiometric Ratios'!$P18*'Specific Rate Tables'!$C$16</f>
        <v>0</v>
      </c>
      <c r="D22" s="153"/>
      <c r="E22" s="149" t="s">
        <v>81</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82</v>
      </c>
      <c r="B23" s="234">
        <f>'Stoichiometric Ratios'!$L19*'Specific Rate Tables'!$B$16</f>
        <v>0</v>
      </c>
      <c r="C23" s="234">
        <f>'Stoichiometric Ratios'!$P19*'Specific Rate Tables'!$C$16</f>
        <v>0</v>
      </c>
      <c r="D23" s="153"/>
      <c r="E23" s="149" t="s">
        <v>82</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83</v>
      </c>
      <c r="B24" s="234">
        <v>0</v>
      </c>
      <c r="C24" s="234">
        <v>0</v>
      </c>
      <c r="D24" s="153"/>
      <c r="E24" s="149" t="s">
        <v>83</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84</v>
      </c>
      <c r="B25" s="234">
        <f>'Stoichiometric Ratios'!$L20*'Specific Rate Tables'!$B$16</f>
        <v>0</v>
      </c>
      <c r="C25" s="234">
        <f>'Stoichiometric Ratios'!$P20*'Specific Rate Tables'!$C$16</f>
        <v>0</v>
      </c>
      <c r="D25" s="153"/>
      <c r="E25" s="149" t="s">
        <v>84</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85</v>
      </c>
      <c r="B26" s="234">
        <f>'Stoichiometric Ratios'!$L21*'Specific Rate Tables'!$B$16</f>
        <v>0</v>
      </c>
      <c r="C26" s="234">
        <f>'Stoichiometric Ratios'!$P21*'Specific Rate Tables'!$C$16</f>
        <v>0</v>
      </c>
      <c r="D26" s="153"/>
      <c r="E26" s="149" t="s">
        <v>85</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86</v>
      </c>
      <c r="B27" s="235">
        <v>0</v>
      </c>
      <c r="C27" s="235">
        <v>0</v>
      </c>
      <c r="D27" s="153"/>
      <c r="E27" s="149" t="s">
        <v>86</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87</v>
      </c>
      <c r="B28" s="234">
        <f>'Stoichiometric Ratios'!$L22*'Specific Rate Tables'!$B$16</f>
        <v>0</v>
      </c>
      <c r="C28" s="234">
        <f>'Stoichiometric Ratios'!$P22*'Specific Rate Tables'!$C$16</f>
        <v>0</v>
      </c>
      <c r="D28" s="153"/>
      <c r="E28" s="149" t="s">
        <v>87</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88</v>
      </c>
      <c r="B29" s="234">
        <f>'Stoichiometric Ratios'!$L23*'Specific Rate Tables'!$B$16</f>
        <v>1.2068188113172262E-3</v>
      </c>
      <c r="C29" s="234">
        <f>'Stoichiometric Ratios'!$P23*'Specific Rate Tables'!$C$16</f>
        <v>-5.8384857286424637E-4</v>
      </c>
      <c r="D29" s="153"/>
      <c r="E29" s="149" t="s">
        <v>88</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89</v>
      </c>
      <c r="B30" s="234">
        <v>0</v>
      </c>
      <c r="C30" s="234">
        <v>0</v>
      </c>
      <c r="D30" s="153"/>
      <c r="E30" s="149" t="s">
        <v>89</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90</v>
      </c>
      <c r="B31" s="234">
        <f>'Stoichiometric Ratios'!$L24*'Specific Rate Tables'!$B$16</f>
        <v>0</v>
      </c>
      <c r="C31" s="234">
        <f>'Stoichiometric Ratios'!$P24*'Specific Rate Tables'!$C$16</f>
        <v>0</v>
      </c>
      <c r="D31" s="153"/>
      <c r="E31" s="149" t="s">
        <v>90</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91</v>
      </c>
      <c r="B32" s="235">
        <v>0</v>
      </c>
      <c r="C32" s="235">
        <v>0</v>
      </c>
      <c r="D32" s="153"/>
      <c r="E32" s="149" t="s">
        <v>91</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92</v>
      </c>
      <c r="B33" s="234">
        <f>'Stoichiometric Ratios'!$L25*'Specific Rate Tables'!$B$16</f>
        <v>0</v>
      </c>
      <c r="C33" s="234">
        <f>'Stoichiometric Ratios'!$P25*'Specific Rate Tables'!$C$16</f>
        <v>0</v>
      </c>
      <c r="D33" s="153"/>
      <c r="E33" s="149" t="s">
        <v>92</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93</v>
      </c>
      <c r="B34" s="234">
        <f>'Stoichiometric Ratios'!$L27*'Specific Rate Tables'!$B$16</f>
        <v>0</v>
      </c>
      <c r="C34" s="234">
        <f>'Stoichiometric Ratios'!$P27*'Specific Rate Tables'!$C$16</f>
        <v>0</v>
      </c>
      <c r="D34" s="153"/>
      <c r="E34" s="149" t="s">
        <v>93</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94</v>
      </c>
      <c r="B35" s="234">
        <f>'Stoichiometric Ratios'!$L28*'Specific Rate Tables'!$B$16</f>
        <v>0</v>
      </c>
      <c r="C35" s="234">
        <f>'Stoichiometric Ratios'!$P28*'Specific Rate Tables'!$C$16</f>
        <v>0</v>
      </c>
      <c r="D35" s="153"/>
      <c r="E35" s="149" t="s">
        <v>94</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385</v>
      </c>
      <c r="B36" s="235">
        <v>0</v>
      </c>
      <c r="C36" s="235">
        <v>0</v>
      </c>
      <c r="D36" s="153"/>
      <c r="E36" s="149" t="s">
        <v>385</v>
      </c>
      <c r="F36" s="235">
        <v>0</v>
      </c>
      <c r="G36" s="235">
        <v>0</v>
      </c>
      <c r="H36" s="235">
        <v>0</v>
      </c>
      <c r="I36" s="235">
        <v>0</v>
      </c>
      <c r="J36" s="235">
        <v>0</v>
      </c>
      <c r="K36" s="235">
        <v>0</v>
      </c>
      <c r="L36" s="235">
        <v>0</v>
      </c>
      <c r="M36" s="235">
        <v>0</v>
      </c>
      <c r="N36" s="235">
        <v>0</v>
      </c>
      <c r="O36" s="235">
        <v>0</v>
      </c>
      <c r="P36" s="235">
        <v>0</v>
      </c>
      <c r="Q36" s="235">
        <v>0</v>
      </c>
    </row>
    <row r="37" spans="1:22">
      <c r="A37" s="150" t="s">
        <v>386</v>
      </c>
      <c r="B37" s="235">
        <v>0</v>
      </c>
      <c r="C37" s="235">
        <v>0</v>
      </c>
      <c r="D37" s="153"/>
      <c r="E37" s="149" t="s">
        <v>386</v>
      </c>
      <c r="F37" s="235">
        <v>0</v>
      </c>
      <c r="G37" s="235">
        <v>0</v>
      </c>
      <c r="H37" s="235">
        <v>0</v>
      </c>
      <c r="I37" s="235">
        <v>0</v>
      </c>
      <c r="J37" s="235">
        <v>0</v>
      </c>
      <c r="K37" s="235">
        <v>0</v>
      </c>
      <c r="L37" s="235">
        <v>0</v>
      </c>
      <c r="M37" s="235">
        <v>0</v>
      </c>
      <c r="N37" s="235">
        <v>0</v>
      </c>
      <c r="O37" s="235">
        <v>0</v>
      </c>
      <c r="P37" s="235">
        <v>0</v>
      </c>
      <c r="Q37" s="235">
        <v>0</v>
      </c>
    </row>
    <row r="38" spans="1:22">
      <c r="A38" s="150" t="s">
        <v>387</v>
      </c>
      <c r="B38" s="235">
        <v>0</v>
      </c>
      <c r="C38" s="235">
        <v>0</v>
      </c>
      <c r="D38" s="153"/>
      <c r="E38" s="149" t="s">
        <v>387</v>
      </c>
      <c r="F38" s="235">
        <v>0</v>
      </c>
      <c r="G38" s="235">
        <v>0</v>
      </c>
      <c r="H38" s="235">
        <v>0</v>
      </c>
      <c r="I38" s="235">
        <v>0</v>
      </c>
      <c r="J38" s="235">
        <v>0</v>
      </c>
      <c r="K38" s="235">
        <v>0</v>
      </c>
      <c r="L38" s="235">
        <v>0</v>
      </c>
      <c r="M38" s="235">
        <v>0</v>
      </c>
      <c r="N38" s="235">
        <v>0</v>
      </c>
      <c r="O38" s="235">
        <v>0</v>
      </c>
      <c r="P38" s="235">
        <v>0</v>
      </c>
      <c r="Q38" s="235">
        <v>0</v>
      </c>
    </row>
    <row r="39" spans="1:22">
      <c r="A39" s="150" t="s">
        <v>388</v>
      </c>
      <c r="B39" s="235">
        <v>0</v>
      </c>
      <c r="C39" s="235">
        <v>0</v>
      </c>
      <c r="D39" s="153"/>
      <c r="E39" s="149" t="s">
        <v>388</v>
      </c>
      <c r="F39" s="235">
        <v>0</v>
      </c>
      <c r="G39" s="235">
        <v>0</v>
      </c>
      <c r="H39" s="235">
        <v>0</v>
      </c>
      <c r="I39" s="235">
        <v>0</v>
      </c>
      <c r="J39" s="235">
        <v>0</v>
      </c>
      <c r="K39" s="235">
        <v>0</v>
      </c>
      <c r="L39" s="235">
        <v>0</v>
      </c>
      <c r="M39" s="235">
        <v>0</v>
      </c>
      <c r="N39" s="235">
        <v>0</v>
      </c>
      <c r="O39" s="235">
        <v>0</v>
      </c>
      <c r="P39" s="235">
        <v>0</v>
      </c>
      <c r="Q39" s="235">
        <v>0</v>
      </c>
    </row>
    <row r="40" spans="1:22">
      <c r="A40" s="150" t="s">
        <v>389</v>
      </c>
      <c r="B40" s="235">
        <v>0</v>
      </c>
      <c r="C40" s="235">
        <v>0</v>
      </c>
      <c r="D40" s="153"/>
      <c r="E40" s="149" t="s">
        <v>389</v>
      </c>
      <c r="F40" s="235">
        <v>0</v>
      </c>
      <c r="G40" s="235">
        <v>0</v>
      </c>
      <c r="H40" s="235">
        <v>0</v>
      </c>
      <c r="I40" s="235">
        <v>0</v>
      </c>
      <c r="J40" s="235">
        <v>0</v>
      </c>
      <c r="K40" s="235">
        <v>0</v>
      </c>
      <c r="L40" s="235">
        <v>0</v>
      </c>
      <c r="M40" s="235">
        <v>0</v>
      </c>
      <c r="N40" s="235">
        <v>0</v>
      </c>
      <c r="O40" s="235">
        <v>0</v>
      </c>
      <c r="P40" s="235">
        <v>0</v>
      </c>
      <c r="Q40" s="235">
        <v>0</v>
      </c>
    </row>
    <row r="41" spans="1:22">
      <c r="A41" s="150" t="s">
        <v>390</v>
      </c>
      <c r="B41" s="235">
        <v>0</v>
      </c>
      <c r="C41" s="235">
        <v>0</v>
      </c>
      <c r="D41" s="153"/>
      <c r="E41" s="149" t="s">
        <v>390</v>
      </c>
      <c r="F41" s="235">
        <v>0</v>
      </c>
      <c r="G41" s="235">
        <v>0</v>
      </c>
      <c r="H41" s="235">
        <v>0</v>
      </c>
      <c r="I41" s="235">
        <v>0</v>
      </c>
      <c r="J41" s="235">
        <v>0</v>
      </c>
      <c r="K41" s="235">
        <v>0</v>
      </c>
      <c r="L41" s="235">
        <v>0</v>
      </c>
      <c r="M41" s="235">
        <v>0</v>
      </c>
      <c r="N41" s="235">
        <v>0</v>
      </c>
      <c r="O41" s="235">
        <v>0</v>
      </c>
      <c r="P41" s="235">
        <v>0</v>
      </c>
      <c r="Q41" s="235">
        <v>0</v>
      </c>
    </row>
    <row r="42" spans="1:22">
      <c r="A42" s="150" t="s">
        <v>391</v>
      </c>
      <c r="B42" s="234">
        <f>-SUMIF('In Process Calc.'!$A$4:$A$93,"&lt;="&amp;NS,'In Process Calc.'!$AQ$4:$AQ$93)/COUNTIF('In Process Calc.'!$A$4:$A$93,"&lt;="&amp;NS)</f>
        <v>0</v>
      </c>
      <c r="C42" s="234">
        <f>-SUMIF('In Process Calc.'!$A$4:$A$93,"&gt;"&amp;NS,'In Process Calc.'!$AQ$4:$AQ$93)/COUNTIF('In Process Calc.'!$A$4:$A$93,"&gt;"&amp;NS)</f>
        <v>0</v>
      </c>
      <c r="D42" s="153"/>
      <c r="E42" s="149" t="s">
        <v>391</v>
      </c>
      <c r="F42" s="237">
        <f>-IF(Glutamine!$O8 &gt;0, Glutamine!$O8, 'Post Process Calc.'!$D$4)</f>
        <v>0</v>
      </c>
      <c r="G42" s="237">
        <f>-IF(Glutamine!$O9 &gt;0, Glutamine!$O9, 'Post Process Calc.'!$D$5)</f>
        <v>0</v>
      </c>
      <c r="H42" s="237">
        <f>-IF(Glutamine!$O10 &gt;0, Glutamine!$O10, 'Post Process Calc.'!$D$6)</f>
        <v>0</v>
      </c>
      <c r="I42" s="237" t="e">
        <f>-IF(Glutamine!#REF! &gt;0, Glutamine!#REF!, 'Post Process Calc.'!$D$7)</f>
        <v>#REF!</v>
      </c>
      <c r="J42" s="237">
        <f>-IF(Glutamine!$O11 &gt;0, Glutamine!$O11, 'Post Process Calc.'!$D$8)</f>
        <v>0</v>
      </c>
      <c r="K42" s="237">
        <f>-IF(Glutamine!$O12 &gt;0, Glutamine!$O12, 'Post Process Calc.'!$D$9)</f>
        <v>0</v>
      </c>
      <c r="L42" s="237">
        <f>-IF(Glutamine!$O13 &gt;0, Glutamine!$O13, 'Post Process Calc.'!$D$10)</f>
        <v>0</v>
      </c>
      <c r="M42" s="237" t="e">
        <f>-IF(Glutamine!#REF! &gt;0, Glutamine!#REF!, 'Post Process Calc.'!$D$11)</f>
        <v>#REF!</v>
      </c>
      <c r="N42" s="237">
        <f>-IF(Glutamine!$O14 &gt;0, Glutamine!$O14, 'Post Process Calc.'!$D$12)</f>
        <v>0</v>
      </c>
      <c r="O42" s="237" t="e">
        <f>-IF(Glutamine!#REF! &gt;0, Glutamine!#REF!, 'Post Process Calc.'!$D$13)</f>
        <v>#REF!</v>
      </c>
      <c r="P42" s="237" t="e">
        <f>-IF(Glutamine!#REF! &gt;0, Glutamine!#REF!, 'Post Process Calc.'!$D$14)</f>
        <v>#REF!</v>
      </c>
      <c r="Q42" s="237" t="e">
        <f>-IF(Glutamine!#REF! &gt;0, Glutamine!#REF!, 'Post Process Calc.'!$D$15)</f>
        <v>#REF!</v>
      </c>
    </row>
    <row r="43" spans="1:22">
      <c r="A43" s="150" t="s">
        <v>392</v>
      </c>
      <c r="B43" s="235">
        <v>0</v>
      </c>
      <c r="C43" s="235">
        <v>0</v>
      </c>
      <c r="D43" s="153"/>
      <c r="E43" s="149" t="s">
        <v>392</v>
      </c>
      <c r="F43" s="235">
        <v>0</v>
      </c>
      <c r="G43" s="235">
        <v>0</v>
      </c>
      <c r="H43" s="235">
        <v>0</v>
      </c>
      <c r="I43" s="235">
        <v>0</v>
      </c>
      <c r="J43" s="235">
        <v>0</v>
      </c>
      <c r="K43" s="235">
        <v>0</v>
      </c>
      <c r="L43" s="235">
        <v>0</v>
      </c>
      <c r="M43" s="235">
        <v>0</v>
      </c>
      <c r="N43" s="235">
        <v>0</v>
      </c>
      <c r="O43" s="235">
        <v>0</v>
      </c>
      <c r="P43" s="235">
        <v>0</v>
      </c>
      <c r="Q43" s="235">
        <v>0</v>
      </c>
    </row>
    <row r="44" spans="1:22">
      <c r="A44" s="150" t="s">
        <v>393</v>
      </c>
      <c r="B44" s="235">
        <v>0</v>
      </c>
      <c r="C44" s="235">
        <v>0</v>
      </c>
      <c r="D44" s="153"/>
      <c r="E44" s="149" t="s">
        <v>393</v>
      </c>
      <c r="F44" s="235">
        <v>0</v>
      </c>
      <c r="G44" s="235">
        <v>0</v>
      </c>
      <c r="H44" s="235">
        <v>0</v>
      </c>
      <c r="I44" s="235">
        <v>0</v>
      </c>
      <c r="J44" s="235">
        <v>0</v>
      </c>
      <c r="K44" s="235">
        <v>0</v>
      </c>
      <c r="L44" s="235">
        <v>0</v>
      </c>
      <c r="M44" s="235">
        <v>0</v>
      </c>
      <c r="N44" s="235">
        <v>0</v>
      </c>
      <c r="O44" s="235">
        <v>0</v>
      </c>
      <c r="P44" s="235">
        <v>0</v>
      </c>
      <c r="Q44" s="235">
        <v>0</v>
      </c>
    </row>
    <row r="45" spans="1:22">
      <c r="A45" s="150" t="s">
        <v>402</v>
      </c>
      <c r="B45" s="235">
        <v>0</v>
      </c>
      <c r="C45" s="235">
        <v>0</v>
      </c>
      <c r="D45" s="153"/>
      <c r="E45" s="149" t="s">
        <v>402</v>
      </c>
      <c r="F45" s="235">
        <v>0</v>
      </c>
      <c r="G45" s="235">
        <v>0</v>
      </c>
      <c r="H45" s="235">
        <v>0</v>
      </c>
      <c r="I45" s="235">
        <v>0</v>
      </c>
      <c r="J45" s="235">
        <v>0</v>
      </c>
      <c r="K45" s="235">
        <v>0</v>
      </c>
      <c r="L45" s="235">
        <v>0</v>
      </c>
      <c r="M45" s="235">
        <v>0</v>
      </c>
      <c r="N45" s="235">
        <v>0</v>
      </c>
      <c r="O45" s="235">
        <v>0</v>
      </c>
      <c r="P45" s="235">
        <v>0</v>
      </c>
      <c r="Q45" s="235">
        <v>0</v>
      </c>
    </row>
    <row r="46" spans="1:22">
      <c r="A46" s="150" t="s">
        <v>403</v>
      </c>
      <c r="B46" s="235">
        <v>0</v>
      </c>
      <c r="C46" s="235">
        <v>0</v>
      </c>
      <c r="D46" s="153"/>
      <c r="E46" s="149" t="s">
        <v>403</v>
      </c>
      <c r="F46" s="235">
        <v>0</v>
      </c>
      <c r="G46" s="235">
        <v>0</v>
      </c>
      <c r="H46" s="235">
        <v>0</v>
      </c>
      <c r="I46" s="235">
        <v>0</v>
      </c>
      <c r="J46" s="235">
        <v>0</v>
      </c>
      <c r="K46" s="235">
        <v>0</v>
      </c>
      <c r="L46" s="235">
        <v>0</v>
      </c>
      <c r="M46" s="235">
        <v>0</v>
      </c>
      <c r="N46" s="235">
        <v>0</v>
      </c>
      <c r="O46" s="235">
        <v>0</v>
      </c>
      <c r="P46" s="235">
        <v>0</v>
      </c>
      <c r="Q46" s="235">
        <v>0</v>
      </c>
    </row>
    <row r="47" spans="1:22">
      <c r="A47" s="150" t="s">
        <v>396</v>
      </c>
      <c r="B47" s="235">
        <v>0</v>
      </c>
      <c r="C47" s="235">
        <v>0</v>
      </c>
      <c r="D47" s="153"/>
      <c r="E47" s="149" t="s">
        <v>396</v>
      </c>
      <c r="F47" s="235">
        <v>0</v>
      </c>
      <c r="G47" s="235">
        <v>0</v>
      </c>
      <c r="H47" s="235">
        <v>0</v>
      </c>
      <c r="I47" s="235">
        <v>0</v>
      </c>
      <c r="J47" s="235">
        <v>0</v>
      </c>
      <c r="K47" s="235">
        <v>0</v>
      </c>
      <c r="L47" s="235">
        <v>0</v>
      </c>
      <c r="M47" s="235">
        <v>0</v>
      </c>
      <c r="N47" s="235">
        <v>0</v>
      </c>
      <c r="O47" s="235">
        <v>0</v>
      </c>
      <c r="P47" s="235">
        <v>0</v>
      </c>
      <c r="Q47" s="235">
        <v>0</v>
      </c>
    </row>
    <row r="48" spans="1:22">
      <c r="A48" s="150" t="s">
        <v>397</v>
      </c>
      <c r="B48" s="235">
        <v>0</v>
      </c>
      <c r="C48" s="235">
        <v>0</v>
      </c>
      <c r="D48" s="153"/>
      <c r="E48" s="149" t="s">
        <v>397</v>
      </c>
      <c r="F48" s="235">
        <v>0</v>
      </c>
      <c r="G48" s="235">
        <v>0</v>
      </c>
      <c r="H48" s="235">
        <v>0</v>
      </c>
      <c r="I48" s="235">
        <v>0</v>
      </c>
      <c r="J48" s="235">
        <v>0</v>
      </c>
      <c r="K48" s="235">
        <v>0</v>
      </c>
      <c r="L48" s="235">
        <v>0</v>
      </c>
      <c r="M48" s="235">
        <v>0</v>
      </c>
      <c r="N48" s="235">
        <v>0</v>
      </c>
      <c r="O48" s="235">
        <v>0</v>
      </c>
      <c r="P48" s="235">
        <v>0</v>
      </c>
      <c r="Q48" s="235">
        <v>0</v>
      </c>
    </row>
    <row r="49" spans="1:17">
      <c r="A49" s="150" t="s">
        <v>398</v>
      </c>
      <c r="B49" s="235">
        <v>0</v>
      </c>
      <c r="C49" s="235">
        <v>0</v>
      </c>
      <c r="D49" s="153"/>
      <c r="E49" s="149" t="s">
        <v>398</v>
      </c>
      <c r="F49" s="235">
        <v>0</v>
      </c>
      <c r="G49" s="235">
        <v>0</v>
      </c>
      <c r="H49" s="235">
        <v>0</v>
      </c>
      <c r="I49" s="235">
        <v>0</v>
      </c>
      <c r="J49" s="235">
        <v>0</v>
      </c>
      <c r="K49" s="235">
        <v>0</v>
      </c>
      <c r="L49" s="235">
        <v>0</v>
      </c>
      <c r="M49" s="235">
        <v>0</v>
      </c>
      <c r="N49" s="235">
        <v>0</v>
      </c>
      <c r="O49" s="235">
        <v>0</v>
      </c>
      <c r="P49" s="235">
        <v>0</v>
      </c>
      <c r="Q49" s="235">
        <v>0</v>
      </c>
    </row>
    <row r="50" spans="1:17">
      <c r="A50" s="150" t="s">
        <v>399</v>
      </c>
      <c r="B50" s="235">
        <v>0</v>
      </c>
      <c r="C50" s="235">
        <v>0</v>
      </c>
      <c r="D50" s="153"/>
      <c r="E50" s="149" t="s">
        <v>399</v>
      </c>
      <c r="F50" s="235">
        <v>0</v>
      </c>
      <c r="G50" s="235">
        <v>0</v>
      </c>
      <c r="H50" s="235">
        <v>0</v>
      </c>
      <c r="I50" s="235">
        <v>0</v>
      </c>
      <c r="J50" s="235">
        <v>0</v>
      </c>
      <c r="K50" s="235">
        <v>0</v>
      </c>
      <c r="L50" s="235">
        <v>0</v>
      </c>
      <c r="M50" s="235">
        <v>0</v>
      </c>
      <c r="N50" s="235">
        <v>0</v>
      </c>
      <c r="O50" s="235">
        <v>0</v>
      </c>
      <c r="P50" s="235">
        <v>0</v>
      </c>
      <c r="Q50" s="235">
        <v>0</v>
      </c>
    </row>
    <row r="51" spans="1:17">
      <c r="A51" s="150" t="s">
        <v>428</v>
      </c>
      <c r="B51" s="235">
        <v>0</v>
      </c>
      <c r="C51" s="235">
        <v>0</v>
      </c>
      <c r="D51" s="153"/>
      <c r="E51" s="149" t="s">
        <v>428</v>
      </c>
      <c r="F51" s="235">
        <v>0</v>
      </c>
      <c r="G51" s="235">
        <v>0</v>
      </c>
      <c r="H51" s="235">
        <v>0</v>
      </c>
      <c r="I51" s="235">
        <v>0</v>
      </c>
      <c r="J51" s="235">
        <v>0</v>
      </c>
      <c r="K51" s="235">
        <v>0</v>
      </c>
      <c r="L51" s="235">
        <v>0</v>
      </c>
      <c r="M51" s="235">
        <v>0</v>
      </c>
      <c r="N51" s="235">
        <v>0</v>
      </c>
      <c r="O51" s="235">
        <v>0</v>
      </c>
      <c r="P51" s="235">
        <v>0</v>
      </c>
      <c r="Q51" s="235">
        <v>0</v>
      </c>
    </row>
    <row r="52" spans="1:17">
      <c r="A52" s="150" t="s">
        <v>429</v>
      </c>
      <c r="B52" s="234">
        <f>'Stoichiometric Ratios'!$L26*'Specific Rate Tables'!$B$16</f>
        <v>0</v>
      </c>
      <c r="C52" s="234">
        <f>'Stoichiometric Ratios'!$P26*'Specific Rate Tables'!$C$16</f>
        <v>0</v>
      </c>
      <c r="D52" s="153"/>
      <c r="E52" s="149" t="s">
        <v>429</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404</v>
      </c>
      <c r="B53" s="235">
        <v>0</v>
      </c>
      <c r="C53" s="235">
        <v>0</v>
      </c>
      <c r="D53" s="153"/>
      <c r="E53" s="149" t="s">
        <v>404</v>
      </c>
      <c r="F53" s="235">
        <v>0</v>
      </c>
      <c r="G53" s="235">
        <v>0</v>
      </c>
      <c r="H53" s="235">
        <v>0</v>
      </c>
      <c r="I53" s="235">
        <v>0</v>
      </c>
      <c r="J53" s="235">
        <v>0</v>
      </c>
      <c r="K53" s="235">
        <v>0</v>
      </c>
      <c r="L53" s="235">
        <v>0</v>
      </c>
      <c r="M53" s="235">
        <v>0</v>
      </c>
      <c r="N53" s="235">
        <v>0</v>
      </c>
      <c r="O53" s="235">
        <v>0</v>
      </c>
      <c r="P53" s="235">
        <v>0</v>
      </c>
      <c r="Q53" s="235">
        <v>0</v>
      </c>
    </row>
    <row r="54" spans="1:17">
      <c r="A54" s="150" t="s">
        <v>405</v>
      </c>
      <c r="B54" s="235">
        <v>0</v>
      </c>
      <c r="C54" s="235">
        <v>0</v>
      </c>
      <c r="D54" s="153"/>
      <c r="E54" s="149" t="s">
        <v>405</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112</v>
      </c>
      <c r="B2" s="240" t="str">
        <f>IF(Glutamine!A6&lt;&gt;0,Glutamine!A6,"")</f>
        <v>SAMPLE #</v>
      </c>
      <c r="C2" s="240" t="str">
        <f>IF(Glutamine!B6&lt;&gt;0,Glutamine!B6,"")</f>
        <v>Day</v>
      </c>
      <c r="D2" s="240" t="str">
        <f>IF(Glutamine!C6&lt;&gt;0,Glutamine!C6,"")</f>
        <v>RUN TIME (HOURS)</v>
      </c>
      <c r="E2" s="240" t="str">
        <f>IF(Glutamine!D6&lt;&gt;0,Glutamine!D6,"")</f>
        <v>SAMPLE VOLUME (mL)</v>
      </c>
      <c r="F2" s="240" t="str">
        <f>IF(Glutamine!E6&lt;&gt;0,Glutamine!E6,"")</f>
        <v>FEED MEDIA ADDED (mL)</v>
      </c>
      <c r="G2" s="240" t="str">
        <f>IF(Glutamine!G6&lt;&gt;0,Glutamine!G6,"")</f>
        <v>BASE ADDED (mL)</v>
      </c>
      <c r="H2" s="240" t="str">
        <f>IF(Glutamine!H6&lt;&gt;0,Glutamine!H6,"")</f>
        <v>VIABLE CELL CONC. XV (x106 cells/mL)</v>
      </c>
      <c r="I2" s="240" t="str">
        <f>IF(Glutamine!I6&lt;&gt;0,Glutamine!I6,"")</f>
        <v>DEAD CELL CONC. Xd (x106 cells/mL)</v>
      </c>
      <c r="J2" s="240" t="str">
        <f>IF(Glutamine!J6&lt;&gt;0,Glutamine!J6,"")</f>
        <v>TOTAL CELL CONC. Xt (x106 cells/mL)</v>
      </c>
      <c r="K2" s="240" t="str">
        <f>IF(Glutamine!K6&lt;&gt;0,Glutamine!K6,"")</f>
        <v>VIABILITY (%)</v>
      </c>
      <c r="L2" s="240" t="str">
        <f>IF(Glutamine!L6&lt;&gt;0,Glutamine!L6,"")</f>
        <v>pH</v>
      </c>
      <c r="M2" s="240" t="str">
        <f>IF(Glutamine!M6&lt;&gt;0,Glutamine!M6,"")</f>
        <v>DO (%)</v>
      </c>
      <c r="N2" s="240" t="str">
        <f>IF(Glutamine!N6&lt;&gt;0,Glutamine!N6,"")</f>
        <v>OUR (mmol/L/hr)</v>
      </c>
      <c r="O2" s="240" t="str">
        <f>IF(Glutamine!O6&lt;&gt;0,Glutamine!O6,"")</f>
        <v>SP. OXYGEN CONSUMPTION RATE (mmol/109cell/hr)</v>
      </c>
      <c r="P2" s="240" t="str">
        <f>IF(Glutamine!P6&lt;&gt;0,Glutamine!P6,"")</f>
        <v>OXYGEN CONSUMED (mmol/L)</v>
      </c>
      <c r="Q2" s="240" t="str">
        <f>IF(Glutamine!Q6&lt;&gt;0,Glutamine!Q6,"")</f>
        <v>OPTICAL DENSITY</v>
      </c>
      <c r="R2" s="240" t="str">
        <f>IF(Glutamine!R6&lt;&gt;0,Glutamine!R6,"")</f>
        <v>OSMOLALITY (mmol/kg)</v>
      </c>
      <c r="S2" s="240" t="str">
        <f>IF(Glutamine!S6&lt;&gt;0,Glutamine!S6,"")</f>
        <v>IgG CONC. (mg/L)</v>
      </c>
      <c r="T2" s="240" t="str">
        <f>IF(Glutamine!U6&lt;&gt;0,Glutamine!U6,"")</f>
        <v>ALANINE CONC. (mM)</v>
      </c>
      <c r="U2" s="240" t="str">
        <f>IF(Glutamine!V6&lt;&gt;0,Glutamine!V6,"")</f>
        <v>ARGININE CONC. (mM)</v>
      </c>
      <c r="V2" s="240" t="str">
        <f>IF(Glutamine!W6&lt;&gt;0,Glutamine!W6,"")</f>
        <v>ASPARAGINE CONC. (mM)</v>
      </c>
      <c r="W2" s="240" t="str">
        <f>IF(Glutamine!X6&lt;&gt;0,Glutamine!X6,"")</f>
        <v>ASPARTATE CONC. (mM)</v>
      </c>
      <c r="X2" s="240" t="str">
        <f>IF(Glutamine!Y6&lt;&gt;0,Glutamine!Y6,"")</f>
        <v>CYSTINE CONC. (mM)</v>
      </c>
      <c r="Y2" s="240" t="str">
        <f>IF(Glutamine!Z6&lt;&gt;0,Glutamine!Z6,"")</f>
        <v>GLUCOSE CONC. (mM)</v>
      </c>
      <c r="Z2" s="240" t="str">
        <f>IF(Glutamine!AA6&lt;&gt;0,Glutamine!AA6,"")</f>
        <v>GLUTAMINE CONC. (mM)</v>
      </c>
      <c r="AA2" s="240" t="str">
        <f>IF(Glutamine!AB6&lt;&gt;0,Glutamine!AB6,"")</f>
        <v>GLUTAMATE CONC. (mM)</v>
      </c>
      <c r="AB2" s="240" t="str">
        <f>IF(Glutamine!AC6&lt;&gt;0,Glutamine!AC6,"")</f>
        <v>GLYCINE CONC. (mM)</v>
      </c>
      <c r="AC2" s="240" t="str">
        <f>IF(Glutamine!AD6&lt;&gt;0,Glutamine!AD6,"")</f>
        <v>HISTIDINE CONC. (mM)</v>
      </c>
      <c r="AD2" s="240" t="str">
        <f>IF(Glutamine!AE6&lt;&gt;0,Glutamine!AE6,"")</f>
        <v>ISOLEUCINE CONC. (mM)</v>
      </c>
      <c r="AE2" s="240" t="str">
        <f>IF(Glutamine!AF6&lt;&gt;0,Glutamine!AF6,"")</f>
        <v>LACTATE CONC. (mM)</v>
      </c>
      <c r="AF2" s="240" t="str">
        <f>IF(Glutamine!AG6&lt;&gt;0,Glutamine!AG6,"")</f>
        <v>LEUCINE CONC. (mM)</v>
      </c>
      <c r="AG2" s="240" t="str">
        <f>IF(Glutamine!AH6&lt;&gt;0,Glutamine!AH6,"")</f>
        <v>LYSINE CONC. (mM)</v>
      </c>
      <c r="AH2" s="240" t="str">
        <f>IF(Glutamine!AI6&lt;&gt;0,Glutamine!AI6,"")</f>
        <v>METHIONINE CONC. (mM)</v>
      </c>
      <c r="AI2" s="240" t="str">
        <f>IF(Glutamine!AJ6&lt;&gt;0,Glutamine!AJ6,"")</f>
        <v>NH3 CONC. (mM)</v>
      </c>
      <c r="AJ2" s="240" t="str">
        <f>IF(Glutamine!AK6&lt;&gt;0,Glutamine!AK6,"")</f>
        <v>PHENYLALANINE CONC. (mM)</v>
      </c>
      <c r="AK2" s="240" t="str">
        <f>IF(Glutamine!AL6&lt;&gt;0,Glutamine!AL6,"")</f>
        <v>PROLINE CONC. (mM)</v>
      </c>
      <c r="AL2" s="240" t="str">
        <f>IF(Glutamine!AM6&lt;&gt;0,Glutamine!AM6,"")</f>
        <v>SERINE CONC. (mM)</v>
      </c>
      <c r="AM2" s="240" t="str">
        <f>IF(Glutamine!AN6&lt;&gt;0,Glutamine!AN6,"")</f>
        <v>THREONINE CONC. (mM)</v>
      </c>
      <c r="AN2" s="240" t="str">
        <f>IF(Glutamine!AO6&lt;&gt;0,Glutamine!AO6,"")</f>
        <v>TRYPTOPHAN CONC. (mM)</v>
      </c>
      <c r="AO2" s="240" t="str">
        <f>IF(Glutamine!AP6&lt;&gt;0,Glutamine!AP6,"")</f>
        <v>TYROSINE CONC. (mM)</v>
      </c>
      <c r="AP2" s="240" t="str">
        <f>IF(Glutamine!AQ6&lt;&gt;0,Glutamine!AQ6,"")</f>
        <v>VALINE CONC. (mM)</v>
      </c>
      <c r="AQ2" s="240" t="str">
        <f>IF(Glutamine!AR6&lt;&gt;0,Glutamine!AR6,"")</f>
        <v>ETHANOLAMINE CONC. (mM)</v>
      </c>
      <c r="AR2" s="240" t="str">
        <f>IF(Glutamine!AS6&lt;&gt;0,Glutamine!AS6,"")</f>
        <v>FEED ALANINE CONC. (mM)</v>
      </c>
      <c r="AS2" s="240" t="str">
        <f>IF(Glutamine!AT6&lt;&gt;0,Glutamine!AT6,"")</f>
        <v>FEED ARGININE CONC. (mM)</v>
      </c>
      <c r="AT2" s="240" t="str">
        <f>IF(Glutamine!AU6&lt;&gt;0,Glutamine!AU6,"")</f>
        <v>FEED ASPARAGINE CONC. (mM)</v>
      </c>
      <c r="AU2" s="240" t="str">
        <f>IF(Glutamine!AV6&lt;&gt;0,Glutamine!AV6,"")</f>
        <v>FEED ASPARTATE CONC. (mM)</v>
      </c>
      <c r="AV2" s="240" t="str">
        <f>IF(Glutamine!AW6&lt;&gt;0,Glutamine!AW6,"")</f>
        <v>FEED CYSTINE CONC. (mM)</v>
      </c>
      <c r="AW2" s="240" t="str">
        <f>IF(Glutamine!AX6&lt;&gt;0,Glutamine!AX6,"")</f>
        <v>FEED GLUCOSE CONC. (mM)</v>
      </c>
      <c r="AX2" s="240" t="str">
        <f>IF(Glutamine!AY6&lt;&gt;0,Glutamine!AY6,"")</f>
        <v>FEED GLUTAMINE CONC. (mM)</v>
      </c>
      <c r="AY2" s="240" t="str">
        <f>IF(Glutamine!AZ6&lt;&gt;0,Glutamine!AZ6,"")</f>
        <v>FEED GLUTAMATE CONC. (mM)</v>
      </c>
      <c r="AZ2" s="240" t="str">
        <f>IF(Glutamine!BA6&lt;&gt;0,Glutamine!BA6,"")</f>
        <v>FEED GLYCINE CONC. (mM)</v>
      </c>
      <c r="BA2" s="240" t="str">
        <f>IF(Glutamine!BB6&lt;&gt;0,Glutamine!BB6,"")</f>
        <v>FEED HISTIDINE CONC. (mM)</v>
      </c>
      <c r="BB2" s="240" t="str">
        <f>IF(Glutamine!BC6&lt;&gt;0,Glutamine!BC6,"")</f>
        <v>FEED ISOLEUCINE CONC. (mM)</v>
      </c>
      <c r="BC2" s="240" t="str">
        <f>IF(Glutamine!BE6&lt;&gt;0,Glutamine!BE6,"")</f>
        <v>FEED LEUCINE CONC. (mM)</v>
      </c>
      <c r="BD2" s="240" t="str">
        <f>IF(Glutamine!BF6&lt;&gt;0,Glutamine!BF6,"")</f>
        <v>FEED LYSINE CONC. (mM)</v>
      </c>
      <c r="BE2" s="240" t="str">
        <f>IF(Glutamine!BG6&lt;&gt;0,Glutamine!BG6,"")</f>
        <v>FEED METHIONINE CONC. (mM)</v>
      </c>
      <c r="BF2" s="240" t="str">
        <f>IF(Glutamine!BI6&lt;&gt;0,Glutamine!BI6,"")</f>
        <v>FEED PHENYLALANINE CONC. (mM)</v>
      </c>
      <c r="BG2" s="240" t="str">
        <f>IF(Glutamine!BJ6&lt;&gt;0,Glutamine!BJ6,"")</f>
        <v>FEED PROLINE CONC. (mM)</v>
      </c>
      <c r="BH2" s="240" t="str">
        <f>IF(Glutamine!BK6&lt;&gt;0,Glutamine!BK6,"")</f>
        <v>FEED SERINE CONC. (mM)</v>
      </c>
      <c r="BI2" s="240" t="str">
        <f>IF(Glutamine!BL6&lt;&gt;0,Glutamine!BL6,"")</f>
        <v>FEED THREONINE CONC. (mM)</v>
      </c>
      <c r="BJ2" s="240" t="str">
        <f>IF(Glutamine!BM6&lt;&gt;0,Glutamine!BM6,"")</f>
        <v>FEED TRYPTOPHAN CONC. (mM)</v>
      </c>
      <c r="BK2" s="240" t="str">
        <f>IF(Glutamine!BN6&lt;&gt;0,Glutamine!BN6,"")</f>
        <v>FEED TYROSINE CONC. (mM)</v>
      </c>
      <c r="BL2" s="240" t="str">
        <f>IF(Glutamine!BO6&lt;&gt;0,Glutamine!BO6,"")</f>
        <v>FEED VALINE CONC. (mM)</v>
      </c>
      <c r="BM2" s="240" t="str">
        <f>IF(Glutamine!BP6&lt;&gt;0,Glutamine!BP6,"")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374</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IF(Glutamine!B7&lt;&gt;0,Glutamine!$B$1,"")</f>
        <v>XB51</v>
      </c>
      <c r="B3" s="238">
        <f>IF(ISBLANK(Glutamine!A7),"",Glutamine!A7)</f>
        <v>0</v>
      </c>
      <c r="C3" s="245">
        <f>IF(ISBLANK(Glutamine!B7),"",Glutamine!B7)</f>
        <v>2.2222222221898846E-2</v>
      </c>
      <c r="D3" s="246">
        <f>IF(ISBLANK(Glutamine!C7),"",Glutamine!C7)</f>
        <v>0.53333333332557231</v>
      </c>
      <c r="E3" s="238">
        <f>IF(ISBLANK(Glutamine!D7),"",Glutamine!D7)</f>
        <v>20</v>
      </c>
      <c r="F3" s="238" t="str">
        <f>IF(ISBLANK(Glutamine!E7),"",Glutamine!E7)</f>
        <v/>
      </c>
      <c r="G3" s="238" t="str">
        <f>IF(ISBLANK(Glutamine!G7),"",Glutamine!G7)</f>
        <v/>
      </c>
      <c r="H3" s="243">
        <f>IF(ISBLANK(Glutamine!H7),"",Glutamine!H7)</f>
        <v>0.25</v>
      </c>
      <c r="I3" s="243">
        <f>IF(ISBLANK(Glutamine!I7),"",Glutamine!I7)</f>
        <v>4.582484725050906E-3</v>
      </c>
      <c r="J3" s="243">
        <f>IF(ISBLANK(Glutamine!J7),"",Glutamine!J7)</f>
        <v>0.25458248472505091</v>
      </c>
      <c r="K3" s="243">
        <f>IF(ISBLANK(Glutamine!K7),"",Glutamine!K7)</f>
        <v>98.2</v>
      </c>
      <c r="L3" s="238" t="str">
        <f>IF(ISBLANK(Glutamine!L7),"",Glutamine!L7)</f>
        <v/>
      </c>
      <c r="M3" s="238" t="str">
        <f>IF(ISBLANK(Glutamine!M7),"",Glutamine!M7)</f>
        <v/>
      </c>
      <c r="N3" s="238" t="str">
        <f>IF(ISBLANK(Glutamine!N7),"",Glutamine!N7)</f>
        <v/>
      </c>
      <c r="O3" s="238" t="str">
        <f>IF(ISBLANK(Glutamine!O7),"",Glutamine!O7)</f>
        <v/>
      </c>
      <c r="P3" s="238" t="str">
        <f>IF(ISBLANK(Glutamine!P7),"",Glutamine!P7)</f>
        <v/>
      </c>
      <c r="Q3" s="238" t="str">
        <f>IF(ISBLANK(Glutamine!Q7),"",Glutamine!Q7)</f>
        <v/>
      </c>
      <c r="R3" s="238">
        <f>IF(ISBLANK(Glutamine!R7),"",Glutamine!R7)</f>
        <v>325</v>
      </c>
      <c r="S3" s="238" t="str">
        <f>IF(ISBLANK(Glutamine!S7),"",Glutamine!S7)</f>
        <v/>
      </c>
      <c r="T3" s="243">
        <f>IF(ISBLANK(Glutamine!U7),"",Glutamine!U7)</f>
        <v>5.6000000000000001E-2</v>
      </c>
      <c r="U3" s="243">
        <f>IF(ISBLANK(Glutamine!V7),"",Glutamine!V7)</f>
        <v>1.976</v>
      </c>
      <c r="V3" s="243">
        <f>IF(ISBLANK(Glutamine!W7),"",Glutamine!W7)</f>
        <v>6.1109999999999998</v>
      </c>
      <c r="W3" s="243">
        <f>IF(ISBLANK(Glutamine!X7),"",Glutamine!X7)</f>
        <v>1.7030000000000001</v>
      </c>
      <c r="X3" s="243">
        <f>IF(ISBLANK(Glutamine!Y7),"",Glutamine!Y7)</f>
        <v>1.014</v>
      </c>
      <c r="Y3" s="243">
        <f>IF(ISBLANK(Glutamine!Z7),"",Glutamine!Z7)</f>
        <v>33.304469459801503</v>
      </c>
      <c r="Z3" s="243">
        <f>IF(ISBLANK(Glutamine!AA7),"",Glutamine!AA7)</f>
        <v>0</v>
      </c>
      <c r="AA3" s="243">
        <f>IF(ISBLANK(Glutamine!AB7),"",Glutamine!AB7)</f>
        <v>2.2599999999999998</v>
      </c>
      <c r="AB3" s="243">
        <f>IF(ISBLANK(Glutamine!AC7),"",Glutamine!AC7)</f>
        <v>0</v>
      </c>
      <c r="AC3" s="243">
        <f>IF(ISBLANK(Glutamine!AD7),"",Glutamine!AD7)</f>
        <v>0</v>
      </c>
      <c r="AD3" s="243">
        <f>IF(ISBLANK(Glutamine!AE7),"",Glutamine!AE7)</f>
        <v>0</v>
      </c>
      <c r="AE3" s="243">
        <f>IF(ISBLANK(Glutamine!AF7),"",Glutamine!AF7)</f>
        <v>0.88809946714031973</v>
      </c>
      <c r="AF3" s="243">
        <f>IF(ISBLANK(Glutamine!AG7),"",Glutamine!AG7)</f>
        <v>0</v>
      </c>
      <c r="AG3" s="243">
        <f>IF(ISBLANK(Glutamine!AH7),"",Glutamine!AH7)</f>
        <v>0</v>
      </c>
      <c r="AH3" s="243">
        <f>IF(ISBLANK(Glutamine!AI7),"",Glutamine!AI7)</f>
        <v>0</v>
      </c>
      <c r="AI3" s="243">
        <f>IF(ISBLANK(Glutamine!AJ7),"",Glutamine!AJ7)</f>
        <v>0</v>
      </c>
      <c r="AJ3" s="243">
        <f>IF(ISBLANK(Glutamine!AK7),"",Glutamine!AK7)</f>
        <v>0</v>
      </c>
      <c r="AK3" s="243">
        <f>IF(ISBLANK(Glutamine!AL7),"",Glutamine!AL7)</f>
        <v>0</v>
      </c>
      <c r="AL3" s="243">
        <f>IF(ISBLANK(Glutamine!AM7),"",Glutamine!AM7)</f>
        <v>0</v>
      </c>
      <c r="AM3" s="243">
        <f>IF(ISBLANK(Glutamine!AN7),"",Glutamine!AN7)</f>
        <v>0</v>
      </c>
      <c r="AN3" s="243">
        <f>IF(ISBLANK(Glutamine!AO7),"",Glutamine!AO7)</f>
        <v>0</v>
      </c>
      <c r="AO3" s="243">
        <f>IF(ISBLANK(Glutamine!AP7),"",Glutamine!AP7)</f>
        <v>0</v>
      </c>
      <c r="AP3" s="243">
        <f>IF(ISBLANK(Glutamine!AQ7),"",Glutamine!AQ7)</f>
        <v>0</v>
      </c>
      <c r="AQ3" s="243">
        <f>IF(ISBLANK(Glutamine!AR7),"",Glutamine!AR7)</f>
        <v>0</v>
      </c>
      <c r="AR3" s="243" t="str">
        <f>IF(ISBLANK(Glutamine!AS7),"",Glutamine!AS7)</f>
        <v/>
      </c>
      <c r="AS3" s="243" t="str">
        <f>IF(ISBLANK(Glutamine!AT7),"",Glutamine!AT7)</f>
        <v/>
      </c>
      <c r="AT3" s="243" t="str">
        <f>IF(ISBLANK(Glutamine!AU7),"",Glutamine!AU7)</f>
        <v/>
      </c>
      <c r="AU3" s="243" t="str">
        <f>IF(ISBLANK(Glutamine!AV7),"",Glutamine!AV7)</f>
        <v/>
      </c>
      <c r="AV3" s="243" t="str">
        <f>IF(ISBLANK(Glutamine!AW7),"",Glutamine!AW7)</f>
        <v/>
      </c>
      <c r="AW3" s="243" t="str">
        <f>IF(ISBLANK(Glutamine!AX7),"",Glutamine!AX7)</f>
        <v/>
      </c>
      <c r="AX3" s="243" t="str">
        <f>IF(ISBLANK(Glutamine!AY7),"",Glutamine!AY7)</f>
        <v/>
      </c>
      <c r="AY3" s="243" t="str">
        <f>IF(ISBLANK(Glutamine!AZ7),"",Glutamine!AZ7)</f>
        <v/>
      </c>
      <c r="AZ3" s="243" t="str">
        <f>IF(ISBLANK(Glutamine!BA7),"",Glutamine!BA7)</f>
        <v/>
      </c>
      <c r="BA3" s="243" t="str">
        <f>IF(ISBLANK(Glutamine!BB7),"",Glutamine!BB7)</f>
        <v/>
      </c>
      <c r="BB3" s="243" t="str">
        <f>IF(ISBLANK(Glutamine!BC7),"",Glutamine!BC7)</f>
        <v/>
      </c>
      <c r="BC3" s="243" t="str">
        <f>IF(ISBLANK(Glutamine!BE7),"",Glutamine!BE7)</f>
        <v/>
      </c>
      <c r="BD3" s="243" t="str">
        <f>IF(ISBLANK(Glutamine!BF7),"",Glutamine!BF7)</f>
        <v/>
      </c>
      <c r="BE3" s="243" t="str">
        <f>IF(ISBLANK(Glutamine!BG7),"",Glutamine!BG7)</f>
        <v/>
      </c>
      <c r="BF3" s="243" t="str">
        <f>IF(ISBLANK(Glutamine!BI7),"",Glutamine!BI7)</f>
        <v/>
      </c>
      <c r="BG3" s="243" t="str">
        <f>IF(ISBLANK(Glutamine!BJ7),"",Glutamine!BJ7)</f>
        <v/>
      </c>
      <c r="BH3" s="243" t="str">
        <f>IF(ISBLANK(Glutamine!BK7),"",Glutamine!BK7)</f>
        <v/>
      </c>
      <c r="BI3" s="243" t="str">
        <f>IF(ISBLANK(Glutamine!BL7),"",Glutamine!BL7)</f>
        <v/>
      </c>
      <c r="BJ3" s="243" t="str">
        <f>IF(ISBLANK(Glutamine!BM7),"",Glutamine!BM7)</f>
        <v/>
      </c>
      <c r="BK3" s="243" t="str">
        <f>IF(ISBLANK(Glutamine!BN7),"",Glutamine!BN7)</f>
        <v/>
      </c>
      <c r="BL3" s="243" t="str">
        <f>IF(ISBLANK(Glutamine!BO7),"",Glutamine!BO7)</f>
        <v/>
      </c>
      <c r="BM3" s="243">
        <f>IF(ISBLANK(Glutamine!BP7),"",Glutamine!BP7)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0.2535504746259114</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IF(Glutamine!B8&lt;&gt;0,Glutamine!$B$1,"")</f>
        <v>XB51</v>
      </c>
      <c r="B4" s="238">
        <f>IF(ISBLANK(Glutamine!A8),"",Glutamine!A8)</f>
        <v>1</v>
      </c>
      <c r="C4" s="245">
        <f>IF(ISBLANK(Glutamine!B8),"",Glutamine!B8)</f>
        <v>0.88333333333139308</v>
      </c>
      <c r="D4" s="246">
        <f>IF(ISBLANK(Glutamine!C8),"",Glutamine!C8)</f>
        <v>21.199999999953434</v>
      </c>
      <c r="E4" s="238">
        <f>IF(ISBLANK(Glutamine!D8),"",Glutamine!D8)</f>
        <v>20</v>
      </c>
      <c r="F4" s="238" t="str">
        <f>IF(ISBLANK(Glutamine!E9),"",Glutamine!E9)</f>
        <v/>
      </c>
      <c r="G4" s="238" t="str">
        <f>IF(ISBLANK(Glutamine!G8),"",Glutamine!G8)</f>
        <v/>
      </c>
      <c r="H4" s="243">
        <f>IF(ISBLANK(Glutamine!H8),"",Glutamine!H8)</f>
        <v>0.40849999914169305</v>
      </c>
      <c r="I4" s="243">
        <f>IF(ISBLANK(Glutamine!I8),"",Glutamine!I8)</f>
        <v>3.0715574719535899E-3</v>
      </c>
      <c r="J4" s="243">
        <f>IF(ISBLANK(Glutamine!J8),"",Glutamine!J8)</f>
        <v>0.41157155661364664</v>
      </c>
      <c r="K4" s="243">
        <f>IF(ISBLANK(Glutamine!K8),"",Glutamine!K8)</f>
        <v>99.253700256347656</v>
      </c>
      <c r="L4" s="238" t="str">
        <f>IF(ISBLANK(Glutamine!L8),"",Glutamine!L8)</f>
        <v/>
      </c>
      <c r="M4" s="238" t="str">
        <f>IF(ISBLANK(Glutamine!M8),"",Glutamine!M8)</f>
        <v/>
      </c>
      <c r="N4" s="238" t="str">
        <f>IF(ISBLANK(Glutamine!N8),"",Glutamine!N8)</f>
        <v/>
      </c>
      <c r="O4" s="238" t="str">
        <f>IF(ISBLANK(Glutamine!O8),"",Glutamine!O8)</f>
        <v/>
      </c>
      <c r="P4" s="238" t="str">
        <f>IF(ISBLANK(Glutamine!P8),"",Glutamine!P8)</f>
        <v/>
      </c>
      <c r="Q4" s="238" t="str">
        <f>IF(ISBLANK(Glutamine!Q8),"",Glutamine!Q8)</f>
        <v/>
      </c>
      <c r="R4" s="238">
        <f>IF(ISBLANK(Glutamine!R8),"",Glutamine!R8)</f>
        <v>326</v>
      </c>
      <c r="S4" s="238" t="str">
        <f>IF(ISBLANK(Glutamine!S8),"",Glutamine!S8)</f>
        <v/>
      </c>
      <c r="T4" s="243">
        <f>IF(ISBLANK(Glutamine!U8),"",Glutamine!U8)</f>
        <v>6.3E-2</v>
      </c>
      <c r="U4" s="243">
        <f>IF(ISBLANK(Glutamine!V8),"",Glutamine!V8)</f>
        <v>2.0150000000000001</v>
      </c>
      <c r="V4" s="243">
        <f>IF(ISBLANK(Glutamine!W8),"",Glutamine!W8)</f>
        <v>5.968</v>
      </c>
      <c r="W4" s="243">
        <f>IF(ISBLANK(Glutamine!X8),"",Glutamine!X8)</f>
        <v>1.7549999999999999</v>
      </c>
      <c r="X4" s="243">
        <f>IF(ISBLANK(Glutamine!Y8),"",Glutamine!Y8)</f>
        <v>1.083</v>
      </c>
      <c r="Y4" s="243">
        <f>IF(ISBLANK(Glutamine!Z8),"",Glutamine!Z8)</f>
        <v>33.415484358000839</v>
      </c>
      <c r="Z4" s="243">
        <f>IF(ISBLANK(Glutamine!AA8),"",Glutamine!AA8)</f>
        <v>0</v>
      </c>
      <c r="AA4" s="243">
        <f>IF(ISBLANK(Glutamine!AB8),"",Glutamine!AB8)</f>
        <v>2.31</v>
      </c>
      <c r="AB4" s="243">
        <f>IF(ISBLANK(Glutamine!AC8),"",Glutamine!AC8)</f>
        <v>0</v>
      </c>
      <c r="AC4" s="243">
        <f>IF(ISBLANK(Glutamine!AD8),"",Glutamine!AD8)</f>
        <v>0</v>
      </c>
      <c r="AD4" s="243">
        <f>IF(ISBLANK(Glutamine!AE8),"",Glutamine!AE8)</f>
        <v>0</v>
      </c>
      <c r="AE4" s="243">
        <f>IF(ISBLANK(Glutamine!AF8),"",Glutamine!AF8)</f>
        <v>1.3321492007104796</v>
      </c>
      <c r="AF4" s="243">
        <f>IF(ISBLANK(Glutamine!AG8),"",Glutamine!AG8)</f>
        <v>0</v>
      </c>
      <c r="AG4" s="243">
        <f>IF(ISBLANK(Glutamine!AH8),"",Glutamine!AH8)</f>
        <v>0</v>
      </c>
      <c r="AH4" s="243">
        <f>IF(ISBLANK(Glutamine!AI8),"",Glutamine!AI8)</f>
        <v>0</v>
      </c>
      <c r="AI4" s="243">
        <f>IF(ISBLANK(Glutamine!AJ8),"",Glutamine!AJ8)</f>
        <v>0</v>
      </c>
      <c r="AJ4" s="243">
        <f>IF(ISBLANK(Glutamine!AK8),"",Glutamine!AK8)</f>
        <v>0</v>
      </c>
      <c r="AK4" s="243">
        <f>IF(ISBLANK(Glutamine!AL8),"",Glutamine!AL8)</f>
        <v>0</v>
      </c>
      <c r="AL4" s="243">
        <f>IF(ISBLANK(Glutamine!AM8),"",Glutamine!AM8)</f>
        <v>0</v>
      </c>
      <c r="AM4" s="243">
        <f>IF(ISBLANK(Glutamine!AN8),"",Glutamine!AN8)</f>
        <v>0</v>
      </c>
      <c r="AN4" s="243">
        <f>IF(ISBLANK(Glutamine!AO8),"",Glutamine!AO8)</f>
        <v>0</v>
      </c>
      <c r="AO4" s="243">
        <f>IF(ISBLANK(Glutamine!AP8),"",Glutamine!AP8)</f>
        <v>0</v>
      </c>
      <c r="AP4" s="243">
        <f>IF(ISBLANK(Glutamine!AQ8),"",Glutamine!AQ8)</f>
        <v>0</v>
      </c>
      <c r="AQ4" s="243">
        <f>IF(ISBLANK(Glutamine!AR8),"",Glutamine!AR8)</f>
        <v>0</v>
      </c>
      <c r="AR4" s="243" t="str">
        <f>IF(ISBLANK(Glutamine!AS8),"",Glutamine!AS8)</f>
        <v/>
      </c>
      <c r="AS4" s="243" t="str">
        <f>IF(ISBLANK(Glutamine!AT8),"",Glutamine!AT8)</f>
        <v/>
      </c>
      <c r="AT4" s="243" t="str">
        <f>IF(ISBLANK(Glutamine!AU8),"",Glutamine!AU8)</f>
        <v/>
      </c>
      <c r="AU4" s="243" t="str">
        <f>IF(ISBLANK(Glutamine!AV8),"",Glutamine!AV8)</f>
        <v/>
      </c>
      <c r="AV4" s="243" t="str">
        <f>IF(ISBLANK(Glutamine!AW8),"",Glutamine!AW8)</f>
        <v/>
      </c>
      <c r="AW4" s="243" t="str">
        <f>IF(ISBLANK(Glutamine!AX8),"",Glutamine!AX8)</f>
        <v/>
      </c>
      <c r="AX4" s="243" t="str">
        <f>IF(ISBLANK(Glutamine!AY8),"",Glutamine!AY8)</f>
        <v/>
      </c>
      <c r="AY4" s="243" t="str">
        <f>IF(ISBLANK(Glutamine!AZ8),"",Glutamine!AZ8)</f>
        <v/>
      </c>
      <c r="AZ4" s="243" t="str">
        <f>IF(ISBLANK(Glutamine!BA8),"",Glutamine!BA8)</f>
        <v/>
      </c>
      <c r="BA4" s="243" t="str">
        <f>IF(ISBLANK(Glutamine!BB8),"",Glutamine!BB8)</f>
        <v/>
      </c>
      <c r="BB4" s="243" t="str">
        <f>IF(ISBLANK(Glutamine!BC8),"",Glutamine!BC8)</f>
        <v/>
      </c>
      <c r="BC4" s="243" t="str">
        <f>IF(ISBLANK(Glutamine!BE8),"",Glutamine!BE8)</f>
        <v/>
      </c>
      <c r="BD4" s="243" t="str">
        <f>IF(ISBLANK(Glutamine!BF8),"",Glutamine!BF8)</f>
        <v/>
      </c>
      <c r="BE4" s="243" t="str">
        <f>IF(ISBLANK(Glutamine!BG8),"",Glutamine!BG8)</f>
        <v/>
      </c>
      <c r="BF4" s="243" t="str">
        <f>IF(ISBLANK(Glutamine!BI8),"",Glutamine!BI8)</f>
        <v/>
      </c>
      <c r="BG4" s="243" t="str">
        <f>IF(ISBLANK(Glutamine!BJ8),"",Glutamine!BJ8)</f>
        <v/>
      </c>
      <c r="BH4" s="243" t="str">
        <f>IF(ISBLANK(Glutamine!BK8),"",Glutamine!BK8)</f>
        <v/>
      </c>
      <c r="BI4" s="243" t="str">
        <f>IF(ISBLANK(Glutamine!BL8),"",Glutamine!BL8)</f>
        <v/>
      </c>
      <c r="BJ4" s="243" t="str">
        <f>IF(ISBLANK(Glutamine!BM8),"",Glutamine!BM8)</f>
        <v/>
      </c>
      <c r="BK4" s="243" t="str">
        <f>IF(ISBLANK(Glutamine!BN8),"",Glutamine!BN8)</f>
        <v/>
      </c>
      <c r="BL4" s="243" t="str">
        <f>IF(ISBLANK(Glutamine!BO8),"",Glutamine!BO8)</f>
        <v/>
      </c>
      <c r="BM4" s="243">
        <f>IF(ISBLANK(Glutamine!BP8),"",Glutamine!BP8)</f>
        <v>0</v>
      </c>
      <c r="BN4" s="238">
        <f>IF(ISBLANK('In Process Calc.'!B4),"",ROUND('In Process Calc.'!B4,2))</f>
        <v>0.88</v>
      </c>
      <c r="BO4" s="238">
        <f>IF(ISBLANK('In Process Calc.'!C4),"",ROUND('In Process Calc.'!C4,2))</f>
        <v>21.2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300.56999835205067</v>
      </c>
      <c r="BV4" s="243">
        <f>IF(ISBLANK('In Process Calc.'!M4),"",'In Process Calc.'!M4)</f>
        <v>0</v>
      </c>
      <c r="BW4" s="243">
        <f>IF(ISBLANK('In Process Calc.'!N4),"",'In Process Calc.'!N4)</f>
        <v>0</v>
      </c>
      <c r="BX4" s="243">
        <f>IF(ISBLANK('In Process Calc.'!O4),"",'In Process Calc.'!O4)</f>
        <v>-1.2600000000000009E-2</v>
      </c>
      <c r="BY4" s="243">
        <f>IF(ISBLANK('In Process Calc.'!P4),"",'In Process Calc.'!P4)</f>
        <v>-4.5240000000000238E-2</v>
      </c>
      <c r="BZ4" s="243">
        <f>IF(ISBLANK('In Process Calc.'!Q4),"",'In Process Calc.'!Q4)</f>
        <v>0.36622500000000036</v>
      </c>
      <c r="CA4" s="243">
        <f>IF(ISBLANK('In Process Calc.'!R4),"",'In Process Calc.'!R4)</f>
        <v>-7.4294999999999611E-2</v>
      </c>
      <c r="CB4" s="243">
        <f>IF(ISBLANK('In Process Calc.'!S4),"",'In Process Calc.'!S4)</f>
        <v>-0.11727000000000021</v>
      </c>
      <c r="CC4" s="243">
        <f>IF(ISBLANK('In Process Calc.'!T4),"",'In Process Calc.'!T4)</f>
        <v>0.23790920273805341</v>
      </c>
      <c r="CD4" s="243">
        <f>IF(ISBLANK('In Process Calc.'!U4),"",'In Process Calc.'!U4)</f>
        <v>0</v>
      </c>
      <c r="CE4" s="243">
        <f>IF(ISBLANK('In Process Calc.'!V4),"",'In Process Calc.'!V4)</f>
        <v>-6.2100000000000363E-2</v>
      </c>
      <c r="CF4" s="243">
        <f>IF(ISBLANK('In Process Calc.'!W4),"",'In Process Calc.'!W4)</f>
        <v>0</v>
      </c>
      <c r="CG4" s="243">
        <f>IF(ISBLANK('In Process Calc.'!X4),"",'In Process Calc.'!X4)</f>
        <v>0</v>
      </c>
      <c r="CH4" s="243">
        <f>IF(ISBLANK('In Process Calc.'!Y4),"",'In Process Calc.'!Y4)</f>
        <v>0</v>
      </c>
      <c r="CI4" s="243">
        <f>IF(ISBLANK('In Process Calc.'!Z4),"",'In Process Calc.'!Z4)</f>
        <v>0.83925399644760224</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0.16795499999999935</v>
      </c>
      <c r="CW4" s="243">
        <f>IF(ISBLANK('In Process Calc.'!AN4),"",'In Process Calc.'!AN4)</f>
        <v>0.15535499999999935</v>
      </c>
      <c r="CX4" s="243">
        <f>IF(ISBLANK('In Process Calc.'!AO4),"",'In Process Calc.'!AO4)</f>
        <v>-8.0040000000001499E-2</v>
      </c>
      <c r="CY4" s="243">
        <f>IF(ISBLANK('In Process Calc.'!AP4),"",'In Process Calc.'!AP4)</f>
        <v>0</v>
      </c>
      <c r="CZ4" s="243">
        <f>IF(ISBLANK('In Process Calc.'!AQ4),"",'In Process Calc.'!AQ4)</f>
        <v>0</v>
      </c>
      <c r="DA4" s="243">
        <f>IF(ISBLANK('In Process Calc.'!AR4),"",'In Process Calc.'!AR4)</f>
        <v>2.2938338761437124E-2</v>
      </c>
      <c r="DB4" s="243">
        <f>IF(ISBLANK('In Process Calc.'!AS4),"",'In Process Calc.'!AS4)</f>
        <v>2.2711701410286961E-2</v>
      </c>
      <c r="DC4" s="243">
        <f>IF(ISBLANK('In Process Calc.'!AT4),"",'In Process Calc.'!AT4)</f>
        <v>-2.2663735115016422E-4</v>
      </c>
      <c r="DD4" s="243">
        <f>IF(ISBLANK('In Process Calc.'!AU4),"",'In Process Calc.'!AU4)</f>
        <v>0</v>
      </c>
      <c r="DE4" s="243">
        <f>IF(ISBLANK('In Process Calc.'!AV4),"",'In Process Calc.'!AV4)</f>
        <v>-9.6158322513473866E-4</v>
      </c>
      <c r="DF4" s="243">
        <f>IF(ISBLANK('In Process Calc.'!AW4),"",'In Process Calc.'!AW4)</f>
        <v>-3.4525416750076014E-3</v>
      </c>
      <c r="DG4" s="243">
        <f>IF(ISBLANK('In Process Calc.'!AX4),"",'In Process Calc.'!AX4)</f>
        <v>2.7948874335315062E-2</v>
      </c>
      <c r="DH4" s="243">
        <f>IF(ISBLANK('In Process Calc.'!AY4),"",'In Process Calc.'!AY4)</f>
        <v>-5.6699068024908721E-3</v>
      </c>
      <c r="DI4" s="243">
        <f>IF(ISBLANK('In Process Calc.'!AZ4),"",'In Process Calc.'!AZ4)</f>
        <v>-8.9495924453611847E-3</v>
      </c>
      <c r="DJ4" s="243">
        <f>IF(ISBLANK('In Process Calc.'!BA4),"",'In Process Calc.'!BA4)</f>
        <v>0.1449857625715468</v>
      </c>
      <c r="DK4" s="243">
        <f>IF(ISBLANK('In Process Calc.'!BB4),"",'In Process Calc.'!BB4)</f>
        <v>0</v>
      </c>
      <c r="DL4" s="243">
        <f>IF(ISBLANK('In Process Calc.'!BC4),"",'In Process Calc.'!BC4)</f>
        <v>-4.7392316095926654E-3</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2.1767267888020254E-2</v>
      </c>
      <c r="ED4" s="243">
        <f>IF(ISBLANK('In Process Calc.'!BU4),"",'In Process Calc.'!BU4)</f>
        <v>2.2728851113154994E-2</v>
      </c>
      <c r="EE4" s="243">
        <f>IF(ISBLANK('In Process Calc.'!BV4),"",'In Process Calc.'!BV4)</f>
        <v>-1.1877842314283491E-2</v>
      </c>
      <c r="EF4" s="243">
        <f>IF(ISBLANK('In Process Calc.'!BW4),"",'In Process Calc.'!BW4)</f>
        <v>0.11179549734126025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0.40849999914169305</v>
      </c>
      <c r="EL4" s="243">
        <f>IF(ISBLANK('Post Process Calc.'!C4),"",'Post Process Calc.'!C4)</f>
        <v>2.617640691287184E-2</v>
      </c>
      <c r="EM4" s="243">
        <f>IF(ISBLANK('Post Process Calc.'!D4),"",'Post Process Calc.'!D4)</f>
        <v>0</v>
      </c>
      <c r="EN4" s="243">
        <f>IF(ISBLANK('Post Process Calc.'!E4),"",'Post Process Calc.'!E4)</f>
        <v>-27.266128867525616</v>
      </c>
      <c r="EO4" s="243">
        <f>IF(ISBLANK('Post Process Calc.'!F4),"",'Post Process Calc.'!F4)</f>
        <v>0.15003455023322376</v>
      </c>
      <c r="EP4" s="243">
        <f>IF(ISBLANK('Post Process Calc.'!G4),"",'Post Process Calc.'!G4)</f>
        <v>-1.4041641665740786E-2</v>
      </c>
      <c r="EQ4" s="243">
        <f>IF(ISBLANK('Post Process Calc.'!H4),"",'Post Process Calc.'!H4)</f>
        <v>1.3670191841330101E-2</v>
      </c>
      <c r="ER4" s="243">
        <f>IF(ISBLANK('Post Process Calc.'!I4),"",'Post Process Calc.'!I4)</f>
        <v>9.2673510411092327E-2</v>
      </c>
      <c r="ES4" s="243">
        <f>IF(ISBLANK('Post Process Calc.'!J4),"",'Post Process Calc.'!J4)</f>
        <v>-4.1544789758087858E-3</v>
      </c>
      <c r="ET4" s="243">
        <f>IF(ISBLANK('Post Process Calc.'!K4),"",'Post Process Calc.'!K4)</f>
        <v>5.5096279529410284E-2</v>
      </c>
      <c r="EU4" s="243">
        <f>IF(ISBLANK('Post Process Calc.'!L4),"",'Post Process Calc.'!L4)</f>
        <v>-6.86143953030039E-3</v>
      </c>
      <c r="EV4" s="243">
        <f>IF(ISBLANK('Post Process Calc.'!M4),"",'Post Process Calc.'!M4)</f>
        <v>-0.4367868234980537</v>
      </c>
      <c r="EW4" s="243">
        <f>IF(ISBLANK('Post Process Calc.'!N4),"",'Post Process Calc.'!N4)</f>
        <v>0</v>
      </c>
      <c r="EX4" s="243">
        <f>IF(ISBLANK('Post Process Calc.'!O4),"",'Post Process Calc.'!O4)</f>
        <v>0</v>
      </c>
      <c r="EY4" s="243">
        <f>IF(ISBLANK('Post Process Calc.'!P4),"",'Post Process Calc.'!P4)</f>
        <v>0</v>
      </c>
      <c r="EZ4" s="243">
        <f>IF(ISBLANK('Post Process Calc.'!Q4),"",'Post Process Calc.'!Q4)</f>
        <v>2.8827663182812099E-2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-0.66968522814061238</v>
      </c>
      <c r="FN4" s="243">
        <f>IF(ISBLANK('Post Process Calc.'!AE4),"",'Post Process Calc.'!AE4)</f>
        <v>-0.51965067790738861</v>
      </c>
      <c r="FO4" s="243">
        <f>IF(ISBLANK('Post Process Calc.'!AF4),"",'Post Process Calc.'!AF4)</f>
        <v>-3.3743498743375069</v>
      </c>
      <c r="FP4" s="243">
        <f>IF(ISBLANK('Post Process Calc.'!AG4),"",'Post Process Calc.'!AG4)</f>
        <v>0.52322340871354023</v>
      </c>
      <c r="FQ4" s="243">
        <f>IF(ISBLANK('Post Process Calc.'!AH4),"",'Post Process Calc.'!AH4)</f>
        <v>0</v>
      </c>
      <c r="FR4" s="243">
        <f>IF(ISBLANK('Post Process Calc.'!AI4),"",'Post Process Calc.'!AI4)</f>
        <v>-0.12453544211887786</v>
      </c>
      <c r="FS4" s="243">
        <f>IF(ISBLANK('Post Process Calc.'!AJ4),"",'Post Process Calc.'!AJ4)</f>
        <v>0</v>
      </c>
    </row>
    <row r="5" spans="1:175">
      <c r="A5" s="238" t="str">
        <f>IF(Glutamine!B9&lt;&gt;0,Glutamine!$B$1,"")</f>
        <v>XB51</v>
      </c>
      <c r="B5" s="238">
        <f>IF(ISBLANK(Glutamine!A9),"",Glutamine!A9)</f>
        <v>2</v>
      </c>
      <c r="C5" s="245">
        <f>IF(ISBLANK(Glutamine!B9),"",Glutamine!B9)</f>
        <v>2.0194444444423425</v>
      </c>
      <c r="D5" s="246">
        <f>IF(ISBLANK(Glutamine!C9),"",Glutamine!C9)</f>
        <v>48.46666666661622</v>
      </c>
      <c r="E5" s="238">
        <f>IF(ISBLANK(Glutamine!D9),"",Glutamine!D9)</f>
        <v>20</v>
      </c>
      <c r="F5" s="238" t="str">
        <f>IF(ISBLANK(Glutamine!E10),"",Glutamine!E10)</f>
        <v/>
      </c>
      <c r="G5" s="238" t="str">
        <f>IF(ISBLANK(Glutamine!G9),"",Glutamine!G9)</f>
        <v/>
      </c>
      <c r="H5" s="243">
        <f>IF(ISBLANK(Glutamine!H9),"",Glutamine!H9)</f>
        <v>0.79</v>
      </c>
      <c r="I5" s="243">
        <f>IF(ISBLANK(Glutamine!I9),"",Glutamine!I9)</f>
        <v>7.9797979797980867E-3</v>
      </c>
      <c r="J5" s="243">
        <f>IF(ISBLANK(Glutamine!J9),"",Glutamine!J9)</f>
        <v>0.79797979797979812</v>
      </c>
      <c r="K5" s="243">
        <f>IF(ISBLANK(Glutamine!K9),"",Glutamine!K9)</f>
        <v>99</v>
      </c>
      <c r="L5" s="238" t="str">
        <f>IF(ISBLANK(Glutamine!L9),"",Glutamine!L9)</f>
        <v/>
      </c>
      <c r="M5" s="238" t="str">
        <f>IF(ISBLANK(Glutamine!M9),"",Glutamine!M9)</f>
        <v/>
      </c>
      <c r="N5" s="238" t="str">
        <f>IF(ISBLANK(Glutamine!N9),"",Glutamine!N9)</f>
        <v/>
      </c>
      <c r="O5" s="238" t="str">
        <f>IF(ISBLANK(Glutamine!O9),"",Glutamine!O9)</f>
        <v/>
      </c>
      <c r="P5" s="238" t="str">
        <f>IF(ISBLANK(Glutamine!P9),"",Glutamine!P9)</f>
        <v/>
      </c>
      <c r="Q5" s="238" t="str">
        <f>IF(ISBLANK(Glutamine!Q9),"",Glutamine!Q9)</f>
        <v/>
      </c>
      <c r="R5" s="238">
        <f>IF(ISBLANK(Glutamine!R9),"",Glutamine!R9)</f>
        <v>331</v>
      </c>
      <c r="S5" s="238" t="str">
        <f>IF(ISBLANK(Glutamine!S9),"",Glutamine!S9)</f>
        <v/>
      </c>
      <c r="T5" s="243">
        <f>IF(ISBLANK(Glutamine!U9),"",Glutamine!U9)</f>
        <v>6.3E-2</v>
      </c>
      <c r="U5" s="243">
        <f>IF(ISBLANK(Glutamine!V9),"",Glutamine!V9)</f>
        <v>1.7390000000000001</v>
      </c>
      <c r="V5" s="243">
        <f>IF(ISBLANK(Glutamine!W9),"",Glutamine!W9)</f>
        <v>5.2069999999999999</v>
      </c>
      <c r="W5" s="243">
        <f>IF(ISBLANK(Glutamine!X9),"",Glutamine!X9)</f>
        <v>1.728</v>
      </c>
      <c r="X5" s="243">
        <f>IF(ISBLANK(Glutamine!Y9),"",Glutamine!Y9)</f>
        <v>1.04</v>
      </c>
      <c r="Y5" s="243">
        <f>IF(ISBLANK(Glutamine!Z9),"",Glutamine!Z9)</f>
        <v>31.972290681409444</v>
      </c>
      <c r="Z5" s="243">
        <f>IF(ISBLANK(Glutamine!AA9),"",Glutamine!AA9)</f>
        <v>0.26600000000000001</v>
      </c>
      <c r="AA5" s="243">
        <f>IF(ISBLANK(Glutamine!AB9),"",Glutamine!AB9)</f>
        <v>2.2650000000000001</v>
      </c>
      <c r="AB5" s="243">
        <f>IF(ISBLANK(Glutamine!AC9),"",Glutamine!AC9)</f>
        <v>0</v>
      </c>
      <c r="AC5" s="243">
        <f>IF(ISBLANK(Glutamine!AD9),"",Glutamine!AD9)</f>
        <v>0</v>
      </c>
      <c r="AD5" s="243">
        <f>IF(ISBLANK(Glutamine!AE9),"",Glutamine!AE9)</f>
        <v>0</v>
      </c>
      <c r="AE5" s="243">
        <f>IF(ISBLANK(Glutamine!AF9),"",Glutamine!AF9)</f>
        <v>2.5532859680284195</v>
      </c>
      <c r="AF5" s="243">
        <f>IF(ISBLANK(Glutamine!AG9),"",Glutamine!AG9)</f>
        <v>0</v>
      </c>
      <c r="AG5" s="243">
        <f>IF(ISBLANK(Glutamine!AH9),"",Glutamine!AH9)</f>
        <v>0</v>
      </c>
      <c r="AH5" s="243">
        <f>IF(ISBLANK(Glutamine!AI9),"",Glutamine!AI9)</f>
        <v>0</v>
      </c>
      <c r="AI5" s="243">
        <f>IF(ISBLANK(Glutamine!AJ9),"",Glutamine!AJ9)</f>
        <v>0</v>
      </c>
      <c r="AJ5" s="243">
        <f>IF(ISBLANK(Glutamine!AK9),"",Glutamine!AK9)</f>
        <v>0</v>
      </c>
      <c r="AK5" s="243">
        <f>IF(ISBLANK(Glutamine!AL9),"",Glutamine!AL9)</f>
        <v>0</v>
      </c>
      <c r="AL5" s="243">
        <f>IF(ISBLANK(Glutamine!AM9),"",Glutamine!AM9)</f>
        <v>0</v>
      </c>
      <c r="AM5" s="243">
        <f>IF(ISBLANK(Glutamine!AN9),"",Glutamine!AN9)</f>
        <v>0</v>
      </c>
      <c r="AN5" s="243">
        <f>IF(ISBLANK(Glutamine!AO9),"",Glutamine!AO9)</f>
        <v>0</v>
      </c>
      <c r="AO5" s="243">
        <f>IF(ISBLANK(Glutamine!AP9),"",Glutamine!AP9)</f>
        <v>0</v>
      </c>
      <c r="AP5" s="243">
        <f>IF(ISBLANK(Glutamine!AQ9),"",Glutamine!AQ9)</f>
        <v>0</v>
      </c>
      <c r="AQ5" s="243">
        <f>IF(ISBLANK(Glutamine!AR9),"",Glutamine!AR9)</f>
        <v>0</v>
      </c>
      <c r="AR5" s="243" t="str">
        <f>IF(ISBLANK(Glutamine!AS9),"",Glutamine!AS9)</f>
        <v/>
      </c>
      <c r="AS5" s="243" t="str">
        <f>IF(ISBLANK(Glutamine!AT9),"",Glutamine!AT9)</f>
        <v/>
      </c>
      <c r="AT5" s="243" t="str">
        <f>IF(ISBLANK(Glutamine!AU9),"",Glutamine!AU9)</f>
        <v/>
      </c>
      <c r="AU5" s="243" t="str">
        <f>IF(ISBLANK(Glutamine!AV9),"",Glutamine!AV9)</f>
        <v/>
      </c>
      <c r="AV5" s="243" t="str">
        <f>IF(ISBLANK(Glutamine!AW9),"",Glutamine!AW9)</f>
        <v/>
      </c>
      <c r="AW5" s="243" t="str">
        <f>IF(ISBLANK(Glutamine!AX9),"",Glutamine!AX9)</f>
        <v/>
      </c>
      <c r="AX5" s="243" t="str">
        <f>IF(ISBLANK(Glutamine!AY9),"",Glutamine!AY9)</f>
        <v/>
      </c>
      <c r="AY5" s="243" t="str">
        <f>IF(ISBLANK(Glutamine!AZ9),"",Glutamine!AZ9)</f>
        <v/>
      </c>
      <c r="AZ5" s="243" t="str">
        <f>IF(ISBLANK(Glutamine!BA9),"",Glutamine!BA9)</f>
        <v/>
      </c>
      <c r="BA5" s="243" t="str">
        <f>IF(ISBLANK(Glutamine!BB9),"",Glutamine!BB9)</f>
        <v/>
      </c>
      <c r="BB5" s="243" t="str">
        <f>IF(ISBLANK(Glutamine!BC9),"",Glutamine!BC9)</f>
        <v/>
      </c>
      <c r="BC5" s="243" t="str">
        <f>IF(ISBLANK(Glutamine!BE9),"",Glutamine!BE9)</f>
        <v/>
      </c>
      <c r="BD5" s="243" t="str">
        <f>IF(ISBLANK(Glutamine!BF9),"",Glutamine!BF9)</f>
        <v/>
      </c>
      <c r="BE5" s="243" t="str">
        <f>IF(ISBLANK(Glutamine!BG9),"",Glutamine!BG9)</f>
        <v/>
      </c>
      <c r="BF5" s="243" t="str">
        <f>IF(ISBLANK(Glutamine!BI9),"",Glutamine!BI9)</f>
        <v/>
      </c>
      <c r="BG5" s="243" t="str">
        <f>IF(ISBLANK(Glutamine!BJ9),"",Glutamine!BJ9)</f>
        <v/>
      </c>
      <c r="BH5" s="243" t="str">
        <f>IF(ISBLANK(Glutamine!BK9),"",Glutamine!BK9)</f>
        <v/>
      </c>
      <c r="BI5" s="243" t="str">
        <f>IF(ISBLANK(Glutamine!BL9),"",Glutamine!BL9)</f>
        <v/>
      </c>
      <c r="BJ5" s="243" t="str">
        <f>IF(ISBLANK(Glutamine!BM9),"",Glutamine!BM9)</f>
        <v/>
      </c>
      <c r="BK5" s="243" t="str">
        <f>IF(ISBLANK(Glutamine!BN9),"",Glutamine!BN9)</f>
        <v/>
      </c>
      <c r="BL5" s="243" t="str">
        <f>IF(ISBLANK(Glutamine!BO9),"",Glutamine!BO9)</f>
        <v/>
      </c>
      <c r="BM5" s="243">
        <f>IF(ISBLANK(Glutamine!BP9),"",Glutamine!BP9)</f>
        <v>0</v>
      </c>
      <c r="BN5" s="238">
        <f>IF(ISBLANK('In Process Calc.'!B5),"",ROUND('In Process Calc.'!B5,2))</f>
        <v>2.02</v>
      </c>
      <c r="BO5" s="238">
        <f>IF(ISBLANK('In Process Calc.'!C5),"",ROUND('In Process Calc.'!C5,2))</f>
        <v>48.47</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1021.1999999999999</v>
      </c>
      <c r="BV5" s="243">
        <f>IF(ISBLANK('In Process Calc.'!M5),"",'In Process Calc.'!M5)</f>
        <v>0</v>
      </c>
      <c r="BW5" s="243">
        <f>IF(ISBLANK('In Process Calc.'!N5),"",'In Process Calc.'!N5)</f>
        <v>0</v>
      </c>
      <c r="BX5" s="243">
        <f>IF(ISBLANK('In Process Calc.'!O5),"",'In Process Calc.'!O5)</f>
        <v>-1.1655000000000002E-2</v>
      </c>
      <c r="BY5" s="243">
        <f>IF(ISBLANK('In Process Calc.'!P5),"",'In Process Calc.'!P5)</f>
        <v>0.5107649999999998</v>
      </c>
      <c r="BZ5" s="243">
        <f>IF(ISBLANK('In Process Calc.'!Q5),"",'In Process Calc.'!Q5)</f>
        <v>1.9054500000000005</v>
      </c>
      <c r="CA5" s="243">
        <f>IF(ISBLANK('In Process Calc.'!R5),"",'In Process Calc.'!R5)</f>
        <v>3.4650000000001485E-3</v>
      </c>
      <c r="CB5" s="243">
        <f>IF(ISBLANK('In Process Calc.'!S5),"",'In Process Calc.'!S5)</f>
        <v>-1.9110000000000127E-2</v>
      </c>
      <c r="CC5" s="243">
        <f>IF(ISBLANK('In Process Calc.'!T5),"",'In Process Calc.'!T5)</f>
        <v>2.0361132618648101</v>
      </c>
      <c r="CD5" s="243">
        <f>IF(ISBLANK('In Process Calc.'!U5),"",'In Process Calc.'!U5)</f>
        <v>-0.50673000000000001</v>
      </c>
      <c r="CE5" s="243">
        <f>IF(ISBLANK('In Process Calc.'!V5),"",'In Process Calc.'!V5)</f>
        <v>5.8274999999999633E-2</v>
      </c>
      <c r="CF5" s="243">
        <f>IF(ISBLANK('In Process Calc.'!W5),"",'In Process Calc.'!W5)</f>
        <v>0</v>
      </c>
      <c r="CG5" s="243">
        <f>IF(ISBLANK('In Process Calc.'!X5),"",'In Process Calc.'!X5)</f>
        <v>0</v>
      </c>
      <c r="CH5" s="243">
        <f>IF(ISBLANK('In Process Calc.'!Y5),"",'In Process Calc.'!Y5)</f>
        <v>0</v>
      </c>
      <c r="CI5" s="243">
        <f>IF(ISBLANK('In Process Calc.'!Z5),"",'In Process Calc.'!Z5)</f>
        <v>3.1455373001776206</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4.8523649999999989</v>
      </c>
      <c r="CW5" s="243">
        <f>IF(ISBLANK('In Process Calc.'!AN5),"",'In Process Calc.'!AN5)</f>
        <v>4.8407099999999987</v>
      </c>
      <c r="CX5" s="243">
        <f>IF(ISBLANK('In Process Calc.'!AO5),"",'In Process Calc.'!AO5)</f>
        <v>8.3782800000000002</v>
      </c>
      <c r="CY5" s="243">
        <f>IF(ISBLANK('In Process Calc.'!AP5),"",'In Process Calc.'!AP5)</f>
        <v>0</v>
      </c>
      <c r="CZ5" s="243">
        <f>IF(ISBLANK('In Process Calc.'!AQ5),"",'In Process Calc.'!AQ5)</f>
        <v>0</v>
      </c>
      <c r="DA5" s="243">
        <f>IF(ISBLANK('In Process Calc.'!AR5),"",'In Process Calc.'!AR5)</f>
        <v>2.30894330372578E-2</v>
      </c>
      <c r="DB5" s="243">
        <f>IF(ISBLANK('In Process Calc.'!AS5),"",'In Process Calc.'!AS5)</f>
        <v>2.3387542977410837E-2</v>
      </c>
      <c r="DC5" s="243">
        <f>IF(ISBLANK('In Process Calc.'!AT5),"",'In Process Calc.'!AT5)</f>
        <v>2.9810994015303546E-4</v>
      </c>
      <c r="DD5" s="243">
        <f>IF(ISBLANK('In Process Calc.'!AU5),"",'In Process Calc.'!AU5)</f>
        <v>0</v>
      </c>
      <c r="DE5" s="243">
        <f>IF(ISBLANK('In Process Calc.'!AV5),"",'In Process Calc.'!AV5)</f>
        <v>3.0278387203296458E-5</v>
      </c>
      <c r="DF5" s="243">
        <f>IF(ISBLANK('In Process Calc.'!AW5),"",'In Process Calc.'!AW5)</f>
        <v>1.7814745689914004E-2</v>
      </c>
      <c r="DG5" s="243">
        <f>IF(ISBLANK('In Process Calc.'!AX5),"",'In Process Calc.'!AX5)</f>
        <v>4.9317725442321346E-2</v>
      </c>
      <c r="DH5" s="243">
        <f>IF(ISBLANK('In Process Calc.'!AY5),"",'In Process Calc.'!AY5)</f>
        <v>2.4914787184426549E-3</v>
      </c>
      <c r="DI5" s="243">
        <f>IF(ISBLANK('In Process Calc.'!AZ5),"",'In Process Calc.'!AZ5)</f>
        <v>3.1451073945773142E-3</v>
      </c>
      <c r="DJ5" s="243">
        <f>IF(ISBLANK('In Process Calc.'!BA5),"",'In Process Calc.'!BA5)</f>
        <v>5.2687416642327865E-2</v>
      </c>
      <c r="DK5" s="243">
        <f>IF(ISBLANK('In Process Calc.'!BB5),"",'In Process Calc.'!BB5)</f>
        <v>-1.6235944071456409E-2</v>
      </c>
      <c r="DL5" s="243">
        <f>IF(ISBLANK('In Process Calc.'!BC5),"",'In Process Calc.'!BC5)</f>
        <v>3.8568897985151169E-3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0.14694629980012427</v>
      </c>
      <c r="ED5" s="243">
        <f>IF(ISBLANK('In Process Calc.'!BU5),"",'In Process Calc.'!BU5)</f>
        <v>0.14691602141292098</v>
      </c>
      <c r="EE5" s="243">
        <f>IF(ISBLANK('In Process Calc.'!BV5),"",'In Process Calc.'!BV5)</f>
        <v>0.27119149894690736</v>
      </c>
      <c r="EF5" s="243">
        <f>IF(ISBLANK('In Process Calc.'!BW5),"",'In Process Calc.'!BW5)</f>
        <v>0.35237121930418941</v>
      </c>
      <c r="EG5" s="243">
        <f>IF(ISBLANK('In Process Calc.'!BX5),"",'In Process Calc.'!BX5)</f>
        <v>1.0852781281738566</v>
      </c>
      <c r="EH5" s="243">
        <f>IF(ISBLANK('In Process Calc.'!BY5),"",'In Process Calc.'!BY5)</f>
        <v>0</v>
      </c>
      <c r="EI5" s="243">
        <f>IF(ISBLANK('In Process Calc.'!BZ5),"",'In Process Calc.'!BZ5)</f>
        <v>-0.30815600965359957</v>
      </c>
      <c r="EJ5" s="243">
        <f>IF(ISBLANK('In Process Calc.'!CA5),"",'In Process Calc.'!CA5)</f>
        <v>0</v>
      </c>
      <c r="EK5" s="243">
        <f>IF(ISBLANK('Post Process Calc.'!A5),"",'Post Process Calc.'!A5)</f>
        <v>0.79</v>
      </c>
      <c r="EL5" s="243">
        <f>IF(ISBLANK('Post Process Calc.'!C5),"",'Post Process Calc.'!C5)</f>
        <v>2.5535064670795828E-2</v>
      </c>
      <c r="EM5" s="243">
        <f>IF(ISBLANK('Post Process Calc.'!D5),"",'Post Process Calc.'!D5)</f>
        <v>0</v>
      </c>
      <c r="EN5" s="243">
        <f>IF(ISBLANK('Post Process Calc.'!E5),"",'Post Process Calc.'!E5)</f>
        <v>-3.6774507545455859</v>
      </c>
      <c r="EO5" s="243">
        <f>IF(ISBLANK('Post Process Calc.'!F5),"",'Post Process Calc.'!F5)</f>
        <v>-2.5403978270953313E-3</v>
      </c>
      <c r="EP5" s="243">
        <f>IF(ISBLANK('Post Process Calc.'!G5),"",'Post Process Calc.'!G5)</f>
        <v>-8.5402151887304777E-3</v>
      </c>
      <c r="EQ5" s="243">
        <f>IF(ISBLANK('Post Process Calc.'!H5),"",'Post Process Calc.'!H5)</f>
        <v>-3.3469966757559864E-3</v>
      </c>
      <c r="ER5" s="243">
        <f>IF(ISBLANK('Post Process Calc.'!I5),"",'Post Process Calc.'!I5)</f>
        <v>-8.5129385370001087E-3</v>
      </c>
      <c r="ES5" s="243">
        <f>IF(ISBLANK('Post Process Calc.'!J5),"",'Post Process Calc.'!J5)</f>
        <v>3.8290766566026983E-3</v>
      </c>
      <c r="ET5" s="243">
        <f>IF(ISBLANK('Post Process Calc.'!K5),"",'Post Process Calc.'!K5)</f>
        <v>9.3465513653296001E-2</v>
      </c>
      <c r="EU5" s="243">
        <f>IF(ISBLANK('Post Process Calc.'!L5),"",'Post Process Calc.'!L5)</f>
        <v>3.4893971256530283E-3</v>
      </c>
      <c r="EV5" s="243">
        <f>IF(ISBLANK('Post Process Calc.'!M5),"",'Post Process Calc.'!M5)</f>
        <v>-0.21349849918675431</v>
      </c>
      <c r="EW5" s="243">
        <f>IF(ISBLANK('Post Process Calc.'!N5),"",'Post Process Calc.'!N5)</f>
        <v>0</v>
      </c>
      <c r="EX5" s="243">
        <f>IF(ISBLANK('Post Process Calc.'!O5),"",'Post Process Calc.'!O5)</f>
        <v>0</v>
      </c>
      <c r="EY5" s="243">
        <f>IF(ISBLANK('Post Process Calc.'!P5),"",'Post Process Calc.'!P5)</f>
        <v>0</v>
      </c>
      <c r="EZ5" s="243">
        <f>IF(ISBLANK('Post Process Calc.'!Q5),"",'Post Process Calc.'!Q5)</f>
        <v>6.7210332266750106E-2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-0.35716822875106069</v>
      </c>
      <c r="FN5" s="243">
        <f>IF(ISBLANK('Post Process Calc.'!AE5),"",'Post Process Calc.'!AE5)</f>
        <v>-0.35970862657815611</v>
      </c>
      <c r="FO5" s="243">
        <f>IF(ISBLANK('Post Process Calc.'!AF5),"",'Post Process Calc.'!AF5)</f>
        <v>-1.3501643485856152</v>
      </c>
      <c r="FP5" s="243">
        <f>IF(ISBLANK('Post Process Calc.'!AG5),"",'Post Process Calc.'!AG5)</f>
        <v>0.71909231158844622</v>
      </c>
      <c r="FQ5" s="243">
        <f>IF(ISBLANK('Post Process Calc.'!AH5),"",'Post Process Calc.'!AH5)</f>
        <v>0</v>
      </c>
      <c r="FR5" s="243">
        <f>IF(ISBLANK('Post Process Calc.'!AI5),"",'Post Process Calc.'!AI5)</f>
        <v>3.7333525374896148E-2</v>
      </c>
      <c r="FS5" s="243">
        <f>IF(ISBLANK('Post Process Calc.'!AJ5),"",'Post Process Calc.'!AJ5)</f>
        <v>0</v>
      </c>
    </row>
    <row r="6" spans="1:175">
      <c r="A6" s="238" t="str">
        <f>IF(Glutamine!B10&lt;&gt;0,Glutamine!$B$1,"")</f>
        <v>XB51</v>
      </c>
      <c r="B6" s="238">
        <f>IF(ISBLANK(Glutamine!A10),"",Glutamine!A10)</f>
        <v>3</v>
      </c>
      <c r="C6" s="245">
        <f>IF(ISBLANK(Glutamine!B10),"",Glutamine!B10)</f>
        <v>2.9569444444423425</v>
      </c>
      <c r="D6" s="246">
        <f>IF(ISBLANK(Glutamine!C10),"",Glutamine!C10)</f>
        <v>70.96666666661622</v>
      </c>
      <c r="E6" s="238">
        <f>IF(ISBLANK(Glutamine!D10),"",Glutamine!D10)</f>
        <v>20</v>
      </c>
      <c r="F6" s="238" t="e">
        <f>IF(ISBLANK(Glutamine!#REF!),"",Glutamine!#REF!)</f>
        <v>#REF!</v>
      </c>
      <c r="G6" s="238" t="str">
        <f>IF(ISBLANK(Glutamine!G10),"",Glutamine!G10)</f>
        <v/>
      </c>
      <c r="H6" s="243">
        <f>IF(ISBLANK(Glutamine!H10),"",Glutamine!H10)</f>
        <v>1.3430000377655029</v>
      </c>
      <c r="I6" s="243">
        <f>IF(ISBLANK(Glutamine!I10),"",Glutamine!I10)</f>
        <v>1.9448929908496337E-2</v>
      </c>
      <c r="J6" s="243">
        <f>IF(ISBLANK(Glutamine!J10),"",Glutamine!J10)</f>
        <v>1.3624489676739993</v>
      </c>
      <c r="K6" s="243">
        <f>IF(ISBLANK(Glutamine!K10),"",Glutamine!K10)</f>
        <v>98.572502136230469</v>
      </c>
      <c r="L6" s="238" t="str">
        <f>IF(ISBLANK(Glutamine!L10),"",Glutamine!L10)</f>
        <v/>
      </c>
      <c r="M6" s="238" t="str">
        <f>IF(ISBLANK(Glutamine!M10),"",Glutamine!M10)</f>
        <v/>
      </c>
      <c r="N6" s="238" t="str">
        <f>IF(ISBLANK(Glutamine!N10),"",Glutamine!N10)</f>
        <v/>
      </c>
      <c r="O6" s="238" t="str">
        <f>IF(ISBLANK(Glutamine!O10),"",Glutamine!O10)</f>
        <v/>
      </c>
      <c r="P6" s="238" t="str">
        <f>IF(ISBLANK(Glutamine!P10),"",Glutamine!P10)</f>
        <v/>
      </c>
      <c r="Q6" s="238" t="str">
        <f>IF(ISBLANK(Glutamine!Q10),"",Glutamine!Q10)</f>
        <v/>
      </c>
      <c r="R6" s="238">
        <f>IF(ISBLANK(Glutamine!R10),"",Glutamine!R10)</f>
        <v>326</v>
      </c>
      <c r="S6" s="238" t="str">
        <f>IF(ISBLANK(Glutamine!S10),"",Glutamine!S10)</f>
        <v/>
      </c>
      <c r="T6" s="243">
        <f>IF(ISBLANK(Glutamine!U10),"",Glutamine!U10)</f>
        <v>9.8000000000000004E-2</v>
      </c>
      <c r="U6" s="243">
        <f>IF(ISBLANK(Glutamine!V10),"",Glutamine!V10)</f>
        <v>1.6719999999999999</v>
      </c>
      <c r="V6" s="243">
        <f>IF(ISBLANK(Glutamine!W10),"",Glutamine!W10)</f>
        <v>4.51</v>
      </c>
      <c r="W6" s="243">
        <f>IF(ISBLANK(Glutamine!X10),"",Glutamine!X10)</f>
        <v>1.716</v>
      </c>
      <c r="X6" s="243">
        <f>IF(ISBLANK(Glutamine!Y10),"",Glutamine!Y10)</f>
        <v>0.96499999999999997</v>
      </c>
      <c r="Y6" s="243">
        <f>IF(ISBLANK(Glutamine!Z10),"",Glutamine!Z10)</f>
        <v>30.251559759319701</v>
      </c>
      <c r="Z6" s="243">
        <f>IF(ISBLANK(Glutamine!AA10),"",Glutamine!AA10)</f>
        <v>0.35799999999999998</v>
      </c>
      <c r="AA6" s="243">
        <f>IF(ISBLANK(Glutamine!AB10),"",Glutamine!AB10)</f>
        <v>2.2429999999999999</v>
      </c>
      <c r="AB6" s="243">
        <f>IF(ISBLANK(Glutamine!AC10),"",Glutamine!AC10)</f>
        <v>0</v>
      </c>
      <c r="AC6" s="243">
        <f>IF(ISBLANK(Glutamine!AD10),"",Glutamine!AD10)</f>
        <v>0</v>
      </c>
      <c r="AD6" s="243">
        <f>IF(ISBLANK(Glutamine!AE10),"",Glutamine!AE10)</f>
        <v>0</v>
      </c>
      <c r="AE6" s="243">
        <f>IF(ISBLANK(Glutamine!AF10),"",Glutamine!AF10)</f>
        <v>3.8854351687388986</v>
      </c>
      <c r="AF6" s="243">
        <f>IF(ISBLANK(Glutamine!AG10),"",Glutamine!AG10)</f>
        <v>0</v>
      </c>
      <c r="AG6" s="243">
        <f>IF(ISBLANK(Glutamine!AH10),"",Glutamine!AH10)</f>
        <v>0</v>
      </c>
      <c r="AH6" s="243">
        <f>IF(ISBLANK(Glutamine!AI10),"",Glutamine!AI10)</f>
        <v>0</v>
      </c>
      <c r="AI6" s="243">
        <f>IF(ISBLANK(Glutamine!AJ10),"",Glutamine!AJ10)</f>
        <v>0</v>
      </c>
      <c r="AJ6" s="243">
        <f>IF(ISBLANK(Glutamine!AK10),"",Glutamine!AK10)</f>
        <v>0</v>
      </c>
      <c r="AK6" s="243">
        <f>IF(ISBLANK(Glutamine!AL10),"",Glutamine!AL10)</f>
        <v>0</v>
      </c>
      <c r="AL6" s="243">
        <f>IF(ISBLANK(Glutamine!AM10),"",Glutamine!AM10)</f>
        <v>0</v>
      </c>
      <c r="AM6" s="243">
        <f>IF(ISBLANK(Glutamine!AN10),"",Glutamine!AN10)</f>
        <v>0</v>
      </c>
      <c r="AN6" s="243">
        <f>IF(ISBLANK(Glutamine!AO10),"",Glutamine!AO10)</f>
        <v>0</v>
      </c>
      <c r="AO6" s="243">
        <f>IF(ISBLANK(Glutamine!AP10),"",Glutamine!AP10)</f>
        <v>0</v>
      </c>
      <c r="AP6" s="243">
        <f>IF(ISBLANK(Glutamine!AQ10),"",Glutamine!AQ10)</f>
        <v>0</v>
      </c>
      <c r="AQ6" s="243">
        <f>IF(ISBLANK(Glutamine!AR10),"",Glutamine!AR10)</f>
        <v>0</v>
      </c>
      <c r="AR6" s="243" t="str">
        <f>IF(ISBLANK(Glutamine!AS10),"",Glutamine!AS10)</f>
        <v/>
      </c>
      <c r="AS6" s="243" t="str">
        <f>IF(ISBLANK(Glutamine!AT10),"",Glutamine!AT10)</f>
        <v/>
      </c>
      <c r="AT6" s="243" t="str">
        <f>IF(ISBLANK(Glutamine!AU10),"",Glutamine!AU10)</f>
        <v/>
      </c>
      <c r="AU6" s="243" t="str">
        <f>IF(ISBLANK(Glutamine!AV10),"",Glutamine!AV10)</f>
        <v/>
      </c>
      <c r="AV6" s="243" t="str">
        <f>IF(ISBLANK(Glutamine!AW10),"",Glutamine!AW10)</f>
        <v/>
      </c>
      <c r="AW6" s="243" t="str">
        <f>IF(ISBLANK(Glutamine!AX10),"",Glutamine!AX10)</f>
        <v/>
      </c>
      <c r="AX6" s="243" t="str">
        <f>IF(ISBLANK(Glutamine!AY10),"",Glutamine!AY10)</f>
        <v/>
      </c>
      <c r="AY6" s="243" t="str">
        <f>IF(ISBLANK(Glutamine!AZ10),"",Glutamine!AZ10)</f>
        <v/>
      </c>
      <c r="AZ6" s="243" t="str">
        <f>IF(ISBLANK(Glutamine!BA10),"",Glutamine!BA10)</f>
        <v/>
      </c>
      <c r="BA6" s="243" t="str">
        <f>IF(ISBLANK(Glutamine!BB10),"",Glutamine!BB10)</f>
        <v/>
      </c>
      <c r="BB6" s="243" t="str">
        <f>IF(ISBLANK(Glutamine!BC10),"",Glutamine!BC10)</f>
        <v/>
      </c>
      <c r="BC6" s="243" t="str">
        <f>IF(ISBLANK(Glutamine!BE10),"",Glutamine!BE10)</f>
        <v/>
      </c>
      <c r="BD6" s="243" t="str">
        <f>IF(ISBLANK(Glutamine!BF10),"",Glutamine!BF10)</f>
        <v/>
      </c>
      <c r="BE6" s="243" t="str">
        <f>IF(ISBLANK(Glutamine!BG10),"",Glutamine!BG10)</f>
        <v/>
      </c>
      <c r="BF6" s="243" t="str">
        <f>IF(ISBLANK(Glutamine!BI10),"",Glutamine!BI10)</f>
        <v/>
      </c>
      <c r="BG6" s="243" t="str">
        <f>IF(ISBLANK(Glutamine!BJ10),"",Glutamine!BJ10)</f>
        <v/>
      </c>
      <c r="BH6" s="243" t="str">
        <f>IF(ISBLANK(Glutamine!BK10),"",Glutamine!BK10)</f>
        <v/>
      </c>
      <c r="BI6" s="243" t="str">
        <f>IF(ISBLANK(Glutamine!BL10),"",Glutamine!BL10)</f>
        <v/>
      </c>
      <c r="BJ6" s="243" t="str">
        <f>IF(ISBLANK(Glutamine!BM10),"",Glutamine!BM10)</f>
        <v/>
      </c>
      <c r="BK6" s="243" t="str">
        <f>IF(ISBLANK(Glutamine!BN10),"",Glutamine!BN10)</f>
        <v/>
      </c>
      <c r="BL6" s="243" t="str">
        <f>IF(ISBLANK(Glutamine!BO10),"",Glutamine!BO10)</f>
        <v/>
      </c>
      <c r="BM6" s="243">
        <f>IF(ISBLANK(Glutamine!BP10),"",Glutamine!BP10)</f>
        <v>0</v>
      </c>
      <c r="BN6" s="238">
        <f>IF(ISBLANK('In Process Calc.'!B6),"",ROUND('In Process Calc.'!B6,2))</f>
        <v>2.96</v>
      </c>
      <c r="BO6" s="238">
        <f>IF(ISBLANK('In Process Calc.'!C6),"",ROUND('In Process Calc.'!C6,2))</f>
        <v>70.97</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2035.7180708480835</v>
      </c>
      <c r="BV6" s="243">
        <f>IF(ISBLANK('In Process Calc.'!M6),"",'In Process Calc.'!M6)</f>
        <v>0</v>
      </c>
      <c r="BW6" s="243">
        <f>IF(ISBLANK('In Process Calc.'!N6),"",'In Process Calc.'!N6)</f>
        <v>0</v>
      </c>
      <c r="BX6" s="243">
        <f>IF(ISBLANK('In Process Calc.'!O6),"",'In Process Calc.'!O6)</f>
        <v>-7.5488000000000013E-2</v>
      </c>
      <c r="BY6" s="243">
        <f>IF(ISBLANK('In Process Calc.'!P6),"",'In Process Calc.'!P6)</f>
        <v>0.68688799999999983</v>
      </c>
      <c r="BZ6" s="243">
        <f>IF(ISBLANK('In Process Calc.'!Q6),"",'In Process Calc.'!Q6)</f>
        <v>3.3640249999999994</v>
      </c>
      <c r="CA6" s="243">
        <f>IF(ISBLANK('In Process Calc.'!R6),"",'In Process Calc.'!R6)</f>
        <v>7.6089000000000406E-2</v>
      </c>
      <c r="CB6" s="243">
        <f>IF(ISBLANK('In Process Calc.'!S6),"",'In Process Calc.'!S6)</f>
        <v>0.15175</v>
      </c>
      <c r="CC6" s="243">
        <f>IF(ISBLANK('In Process Calc.'!T6),"",'In Process Calc.'!T6)</f>
        <v>4.1004094487096108</v>
      </c>
      <c r="CD6" s="243">
        <f>IF(ISBLANK('In Process Calc.'!U6),"",'In Process Calc.'!U6)</f>
        <v>-0.67160799999999998</v>
      </c>
      <c r="CE6" s="243">
        <f>IF(ISBLANK('In Process Calc.'!V6),"",'In Process Calc.'!V6)</f>
        <v>0.16523199999999996</v>
      </c>
      <c r="CF6" s="243">
        <f>IF(ISBLANK('In Process Calc.'!W6),"",'In Process Calc.'!W6)</f>
        <v>0</v>
      </c>
      <c r="CG6" s="243">
        <f>IF(ISBLANK('In Process Calc.'!X6),"",'In Process Calc.'!X6)</f>
        <v>0</v>
      </c>
      <c r="CH6" s="243">
        <f>IF(ISBLANK('In Process Calc.'!Y6),"",'In Process Calc.'!Y6)</f>
        <v>0</v>
      </c>
      <c r="CI6" s="243">
        <f>IF(ISBLANK('In Process Calc.'!Z6),"",'In Process Calc.'!Z6)</f>
        <v>5.5706039076376559</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8.6017189999999975</v>
      </c>
      <c r="CW6" s="243">
        <f>IF(ISBLANK('In Process Calc.'!AN6),"",'In Process Calc.'!AN6)</f>
        <v>8.5262309999999975</v>
      </c>
      <c r="CX6" s="243">
        <f>IF(ISBLANK('In Process Calc.'!AO6),"",'In Process Calc.'!AO6)</f>
        <v>16.486868000000001</v>
      </c>
      <c r="CY6" s="243">
        <f>IF(ISBLANK('In Process Calc.'!AP6),"",'In Process Calc.'!AP6)</f>
        <v>0</v>
      </c>
      <c r="CZ6" s="243">
        <f>IF(ISBLANK('In Process Calc.'!AQ6),"",'In Process Calc.'!AQ6)</f>
        <v>0</v>
      </c>
      <c r="DA6" s="243">
        <f>IF(ISBLANK('In Process Calc.'!AR6),"",'In Process Calc.'!AR6)</f>
        <v>2.2408055646261745E-2</v>
      </c>
      <c r="DB6" s="243">
        <f>IF(ISBLANK('In Process Calc.'!AS6),"",'In Process Calc.'!AS6)</f>
        <v>2.2878178602500198E-2</v>
      </c>
      <c r="DC6" s="243">
        <f>IF(ISBLANK('In Process Calc.'!AT6),"",'In Process Calc.'!AT6)</f>
        <v>4.7012295623845415E-4</v>
      </c>
      <c r="DD6" s="243">
        <f>IF(ISBLANK('In Process Calc.'!AU6),"",'In Process Calc.'!AU6)</f>
        <v>0</v>
      </c>
      <c r="DE6" s="243">
        <f>IF(ISBLANK('In Process Calc.'!AV6),"",'In Process Calc.'!AV6)</f>
        <v>-1.4099043251857601E-3</v>
      </c>
      <c r="DF6" s="243">
        <f>IF(ISBLANK('In Process Calc.'!AW6),"",'In Process Calc.'!AW6)</f>
        <v>3.8900972767172402E-3</v>
      </c>
      <c r="DG6" s="243">
        <f>IF(ISBLANK('In Process Calc.'!AX6),"",'In Process Calc.'!AX6)</f>
        <v>3.2216113939620851E-2</v>
      </c>
      <c r="DH6" s="243">
        <f>IF(ISBLANK('In Process Calc.'!AY6),"",'In Process Calc.'!AY6)</f>
        <v>1.6040745650727831E-3</v>
      </c>
      <c r="DI6" s="243">
        <f>IF(ISBLANK('In Process Calc.'!AZ6),"",'In Process Calc.'!AZ6)</f>
        <v>3.7738513465016385E-3</v>
      </c>
      <c r="DJ6" s="243">
        <f>IF(ISBLANK('In Process Calc.'!BA6),"",'In Process Calc.'!BA6)</f>
        <v>0.10113035026121092</v>
      </c>
      <c r="DK6" s="243">
        <f>IF(ISBLANK('In Process Calc.'!BB6),"",'In Process Calc.'!BB6)</f>
        <v>-3.6417245833342883E-3</v>
      </c>
      <c r="DL6" s="243">
        <f>IF(ISBLANK('In Process Calc.'!BC6),"",'In Process Calc.'!BC6)</f>
        <v>2.3624009040604981E-3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7.9039590309891231E-2</v>
      </c>
      <c r="ED6" s="243">
        <f>IF(ISBLANK('In Process Calc.'!BU6),"",'In Process Calc.'!BU6)</f>
        <v>8.0449494635076987E-2</v>
      </c>
      <c r="EE6" s="243">
        <f>IF(ISBLANK('In Process Calc.'!BV6),"",'In Process Calc.'!BV6)</f>
        <v>0.17063811438616155</v>
      </c>
      <c r="EF6" s="243">
        <f>IF(ISBLANK('In Process Calc.'!BW6),"",'In Process Calc.'!BW6)</f>
        <v>0.19307645027839027</v>
      </c>
      <c r="EG6" s="243">
        <f>IF(ISBLANK('In Process Calc.'!BX6),"",'In Process Calc.'!BX6)</f>
        <v>0.33900074264965052</v>
      </c>
      <c r="EH6" s="243">
        <f>IF(ISBLANK('In Process Calc.'!BY6),"",'In Process Calc.'!BY6)</f>
        <v>0</v>
      </c>
      <c r="EI6" s="243">
        <f>IF(ISBLANK('In Process Calc.'!BZ6),"",'In Process Calc.'!BZ6)</f>
        <v>-3.601020439391369E-2</v>
      </c>
      <c r="EJ6" s="243">
        <f>IF(ISBLANK('In Process Calc.'!CA6),"",'In Process Calc.'!CA6)</f>
        <v>0</v>
      </c>
      <c r="EK6" s="243">
        <f>IF(ISBLANK('Post Process Calc.'!A6),"",'Post Process Calc.'!A6)</f>
        <v>1.3430000377655029</v>
      </c>
      <c r="EL6" s="243">
        <f>IF(ISBLANK('Post Process Calc.'!C6),"",'Post Process Calc.'!C6)</f>
        <v>2.4573937262705133E-2</v>
      </c>
      <c r="EM6" s="243">
        <f>IF(ISBLANK('Post Process Calc.'!D6),"",'Post Process Calc.'!D6)</f>
        <v>0</v>
      </c>
      <c r="EN6" s="243">
        <f>IF(ISBLANK('Post Process Calc.'!E6),"",'Post Process Calc.'!E6)</f>
        <v>2.3857928039471576</v>
      </c>
      <c r="EO6" s="243">
        <f>IF(ISBLANK('Post Process Calc.'!F6),"",'Post Process Calc.'!F6)</f>
        <v>-3.175328322007797E-2</v>
      </c>
      <c r="EP6" s="243">
        <f>IF(ISBLANK('Post Process Calc.'!G6),"",'Post Process Calc.'!G6)</f>
        <v>-5.2557660673670506E-3</v>
      </c>
      <c r="EQ6" s="243">
        <f>IF(ISBLANK('Post Process Calc.'!H6),"",'Post Process Calc.'!H6)</f>
        <v>-9.7366568913388361E-4</v>
      </c>
      <c r="ER6" s="243">
        <f>IF(ISBLANK('Post Process Calc.'!I6),"",'Post Process Calc.'!I6)</f>
        <v>-2.047180183250974E-2</v>
      </c>
      <c r="ES6" s="243">
        <f>IF(ISBLANK('Post Process Calc.'!J6),"",'Post Process Calc.'!J6)</f>
        <v>4.54155917119163E-3</v>
      </c>
      <c r="ET6" s="243">
        <f>IF(ISBLANK('Post Process Calc.'!K6),"",'Post Process Calc.'!K6)</f>
        <v>9.9503746540952273E-2</v>
      </c>
      <c r="EU6" s="243">
        <f>IF(ISBLANK('Post Process Calc.'!L6),"",'Post Process Calc.'!L6)</f>
        <v>-5.3373829133951962E-3</v>
      </c>
      <c r="EV6" s="243">
        <f>IF(ISBLANK('Post Process Calc.'!M6),"",'Post Process Calc.'!M6)</f>
        <v>-0.1154150358805462</v>
      </c>
      <c r="EW6" s="243">
        <f>IF(ISBLANK('Post Process Calc.'!N6),"",'Post Process Calc.'!N6)</f>
        <v>0</v>
      </c>
      <c r="EX6" s="243">
        <f>IF(ISBLANK('Post Process Calc.'!O6),"",'Post Process Calc.'!O6)</f>
        <v>0</v>
      </c>
      <c r="EY6" s="243">
        <f>IF(ISBLANK('Post Process Calc.'!P6),"",'Post Process Calc.'!P6)</f>
        <v>0</v>
      </c>
      <c r="EZ6" s="243">
        <f>IF(ISBLANK('Post Process Calc.'!Q6),"",'Post Process Calc.'!Q6)</f>
        <v>6.6383455431723526E-2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-0.20277692472682335</v>
      </c>
      <c r="FN6" s="243">
        <f>IF(ISBLANK('Post Process Calc.'!AE6),"",'Post Process Calc.'!AE6)</f>
        <v>-0.23453020794690138</v>
      </c>
      <c r="FO6" s="243">
        <f>IF(ISBLANK('Post Process Calc.'!AF6),"",'Post Process Calc.'!AF6)</f>
        <v>-0.60579934392742407</v>
      </c>
      <c r="FP6" s="243">
        <f>IF(ISBLANK('Post Process Calc.'!AG6),"",'Post Process Calc.'!AG6)</f>
        <v>0.66714528587526511</v>
      </c>
      <c r="FQ6" s="243">
        <f>IF(ISBLANK('Post Process Calc.'!AH6),"",'Post Process Calc.'!AH6)</f>
        <v>0</v>
      </c>
      <c r="FR6" s="243">
        <f>IF(ISBLANK('Post Process Calc.'!AI6),"",'Post Process Calc.'!AI6)</f>
        <v>-5.3640019586584264E-2</v>
      </c>
      <c r="FS6" s="243">
        <f>IF(ISBLANK('Post Process Calc.'!AJ6),"",'Post Process Calc.'!AJ6)</f>
        <v>0</v>
      </c>
    </row>
    <row r="7" spans="1:175">
      <c r="A7" s="238" t="e">
        <f>IF(Glutamine!#REF!&lt;&gt;0,Glutamine!$B$1,"")</f>
        <v>#REF!</v>
      </c>
      <c r="B7" s="238" t="e">
        <f>IF(ISBLANK(Glutamine!#REF!),"",Glutamine!#REF!)</f>
        <v>#REF!</v>
      </c>
      <c r="C7" s="245" t="e">
        <f>IF(ISBLANK(Glutamine!#REF!),"",Glutamine!#REF!)</f>
        <v>#REF!</v>
      </c>
      <c r="D7" s="246" t="e">
        <f>IF(ISBLANK(Glutamine!#REF!),"",Glutamine!#REF!)</f>
        <v>#REF!</v>
      </c>
      <c r="E7" s="238" t="e">
        <f>IF(ISBLANK(Glutamine!#REF!),"",Glutamine!#REF!)</f>
        <v>#REF!</v>
      </c>
      <c r="F7" s="238" t="str">
        <f>IF(ISBLANK(Glutamine!E11),"",Glutamine!E11)</f>
        <v/>
      </c>
      <c r="G7" s="238" t="e">
        <f>IF(ISBLANK(Glutamine!#REF!),"",Glutamine!#REF!)</f>
        <v>#REF!</v>
      </c>
      <c r="H7" s="243" t="e">
        <f>IF(ISBLANK(Glutamine!#REF!),"",Glutamine!#REF!)</f>
        <v>#REF!</v>
      </c>
      <c r="I7" s="243" t="e">
        <f>IF(ISBLANK(Glutamine!#REF!),"",Glutamine!#REF!)</f>
        <v>#REF!</v>
      </c>
      <c r="J7" s="243" t="e">
        <f>IF(ISBLANK(Glutamine!#REF!),"",Glutamine!#REF!)</f>
        <v>#REF!</v>
      </c>
      <c r="K7" s="243" t="e">
        <f>IF(ISBLANK(Glutamine!#REF!),"",Glutamine!#REF!)</f>
        <v>#REF!</v>
      </c>
      <c r="L7" s="238" t="e">
        <f>IF(ISBLANK(Glutamine!#REF!),"",Glutamine!#REF!)</f>
        <v>#REF!</v>
      </c>
      <c r="M7" s="238" t="e">
        <f>IF(ISBLANK(Glutamine!#REF!),"",Glutamine!#REF!)</f>
        <v>#REF!</v>
      </c>
      <c r="N7" s="238" t="e">
        <f>IF(ISBLANK(Glutamine!#REF!),"",Glutamine!#REF!)</f>
        <v>#REF!</v>
      </c>
      <c r="O7" s="238" t="e">
        <f>IF(ISBLANK(Glutamine!#REF!),"",Glutamine!#REF!)</f>
        <v>#REF!</v>
      </c>
      <c r="P7" s="238" t="e">
        <f>IF(ISBLANK(Glutamine!#REF!),"",Glutamine!#REF!)</f>
        <v>#REF!</v>
      </c>
      <c r="Q7" s="238" t="e">
        <f>IF(ISBLANK(Glutamine!#REF!),"",Glutamine!#REF!)</f>
        <v>#REF!</v>
      </c>
      <c r="R7" s="238" t="e">
        <f>IF(ISBLANK(Glutamine!#REF!),"",Glutamine!#REF!)</f>
        <v>#REF!</v>
      </c>
      <c r="S7" s="238" t="e">
        <f>IF(ISBLANK(Glutamine!#REF!),"",Glutamine!#REF!)</f>
        <v>#REF!</v>
      </c>
      <c r="T7" s="243" t="e">
        <f>IF(ISBLANK(Glutamine!#REF!),"",Glutamine!#REF!)</f>
        <v>#REF!</v>
      </c>
      <c r="U7" s="243" t="e">
        <f>IF(ISBLANK(Glutamine!#REF!),"",Glutamine!#REF!)</f>
        <v>#REF!</v>
      </c>
      <c r="V7" s="243" t="e">
        <f>IF(ISBLANK(Glutamine!#REF!),"",Glutamine!#REF!)</f>
        <v>#REF!</v>
      </c>
      <c r="W7" s="243" t="e">
        <f>IF(ISBLANK(Glutamine!#REF!),"",Glutamine!#REF!)</f>
        <v>#REF!</v>
      </c>
      <c r="X7" s="243" t="e">
        <f>IF(ISBLANK(Glutamine!#REF!),"",Glutamine!#REF!)</f>
        <v>#REF!</v>
      </c>
      <c r="Y7" s="243" t="e">
        <f>IF(ISBLANK(Glutamine!#REF!),"",Glutamine!#REF!)</f>
        <v>#REF!</v>
      </c>
      <c r="Z7" s="243" t="e">
        <f>IF(ISBLANK(Glutamine!#REF!),"",Glutamine!#REF!)</f>
        <v>#REF!</v>
      </c>
      <c r="AA7" s="243" t="e">
        <f>IF(ISBLANK(Glutamine!#REF!),"",Glutamine!#REF!)</f>
        <v>#REF!</v>
      </c>
      <c r="AB7" s="243" t="e">
        <f>IF(ISBLANK(Glutamine!#REF!),"",Glutamine!#REF!)</f>
        <v>#REF!</v>
      </c>
      <c r="AC7" s="243" t="e">
        <f>IF(ISBLANK(Glutamine!#REF!),"",Glutamine!#REF!)</f>
        <v>#REF!</v>
      </c>
      <c r="AD7" s="243" t="e">
        <f>IF(ISBLANK(Glutamine!#REF!),"",Glutamine!#REF!)</f>
        <v>#REF!</v>
      </c>
      <c r="AE7" s="243" t="e">
        <f>IF(ISBLANK(Glutamine!#REF!),"",Glutamine!#REF!)</f>
        <v>#REF!</v>
      </c>
      <c r="AF7" s="243" t="e">
        <f>IF(ISBLANK(Glutamine!#REF!),"",Glutamine!#REF!)</f>
        <v>#REF!</v>
      </c>
      <c r="AG7" s="243" t="e">
        <f>IF(ISBLANK(Glutamine!#REF!),"",Glutamine!#REF!)</f>
        <v>#REF!</v>
      </c>
      <c r="AH7" s="243" t="e">
        <f>IF(ISBLANK(Glutamine!#REF!),"",Glutamine!#REF!)</f>
        <v>#REF!</v>
      </c>
      <c r="AI7" s="243" t="e">
        <f>IF(ISBLANK(Glutamine!#REF!),"",Glutamine!#REF!)</f>
        <v>#REF!</v>
      </c>
      <c r="AJ7" s="243" t="e">
        <f>IF(ISBLANK(Glutamine!#REF!),"",Glutamine!#REF!)</f>
        <v>#REF!</v>
      </c>
      <c r="AK7" s="243" t="e">
        <f>IF(ISBLANK(Glutamine!#REF!),"",Glutamine!#REF!)</f>
        <v>#REF!</v>
      </c>
      <c r="AL7" s="243" t="e">
        <f>IF(ISBLANK(Glutamine!#REF!),"",Glutamine!#REF!)</f>
        <v>#REF!</v>
      </c>
      <c r="AM7" s="243" t="e">
        <f>IF(ISBLANK(Glutamine!#REF!),"",Glutamine!#REF!)</f>
        <v>#REF!</v>
      </c>
      <c r="AN7" s="243" t="e">
        <f>IF(ISBLANK(Glutamine!#REF!),"",Glutamine!#REF!)</f>
        <v>#REF!</v>
      </c>
      <c r="AO7" s="243" t="e">
        <f>IF(ISBLANK(Glutamine!#REF!),"",Glutamine!#REF!)</f>
        <v>#REF!</v>
      </c>
      <c r="AP7" s="243" t="e">
        <f>IF(ISBLANK(Glutamine!#REF!),"",Glutamine!#REF!)</f>
        <v>#REF!</v>
      </c>
      <c r="AQ7" s="243" t="e">
        <f>IF(ISBLANK(Glutamine!#REF!),"",Glutamine!#REF!)</f>
        <v>#REF!</v>
      </c>
      <c r="AR7" s="243" t="e">
        <f>IF(ISBLANK(Glutamine!#REF!),"",Glutamine!#REF!)</f>
        <v>#REF!</v>
      </c>
      <c r="AS7" s="243" t="e">
        <f>IF(ISBLANK(Glutamine!#REF!),"",Glutamine!#REF!)</f>
        <v>#REF!</v>
      </c>
      <c r="AT7" s="243" t="e">
        <f>IF(ISBLANK(Glutamine!#REF!),"",Glutamine!#REF!)</f>
        <v>#REF!</v>
      </c>
      <c r="AU7" s="243" t="e">
        <f>IF(ISBLANK(Glutamine!#REF!),"",Glutamine!#REF!)</f>
        <v>#REF!</v>
      </c>
      <c r="AV7" s="243" t="e">
        <f>IF(ISBLANK(Glutamine!#REF!),"",Glutamine!#REF!)</f>
        <v>#REF!</v>
      </c>
      <c r="AW7" s="243" t="e">
        <f>IF(ISBLANK(Glutamine!#REF!),"",Glutamine!#REF!)</f>
        <v>#REF!</v>
      </c>
      <c r="AX7" s="243" t="e">
        <f>IF(ISBLANK(Glutamine!#REF!),"",Glutamine!#REF!)</f>
        <v>#REF!</v>
      </c>
      <c r="AY7" s="243" t="e">
        <f>IF(ISBLANK(Glutamine!#REF!),"",Glutamine!#REF!)</f>
        <v>#REF!</v>
      </c>
      <c r="AZ7" s="243" t="e">
        <f>IF(ISBLANK(Glutamine!#REF!),"",Glutamine!#REF!)</f>
        <v>#REF!</v>
      </c>
      <c r="BA7" s="243" t="e">
        <f>IF(ISBLANK(Glutamine!#REF!),"",Glutamine!#REF!)</f>
        <v>#REF!</v>
      </c>
      <c r="BB7" s="243" t="e">
        <f>IF(ISBLANK(Glutamine!#REF!),"",Glutamine!#REF!)</f>
        <v>#REF!</v>
      </c>
      <c r="BC7" s="243" t="e">
        <f>IF(ISBLANK(Glutamine!#REF!),"",Glutamine!#REF!)</f>
        <v>#REF!</v>
      </c>
      <c r="BD7" s="243" t="e">
        <f>IF(ISBLANK(Glutamine!#REF!),"",Glutamine!#REF!)</f>
        <v>#REF!</v>
      </c>
      <c r="BE7" s="243" t="e">
        <f>IF(ISBLANK(Glutamine!#REF!),"",Glutamine!#REF!)</f>
        <v>#REF!</v>
      </c>
      <c r="BF7" s="243" t="e">
        <f>IF(ISBLANK(Glutamine!#REF!),"",Glutamine!#REF!)</f>
        <v>#REF!</v>
      </c>
      <c r="BG7" s="243" t="e">
        <f>IF(ISBLANK(Glutamine!#REF!),"",Glutamine!#REF!)</f>
        <v>#REF!</v>
      </c>
      <c r="BH7" s="243" t="e">
        <f>IF(ISBLANK(Glutamine!#REF!),"",Glutamine!#REF!)</f>
        <v>#REF!</v>
      </c>
      <c r="BI7" s="243" t="e">
        <f>IF(ISBLANK(Glutamine!#REF!),"",Glutamine!#REF!)</f>
        <v>#REF!</v>
      </c>
      <c r="BJ7" s="243" t="e">
        <f>IF(ISBLANK(Glutamine!#REF!),"",Glutamine!#REF!)</f>
        <v>#REF!</v>
      </c>
      <c r="BK7" s="243" t="e">
        <f>IF(ISBLANK(Glutamine!#REF!),"",Glutamine!#REF!)</f>
        <v>#REF!</v>
      </c>
      <c r="BL7" s="243" t="e">
        <f>IF(ISBLANK(Glutamine!#REF!),"",Glutamine!#REF!)</f>
        <v>#REF!</v>
      </c>
      <c r="BM7" s="243" t="e">
        <f>IF(ISBLANK(Glutamine!#REF!),"",Glutamine!#REF!)</f>
        <v>#REF!</v>
      </c>
      <c r="BN7" s="238">
        <f>IF(ISBLANK('In Process Calc.'!B7),"",ROUND('In Process Calc.'!B7,2))</f>
        <v>3.98</v>
      </c>
      <c r="BO7" s="238">
        <f>IF(ISBLANK('In Process Calc.'!C7),"",ROUND('In Process Calc.'!C7,2))</f>
        <v>95.45</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4371.7850396572121</v>
      </c>
      <c r="BV7" s="243">
        <f>IF(ISBLANK('In Process Calc.'!M7),"",'In Process Calc.'!M7)</f>
        <v>0</v>
      </c>
      <c r="BW7" s="243">
        <f>IF(ISBLANK('In Process Calc.'!N7),"",'In Process Calc.'!N7)</f>
        <v>38.541310000000003</v>
      </c>
      <c r="BX7" s="243">
        <f>IF(ISBLANK('In Process Calc.'!O7),"",'In Process Calc.'!O7)</f>
        <v>-0.371778</v>
      </c>
      <c r="BY7" s="243">
        <f>IF(ISBLANK('In Process Calc.'!P7),"",'In Process Calc.'!P7)</f>
        <v>-0.15153600000000012</v>
      </c>
      <c r="BZ7" s="243">
        <f>IF(ISBLANK('In Process Calc.'!Q7),"",'In Process Calc.'!Q7)</f>
        <v>1.2412779999999999</v>
      </c>
      <c r="CA7" s="243">
        <f>IF(ISBLANK('In Process Calc.'!R7),"",'In Process Calc.'!R7)</f>
        <v>0.33073200000000041</v>
      </c>
      <c r="CB7" s="243">
        <f>IF(ISBLANK('In Process Calc.'!S7),"",'In Process Calc.'!S7)</f>
        <v>0.38210099999999991</v>
      </c>
      <c r="CC7" s="243">
        <f>IF(ISBLANK('In Process Calc.'!T7),"",'In Process Calc.'!T7)</f>
        <v>7.9942980563749506</v>
      </c>
      <c r="CD7" s="243">
        <f>IF(ISBLANK('In Process Calc.'!U7),"",'In Process Calc.'!U7)</f>
        <v>-1.2059280000000001</v>
      </c>
      <c r="CE7" s="243">
        <f>IF(ISBLANK('In Process Calc.'!V7),"",'In Process Calc.'!V7)</f>
        <v>-7.2246520000000016</v>
      </c>
      <c r="CF7" s="243">
        <f>IF(ISBLANK('In Process Calc.'!W7),"",'In Process Calc.'!W7)</f>
        <v>0</v>
      </c>
      <c r="CG7" s="243">
        <f>IF(ISBLANK('In Process Calc.'!X7),"",'In Process Calc.'!X7)</f>
        <v>0</v>
      </c>
      <c r="CH7" s="243">
        <f>IF(ISBLANK('In Process Calc.'!Y7),"",'In Process Calc.'!Y7)</f>
        <v>0</v>
      </c>
      <c r="CI7" s="243">
        <f>IF(ISBLANK('In Process Calc.'!Z7),"",'In Process Calc.'!Z7)</f>
        <v>9.0244227353463593</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-7.0369400000000022</v>
      </c>
      <c r="CW7" s="243">
        <f>IF(ISBLANK('In Process Calc.'!AN7),"",'In Process Calc.'!AN7)</f>
        <v>-7.4087180000000021</v>
      </c>
      <c r="CX7" s="243">
        <f>IF(ISBLANK('In Process Calc.'!AO7),"",'In Process Calc.'!AO7)</f>
        <v>-33.366136000000012</v>
      </c>
      <c r="CY7" s="243">
        <f>IF(ISBLANK('In Process Calc.'!AP7),"",'In Process Calc.'!AP7)</f>
        <v>0</v>
      </c>
      <c r="CZ7" s="243">
        <f>IF(ISBLANK('In Process Calc.'!AQ7),"",'In Process Calc.'!AQ7)</f>
        <v>0</v>
      </c>
      <c r="DA7" s="243">
        <f>IF(ISBLANK('In Process Calc.'!AR7),"",'In Process Calc.'!AR7)</f>
        <v>2.5875129445834179E-2</v>
      </c>
      <c r="DB7" s="243">
        <f>IF(ISBLANK('In Process Calc.'!AS7),"",'In Process Calc.'!AS7)</f>
        <v>2.5945738750565411E-2</v>
      </c>
      <c r="DC7" s="243">
        <f>IF(ISBLANK('In Process Calc.'!AT7),"",'In Process Calc.'!AT7)</f>
        <v>7.0609304731234266E-5</v>
      </c>
      <c r="DD7" s="243">
        <f>IF(ISBLANK('In Process Calc.'!AU7),"",'In Process Calc.'!AU7)</f>
        <v>0.42689760121491876</v>
      </c>
      <c r="DE7" s="243">
        <f>IF(ISBLANK('In Process Calc.'!AV7),"",'In Process Calc.'!AV7)</f>
        <v>-3.2818160634386397E-3</v>
      </c>
      <c r="DF7" s="243">
        <f>IF(ISBLANK('In Process Calc.'!AW7),"",'In Process Calc.'!AW7)</f>
        <v>-9.2866899023675373E-3</v>
      </c>
      <c r="DG7" s="243">
        <f>IF(ISBLANK('In Process Calc.'!AX7),"",'In Process Calc.'!AX7)</f>
        <v>-2.3512319697648179E-2</v>
      </c>
      <c r="DH7" s="243">
        <f>IF(ISBLANK('In Process Calc.'!AY7),"",'In Process Calc.'!AY7)</f>
        <v>2.8205187074899774E-3</v>
      </c>
      <c r="DI7" s="243">
        <f>IF(ISBLANK('In Process Calc.'!AZ7),"",'In Process Calc.'!AZ7)</f>
        <v>2.5514516589461465E-3</v>
      </c>
      <c r="DJ7" s="243">
        <f>IF(ISBLANK('In Process Calc.'!BA7),"",'In Process Calc.'!BA7)</f>
        <v>7.9511007546199414E-2</v>
      </c>
      <c r="DK7" s="243">
        <f>IF(ISBLANK('In Process Calc.'!BB7),"",'In Process Calc.'!BB7)</f>
        <v>-5.9183231260472322E-3</v>
      </c>
      <c r="DL7" s="243">
        <f>IF(ISBLANK('In Process Calc.'!BC7),"",'In Process Calc.'!BC7)</f>
        <v>-8.1853049438550707E-2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-0.1757709403924142</v>
      </c>
      <c r="ED7" s="243">
        <f>IF(ISBLANK('In Process Calc.'!BU7),"",'In Process Calc.'!BU7)</f>
        <v>-0.17248912432897556</v>
      </c>
      <c r="EE7" s="243">
        <f>IF(ISBLANK('In Process Calc.'!BV7),"",'In Process Calc.'!BV7)</f>
        <v>-0.5718809444344668</v>
      </c>
      <c r="EF7" s="243">
        <f>IF(ISBLANK('In Process Calc.'!BW7),"",'In Process Calc.'!BW7)</f>
        <v>2.6590784783636773E-2</v>
      </c>
      <c r="EG7" s="243">
        <f>IF(ISBLANK('In Process Calc.'!BX7),"",'In Process Calc.'!BX7)</f>
        <v>0.49867274933927114</v>
      </c>
      <c r="EH7" s="243">
        <f>IF(ISBLANK('In Process Calc.'!BY7),"",'In Process Calc.'!BY7)</f>
        <v>0</v>
      </c>
      <c r="EI7" s="243">
        <f>IF(ISBLANK('In Process Calc.'!BZ7),"",'In Process Calc.'!BZ7)</f>
        <v>-7.4434009940176196E-2</v>
      </c>
      <c r="EJ7" s="243">
        <f>IF(ISBLANK('In Process Calc.'!CA7),"",'In Process Calc.'!CA7)</f>
        <v>0</v>
      </c>
      <c r="EK7" s="243">
        <f>IF(ISBLANK('Post Process Calc.'!A7),"",'Post Process Calc.'!A7)</f>
        <v>2.6090999675750735</v>
      </c>
      <c r="EL7" s="243">
        <f>IF(ISBLANK('Post Process Calc.'!C7),"",'Post Process Calc.'!C7)</f>
        <v>2.2815212816208186E-2</v>
      </c>
      <c r="EM7" s="243">
        <f>IF(ISBLANK('Post Process Calc.'!D7),"",'Post Process Calc.'!D7)</f>
        <v>0</v>
      </c>
      <c r="EN7" s="243">
        <f>IF(ISBLANK('Post Process Calc.'!E7),"",'Post Process Calc.'!E7)</f>
        <v>3.5065038854593049</v>
      </c>
      <c r="EO7" s="243">
        <f>IF(ISBLANK('Post Process Calc.'!F7),"",'Post Process Calc.'!F7)</f>
        <v>-2.8728329475562017E-2</v>
      </c>
      <c r="EP7" s="243">
        <f>IF(ISBLANK('Post Process Calc.'!G7),"",'Post Process Calc.'!G7)</f>
        <v>-2.5755388885567985E-3</v>
      </c>
      <c r="EQ7" s="243">
        <f>IF(ISBLANK('Post Process Calc.'!H7),"",'Post Process Calc.'!H7)</f>
        <v>2.4315697743294358E-3</v>
      </c>
      <c r="ER7" s="243">
        <f>IF(ISBLANK('Post Process Calc.'!I7),"",'Post Process Calc.'!I7)</f>
        <v>-1.4053567781549267E-2</v>
      </c>
      <c r="ES7" s="243">
        <f>IF(ISBLANK('Post Process Calc.'!J7),"",'Post Process Calc.'!J7)</f>
        <v>3.2961488239212126E-3</v>
      </c>
      <c r="ET7" s="243">
        <f>IF(ISBLANK('Post Process Calc.'!K7),"",'Post Process Calc.'!K7)</f>
        <v>8.0967790857635766E-2</v>
      </c>
      <c r="EU7" s="243">
        <f>IF(ISBLANK('Post Process Calc.'!L7),"",'Post Process Calc.'!L7)</f>
        <v>-8.0147364350930637E-3</v>
      </c>
      <c r="EV7" s="243">
        <f>IF(ISBLANK('Post Process Calc.'!M7),"",'Post Process Calc.'!M7)</f>
        <v>-5.1504022615961133E-2</v>
      </c>
      <c r="EW7" s="243">
        <f>IF(ISBLANK('Post Process Calc.'!N7),"",'Post Process Calc.'!N7)</f>
        <v>0</v>
      </c>
      <c r="EX7" s="243">
        <f>IF(ISBLANK('Post Process Calc.'!O7),"",'Post Process Calc.'!O7)</f>
        <v>0</v>
      </c>
      <c r="EY7" s="243">
        <f>IF(ISBLANK('Post Process Calc.'!P7),"",'Post Process Calc.'!P7)</f>
        <v>0</v>
      </c>
      <c r="EZ7" s="243">
        <f>IF(ISBLANK('Post Process Calc.'!Q7),"",'Post Process Calc.'!Q7)</f>
        <v>4.3994922326562366E-2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-9.3610832169223973E-2</v>
      </c>
      <c r="FN7" s="243">
        <f>IF(ISBLANK('Post Process Calc.'!AE7),"",'Post Process Calc.'!AE7)</f>
        <v>-0.122339161644786</v>
      </c>
      <c r="FO7" s="243">
        <f>IF(ISBLANK('Post Process Calc.'!AF7),"",'Post Process Calc.'!AF7)</f>
        <v>-0.20796531970591664</v>
      </c>
      <c r="FP7" s="243">
        <f>IF(ISBLANK('Post Process Calc.'!AG7),"",'Post Process Calc.'!AG7)</f>
        <v>0.54336325420953946</v>
      </c>
      <c r="FQ7" s="243">
        <f>IF(ISBLANK('Post Process Calc.'!AH7),"",'Post Process Calc.'!AH7)</f>
        <v>0</v>
      </c>
      <c r="FR7" s="243">
        <f>IF(ISBLANK('Post Process Calc.'!AI7),"",'Post Process Calc.'!AI7)</f>
        <v>-9.8986724846985549E-2</v>
      </c>
      <c r="FS7" s="243">
        <f>IF(ISBLANK('Post Process Calc.'!AJ7),"",'Post Process Calc.'!AJ7)</f>
        <v>0</v>
      </c>
    </row>
    <row r="8" spans="1:175">
      <c r="A8" s="238" t="str">
        <f>IF(Glutamine!B11&lt;&gt;0,Glutamine!$B$1,"")</f>
        <v>XB51</v>
      </c>
      <c r="B8" s="238">
        <f>IF(ISBLANK(Glutamine!A11),"",Glutamine!A11)</f>
        <v>4</v>
      </c>
      <c r="C8" s="245">
        <f>IF(ISBLANK(Glutamine!B11),"",Glutamine!B11)</f>
        <v>3.9770833333313931</v>
      </c>
      <c r="D8" s="246">
        <f>IF(ISBLANK(Glutamine!C11),"",Glutamine!C11)</f>
        <v>95.449999999953434</v>
      </c>
      <c r="E8" s="238">
        <f>IF(ISBLANK(Glutamine!D11),"",Glutamine!D11)</f>
        <v>20</v>
      </c>
      <c r="F8" s="238" t="str">
        <f>IF(ISBLANK(Glutamine!E12),"",Glutamine!E12)</f>
        <v/>
      </c>
      <c r="G8" s="238" t="str">
        <f>IF(ISBLANK(Glutamine!G11),"",Glutamine!G11)</f>
        <v/>
      </c>
      <c r="H8" s="243">
        <f>IF(ISBLANK(Glutamine!H11),"",Glutamine!H11)</f>
        <v>2.6090999675750735</v>
      </c>
      <c r="I8" s="243">
        <f>IF(ISBLANK(Glutamine!I11),"",Glutamine!I11)</f>
        <v>2.3031147254761297E-2</v>
      </c>
      <c r="J8" s="243">
        <f>IF(ISBLANK(Glutamine!J11),"",Glutamine!J11)</f>
        <v>2.6321311148298348</v>
      </c>
      <c r="K8" s="243">
        <f>IF(ISBLANK(Glutamine!K11),"",Glutamine!K11)</f>
        <v>99.125</v>
      </c>
      <c r="L8" s="238" t="str">
        <f>IF(ISBLANK(Glutamine!L11),"",Glutamine!L11)</f>
        <v/>
      </c>
      <c r="M8" s="238" t="str">
        <f>IF(ISBLANK(Glutamine!M11),"",Glutamine!M11)</f>
        <v/>
      </c>
      <c r="N8" s="238" t="str">
        <f>IF(ISBLANK(Glutamine!N11),"",Glutamine!N11)</f>
        <v/>
      </c>
      <c r="O8" s="238" t="str">
        <f>IF(ISBLANK(Glutamine!O11),"",Glutamine!O11)</f>
        <v/>
      </c>
      <c r="P8" s="238" t="str">
        <f>IF(ISBLANK(Glutamine!P11),"",Glutamine!P11)</f>
        <v/>
      </c>
      <c r="Q8" s="238" t="str">
        <f>IF(ISBLANK(Glutamine!Q11),"",Glutamine!Q11)</f>
        <v/>
      </c>
      <c r="R8" s="238">
        <f>IF(ISBLANK(Glutamine!R11),"",Glutamine!R11)</f>
        <v>345</v>
      </c>
      <c r="S8" s="238">
        <f>IF(ISBLANK(Glutamine!S11),"",Glutamine!S11)</f>
        <v>20.71</v>
      </c>
      <c r="T8" s="243">
        <f>IF(ISBLANK(Glutamine!U11),"",Glutamine!U11)</f>
        <v>0.25800000000000001</v>
      </c>
      <c r="U8" s="243">
        <f>IF(ISBLANK(Glutamine!V11),"",Glutamine!V11)</f>
        <v>2.1360000000000001</v>
      </c>
      <c r="V8" s="243">
        <f>IF(ISBLANK(Glutamine!W11),"",Glutamine!W11)</f>
        <v>5.6870000000000003</v>
      </c>
      <c r="W8" s="243">
        <f>IF(ISBLANK(Glutamine!X11),"",Glutamine!X11)</f>
        <v>1.593</v>
      </c>
      <c r="X8" s="243">
        <f>IF(ISBLANK(Glutamine!Y11),"",Glutamine!Y11)</f>
        <v>0.84899999999999998</v>
      </c>
      <c r="Y8" s="243">
        <f>IF(ISBLANK(Glutamine!Z11),"",Glutamine!Z11)</f>
        <v>33.082439663402823</v>
      </c>
      <c r="Z8" s="243">
        <f>IF(ISBLANK(Glutamine!AA11),"",Glutamine!AA11)</f>
        <v>0.64800000000000002</v>
      </c>
      <c r="AA8" s="243">
        <f>IF(ISBLANK(Glutamine!AB11),"",Glutamine!AB11)</f>
        <v>6.2320000000000002</v>
      </c>
      <c r="AB8" s="243">
        <f>IF(ISBLANK(Glutamine!AC11),"",Glutamine!AC11)</f>
        <v>0</v>
      </c>
      <c r="AC8" s="243">
        <f>IF(ISBLANK(Glutamine!AD11),"",Glutamine!AD11)</f>
        <v>0</v>
      </c>
      <c r="AD8" s="243">
        <f>IF(ISBLANK(Glutamine!AE11),"",Glutamine!AE11)</f>
        <v>0</v>
      </c>
      <c r="AE8" s="243">
        <f>IF(ISBLANK(Glutamine!AF11),"",Glutamine!AF11)</f>
        <v>5.7726465364120783</v>
      </c>
      <c r="AF8" s="243">
        <f>IF(ISBLANK(Glutamine!AG11),"",Glutamine!AG11)</f>
        <v>0</v>
      </c>
      <c r="AG8" s="243">
        <f>IF(ISBLANK(Glutamine!AH11),"",Glutamine!AH11)</f>
        <v>0</v>
      </c>
      <c r="AH8" s="243">
        <f>IF(ISBLANK(Glutamine!AI11),"",Glutamine!AI11)</f>
        <v>0</v>
      </c>
      <c r="AI8" s="243">
        <f>IF(ISBLANK(Glutamine!AJ11),"",Glutamine!AJ11)</f>
        <v>0</v>
      </c>
      <c r="AJ8" s="243">
        <f>IF(ISBLANK(Glutamine!AK11),"",Glutamine!AK11)</f>
        <v>0</v>
      </c>
      <c r="AK8" s="243">
        <f>IF(ISBLANK(Glutamine!AL11),"",Glutamine!AL11)</f>
        <v>0</v>
      </c>
      <c r="AL8" s="243">
        <f>IF(ISBLANK(Glutamine!AM11),"",Glutamine!AM11)</f>
        <v>0</v>
      </c>
      <c r="AM8" s="243">
        <f>IF(ISBLANK(Glutamine!AN11),"",Glutamine!AN11)</f>
        <v>0</v>
      </c>
      <c r="AN8" s="243">
        <f>IF(ISBLANK(Glutamine!AO11),"",Glutamine!AO11)</f>
        <v>0</v>
      </c>
      <c r="AO8" s="243">
        <f>IF(ISBLANK(Glutamine!AP11),"",Glutamine!AP11)</f>
        <v>0</v>
      </c>
      <c r="AP8" s="243">
        <f>IF(ISBLANK(Glutamine!AQ11),"",Glutamine!AQ11)</f>
        <v>0</v>
      </c>
      <c r="AQ8" s="243">
        <f>IF(ISBLANK(Glutamine!AR11),"",Glutamine!AR11)</f>
        <v>0</v>
      </c>
      <c r="AR8" s="243" t="str">
        <f>IF(ISBLANK(Glutamine!AS11),"",Glutamine!AS11)</f>
        <v/>
      </c>
      <c r="AS8" s="243" t="str">
        <f>IF(ISBLANK(Glutamine!AT11),"",Glutamine!AT11)</f>
        <v/>
      </c>
      <c r="AT8" s="243" t="str">
        <f>IF(ISBLANK(Glutamine!AU11),"",Glutamine!AU11)</f>
        <v/>
      </c>
      <c r="AU8" s="243" t="str">
        <f>IF(ISBLANK(Glutamine!AV11),"",Glutamine!AV11)</f>
        <v/>
      </c>
      <c r="AV8" s="243" t="str">
        <f>IF(ISBLANK(Glutamine!AW11),"",Glutamine!AW11)</f>
        <v/>
      </c>
      <c r="AW8" s="243" t="str">
        <f>IF(ISBLANK(Glutamine!AX11),"",Glutamine!AX11)</f>
        <v/>
      </c>
      <c r="AX8" s="243" t="str">
        <f>IF(ISBLANK(Glutamine!AY11),"",Glutamine!AY11)</f>
        <v/>
      </c>
      <c r="AY8" s="243" t="str">
        <f>IF(ISBLANK(Glutamine!AZ11),"",Glutamine!AZ11)</f>
        <v/>
      </c>
      <c r="AZ8" s="243" t="str">
        <f>IF(ISBLANK(Glutamine!BA11),"",Glutamine!BA11)</f>
        <v/>
      </c>
      <c r="BA8" s="243" t="str">
        <f>IF(ISBLANK(Glutamine!BB11),"",Glutamine!BB11)</f>
        <v/>
      </c>
      <c r="BB8" s="243" t="str">
        <f>IF(ISBLANK(Glutamine!BC11),"",Glutamine!BC11)</f>
        <v/>
      </c>
      <c r="BC8" s="243" t="str">
        <f>IF(ISBLANK(Glutamine!BE11),"",Glutamine!BE11)</f>
        <v/>
      </c>
      <c r="BD8" s="243" t="str">
        <f>IF(ISBLANK(Glutamine!BF11),"",Glutamine!BF11)</f>
        <v/>
      </c>
      <c r="BE8" s="243" t="str">
        <f>IF(ISBLANK(Glutamine!BG11),"",Glutamine!BG11)</f>
        <v/>
      </c>
      <c r="BF8" s="243" t="str">
        <f>IF(ISBLANK(Glutamine!BI11),"",Glutamine!BI11)</f>
        <v/>
      </c>
      <c r="BG8" s="243" t="str">
        <f>IF(ISBLANK(Glutamine!BJ11),"",Glutamine!BJ11)</f>
        <v/>
      </c>
      <c r="BH8" s="243" t="str">
        <f>IF(ISBLANK(Glutamine!BK11),"",Glutamine!BK11)</f>
        <v/>
      </c>
      <c r="BI8" s="243" t="str">
        <f>IF(ISBLANK(Glutamine!BL11),"",Glutamine!BL11)</f>
        <v/>
      </c>
      <c r="BJ8" s="243" t="str">
        <f>IF(ISBLANK(Glutamine!BM11),"",Glutamine!BM11)</f>
        <v/>
      </c>
      <c r="BK8" s="243" t="str">
        <f>IF(ISBLANK(Glutamine!BN11),"",Glutamine!BN11)</f>
        <v/>
      </c>
      <c r="BL8" s="243" t="str">
        <f>IF(ISBLANK(Glutamine!BO11),"",Glutamine!BO11)</f>
        <v/>
      </c>
      <c r="BM8" s="243">
        <f>IF(ISBLANK(Glutamine!BP11),"",Glutamine!BP11)</f>
        <v>0</v>
      </c>
      <c r="BN8" s="238">
        <f>IF(ISBLANK('In Process Calc.'!B8),"",ROUND('In Process Calc.'!B8,2))</f>
        <v>4.83</v>
      </c>
      <c r="BO8" s="238">
        <f>IF(ISBLANK('In Process Calc.'!C8),"",ROUND('In Process Calc.'!C8,2))</f>
        <v>115.88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6873.0426911666036</v>
      </c>
      <c r="BV8" s="243">
        <f>IF(ISBLANK('In Process Calc.'!M8),"",'In Process Calc.'!M8)</f>
        <v>0</v>
      </c>
      <c r="BW8" s="243">
        <f>IF(ISBLANK('In Process Calc.'!N8),"",'In Process Calc.'!N8)</f>
        <v>140.58590962962964</v>
      </c>
      <c r="BX8" s="243">
        <f>IF(ISBLANK('In Process Calc.'!O8),"",'In Process Calc.'!O8)</f>
        <v>-0.97580677777777769</v>
      </c>
      <c r="BY8" s="243">
        <f>IF(ISBLANK('In Process Calc.'!P8),"",'In Process Calc.'!P8)</f>
        <v>-0.69099285185185233</v>
      </c>
      <c r="BZ8" s="243">
        <f>IF(ISBLANK('In Process Calc.'!Q8),"",'In Process Calc.'!Q8)</f>
        <v>-0.32574733333333317</v>
      </c>
      <c r="CA8" s="243">
        <f>IF(ISBLANK('In Process Calc.'!R8),"",'In Process Calc.'!R8)</f>
        <v>-7.3289185185185068E-2</v>
      </c>
      <c r="CB8" s="243">
        <f>IF(ISBLANK('In Process Calc.'!S8),"",'In Process Calc.'!S8)</f>
        <v>0.46410481481481453</v>
      </c>
      <c r="CC8" s="243">
        <f>IF(ISBLANK('In Process Calc.'!T8),"",'In Process Calc.'!T8)</f>
        <v>12.867750240484616</v>
      </c>
      <c r="CD8" s="243">
        <f>IF(ISBLANK('In Process Calc.'!U8),"",'In Process Calc.'!U8)</f>
        <v>-1.7975822222222222</v>
      </c>
      <c r="CE8" s="243">
        <f>IF(ISBLANK('In Process Calc.'!V8),"",'In Process Calc.'!V8)</f>
        <v>-13.546547777777782</v>
      </c>
      <c r="CF8" s="243">
        <f>IF(ISBLANK('In Process Calc.'!W8),"",'In Process Calc.'!W8)</f>
        <v>0</v>
      </c>
      <c r="CG8" s="243">
        <f>IF(ISBLANK('In Process Calc.'!X8),"",'In Process Calc.'!X8)</f>
        <v>0</v>
      </c>
      <c r="CH8" s="243">
        <f>IF(ISBLANK('In Process Calc.'!Y8),"",'In Process Calc.'!Y8)</f>
        <v>0</v>
      </c>
      <c r="CI8" s="243">
        <f>IF(ISBLANK('In Process Calc.'!Z8),"",'In Process Calc.'!Z8)</f>
        <v>12.624469607262681</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-20.678064629629638</v>
      </c>
      <c r="CW8" s="243">
        <f>IF(ISBLANK('In Process Calc.'!AN8),"",'In Process Calc.'!AN8)</f>
        <v>-21.653871407407415</v>
      </c>
      <c r="CX8" s="243">
        <f>IF(ISBLANK('In Process Calc.'!AO8),"",'In Process Calc.'!AO8)</f>
        <v>-76.750703962963001</v>
      </c>
      <c r="CY8" s="243">
        <f>IF(ISBLANK('In Process Calc.'!AP8),"",'In Process Calc.'!AP8)</f>
        <v>0</v>
      </c>
      <c r="CZ8" s="243">
        <f>IF(ISBLANK('In Process Calc.'!AQ8),"",'In Process Calc.'!AQ8)</f>
        <v>0</v>
      </c>
      <c r="DA8" s="243">
        <f>IF(ISBLANK('In Process Calc.'!AR8),"",'In Process Calc.'!AR8)</f>
        <v>2.004706301442457E-2</v>
      </c>
      <c r="DB8" s="243">
        <f>IF(ISBLANK('In Process Calc.'!AS8),"",'In Process Calc.'!AS8)</f>
        <v>2.0333320052524622E-2</v>
      </c>
      <c r="DC8" s="243">
        <f>IF(ISBLANK('In Process Calc.'!AT8),"",'In Process Calc.'!AT8)</f>
        <v>2.862570381000523E-4</v>
      </c>
      <c r="DD8" s="243">
        <f>IF(ISBLANK('In Process Calc.'!AU8),"",'In Process Calc.'!AU8)</f>
        <v>0.81786637127224016</v>
      </c>
      <c r="DE8" s="243">
        <f>IF(ISBLANK('In Process Calc.'!AV8),"",'In Process Calc.'!AV8)</f>
        <v>-4.8411657884703529E-3</v>
      </c>
      <c r="DF8" s="243">
        <f>IF(ISBLANK('In Process Calc.'!AW8),"",'In Process Calc.'!AW8)</f>
        <v>-4.3236351505456152E-3</v>
      </c>
      <c r="DG8" s="243">
        <f>IF(ISBLANK('In Process Calc.'!AX8),"",'In Process Calc.'!AX8)</f>
        <v>-1.255938410966018E-2</v>
      </c>
      <c r="DH8" s="243">
        <f>IF(ISBLANK('In Process Calc.'!AY8),"",'In Process Calc.'!AY8)</f>
        <v>-3.238146279605494E-3</v>
      </c>
      <c r="DI8" s="243">
        <f>IF(ISBLANK('In Process Calc.'!AZ8),"",'In Process Calc.'!AZ8)</f>
        <v>6.572436238320965E-4</v>
      </c>
      <c r="DJ8" s="243">
        <f>IF(ISBLANK('In Process Calc.'!BA8),"",'In Process Calc.'!BA8)</f>
        <v>5.4698722786507108E-2</v>
      </c>
      <c r="DK8" s="243">
        <f>IF(ISBLANK('In Process Calc.'!BB8),"",'In Process Calc.'!BB8)</f>
        <v>-4.7419862837727771E-3</v>
      </c>
      <c r="DL8" s="243">
        <f>IF(ISBLANK('In Process Calc.'!BC8),"",'In Process Calc.'!BC8)</f>
        <v>-5.0668687790422912E-2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-0.10998803762371503</v>
      </c>
      <c r="ED8" s="243">
        <f>IF(ISBLANK('In Process Calc.'!BU8),"",'In Process Calc.'!BU8)</f>
        <v>-0.10514687183524468</v>
      </c>
      <c r="EE8" s="243">
        <f>IF(ISBLANK('In Process Calc.'!BV8),"",'In Process Calc.'!BV8)</f>
        <v>-0.37676533845373328</v>
      </c>
      <c r="EF8" s="243">
        <f>IF(ISBLANK('In Process Calc.'!BW8),"",'In Process Calc.'!BW8)</f>
        <v>3.9434617429925517E-3</v>
      </c>
      <c r="EG8" s="243">
        <f>IF(ISBLANK('In Process Calc.'!BX8),"",'In Process Calc.'!BX8)</f>
        <v>0.39469790489112777</v>
      </c>
      <c r="EH8" s="243">
        <f>IF(ISBLANK('In Process Calc.'!BY8),"",'In Process Calc.'!BY8)</f>
        <v>0</v>
      </c>
      <c r="EI8" s="243">
        <f>IF(ISBLANK('In Process Calc.'!BZ8),"",'In Process Calc.'!BZ8)</f>
        <v>-8.6692815521142552E-2</v>
      </c>
      <c r="EJ8" s="243">
        <f>IF(ISBLANK('In Process Calc.'!CA8),"",'In Process Calc.'!CA8)</f>
        <v>0</v>
      </c>
      <c r="EK8" s="243">
        <f>IF(ISBLANK('Post Process Calc.'!A8),"",'Post Process Calc.'!A8)</f>
        <v>3.9289001060485846</v>
      </c>
      <c r="EL8" s="243">
        <f>IF(ISBLANK('Post Process Calc.'!C8),"",'Post Process Calc.'!C8)</f>
        <v>2.058288572864507E-2</v>
      </c>
      <c r="EM8" s="243">
        <f>IF(ISBLANK('Post Process Calc.'!D8),"",'Post Process Calc.'!D8)</f>
        <v>0</v>
      </c>
      <c r="EN8" s="243">
        <f>IF(ISBLANK('Post Process Calc.'!E8),"",'Post Process Calc.'!E8)</f>
        <v>3.4485853315140464</v>
      </c>
      <c r="EO8" s="243">
        <f>IF(ISBLANK('Post Process Calc.'!F8),"",'Post Process Calc.'!F8)</f>
        <v>-2.3522753717361469E-2</v>
      </c>
      <c r="EP8" s="243">
        <f>IF(ISBLANK('Post Process Calc.'!G8),"",'Post Process Calc.'!G8)</f>
        <v>-1.4906083022295689E-3</v>
      </c>
      <c r="EQ8" s="243">
        <f>IF(ISBLANK('Post Process Calc.'!H8),"",'Post Process Calc.'!H8)</f>
        <v>4.0145403770987173E-3</v>
      </c>
      <c r="ER8" s="243">
        <f>IF(ISBLANK('Post Process Calc.'!I8),"",'Post Process Calc.'!I8)</f>
        <v>-9.1139346601547874E-3</v>
      </c>
      <c r="ES8" s="243">
        <f>IF(ISBLANK('Post Process Calc.'!J8),"",'Post Process Calc.'!J8)</f>
        <v>2.5485637189177858E-3</v>
      </c>
      <c r="ET8" s="243">
        <f>IF(ISBLANK('Post Process Calc.'!K8),"",'Post Process Calc.'!K8)</f>
        <v>7.1817658299274681E-2</v>
      </c>
      <c r="EU8" s="243">
        <f>IF(ISBLANK('Post Process Calc.'!L8),"",'Post Process Calc.'!L8)</f>
        <v>-7.3736015101016055E-3</v>
      </c>
      <c r="EV8" s="243">
        <f>IF(ISBLANK('Post Process Calc.'!M8),"",'Post Process Calc.'!M8)</f>
        <v>-2.8652684533508384E-2</v>
      </c>
      <c r="EW8" s="243">
        <f>IF(ISBLANK('Post Process Calc.'!N8),"",'Post Process Calc.'!N8)</f>
        <v>0</v>
      </c>
      <c r="EX8" s="243">
        <f>IF(ISBLANK('Post Process Calc.'!O8),"",'Post Process Calc.'!O8)</f>
        <v>0</v>
      </c>
      <c r="EY8" s="243">
        <f>IF(ISBLANK('Post Process Calc.'!P8),"",'Post Process Calc.'!P8)</f>
        <v>0</v>
      </c>
      <c r="EZ8" s="243">
        <f>IF(ISBLANK('Post Process Calc.'!Q8),"",'Post Process Calc.'!Q8)</f>
        <v>2.9857828146996605E-2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-5.2666870494398797E-2</v>
      </c>
      <c r="FN8" s="243">
        <f>IF(ISBLANK('Post Process Calc.'!AE8),"",'Post Process Calc.'!AE8)</f>
        <v>-7.6189624211760273E-2</v>
      </c>
      <c r="FO8" s="243">
        <f>IF(ISBLANK('Post Process Calc.'!AF8),"",'Post Process Calc.'!AF8)</f>
        <v>-8.1427652828326161E-2</v>
      </c>
      <c r="FP8" s="243">
        <f>IF(ISBLANK('Post Process Calc.'!AG8),"",'Post Process Calc.'!AG8)</f>
        <v>0.41574494148186608</v>
      </c>
      <c r="FQ8" s="243">
        <f>IF(ISBLANK('Post Process Calc.'!AH8),"",'Post Process Calc.'!AH8)</f>
        <v>0</v>
      </c>
      <c r="FR8" s="243">
        <f>IF(ISBLANK('Post Process Calc.'!AI8),"",'Post Process Calc.'!AI8)</f>
        <v>-0.10267114919529581</v>
      </c>
      <c r="FS8" s="243">
        <f>IF(ISBLANK('Post Process Calc.'!AJ8),"",'Post Process Calc.'!AJ8)</f>
        <v>0</v>
      </c>
    </row>
    <row r="9" spans="1:175">
      <c r="A9" s="238" t="str">
        <f>IF(Glutamine!B12&lt;&gt;0,Glutamine!$B$1,"")</f>
        <v>XB51</v>
      </c>
      <c r="B9" s="238">
        <f>IF(ISBLANK(Glutamine!A12),"",Glutamine!A12)</f>
        <v>5</v>
      </c>
      <c r="C9" s="245">
        <f>IF(ISBLANK(Glutamine!B12),"",Glutamine!B12)</f>
        <v>4.828472222223354</v>
      </c>
      <c r="D9" s="246">
        <f>IF(ISBLANK(Glutamine!C12),"",Glutamine!C12)</f>
        <v>115.8833333333605</v>
      </c>
      <c r="E9" s="238">
        <f>IF(ISBLANK(Glutamine!D12),"",Glutamine!D12)</f>
        <v>35</v>
      </c>
      <c r="F9" s="238" t="str">
        <f>IF(ISBLANK(Glutamine!E13),"",Glutamine!E13)</f>
        <v/>
      </c>
      <c r="G9" s="238" t="str">
        <f>IF(ISBLANK(Glutamine!G12),"",Glutamine!G12)</f>
        <v/>
      </c>
      <c r="H9" s="243">
        <f>IF(ISBLANK(Glutamine!H12),"",Glutamine!H12)</f>
        <v>3.9289001060485846</v>
      </c>
      <c r="I9" s="243">
        <f>IF(ISBLANK(Glutamine!I12),"",Glutamine!I12)</f>
        <v>4.1964126657235035E-2</v>
      </c>
      <c r="J9" s="243">
        <f>IF(ISBLANK(Glutamine!J12),"",Glutamine!J12)</f>
        <v>3.9708642327058197</v>
      </c>
      <c r="K9" s="243">
        <f>IF(ISBLANK(Glutamine!K12),"",Glutamine!K12)</f>
        <v>98.943199157714844</v>
      </c>
      <c r="L9" s="238" t="str">
        <f>IF(ISBLANK(Glutamine!L12),"",Glutamine!L12)</f>
        <v/>
      </c>
      <c r="M9" s="238" t="str">
        <f>IF(ISBLANK(Glutamine!M12),"",Glutamine!M12)</f>
        <v/>
      </c>
      <c r="N9" s="238" t="str">
        <f>IF(ISBLANK(Glutamine!N12),"",Glutamine!N12)</f>
        <v/>
      </c>
      <c r="O9" s="238" t="str">
        <f>IF(ISBLANK(Glutamine!O12),"",Glutamine!O12)</f>
        <v/>
      </c>
      <c r="P9" s="238" t="str">
        <f>IF(ISBLANK(Glutamine!P12),"",Glutamine!P12)</f>
        <v/>
      </c>
      <c r="Q9" s="238" t="str">
        <f>IF(ISBLANK(Glutamine!Q12),"",Glutamine!Q12)</f>
        <v/>
      </c>
      <c r="R9" s="238">
        <f>IF(ISBLANK(Glutamine!R12),"",Glutamine!R12)</f>
        <v>375</v>
      </c>
      <c r="S9" s="238">
        <f>IF(ISBLANK(Glutamine!S12),"",Glutamine!S12)</f>
        <v>75.08</v>
      </c>
      <c r="T9" s="243">
        <f>IF(ISBLANK(Glutamine!U12),"",Glutamine!U12)</f>
        <v>0.57899999999999996</v>
      </c>
      <c r="U9" s="243">
        <f>IF(ISBLANK(Glutamine!V12),"",Glutamine!V12)</f>
        <v>2.411</v>
      </c>
      <c r="V9" s="243">
        <f>IF(ISBLANK(Glutamine!W12),"",Glutamine!W12)</f>
        <v>6.4889999999999999</v>
      </c>
      <c r="W9" s="243">
        <f>IF(ISBLANK(Glutamine!X12),"",Glutamine!X12)</f>
        <v>1.7989999999999999</v>
      </c>
      <c r="X9" s="243">
        <f>IF(ISBLANK(Glutamine!Y12),"",Glutamine!Y12)</f>
        <v>0.8</v>
      </c>
      <c r="Y9" s="243">
        <f>IF(ISBLANK(Glutamine!Z12),"",Glutamine!Z12)</f>
        <v>34.248096094495885</v>
      </c>
      <c r="Z9" s="243">
        <f>IF(ISBLANK(Glutamine!AA12),"",Glutamine!AA12)</f>
        <v>0.96</v>
      </c>
      <c r="AA9" s="243">
        <f>IF(ISBLANK(Glutamine!AB12),"",Glutamine!AB12)</f>
        <v>9.57</v>
      </c>
      <c r="AB9" s="243">
        <f>IF(ISBLANK(Glutamine!AC12),"",Glutamine!AC12)</f>
        <v>0</v>
      </c>
      <c r="AC9" s="243">
        <f>IF(ISBLANK(Glutamine!AD12),"",Glutamine!AD12)</f>
        <v>0</v>
      </c>
      <c r="AD9" s="243">
        <f>IF(ISBLANK(Glutamine!AE12),"",Glutamine!AE12)</f>
        <v>0</v>
      </c>
      <c r="AE9" s="243">
        <f>IF(ISBLANK(Glutamine!AF12),"",Glutamine!AF12)</f>
        <v>7.659857904085257</v>
      </c>
      <c r="AF9" s="243">
        <f>IF(ISBLANK(Glutamine!AG12),"",Glutamine!AG12)</f>
        <v>0</v>
      </c>
      <c r="AG9" s="243">
        <f>IF(ISBLANK(Glutamine!AH12),"",Glutamine!AH12)</f>
        <v>0</v>
      </c>
      <c r="AH9" s="243">
        <f>IF(ISBLANK(Glutamine!AI12),"",Glutamine!AI12)</f>
        <v>0</v>
      </c>
      <c r="AI9" s="243">
        <f>IF(ISBLANK(Glutamine!AJ12),"",Glutamine!AJ12)</f>
        <v>0</v>
      </c>
      <c r="AJ9" s="243">
        <f>IF(ISBLANK(Glutamine!AK12),"",Glutamine!AK12)</f>
        <v>0</v>
      </c>
      <c r="AK9" s="243">
        <f>IF(ISBLANK(Glutamine!AL12),"",Glutamine!AL12)</f>
        <v>0</v>
      </c>
      <c r="AL9" s="243">
        <f>IF(ISBLANK(Glutamine!AM12),"",Glutamine!AM12)</f>
        <v>0</v>
      </c>
      <c r="AM9" s="243">
        <f>IF(ISBLANK(Glutamine!AN12),"",Glutamine!AN12)</f>
        <v>0</v>
      </c>
      <c r="AN9" s="243">
        <f>IF(ISBLANK(Glutamine!AO12),"",Glutamine!AO12)</f>
        <v>0</v>
      </c>
      <c r="AO9" s="243">
        <f>IF(ISBLANK(Glutamine!AP12),"",Glutamine!AP12)</f>
        <v>0</v>
      </c>
      <c r="AP9" s="243">
        <f>IF(ISBLANK(Glutamine!AQ12),"",Glutamine!AQ12)</f>
        <v>0</v>
      </c>
      <c r="AQ9" s="243">
        <f>IF(ISBLANK(Glutamine!AR12),"",Glutamine!AR12)</f>
        <v>0</v>
      </c>
      <c r="AR9" s="243" t="str">
        <f>IF(ISBLANK(Glutamine!AS12),"",Glutamine!AS12)</f>
        <v/>
      </c>
      <c r="AS9" s="243" t="str">
        <f>IF(ISBLANK(Glutamine!AT12),"",Glutamine!AT12)</f>
        <v/>
      </c>
      <c r="AT9" s="243" t="str">
        <f>IF(ISBLANK(Glutamine!AU12),"",Glutamine!AU12)</f>
        <v/>
      </c>
      <c r="AU9" s="243" t="str">
        <f>IF(ISBLANK(Glutamine!AV12),"",Glutamine!AV12)</f>
        <v/>
      </c>
      <c r="AV9" s="243" t="str">
        <f>IF(ISBLANK(Glutamine!AW12),"",Glutamine!AW12)</f>
        <v/>
      </c>
      <c r="AW9" s="243" t="str">
        <f>IF(ISBLANK(Glutamine!AX12),"",Glutamine!AX12)</f>
        <v/>
      </c>
      <c r="AX9" s="243" t="str">
        <f>IF(ISBLANK(Glutamine!AY12),"",Glutamine!AY12)</f>
        <v/>
      </c>
      <c r="AY9" s="243" t="str">
        <f>IF(ISBLANK(Glutamine!AZ12),"",Glutamine!AZ12)</f>
        <v/>
      </c>
      <c r="AZ9" s="243" t="str">
        <f>IF(ISBLANK(Glutamine!BA12),"",Glutamine!BA12)</f>
        <v/>
      </c>
      <c r="BA9" s="243" t="str">
        <f>IF(ISBLANK(Glutamine!BB12),"",Glutamine!BB12)</f>
        <v/>
      </c>
      <c r="BB9" s="243" t="str">
        <f>IF(ISBLANK(Glutamine!BC12),"",Glutamine!BC12)</f>
        <v/>
      </c>
      <c r="BC9" s="243" t="str">
        <f>IF(ISBLANK(Glutamine!BE12),"",Glutamine!BE12)</f>
        <v/>
      </c>
      <c r="BD9" s="243" t="str">
        <f>IF(ISBLANK(Glutamine!BF12),"",Glutamine!BF12)</f>
        <v/>
      </c>
      <c r="BE9" s="243" t="str">
        <f>IF(ISBLANK(Glutamine!BG12),"",Glutamine!BG12)</f>
        <v/>
      </c>
      <c r="BF9" s="243" t="str">
        <f>IF(ISBLANK(Glutamine!BI12),"",Glutamine!BI12)</f>
        <v/>
      </c>
      <c r="BG9" s="243" t="str">
        <f>IF(ISBLANK(Glutamine!BJ12),"",Glutamine!BJ12)</f>
        <v/>
      </c>
      <c r="BH9" s="243" t="str">
        <f>IF(ISBLANK(Glutamine!BK12),"",Glutamine!BK12)</f>
        <v/>
      </c>
      <c r="BI9" s="243" t="str">
        <f>IF(ISBLANK(Glutamine!BL12),"",Glutamine!BL12)</f>
        <v/>
      </c>
      <c r="BJ9" s="243" t="str">
        <f>IF(ISBLANK(Glutamine!BM12),"",Glutamine!BM12)</f>
        <v/>
      </c>
      <c r="BK9" s="243" t="str">
        <f>IF(ISBLANK(Glutamine!BN12),"",Glutamine!BN12)</f>
        <v/>
      </c>
      <c r="BL9" s="243" t="str">
        <f>IF(ISBLANK(Glutamine!BO12),"",Glutamine!BO12)</f>
        <v/>
      </c>
      <c r="BM9" s="243">
        <f>IF(ISBLANK(Glutamine!BP12),"",Glutamine!BP12)</f>
        <v>0</v>
      </c>
      <c r="BN9" s="238">
        <f>IF(ISBLANK('In Process Calc.'!B9),"",ROUND('In Process Calc.'!B9,2))</f>
        <v>5.88</v>
      </c>
      <c r="BO9" s="238">
        <f>IF(ISBLANK('In Process Calc.'!C9),"",ROUND('In Process Calc.'!C9,2))</f>
        <v>141.08000000000001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11714.652945386082</v>
      </c>
      <c r="BV9" s="243">
        <f>IF(ISBLANK('In Process Calc.'!M9),"",'In Process Calc.'!M9)</f>
        <v>0</v>
      </c>
      <c r="BW9" s="243">
        <f>IF(ISBLANK('In Process Calc.'!N9),"",'In Process Calc.'!N9)</f>
        <v>367.41201777777781</v>
      </c>
      <c r="BX9" s="243">
        <f>IF(ISBLANK('In Process Calc.'!O9),"",'In Process Calc.'!O9)</f>
        <v>-2.5364640000000001</v>
      </c>
      <c r="BY9" s="243">
        <f>IF(ISBLANK('In Process Calc.'!P9),"",'In Process Calc.'!P9)</f>
        <v>-1.7317006666666663</v>
      </c>
      <c r="BZ9" s="243">
        <f>IF(ISBLANK('In Process Calc.'!Q9),"",'In Process Calc.'!Q9)</f>
        <v>-0.83796922222222425</v>
      </c>
      <c r="CA9" s="243">
        <f>IF(ISBLANK('In Process Calc.'!R9),"",'In Process Calc.'!R9)</f>
        <v>-0.82828455555555602</v>
      </c>
      <c r="CB9" s="243">
        <f>IF(ISBLANK('In Process Calc.'!S9),"",'In Process Calc.'!S9)</f>
        <v>0.64156177777777768</v>
      </c>
      <c r="CC9" s="243">
        <f>IF(ISBLANK('In Process Calc.'!T9),"",'In Process Calc.'!T9)</f>
        <v>20.620079823926854</v>
      </c>
      <c r="CD9" s="243">
        <f>IF(ISBLANK('In Process Calc.'!U9),"",'In Process Calc.'!U9)</f>
        <v>-2.9726013333333334</v>
      </c>
      <c r="CE9" s="243">
        <f>IF(ISBLANK('In Process Calc.'!V9),"",'In Process Calc.'!V9)</f>
        <v>-19.842863333333334</v>
      </c>
      <c r="CF9" s="243">
        <f>IF(ISBLANK('In Process Calc.'!W9),"",'In Process Calc.'!W9)</f>
        <v>0</v>
      </c>
      <c r="CG9" s="243">
        <f>IF(ISBLANK('In Process Calc.'!X9),"",'In Process Calc.'!X9)</f>
        <v>0</v>
      </c>
      <c r="CH9" s="243">
        <f>IF(ISBLANK('In Process Calc.'!Y9),"",'In Process Calc.'!Y9)</f>
        <v>0</v>
      </c>
      <c r="CI9" s="243">
        <f>IF(ISBLANK('In Process Calc.'!Z9),"",'In Process Calc.'!Z9)</f>
        <v>18.566434774028025</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-36.472432111111118</v>
      </c>
      <c r="CW9" s="243">
        <f>IF(ISBLANK('In Process Calc.'!AN9),"",'In Process Calc.'!AN9)</f>
        <v>-39.00889611111112</v>
      </c>
      <c r="CX9" s="243">
        <f>IF(ISBLANK('In Process Calc.'!AO9),"",'In Process Calc.'!AO9)</f>
        <v>-119.67377977777778</v>
      </c>
      <c r="CY9" s="243">
        <f>IF(ISBLANK('In Process Calc.'!AP9),"",'In Process Calc.'!AP9)</f>
        <v>0</v>
      </c>
      <c r="CZ9" s="243">
        <f>IF(ISBLANK('In Process Calc.'!AQ9),"",'In Process Calc.'!AQ9)</f>
        <v>0</v>
      </c>
      <c r="DA9" s="243">
        <f>IF(ISBLANK('In Process Calc.'!AR9),"",'In Process Calc.'!AR9)</f>
        <v>1.964975391830176E-2</v>
      </c>
      <c r="DB9" s="243">
        <f>IF(ISBLANK('In Process Calc.'!AS9),"",'In Process Calc.'!AS9)</f>
        <v>1.9694708021018414E-2</v>
      </c>
      <c r="DC9" s="243">
        <f>IF(ISBLANK('In Process Calc.'!AT9),"",'In Process Calc.'!AT9)</f>
        <v>4.4954102716654928E-5</v>
      </c>
      <c r="DD9" s="243">
        <f>IF(ISBLANK('In Process Calc.'!AU9),"",'In Process Calc.'!AU9)</f>
        <v>0.92057744703280409</v>
      </c>
      <c r="DE9" s="243">
        <f>IF(ISBLANK('In Process Calc.'!AV9),"",'In Process Calc.'!AV9)</f>
        <v>-6.3339527052515381E-3</v>
      </c>
      <c r="DF9" s="243">
        <f>IF(ISBLANK('In Process Calc.'!AW9),"",'In Process Calc.'!AW9)</f>
        <v>-4.2237295833845194E-3</v>
      </c>
      <c r="DG9" s="243">
        <f>IF(ISBLANK('In Process Calc.'!AX9),"",'In Process Calc.'!AX9)</f>
        <v>-2.078860862346924E-3</v>
      </c>
      <c r="DH9" s="243">
        <f>IF(ISBLANK('In Process Calc.'!AY9),"",'In Process Calc.'!AY9)</f>
        <v>-3.064160983281486E-3</v>
      </c>
      <c r="DI9" s="243">
        <f>IF(ISBLANK('In Process Calc.'!AZ9),"",'In Process Calc.'!AZ9)</f>
        <v>7.2021196879127074E-4</v>
      </c>
      <c r="DJ9" s="243">
        <f>IF(ISBLANK('In Process Calc.'!BA9),"",'In Process Calc.'!BA9)</f>
        <v>5.1606859714009856E-2</v>
      </c>
      <c r="DK9" s="243">
        <f>IF(ISBLANK('In Process Calc.'!BB9),"",'In Process Calc.'!BB9)</f>
        <v>-4.7688341626658231E-3</v>
      </c>
      <c r="DL9" s="243">
        <f>IF(ISBLANK('In Process Calc.'!BC9),"",'In Process Calc.'!BC9)</f>
        <v>-2.5553699030362621E-2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-6.4821909133667949E-2</v>
      </c>
      <c r="ED9" s="243">
        <f>IF(ISBLANK('In Process Calc.'!BU9),"",'In Process Calc.'!BU9)</f>
        <v>-5.8487956428416407E-2</v>
      </c>
      <c r="EE9" s="243">
        <f>IF(ISBLANK('In Process Calc.'!BV9),"",'In Process Calc.'!BV9)</f>
        <v>-0.21220771715096998</v>
      </c>
      <c r="EF9" s="243">
        <f>IF(ISBLANK('In Process Calc.'!BW9),"",'In Process Calc.'!BW9)</f>
        <v>4.3212718127476207E-3</v>
      </c>
      <c r="EG9" s="243">
        <f>IF(ISBLANK('In Process Calc.'!BX9),"",'In Process Calc.'!BX9)</f>
        <v>0.37901424292562724</v>
      </c>
      <c r="EH9" s="243">
        <f>IF(ISBLANK('In Process Calc.'!BY9),"",'In Process Calc.'!BY9)</f>
        <v>0</v>
      </c>
      <c r="EI9" s="243">
        <f>IF(ISBLANK('In Process Calc.'!BZ9),"",'In Process Calc.'!BZ9)</f>
        <v>-9.2406982116201394E-2</v>
      </c>
      <c r="EJ9" s="243">
        <f>IF(ISBLANK('In Process Calc.'!CA9),"",'In Process Calc.'!CA9)</f>
        <v>0</v>
      </c>
      <c r="EK9" s="243">
        <f>IF(ISBLANK('Post Process Calc.'!A9),"",'Post Process Calc.'!A9)</f>
        <v>6.4754999710083014</v>
      </c>
      <c r="EL9" s="243">
        <f>IF(ISBLANK('Post Process Calc.'!C9),"",'Post Process Calc.'!C9)</f>
        <v>1.6817943095409092E-2</v>
      </c>
      <c r="EM9" s="243">
        <f>IF(ISBLANK('Post Process Calc.'!D9),"",'Post Process Calc.'!D9)</f>
        <v>0</v>
      </c>
      <c r="EN9" s="243">
        <f>IF(ISBLANK('Post Process Calc.'!E9),"",'Post Process Calc.'!E9)</f>
        <v>2.8218765987348244</v>
      </c>
      <c r="EO9" s="243">
        <f>IF(ISBLANK('Post Process Calc.'!F9),"",'Post Process Calc.'!F9)</f>
        <v>-1.5759403765422782E-2</v>
      </c>
      <c r="EP9" s="243">
        <f>IF(ISBLANK('Post Process Calc.'!G9),"",'Post Process Calc.'!G9)</f>
        <v>-6.4830052867142303E-4</v>
      </c>
      <c r="EQ9" s="243">
        <f>IF(ISBLANK('Post Process Calc.'!H9),"",'Post Process Calc.'!H9)</f>
        <v>4.4586084135094647E-3</v>
      </c>
      <c r="ER9" s="243">
        <f>IF(ISBLANK('Post Process Calc.'!I9),"",'Post Process Calc.'!I9)</f>
        <v>-4.1603717861920268E-3</v>
      </c>
      <c r="ES9" s="243">
        <f>IF(ISBLANK('Post Process Calc.'!J9),"",'Post Process Calc.'!J9)</f>
        <v>1.6850196524592525E-3</v>
      </c>
      <c r="ET9" s="243">
        <f>IF(ISBLANK('Post Process Calc.'!K9),"",'Post Process Calc.'!K9)</f>
        <v>5.7484212717558075E-2</v>
      </c>
      <c r="EU9" s="243">
        <f>IF(ISBLANK('Post Process Calc.'!L9),"",'Post Process Calc.'!L9)</f>
        <v>-4.8906321548188641E-3</v>
      </c>
      <c r="EV9" s="243">
        <f>IF(ISBLANK('Post Process Calc.'!M9),"",'Post Process Calc.'!M9)</f>
        <v>-1.2342718576888869E-2</v>
      </c>
      <c r="EW9" s="243">
        <f>IF(ISBLANK('Post Process Calc.'!N9),"",'Post Process Calc.'!N9)</f>
        <v>0</v>
      </c>
      <c r="EX9" s="243">
        <f>IF(ISBLANK('Post Process Calc.'!O9),"",'Post Process Calc.'!O9)</f>
        <v>0</v>
      </c>
      <c r="EY9" s="243">
        <f>IF(ISBLANK('Post Process Calc.'!P9),"",'Post Process Calc.'!P9)</f>
        <v>0</v>
      </c>
      <c r="EZ9" s="243">
        <f>IF(ISBLANK('Post Process Calc.'!Q9),"",'Post Process Calc.'!Q9)</f>
        <v>1.4707185509965399E-2</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-2.2163011463928156E-2</v>
      </c>
      <c r="FN9" s="243">
        <f>IF(ISBLANK('Post Process Calc.'!AE9),"",'Post Process Calc.'!AE9)</f>
        <v>-3.7922415229350935E-2</v>
      </c>
      <c r="FO9" s="243">
        <f>IF(ISBLANK('Post Process Calc.'!AF9),"",'Post Process Calc.'!AF9)</f>
        <v>-7.6676616593805494E-3</v>
      </c>
      <c r="FP9" s="243">
        <f>IF(ISBLANK('Post Process Calc.'!AG9),"",'Post Process Calc.'!AG9)</f>
        <v>0.25584738512863398</v>
      </c>
      <c r="FQ9" s="243">
        <f>IF(ISBLANK('Post Process Calc.'!AH9),"",'Post Process Calc.'!AH9)</f>
        <v>0</v>
      </c>
      <c r="FR9" s="243">
        <f>IF(ISBLANK('Post Process Calc.'!AI9),"",'Post Process Calc.'!AI9)</f>
        <v>-8.5077831349076843E-2</v>
      </c>
      <c r="FS9" s="243">
        <f>IF(ISBLANK('Post Process Calc.'!AJ9),"",'Post Process Calc.'!AJ9)</f>
        <v>0</v>
      </c>
    </row>
    <row r="10" spans="1:175">
      <c r="A10" s="238" t="str">
        <f>IF(Glutamine!B13&lt;&gt;0,Glutamine!$B$1,"")</f>
        <v>XB51</v>
      </c>
      <c r="B10" s="238">
        <f>IF(ISBLANK(Glutamine!A13),"",Glutamine!A13)</f>
        <v>6</v>
      </c>
      <c r="C10" s="245">
        <f>IF(ISBLANK(Glutamine!B13),"",Glutamine!B13)</f>
        <v>5.8784722222189885</v>
      </c>
      <c r="D10" s="246">
        <f>IF(ISBLANK(Glutamine!C13),"",Glutamine!C13)</f>
        <v>141.08333333325572</v>
      </c>
      <c r="E10" s="238">
        <f>IF(ISBLANK(Glutamine!D13),"",Glutamine!D13)</f>
        <v>20</v>
      </c>
      <c r="F10" s="238" t="e">
        <f>IF(ISBLANK(Glutamine!#REF!),"",Glutamine!#REF!)</f>
        <v>#REF!</v>
      </c>
      <c r="G10" s="238" t="str">
        <f>IF(ISBLANK(Glutamine!G13),"",Glutamine!G13)</f>
        <v/>
      </c>
      <c r="H10" s="243">
        <f>IF(ISBLANK(Glutamine!H13),"",Glutamine!H13)</f>
        <v>6.4754999710083014</v>
      </c>
      <c r="I10" s="243">
        <f>IF(ISBLANK(Glutamine!I13),"",Glutamine!I13)</f>
        <v>4.7592416766580214E-2</v>
      </c>
      <c r="J10" s="243">
        <f>IF(ISBLANK(Glutamine!J13),"",Glutamine!J13)</f>
        <v>6.5230923877748817</v>
      </c>
      <c r="K10" s="243">
        <f>IF(ISBLANK(Glutamine!K13),"",Glutamine!K13)</f>
        <v>99.270401000976562</v>
      </c>
      <c r="L10" s="238" t="str">
        <f>IF(ISBLANK(Glutamine!L13),"",Glutamine!L13)</f>
        <v/>
      </c>
      <c r="M10" s="238" t="str">
        <f>IF(ISBLANK(Glutamine!M13),"",Glutamine!M13)</f>
        <v/>
      </c>
      <c r="N10" s="238" t="str">
        <f>IF(ISBLANK(Glutamine!N13),"",Glutamine!N13)</f>
        <v/>
      </c>
      <c r="O10" s="238" t="str">
        <f>IF(ISBLANK(Glutamine!O13),"",Glutamine!O13)</f>
        <v/>
      </c>
      <c r="P10" s="238" t="str">
        <f>IF(ISBLANK(Glutamine!P13),"",Glutamine!P13)</f>
        <v/>
      </c>
      <c r="Q10" s="238" t="str">
        <f>IF(ISBLANK(Glutamine!Q13),"",Glutamine!Q13)</f>
        <v/>
      </c>
      <c r="R10" s="238">
        <f>IF(ISBLANK(Glutamine!R13),"",Glutamine!R13)</f>
        <v>393</v>
      </c>
      <c r="S10" s="238">
        <f>IF(ISBLANK(Glutamine!S13),"",Glutamine!S13)</f>
        <v>195.04</v>
      </c>
      <c r="T10" s="243">
        <f>IF(ISBLANK(Glutamine!U13),"",Glutamine!U13)</f>
        <v>1.4039999999999999</v>
      </c>
      <c r="U10" s="243">
        <f>IF(ISBLANK(Glutamine!V13),"",Glutamine!V13)</f>
        <v>2.9489999999999998</v>
      </c>
      <c r="V10" s="243">
        <f>IF(ISBLANK(Glutamine!W13),"",Glutamine!W13)</f>
        <v>6.7220000000000004</v>
      </c>
      <c r="W10" s="243">
        <f>IF(ISBLANK(Glutamine!X13),"",Glutamine!X13)</f>
        <v>2.1890000000000001</v>
      </c>
      <c r="X10" s="243">
        <f>IF(ISBLANK(Glutamine!Y13),"",Glutamine!Y13)</f>
        <v>0.70099999999999996</v>
      </c>
      <c r="Y10" s="243">
        <f>IF(ISBLANK(Glutamine!Z13),"",Glutamine!Z13)</f>
        <v>33.526499256200182</v>
      </c>
      <c r="Z10" s="243">
        <f>IF(ISBLANK(Glutamine!AA13),"",Glutamine!AA13)</f>
        <v>1.5780000000000001</v>
      </c>
      <c r="AA10" s="243">
        <f>IF(ISBLANK(Glutamine!AB13),"",Glutamine!AB13)</f>
        <v>12.855</v>
      </c>
      <c r="AB10" s="243">
        <f>IF(ISBLANK(Glutamine!AC13),"",Glutamine!AC13)</f>
        <v>0</v>
      </c>
      <c r="AC10" s="243">
        <f>IF(ISBLANK(Glutamine!AD13),"",Glutamine!AD13)</f>
        <v>0</v>
      </c>
      <c r="AD10" s="243">
        <f>IF(ISBLANK(Glutamine!AE13),"",Glutamine!AE13)</f>
        <v>0</v>
      </c>
      <c r="AE10" s="243">
        <f>IF(ISBLANK(Glutamine!AF13),"",Glutamine!AF13)</f>
        <v>10.768206039076377</v>
      </c>
      <c r="AF10" s="243">
        <f>IF(ISBLANK(Glutamine!AG13),"",Glutamine!AG13)</f>
        <v>0</v>
      </c>
      <c r="AG10" s="243">
        <f>IF(ISBLANK(Glutamine!AH13),"",Glutamine!AH13)</f>
        <v>0</v>
      </c>
      <c r="AH10" s="243">
        <f>IF(ISBLANK(Glutamine!AI13),"",Glutamine!AI13)</f>
        <v>0</v>
      </c>
      <c r="AI10" s="243">
        <f>IF(ISBLANK(Glutamine!AJ13),"",Glutamine!AJ13)</f>
        <v>0</v>
      </c>
      <c r="AJ10" s="243">
        <f>IF(ISBLANK(Glutamine!AK13),"",Glutamine!AK13)</f>
        <v>0</v>
      </c>
      <c r="AK10" s="243">
        <f>IF(ISBLANK(Glutamine!AL13),"",Glutamine!AL13)</f>
        <v>0</v>
      </c>
      <c r="AL10" s="243">
        <f>IF(ISBLANK(Glutamine!AM13),"",Glutamine!AM13)</f>
        <v>0</v>
      </c>
      <c r="AM10" s="243">
        <f>IF(ISBLANK(Glutamine!AN13),"",Glutamine!AN13)</f>
        <v>0</v>
      </c>
      <c r="AN10" s="243">
        <f>IF(ISBLANK(Glutamine!AO13),"",Glutamine!AO13)</f>
        <v>0</v>
      </c>
      <c r="AO10" s="243">
        <f>IF(ISBLANK(Glutamine!AP13),"",Glutamine!AP13)</f>
        <v>0</v>
      </c>
      <c r="AP10" s="243">
        <f>IF(ISBLANK(Glutamine!AQ13),"",Glutamine!AQ13)</f>
        <v>0</v>
      </c>
      <c r="AQ10" s="243">
        <f>IF(ISBLANK(Glutamine!AR13),"",Glutamine!AR13)</f>
        <v>0</v>
      </c>
      <c r="AR10" s="243" t="str">
        <f>IF(ISBLANK(Glutamine!AS13),"",Glutamine!AS13)</f>
        <v/>
      </c>
      <c r="AS10" s="243" t="str">
        <f>IF(ISBLANK(Glutamine!AT13),"",Glutamine!AT13)</f>
        <v/>
      </c>
      <c r="AT10" s="243" t="str">
        <f>IF(ISBLANK(Glutamine!AU13),"",Glutamine!AU13)</f>
        <v/>
      </c>
      <c r="AU10" s="243" t="str">
        <f>IF(ISBLANK(Glutamine!AV13),"",Glutamine!AV13)</f>
        <v/>
      </c>
      <c r="AV10" s="243" t="str">
        <f>IF(ISBLANK(Glutamine!AW13),"",Glutamine!AW13)</f>
        <v/>
      </c>
      <c r="AW10" s="243" t="str">
        <f>IF(ISBLANK(Glutamine!AX13),"",Glutamine!AX13)</f>
        <v/>
      </c>
      <c r="AX10" s="243" t="str">
        <f>IF(ISBLANK(Glutamine!AY13),"",Glutamine!AY13)</f>
        <v/>
      </c>
      <c r="AY10" s="243" t="str">
        <f>IF(ISBLANK(Glutamine!AZ13),"",Glutamine!AZ13)</f>
        <v/>
      </c>
      <c r="AZ10" s="243" t="str">
        <f>IF(ISBLANK(Glutamine!BA13),"",Glutamine!BA13)</f>
        <v/>
      </c>
      <c r="BA10" s="243" t="str">
        <f>IF(ISBLANK(Glutamine!BB13),"",Glutamine!BB13)</f>
        <v/>
      </c>
      <c r="BB10" s="243" t="str">
        <f>IF(ISBLANK(Glutamine!BC13),"",Glutamine!BC13)</f>
        <v/>
      </c>
      <c r="BC10" s="243" t="str">
        <f>IF(ISBLANK(Glutamine!BE13),"",Glutamine!BE13)</f>
        <v/>
      </c>
      <c r="BD10" s="243" t="str">
        <f>IF(ISBLANK(Glutamine!BF13),"",Glutamine!BF13)</f>
        <v/>
      </c>
      <c r="BE10" s="243" t="str">
        <f>IF(ISBLANK(Glutamine!BG13),"",Glutamine!BG13)</f>
        <v/>
      </c>
      <c r="BF10" s="243" t="str">
        <f>IF(ISBLANK(Glutamine!BI13),"",Glutamine!BI13)</f>
        <v/>
      </c>
      <c r="BG10" s="243" t="str">
        <f>IF(ISBLANK(Glutamine!BJ13),"",Glutamine!BJ13)</f>
        <v/>
      </c>
      <c r="BH10" s="243" t="str">
        <f>IF(ISBLANK(Glutamine!BK13),"",Glutamine!BK13)</f>
        <v/>
      </c>
      <c r="BI10" s="243" t="str">
        <f>IF(ISBLANK(Glutamine!BL13),"",Glutamine!BL13)</f>
        <v/>
      </c>
      <c r="BJ10" s="243" t="str">
        <f>IF(ISBLANK(Glutamine!BM13),"",Glutamine!BM13)</f>
        <v/>
      </c>
      <c r="BK10" s="243" t="str">
        <f>IF(ISBLANK(Glutamine!BN13),"",Glutamine!BN13)</f>
        <v/>
      </c>
      <c r="BL10" s="243" t="str">
        <f>IF(ISBLANK(Glutamine!BO13),"",Glutamine!BO13)</f>
        <v/>
      </c>
      <c r="BM10" s="243">
        <f>IF(ISBLANK(Glutamine!BP13),"",Glutamine!BP13)</f>
        <v>0</v>
      </c>
      <c r="BN10" s="238">
        <f>IF(ISBLANK('In Process Calc.'!B10),"",ROUND('In Process Calc.'!B10,2))</f>
        <v>6.86</v>
      </c>
      <c r="BO10" s="238">
        <f>IF(ISBLANK('In Process Calc.'!C10),"",ROUND('In Process Calc.'!C10,2))</f>
        <v>164.73</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18115.331097036687</v>
      </c>
      <c r="BV10" s="243">
        <f>IF(ISBLANK('In Process Calc.'!M10),"",'In Process Calc.'!M10)</f>
        <v>0</v>
      </c>
      <c r="BW10" s="243">
        <f>IF(ISBLANK('In Process Calc.'!N10),"",'In Process Calc.'!N10)</f>
        <v>732.5997188888889</v>
      </c>
      <c r="BX10" s="243">
        <f>IF(ISBLANK('In Process Calc.'!O10),"",'In Process Calc.'!O10)</f>
        <v>-5.6530212222222218</v>
      </c>
      <c r="BY10" s="243">
        <f>IF(ISBLANK('In Process Calc.'!P10),"",'In Process Calc.'!P10)</f>
        <v>-2.5387945185185186</v>
      </c>
      <c r="BZ10" s="243">
        <f>IF(ISBLANK('In Process Calc.'!Q10),"",'In Process Calc.'!Q10)</f>
        <v>1.069827555555555</v>
      </c>
      <c r="CA10" s="243">
        <f>IF(ISBLANK('In Process Calc.'!R10),"",'In Process Calc.'!R10)</f>
        <v>-2.3466398888888893</v>
      </c>
      <c r="CB10" s="243">
        <f>IF(ISBLANK('In Process Calc.'!S10),"",'In Process Calc.'!S10)</f>
        <v>0.7885806296296296</v>
      </c>
      <c r="CC10" s="243">
        <f>IF(ISBLANK('In Process Calc.'!T10),"",'In Process Calc.'!T10)</f>
        <v>30.756762103315186</v>
      </c>
      <c r="CD10" s="243">
        <f>IF(ISBLANK('In Process Calc.'!U10),"",'In Process Calc.'!U10)</f>
        <v>-4.6580169999999992</v>
      </c>
      <c r="CE10" s="243">
        <f>IF(ISBLANK('In Process Calc.'!V10),"",'In Process Calc.'!V10)</f>
        <v>-26.255684148148145</v>
      </c>
      <c r="CF10" s="243">
        <f>IF(ISBLANK('In Process Calc.'!W10),"",'In Process Calc.'!W10)</f>
        <v>0</v>
      </c>
      <c r="CG10" s="243">
        <f>IF(ISBLANK('In Process Calc.'!X10),"",'In Process Calc.'!X10)</f>
        <v>0</v>
      </c>
      <c r="CH10" s="243">
        <f>IF(ISBLANK('In Process Calc.'!Y10),"",'In Process Calc.'!Y10)</f>
        <v>0</v>
      </c>
      <c r="CI10" s="243">
        <f>IF(ISBLANK('In Process Calc.'!Z10),"",'In Process Calc.'!Z10)</f>
        <v>24.799363528715215</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-50.009740962962965</v>
      </c>
      <c r="CW10" s="243">
        <f>IF(ISBLANK('In Process Calc.'!AN10),"",'In Process Calc.'!AN10)</f>
        <v>-55.662762185185187</v>
      </c>
      <c r="CX10" s="243">
        <f>IF(ISBLANK('In Process Calc.'!AO10),"",'In Process Calc.'!AO10)</f>
        <v>-153.21797474074074</v>
      </c>
      <c r="CY10" s="243">
        <f>IF(ISBLANK('In Process Calc.'!AP10),"",'In Process Calc.'!AP10)</f>
        <v>0</v>
      </c>
      <c r="CZ10" s="243">
        <f>IF(ISBLANK('In Process Calc.'!AQ10),"",'In Process Calc.'!AQ10)</f>
        <v>0</v>
      </c>
      <c r="DA10" s="243">
        <f>IF(ISBLANK('In Process Calc.'!AR10),"",'In Process Calc.'!AR10)</f>
        <v>1.7575577403470554E-2</v>
      </c>
      <c r="DB10" s="243">
        <f>IF(ISBLANK('In Process Calc.'!AS10),"",'In Process Calc.'!AS10)</f>
        <v>1.780892146977683E-2</v>
      </c>
      <c r="DC10" s="243">
        <f>IF(ISBLANK('In Process Calc.'!AT10),"",'In Process Calc.'!AT10)</f>
        <v>2.3334406630627494E-4</v>
      </c>
      <c r="DD10" s="243">
        <f>IF(ISBLANK('In Process Calc.'!AU10),"",'In Process Calc.'!AU10)</f>
        <v>1.0027663562522091</v>
      </c>
      <c r="DE10" s="243">
        <f>IF(ISBLANK('In Process Calc.'!AV10),"",'In Process Calc.'!AV10)</f>
        <v>-8.5577326954623389E-3</v>
      </c>
      <c r="DF10" s="243">
        <f>IF(ISBLANK('In Process Calc.'!AW10),"",'In Process Calc.'!AW10)</f>
        <v>-2.2161933671714716E-3</v>
      </c>
      <c r="DG10" s="243">
        <f>IF(ISBLANK('In Process Calc.'!AX10),"",'In Process Calc.'!AX10)</f>
        <v>5.2386058388638398E-3</v>
      </c>
      <c r="DH10" s="243">
        <f>IF(ISBLANK('In Process Calc.'!AY10),"",'In Process Calc.'!AY10)</f>
        <v>-4.1692412982975184E-3</v>
      </c>
      <c r="DI10" s="243">
        <f>IF(ISBLANK('In Process Calc.'!AZ10),"",'In Process Calc.'!AZ10)</f>
        <v>4.0369803781264139E-4</v>
      </c>
      <c r="DJ10" s="243">
        <f>IF(ISBLANK('In Process Calc.'!BA10),"",'In Process Calc.'!BA10)</f>
        <v>3.9303993792439866E-2</v>
      </c>
      <c r="DK10" s="243">
        <f>IF(ISBLANK('In Process Calc.'!BB10),"",'In Process Calc.'!BB10)</f>
        <v>-4.6279711000439781E-3</v>
      </c>
      <c r="DL10" s="243">
        <f>IF(ISBLANK('In Process Calc.'!BC10),"",'In Process Calc.'!BC10)</f>
        <v>-1.7608919857390336E-2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-3.7575699804383716E-2</v>
      </c>
      <c r="ED10" s="243">
        <f>IF(ISBLANK('In Process Calc.'!BU10),"",'In Process Calc.'!BU10)</f>
        <v>-2.9017967108921378E-2</v>
      </c>
      <c r="EE10" s="243">
        <f>IF(ISBLANK('In Process Calc.'!BV10),"",'In Process Calc.'!BV10)</f>
        <v>-0.14345516668744629</v>
      </c>
      <c r="EF10" s="243">
        <f>IF(ISBLANK('In Process Calc.'!BW10),"",'In Process Calc.'!BW10)</f>
        <v>2.337661158233121E-2</v>
      </c>
      <c r="EG10" s="243">
        <f>IF(ISBLANK('In Process Calc.'!BX10),"",'In Process Calc.'!BX10)</f>
        <v>0.17191979373422511</v>
      </c>
      <c r="EH10" s="243">
        <f>IF(ISBLANK('In Process Calc.'!BY10),"",'In Process Calc.'!BY10)</f>
        <v>0</v>
      </c>
      <c r="EI10" s="243">
        <f>IF(ISBLANK('In Process Calc.'!BZ10),"",'In Process Calc.'!BZ10)</f>
        <v>-0.11774811293945832</v>
      </c>
      <c r="EJ10" s="243">
        <f>IF(ISBLANK('In Process Calc.'!CA10),"",'In Process Calc.'!CA10)</f>
        <v>0</v>
      </c>
      <c r="EK10" s="243">
        <f>IF(ISBLANK('Post Process Calc.'!A10),"",'Post Process Calc.'!A10)</f>
        <v>9.8106001449584959</v>
      </c>
      <c r="EL10" s="243">
        <f>IF(ISBLANK('Post Process Calc.'!C10),"",'Post Process Calc.'!C10)</f>
        <v>1.2648729841143288E-2</v>
      </c>
      <c r="EM10" s="243">
        <f>IF(ISBLANK('Post Process Calc.'!D10),"",'Post Process Calc.'!D10)</f>
        <v>0</v>
      </c>
      <c r="EN10" s="243">
        <f>IF(ISBLANK('Post Process Calc.'!E10),"",'Post Process Calc.'!E10)</f>
        <v>2.2424963528156172</v>
      </c>
      <c r="EO10" s="243">
        <f>IF(ISBLANK('Post Process Calc.'!F10),"",'Post Process Calc.'!F10)</f>
        <v>-1.0104163443930858E-2</v>
      </c>
      <c r="EP10" s="243">
        <f>IF(ISBLANK('Post Process Calc.'!G10),"",'Post Process Calc.'!G10)</f>
        <v>-2.0828231290731349E-4</v>
      </c>
      <c r="EQ10" s="243">
        <f>IF(ISBLANK('Post Process Calc.'!H10),"",'Post Process Calc.'!H10)</f>
        <v>4.1098342225424885E-3</v>
      </c>
      <c r="ER10" s="243">
        <f>IF(ISBLANK('Post Process Calc.'!I10),"",'Post Process Calc.'!I10)</f>
        <v>-1.3879212715268701E-3</v>
      </c>
      <c r="ES10" s="243">
        <f>IF(ISBLANK('Post Process Calc.'!J10),"",'Post Process Calc.'!J10)</f>
        <v>1.1116592498701741E-3</v>
      </c>
      <c r="ET10" s="243">
        <f>IF(ISBLANK('Post Process Calc.'!K10),"",'Post Process Calc.'!K10)</f>
        <v>4.6315429675966649E-2</v>
      </c>
      <c r="EU10" s="243">
        <f>IF(ISBLANK('Post Process Calc.'!L10),"",'Post Process Calc.'!L10)</f>
        <v>-2.7210955859687963E-3</v>
      </c>
      <c r="EV10" s="243">
        <f>IF(ISBLANK('Post Process Calc.'!M10),"",'Post Process Calc.'!M10)</f>
        <v>-4.4342379307815557E-3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5.1732638699410888E-3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-6.7830379681919446E-3</v>
      </c>
      <c r="FN10" s="243">
        <f>IF(ISBLANK('Post Process Calc.'!AE10),"",'Post Process Calc.'!AE10)</f>
        <v>-1.6887201412122799E-2</v>
      </c>
      <c r="FO10" s="243">
        <f>IF(ISBLANK('Post Process Calc.'!AF10),"",'Post Process Calc.'!AF10)</f>
        <v>2.0346810075951273E-2</v>
      </c>
      <c r="FP10" s="243">
        <f>IF(ISBLANK('Post Process Calc.'!AG10),"",'Post Process Calc.'!AG10)</f>
        <v>0.11169633761652277</v>
      </c>
      <c r="FQ10" s="243">
        <f>IF(ISBLANK('Post Process Calc.'!AH10),"",'Post Process Calc.'!AH10)</f>
        <v>0</v>
      </c>
      <c r="FR10" s="243">
        <f>IF(ISBLANK('Post Process Calc.'!AI10),"",'Post Process Calc.'!AI10)</f>
        <v>-5.8751383826215239E-2</v>
      </c>
      <c r="FS10" s="243">
        <f>IF(ISBLANK('Post Process Calc.'!AJ10),"",'Post Process Calc.'!AJ10)</f>
        <v>0</v>
      </c>
    </row>
    <row r="11" spans="1:175">
      <c r="A11" s="238" t="e">
        <f>IF(Glutamine!#REF!&lt;&gt;0,Glutamine!$B$1,"")</f>
        <v>#REF!</v>
      </c>
      <c r="B11" s="238" t="e">
        <f>IF(ISBLANK(Glutamine!#REF!),"",Glutamine!#REF!)</f>
        <v>#REF!</v>
      </c>
      <c r="C11" s="245" t="e">
        <f>IF(ISBLANK(Glutamine!#REF!),"",Glutamine!#REF!)</f>
        <v>#REF!</v>
      </c>
      <c r="D11" s="246" t="e">
        <f>IF(ISBLANK(Glutamine!#REF!),"",Glutamine!#REF!)</f>
        <v>#REF!</v>
      </c>
      <c r="E11" s="238" t="e">
        <f>IF(ISBLANK(Glutamine!#REF!),"",Glutamine!#REF!)</f>
        <v>#REF!</v>
      </c>
      <c r="F11" s="238" t="str">
        <f>IF(ISBLANK(Glutamine!E14),"",Glutamine!E14)</f>
        <v/>
      </c>
      <c r="G11" s="238" t="e">
        <f>IF(ISBLANK(Glutamine!#REF!),"",Glutamine!#REF!)</f>
        <v>#REF!</v>
      </c>
      <c r="H11" s="243" t="e">
        <f>IF(ISBLANK(Glutamine!#REF!),"",Glutamine!#REF!)</f>
        <v>#REF!</v>
      </c>
      <c r="I11" s="243" t="e">
        <f>IF(ISBLANK(Glutamine!#REF!),"",Glutamine!#REF!)</f>
        <v>#REF!</v>
      </c>
      <c r="J11" s="243" t="e">
        <f>IF(ISBLANK(Glutamine!#REF!),"",Glutamine!#REF!)</f>
        <v>#REF!</v>
      </c>
      <c r="K11" s="243" t="e">
        <f>IF(ISBLANK(Glutamine!#REF!),"",Glutamine!#REF!)</f>
        <v>#REF!</v>
      </c>
      <c r="L11" s="238" t="e">
        <f>IF(ISBLANK(Glutamine!#REF!),"",Glutamine!#REF!)</f>
        <v>#REF!</v>
      </c>
      <c r="M11" s="238" t="e">
        <f>IF(ISBLANK(Glutamine!#REF!),"",Glutamine!#REF!)</f>
        <v>#REF!</v>
      </c>
      <c r="N11" s="238" t="e">
        <f>IF(ISBLANK(Glutamine!#REF!),"",Glutamine!#REF!)</f>
        <v>#REF!</v>
      </c>
      <c r="O11" s="238" t="e">
        <f>IF(ISBLANK(Glutamine!#REF!),"",Glutamine!#REF!)</f>
        <v>#REF!</v>
      </c>
      <c r="P11" s="238" t="e">
        <f>IF(ISBLANK(Glutamine!#REF!),"",Glutamine!#REF!)</f>
        <v>#REF!</v>
      </c>
      <c r="Q11" s="238" t="e">
        <f>IF(ISBLANK(Glutamine!#REF!),"",Glutamine!#REF!)</f>
        <v>#REF!</v>
      </c>
      <c r="R11" s="238" t="e">
        <f>IF(ISBLANK(Glutamine!#REF!),"",Glutamine!#REF!)</f>
        <v>#REF!</v>
      </c>
      <c r="S11" s="238" t="e">
        <f>IF(ISBLANK(Glutamine!#REF!),"",Glutamine!#REF!)</f>
        <v>#REF!</v>
      </c>
      <c r="T11" s="243" t="e">
        <f>IF(ISBLANK(Glutamine!#REF!),"",Glutamine!#REF!)</f>
        <v>#REF!</v>
      </c>
      <c r="U11" s="243" t="e">
        <f>IF(ISBLANK(Glutamine!#REF!),"",Glutamine!#REF!)</f>
        <v>#REF!</v>
      </c>
      <c r="V11" s="243" t="e">
        <f>IF(ISBLANK(Glutamine!#REF!),"",Glutamine!#REF!)</f>
        <v>#REF!</v>
      </c>
      <c r="W11" s="243" t="e">
        <f>IF(ISBLANK(Glutamine!#REF!),"",Glutamine!#REF!)</f>
        <v>#REF!</v>
      </c>
      <c r="X11" s="243" t="e">
        <f>IF(ISBLANK(Glutamine!#REF!),"",Glutamine!#REF!)</f>
        <v>#REF!</v>
      </c>
      <c r="Y11" s="243" t="e">
        <f>IF(ISBLANK(Glutamine!#REF!),"",Glutamine!#REF!)</f>
        <v>#REF!</v>
      </c>
      <c r="Z11" s="243" t="e">
        <f>IF(ISBLANK(Glutamine!#REF!),"",Glutamine!#REF!)</f>
        <v>#REF!</v>
      </c>
      <c r="AA11" s="243" t="e">
        <f>IF(ISBLANK(Glutamine!#REF!),"",Glutamine!#REF!)</f>
        <v>#REF!</v>
      </c>
      <c r="AB11" s="243" t="e">
        <f>IF(ISBLANK(Glutamine!#REF!),"",Glutamine!#REF!)</f>
        <v>#REF!</v>
      </c>
      <c r="AC11" s="243" t="e">
        <f>IF(ISBLANK(Glutamine!#REF!),"",Glutamine!#REF!)</f>
        <v>#REF!</v>
      </c>
      <c r="AD11" s="243" t="e">
        <f>IF(ISBLANK(Glutamine!#REF!),"",Glutamine!#REF!)</f>
        <v>#REF!</v>
      </c>
      <c r="AE11" s="243" t="e">
        <f>IF(ISBLANK(Glutamine!#REF!),"",Glutamine!#REF!)</f>
        <v>#REF!</v>
      </c>
      <c r="AF11" s="243" t="e">
        <f>IF(ISBLANK(Glutamine!#REF!),"",Glutamine!#REF!)</f>
        <v>#REF!</v>
      </c>
      <c r="AG11" s="243" t="e">
        <f>IF(ISBLANK(Glutamine!#REF!),"",Glutamine!#REF!)</f>
        <v>#REF!</v>
      </c>
      <c r="AH11" s="243" t="e">
        <f>IF(ISBLANK(Glutamine!#REF!),"",Glutamine!#REF!)</f>
        <v>#REF!</v>
      </c>
      <c r="AI11" s="243" t="e">
        <f>IF(ISBLANK(Glutamine!#REF!),"",Glutamine!#REF!)</f>
        <v>#REF!</v>
      </c>
      <c r="AJ11" s="243" t="e">
        <f>IF(ISBLANK(Glutamine!#REF!),"",Glutamine!#REF!)</f>
        <v>#REF!</v>
      </c>
      <c r="AK11" s="243" t="e">
        <f>IF(ISBLANK(Glutamine!#REF!),"",Glutamine!#REF!)</f>
        <v>#REF!</v>
      </c>
      <c r="AL11" s="243" t="e">
        <f>IF(ISBLANK(Glutamine!#REF!),"",Glutamine!#REF!)</f>
        <v>#REF!</v>
      </c>
      <c r="AM11" s="243" t="e">
        <f>IF(ISBLANK(Glutamine!#REF!),"",Glutamine!#REF!)</f>
        <v>#REF!</v>
      </c>
      <c r="AN11" s="243" t="e">
        <f>IF(ISBLANK(Glutamine!#REF!),"",Glutamine!#REF!)</f>
        <v>#REF!</v>
      </c>
      <c r="AO11" s="243" t="e">
        <f>IF(ISBLANK(Glutamine!#REF!),"",Glutamine!#REF!)</f>
        <v>#REF!</v>
      </c>
      <c r="AP11" s="243" t="e">
        <f>IF(ISBLANK(Glutamine!#REF!),"",Glutamine!#REF!)</f>
        <v>#REF!</v>
      </c>
      <c r="AQ11" s="243" t="e">
        <f>IF(ISBLANK(Glutamine!#REF!),"",Glutamine!#REF!)</f>
        <v>#REF!</v>
      </c>
      <c r="AR11" s="243" t="e">
        <f>IF(ISBLANK(Glutamine!#REF!),"",Glutamine!#REF!)</f>
        <v>#REF!</v>
      </c>
      <c r="AS11" s="243" t="e">
        <f>IF(ISBLANK(Glutamine!#REF!),"",Glutamine!#REF!)</f>
        <v>#REF!</v>
      </c>
      <c r="AT11" s="243" t="e">
        <f>IF(ISBLANK(Glutamine!#REF!),"",Glutamine!#REF!)</f>
        <v>#REF!</v>
      </c>
      <c r="AU11" s="243" t="e">
        <f>IF(ISBLANK(Glutamine!#REF!),"",Glutamine!#REF!)</f>
        <v>#REF!</v>
      </c>
      <c r="AV11" s="243" t="e">
        <f>IF(ISBLANK(Glutamine!#REF!),"",Glutamine!#REF!)</f>
        <v>#REF!</v>
      </c>
      <c r="AW11" s="243" t="e">
        <f>IF(ISBLANK(Glutamine!#REF!),"",Glutamine!#REF!)</f>
        <v>#REF!</v>
      </c>
      <c r="AX11" s="243" t="e">
        <f>IF(ISBLANK(Glutamine!#REF!),"",Glutamine!#REF!)</f>
        <v>#REF!</v>
      </c>
      <c r="AY11" s="243" t="e">
        <f>IF(ISBLANK(Glutamine!#REF!),"",Glutamine!#REF!)</f>
        <v>#REF!</v>
      </c>
      <c r="AZ11" s="243" t="e">
        <f>IF(ISBLANK(Glutamine!#REF!),"",Glutamine!#REF!)</f>
        <v>#REF!</v>
      </c>
      <c r="BA11" s="243" t="e">
        <f>IF(ISBLANK(Glutamine!#REF!),"",Glutamine!#REF!)</f>
        <v>#REF!</v>
      </c>
      <c r="BB11" s="243" t="e">
        <f>IF(ISBLANK(Glutamine!#REF!),"",Glutamine!#REF!)</f>
        <v>#REF!</v>
      </c>
      <c r="BC11" s="243" t="e">
        <f>IF(ISBLANK(Glutamine!#REF!),"",Glutamine!#REF!)</f>
        <v>#REF!</v>
      </c>
      <c r="BD11" s="243" t="e">
        <f>IF(ISBLANK(Glutamine!#REF!),"",Glutamine!#REF!)</f>
        <v>#REF!</v>
      </c>
      <c r="BE11" s="243" t="e">
        <f>IF(ISBLANK(Glutamine!#REF!),"",Glutamine!#REF!)</f>
        <v>#REF!</v>
      </c>
      <c r="BF11" s="243" t="e">
        <f>IF(ISBLANK(Glutamine!#REF!),"",Glutamine!#REF!)</f>
        <v>#REF!</v>
      </c>
      <c r="BG11" s="243" t="e">
        <f>IF(ISBLANK(Glutamine!#REF!),"",Glutamine!#REF!)</f>
        <v>#REF!</v>
      </c>
      <c r="BH11" s="243" t="e">
        <f>IF(ISBLANK(Glutamine!#REF!),"",Glutamine!#REF!)</f>
        <v>#REF!</v>
      </c>
      <c r="BI11" s="243" t="e">
        <f>IF(ISBLANK(Glutamine!#REF!),"",Glutamine!#REF!)</f>
        <v>#REF!</v>
      </c>
      <c r="BJ11" s="243" t="e">
        <f>IF(ISBLANK(Glutamine!#REF!),"",Glutamine!#REF!)</f>
        <v>#REF!</v>
      </c>
      <c r="BK11" s="243" t="e">
        <f>IF(ISBLANK(Glutamine!#REF!),"",Glutamine!#REF!)</f>
        <v>#REF!</v>
      </c>
      <c r="BL11" s="243" t="e">
        <f>IF(ISBLANK(Glutamine!#REF!),"",Glutamine!#REF!)</f>
        <v>#REF!</v>
      </c>
      <c r="BM11" s="243" t="e">
        <f>IF(ISBLANK(Glutamine!#REF!),"",Glutamine!#REF!)</f>
        <v>#REF!</v>
      </c>
      <c r="BN11" s="238">
        <f>IF(ISBLANK('In Process Calc.'!B11),"",ROUND('In Process Calc.'!B11,2))</f>
        <v>7.88</v>
      </c>
      <c r="BO11" s="238">
        <f>IF(ISBLANK('In Process Calc.'!C11),"",ROUND('In Process Calc.'!C11,2))</f>
        <v>189.12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23686.574742786324</v>
      </c>
      <c r="BV11" s="243">
        <f>IF(ISBLANK('In Process Calc.'!M11),"",'In Process Calc.'!M11)</f>
        <v>0</v>
      </c>
      <c r="BW11" s="243">
        <f>IF(ISBLANK('In Process Calc.'!N11),"",'In Process Calc.'!N11)</f>
        <v>1364.7481370370374</v>
      </c>
      <c r="BX11" s="243">
        <f>IF(ISBLANK('In Process Calc.'!O11),"",'In Process Calc.'!O11)</f>
        <v>-10.351283333333333</v>
      </c>
      <c r="BY11" s="243">
        <f>IF(ISBLANK('In Process Calc.'!P11),"",'In Process Calc.'!P11)</f>
        <v>-2.3388891851851863</v>
      </c>
      <c r="BZ11" s="243">
        <f>IF(ISBLANK('In Process Calc.'!Q11),"",'In Process Calc.'!Q11)</f>
        <v>9.6444920370370362</v>
      </c>
      <c r="CA11" s="243">
        <f>IF(ISBLANK('In Process Calc.'!R11),"",'In Process Calc.'!R11)</f>
        <v>-3.9236738148148156</v>
      </c>
      <c r="CB11" s="243">
        <f>IF(ISBLANK('In Process Calc.'!S11),"",'In Process Calc.'!S11)</f>
        <v>1.1072614814814814</v>
      </c>
      <c r="CC11" s="243">
        <f>IF(ISBLANK('In Process Calc.'!T11),"",'In Process Calc.'!T11)</f>
        <v>44.226152156654031</v>
      </c>
      <c r="CD11" s="243">
        <f>IF(ISBLANK('In Process Calc.'!U11),"",'In Process Calc.'!U11)</f>
        <v>-6.6042706666666664</v>
      </c>
      <c r="CE11" s="243">
        <f>IF(ISBLANK('In Process Calc.'!V11),"",'In Process Calc.'!V11)</f>
        <v>-25.159784592592597</v>
      </c>
      <c r="CF11" s="243">
        <f>IF(ISBLANK('In Process Calc.'!W11),"",'In Process Calc.'!W11)</f>
        <v>0</v>
      </c>
      <c r="CG11" s="243">
        <f>IF(ISBLANK('In Process Calc.'!X11),"",'In Process Calc.'!X11)</f>
        <v>0</v>
      </c>
      <c r="CH11" s="243">
        <f>IF(ISBLANK('In Process Calc.'!Y11),"",'In Process Calc.'!Y11)</f>
        <v>0</v>
      </c>
      <c r="CI11" s="243">
        <f>IF(ISBLANK('In Process Calc.'!Z11),"",'In Process Calc.'!Z11)</f>
        <v>27.923384974672718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-40.49533277777779</v>
      </c>
      <c r="CW11" s="243">
        <f>IF(ISBLANK('In Process Calc.'!AN11),"",'In Process Calc.'!AN11)</f>
        <v>-50.846616111111125</v>
      </c>
      <c r="CX11" s="243">
        <f>IF(ISBLANK('In Process Calc.'!AO11),"",'In Process Calc.'!AO11)</f>
        <v>-112.27291962962967</v>
      </c>
      <c r="CY11" s="243">
        <f>IF(ISBLANK('In Process Calc.'!AP11),"",'In Process Calc.'!AP11)</f>
        <v>0</v>
      </c>
      <c r="CZ11" s="243">
        <f>IF(ISBLANK('In Process Calc.'!AQ11),"",'In Process Calc.'!AQ11)</f>
        <v>0</v>
      </c>
      <c r="DA11" s="243">
        <f>IF(ISBLANK('In Process Calc.'!AR11),"",'In Process Calc.'!AR11)</f>
        <v>1.0684540624927246E-2</v>
      </c>
      <c r="DB11" s="243">
        <f>IF(ISBLANK('In Process Calc.'!AS11),"",'In Process Calc.'!AS11)</f>
        <v>1.0666384684841788E-2</v>
      </c>
      <c r="DC11" s="243">
        <f>IF(ISBLANK('In Process Calc.'!AT11),"",'In Process Calc.'!AT11)</f>
        <v>-1.8155940085457154E-5</v>
      </c>
      <c r="DD11" s="243">
        <f>IF(ISBLANK('In Process Calc.'!AU11),"",'In Process Calc.'!AU11)</f>
        <v>1.2123353211881611</v>
      </c>
      <c r="DE11" s="243">
        <f>IF(ISBLANK('In Process Calc.'!AV11),"",'In Process Calc.'!AV11)</f>
        <v>-9.0103351396272728E-3</v>
      </c>
      <c r="DF11" s="243">
        <f>IF(ISBLANK('In Process Calc.'!AW11),"",'In Process Calc.'!AW11)</f>
        <v>3.8337879133487732E-4</v>
      </c>
      <c r="DG11" s="243">
        <f>IF(ISBLANK('In Process Calc.'!AX11),"",'In Process Calc.'!AX11)</f>
        <v>1.6444506258024582E-2</v>
      </c>
      <c r="DH11" s="243">
        <f>IF(ISBLANK('In Process Calc.'!AY11),"",'In Process Calc.'!AY11)</f>
        <v>-3.0244383695728376E-3</v>
      </c>
      <c r="DI11" s="243">
        <f>IF(ISBLANK('In Process Calc.'!AZ11),"",'In Process Calc.'!AZ11)</f>
        <v>6.1116668458670125E-4</v>
      </c>
      <c r="DJ11" s="243">
        <f>IF(ISBLANK('In Process Calc.'!BA11),"",'In Process Calc.'!BA11)</f>
        <v>3.3393142088633906E-2</v>
      </c>
      <c r="DK11" s="243">
        <f>IF(ISBLANK('In Process Calc.'!BB11),"",'In Process Calc.'!BB11)</f>
        <v>-3.7325286220031353E-3</v>
      </c>
      <c r="DL11" s="243">
        <f>IF(ISBLANK('In Process Calc.'!BC11),"",'In Process Calc.'!BC11)</f>
        <v>2.1017180483761514E-3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1.7635581661145143E-2</v>
      </c>
      <c r="ED11" s="243">
        <f>IF(ISBLANK('In Process Calc.'!BU11),"",'In Process Calc.'!BU11)</f>
        <v>2.6645916800772416E-2</v>
      </c>
      <c r="EE11" s="243">
        <f>IF(ISBLANK('In Process Calc.'!BV11),"",'In Process Calc.'!BV11)</f>
        <v>2.4462486122319708E-2</v>
      </c>
      <c r="EF11" s="243">
        <f>IF(ISBLANK('In Process Calc.'!BW11),"",'In Process Calc.'!BW11)</f>
        <v>8.2253888129508554E-2</v>
      </c>
      <c r="EG11" s="243">
        <f>IF(ISBLANK('In Process Calc.'!BX11),"",'In Process Calc.'!BX11)</f>
        <v>9.8855764291448153E-3</v>
      </c>
      <c r="EH11" s="243">
        <f>IF(ISBLANK('In Process Calc.'!BY11),"",'In Process Calc.'!BY11)</f>
        <v>0</v>
      </c>
      <c r="EI11" s="243">
        <f>IF(ISBLANK('In Process Calc.'!BZ11),"",'In Process Calc.'!BZ11)</f>
        <v>-0.11177530440519953</v>
      </c>
      <c r="EJ11" s="243">
        <f>IF(ISBLANK('In Process Calc.'!CA11),"",'In Process Calc.'!CA11)</f>
        <v>0</v>
      </c>
      <c r="EK11" s="243">
        <f>IF(ISBLANK('Post Process Calc.'!A11),"",'Post Process Calc.'!A11)</f>
        <v>12.582400186157226</v>
      </c>
      <c r="EL11" s="243">
        <f>IF(ISBLANK('Post Process Calc.'!C11),"",'Post Process Calc.'!C11)</f>
        <v>8.5060930826518655E-3</v>
      </c>
      <c r="EM11" s="243">
        <f>IF(ISBLANK('Post Process Calc.'!D11),"",'Post Process Calc.'!D11)</f>
        <v>0</v>
      </c>
      <c r="EN11" s="243">
        <f>IF(ISBLANK('Post Process Calc.'!E11),"",'Post Process Calc.'!E11)</f>
        <v>1.9970014317936808</v>
      </c>
      <c r="EO11" s="243">
        <f>IF(ISBLANK('Post Process Calc.'!F11),"",'Post Process Calc.'!F11)</f>
        <v>-6.675141041872305E-3</v>
      </c>
      <c r="EP11" s="243">
        <f>IF(ISBLANK('Post Process Calc.'!G11),"",'Post Process Calc.'!G11)</f>
        <v>6.066265299499687E-5</v>
      </c>
      <c r="EQ11" s="243">
        <f>IF(ISBLANK('Post Process Calc.'!H11),"",'Post Process Calc.'!H11)</f>
        <v>3.860028245921565E-3</v>
      </c>
      <c r="ER11" s="243">
        <f>IF(ISBLANK('Post Process Calc.'!I11),"",'Post Process Calc.'!I11)</f>
        <v>1.7067395332874847E-4</v>
      </c>
      <c r="ES11" s="243">
        <f>IF(ISBLANK('Post Process Calc.'!J11),"",'Post Process Calc.'!J11)</f>
        <v>7.9798416819841143E-4</v>
      </c>
      <c r="ET11" s="243">
        <f>IF(ISBLANK('Post Process Calc.'!K11),"",'Post Process Calc.'!K11)</f>
        <v>4.222280263055788E-2</v>
      </c>
      <c r="EU11" s="243">
        <f>IF(ISBLANK('Post Process Calc.'!L11),"",'Post Process Calc.'!L11)</f>
        <v>-1.261838209222753E-3</v>
      </c>
      <c r="EV11" s="243">
        <f>IF(ISBLANK('Post Process Calc.'!M11),"",'Post Process Calc.'!M11)</f>
        <v>-7.0074137988797702E-6</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-9.5114007830296833E-4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2.4253756197627502E-3</v>
      </c>
      <c r="FN11" s="243">
        <f>IF(ISBLANK('Post Process Calc.'!AE11),"",'Post Process Calc.'!AE11)</f>
        <v>-4.2497654221095443E-3</v>
      </c>
      <c r="FO11" s="243">
        <f>IF(ISBLANK('Post Process Calc.'!AF11),"",'Post Process Calc.'!AF11)</f>
        <v>3.5936748404197208E-2</v>
      </c>
      <c r="FP11" s="243">
        <f>IF(ISBLANK('Post Process Calc.'!AG11),"",'Post Process Calc.'!AG11)</f>
        <v>-2.2526692191072138E-2</v>
      </c>
      <c r="FQ11" s="243">
        <f>IF(ISBLANK('Post Process Calc.'!AH11),"",'Post Process Calc.'!AH11)</f>
        <v>0</v>
      </c>
      <c r="FR11" s="243">
        <f>IF(ISBLANK('Post Process Calc.'!AI11),"",'Post Process Calc.'!AI11)</f>
        <v>-2.9885230979658457E-2</v>
      </c>
      <c r="FS11" s="243">
        <f>IF(ISBLANK('Post Process Calc.'!AJ11),"",'Post Process Calc.'!AJ11)</f>
        <v>0</v>
      </c>
    </row>
    <row r="12" spans="1:175">
      <c r="A12" s="238" t="str">
        <f>IF(Glutamine!B14&lt;&gt;0,Glutamine!$B$1,"")</f>
        <v>XB51</v>
      </c>
      <c r="B12" s="238">
        <f>IF(ISBLANK(Glutamine!A14),"",Glutamine!A14)</f>
        <v>7</v>
      </c>
      <c r="C12" s="245">
        <f>IF(ISBLANK(Glutamine!B14),"",Glutamine!B14)</f>
        <v>6.8638888888890506</v>
      </c>
      <c r="D12" s="246">
        <f>IF(ISBLANK(Glutamine!C14),"",Glutamine!C14)</f>
        <v>164.73333333333721</v>
      </c>
      <c r="E12" s="238">
        <f>IF(ISBLANK(Glutamine!D14),"",Glutamine!D14)</f>
        <v>20</v>
      </c>
      <c r="F12" s="238" t="e">
        <f>IF(ISBLANK(Glutamine!#REF!),"",Glutamine!#REF!)</f>
        <v>#REF!</v>
      </c>
      <c r="G12" s="238" t="str">
        <f>IF(ISBLANK(Glutamine!G14),"",Glutamine!G14)</f>
        <v/>
      </c>
      <c r="H12" s="243">
        <f>IF(ISBLANK(Glutamine!H14),"",Glutamine!H14)</f>
        <v>9.8106001449584959</v>
      </c>
      <c r="I12" s="243">
        <f>IF(ISBLANK(Glutamine!I14),"",Glutamine!I14)</f>
        <v>9.2114923807461224E-2</v>
      </c>
      <c r="J12" s="243">
        <f>IF(ISBLANK(Glutamine!J14),"",Glutamine!J14)</f>
        <v>9.9027150687659571</v>
      </c>
      <c r="K12" s="243">
        <f>IF(ISBLANK(Glutamine!K14),"",Glutamine!K14)</f>
        <v>99.069801330566406</v>
      </c>
      <c r="L12" s="238" t="str">
        <f>IF(ISBLANK(Glutamine!L14),"",Glutamine!L14)</f>
        <v/>
      </c>
      <c r="M12" s="238" t="str">
        <f>IF(ISBLANK(Glutamine!M14),"",Glutamine!M14)</f>
        <v/>
      </c>
      <c r="N12" s="238" t="str">
        <f>IF(ISBLANK(Glutamine!N14),"",Glutamine!N14)</f>
        <v/>
      </c>
      <c r="O12" s="238" t="str">
        <f>IF(ISBLANK(Glutamine!O14),"",Glutamine!O14)</f>
        <v/>
      </c>
      <c r="P12" s="238" t="str">
        <f>IF(ISBLANK(Glutamine!P14),"",Glutamine!P14)</f>
        <v/>
      </c>
      <c r="Q12" s="238" t="str">
        <f>IF(ISBLANK(Glutamine!Q14),"",Glutamine!Q14)</f>
        <v/>
      </c>
      <c r="R12" s="238">
        <f>IF(ISBLANK(Glutamine!R14),"",Glutamine!R14)</f>
        <v>406</v>
      </c>
      <c r="S12" s="238">
        <f>IF(ISBLANK(Glutamine!S14),"",Glutamine!S14)</f>
        <v>386.43</v>
      </c>
      <c r="T12" s="243">
        <f>IF(ISBLANK(Glutamine!U14),"",Glutamine!U14)</f>
        <v>3.0390000000000001</v>
      </c>
      <c r="U12" s="243">
        <f>IF(ISBLANK(Glutamine!V14),"",Glutamine!V14)</f>
        <v>3.3559999999999999</v>
      </c>
      <c r="V12" s="243">
        <f>IF(ISBLANK(Glutamine!W14),"",Glutamine!W14)</f>
        <v>5.673</v>
      </c>
      <c r="W12" s="243">
        <f>IF(ISBLANK(Glutamine!X14),"",Glutamine!X14)</f>
        <v>2.976</v>
      </c>
      <c r="X12" s="243">
        <f>IF(ISBLANK(Glutamine!Y14),"",Glutamine!Y14)</f>
        <v>0.61899999999999999</v>
      </c>
      <c r="Y12" s="243">
        <f>IF(ISBLANK(Glutamine!Z14),"",Glutamine!Z14)</f>
        <v>29.974022513821357</v>
      </c>
      <c r="Z12" s="243">
        <f>IF(ISBLANK(Glutamine!AA14),"",Glutamine!AA14)</f>
        <v>2.4569999999999999</v>
      </c>
      <c r="AA12" s="243">
        <f>IF(ISBLANK(Glutamine!AB14),"",Glutamine!AB14)</f>
        <v>16.155999999999999</v>
      </c>
      <c r="AB12" s="243">
        <f>IF(ISBLANK(Glutamine!AC14),"",Glutamine!AC14)</f>
        <v>0</v>
      </c>
      <c r="AC12" s="243">
        <f>IF(ISBLANK(Glutamine!AD14),"",Glutamine!AD14)</f>
        <v>0</v>
      </c>
      <c r="AD12" s="243">
        <f>IF(ISBLANK(Glutamine!AE14),"",Glutamine!AE14)</f>
        <v>0</v>
      </c>
      <c r="AE12" s="243">
        <f>IF(ISBLANK(Glutamine!AF14),"",Glutamine!AF14)</f>
        <v>13.987566607460035</v>
      </c>
      <c r="AF12" s="243">
        <f>IF(ISBLANK(Glutamine!AG14),"",Glutamine!AG14)</f>
        <v>0</v>
      </c>
      <c r="AG12" s="243">
        <f>IF(ISBLANK(Glutamine!AH14),"",Glutamine!AH14)</f>
        <v>0</v>
      </c>
      <c r="AH12" s="243">
        <f>IF(ISBLANK(Glutamine!AI14),"",Glutamine!AI14)</f>
        <v>0</v>
      </c>
      <c r="AI12" s="243">
        <f>IF(ISBLANK(Glutamine!AJ14),"",Glutamine!AJ14)</f>
        <v>0</v>
      </c>
      <c r="AJ12" s="243">
        <f>IF(ISBLANK(Glutamine!AK14),"",Glutamine!AK14)</f>
        <v>0</v>
      </c>
      <c r="AK12" s="243">
        <f>IF(ISBLANK(Glutamine!AL14),"",Glutamine!AL14)</f>
        <v>0</v>
      </c>
      <c r="AL12" s="243">
        <f>IF(ISBLANK(Glutamine!AM14),"",Glutamine!AM14)</f>
        <v>0</v>
      </c>
      <c r="AM12" s="243">
        <f>IF(ISBLANK(Glutamine!AN14),"",Glutamine!AN14)</f>
        <v>0</v>
      </c>
      <c r="AN12" s="243">
        <f>IF(ISBLANK(Glutamine!AO14),"",Glutamine!AO14)</f>
        <v>0</v>
      </c>
      <c r="AO12" s="243">
        <f>IF(ISBLANK(Glutamine!AP14),"",Glutamine!AP14)</f>
        <v>0</v>
      </c>
      <c r="AP12" s="243">
        <f>IF(ISBLANK(Glutamine!AQ14),"",Glutamine!AQ14)</f>
        <v>0</v>
      </c>
      <c r="AQ12" s="243">
        <f>IF(ISBLANK(Glutamine!AR14),"",Glutamine!AR14)</f>
        <v>0</v>
      </c>
      <c r="AR12" s="243" t="str">
        <f>IF(ISBLANK(Glutamine!AS14),"",Glutamine!AS14)</f>
        <v/>
      </c>
      <c r="AS12" s="243" t="str">
        <f>IF(ISBLANK(Glutamine!AT14),"",Glutamine!AT14)</f>
        <v/>
      </c>
      <c r="AT12" s="243" t="str">
        <f>IF(ISBLANK(Glutamine!AU14),"",Glutamine!AU14)</f>
        <v/>
      </c>
      <c r="AU12" s="243" t="str">
        <f>IF(ISBLANK(Glutamine!AV14),"",Glutamine!AV14)</f>
        <v/>
      </c>
      <c r="AV12" s="243" t="str">
        <f>IF(ISBLANK(Glutamine!AW14),"",Glutamine!AW14)</f>
        <v/>
      </c>
      <c r="AW12" s="243" t="str">
        <f>IF(ISBLANK(Glutamine!AX14),"",Glutamine!AX14)</f>
        <v/>
      </c>
      <c r="AX12" s="243" t="str">
        <f>IF(ISBLANK(Glutamine!AY14),"",Glutamine!AY14)</f>
        <v/>
      </c>
      <c r="AY12" s="243" t="str">
        <f>IF(ISBLANK(Glutamine!AZ14),"",Glutamine!AZ14)</f>
        <v/>
      </c>
      <c r="AZ12" s="243" t="str">
        <f>IF(ISBLANK(Glutamine!BA14),"",Glutamine!BA14)</f>
        <v/>
      </c>
      <c r="BA12" s="243" t="str">
        <f>IF(ISBLANK(Glutamine!BB14),"",Glutamine!BB14)</f>
        <v/>
      </c>
      <c r="BB12" s="243" t="str">
        <f>IF(ISBLANK(Glutamine!BC14),"",Glutamine!BC14)</f>
        <v/>
      </c>
      <c r="BC12" s="243" t="str">
        <f>IF(ISBLANK(Glutamine!BE14),"",Glutamine!BE14)</f>
        <v/>
      </c>
      <c r="BD12" s="243" t="str">
        <f>IF(ISBLANK(Glutamine!BF14),"",Glutamine!BF14)</f>
        <v/>
      </c>
      <c r="BE12" s="243" t="str">
        <f>IF(ISBLANK(Glutamine!BG14),"",Glutamine!BG14)</f>
        <v/>
      </c>
      <c r="BF12" s="243" t="str">
        <f>IF(ISBLANK(Glutamine!BI14),"",Glutamine!BI14)</f>
        <v/>
      </c>
      <c r="BG12" s="243" t="str">
        <f>IF(ISBLANK(Glutamine!BJ14),"",Glutamine!BJ14)</f>
        <v/>
      </c>
      <c r="BH12" s="243" t="str">
        <f>IF(ISBLANK(Glutamine!BK14),"",Glutamine!BK14)</f>
        <v/>
      </c>
      <c r="BI12" s="243" t="str">
        <f>IF(ISBLANK(Glutamine!BL14),"",Glutamine!BL14)</f>
        <v/>
      </c>
      <c r="BJ12" s="243" t="str">
        <f>IF(ISBLANK(Glutamine!BM14),"",Glutamine!BM14)</f>
        <v/>
      </c>
      <c r="BK12" s="243" t="str">
        <f>IF(ISBLANK(Glutamine!BN14),"",Glutamine!BN14)</f>
        <v/>
      </c>
      <c r="BL12" s="243" t="str">
        <f>IF(ISBLANK(Glutamine!BO14),"",Glutamine!BO14)</f>
        <v/>
      </c>
      <c r="BM12" s="243">
        <f>IF(ISBLANK(Glutamine!BP14),"",Glutamine!BP14)</f>
        <v>0</v>
      </c>
      <c r="BN12" s="238">
        <f>IF(ISBLANK('In Process Calc.'!B12),"",ROUND('In Process Calc.'!B12,2))</f>
        <v>8.8800000000000008</v>
      </c>
      <c r="BO12" s="238">
        <f>IF(ISBLANK('In Process Calc.'!C12),"",ROUND('In Process Calc.'!C12,2))</f>
        <v>213.07</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30156.120093410151</v>
      </c>
      <c r="BV12" s="243">
        <f>IF(ISBLANK('In Process Calc.'!M12),"",'In Process Calc.'!M12)</f>
        <v>0</v>
      </c>
      <c r="BW12" s="243">
        <f>IF(ISBLANK('In Process Calc.'!N12),"",'In Process Calc.'!N12)</f>
        <v>2236.0992422222225</v>
      </c>
      <c r="BX12" s="243">
        <f>IF(ISBLANK('In Process Calc.'!O12),"",'In Process Calc.'!O12)</f>
        <v>-13.914271000000001</v>
      </c>
      <c r="BY12" s="243">
        <f>IF(ISBLANK('In Process Calc.'!P12),"",'In Process Calc.'!P12)</f>
        <v>-1.2555183055555559</v>
      </c>
      <c r="BZ12" s="243">
        <f>IF(ISBLANK('In Process Calc.'!Q12),"",'In Process Calc.'!Q12)</f>
        <v>11.713494277777777</v>
      </c>
      <c r="CA12" s="243">
        <f>IF(ISBLANK('In Process Calc.'!R12),"",'In Process Calc.'!R12)</f>
        <v>-3.2401467222222231</v>
      </c>
      <c r="CB12" s="243">
        <f>IF(ISBLANK('In Process Calc.'!S12),"",'In Process Calc.'!S12)</f>
        <v>1.4612817499999999</v>
      </c>
      <c r="CC12" s="243">
        <f>IF(ISBLANK('In Process Calc.'!T12),"",'In Process Calc.'!T12)</f>
        <v>58.261340562456823</v>
      </c>
      <c r="CD12" s="243">
        <f>IF(ISBLANK('In Process Calc.'!U12),"",'In Process Calc.'!U12)</f>
        <v>-6.1420965833333332</v>
      </c>
      <c r="CE12" s="243">
        <f>IF(ISBLANK('In Process Calc.'!V12),"",'In Process Calc.'!V12)</f>
        <v>-19.101567166666669</v>
      </c>
      <c r="CF12" s="243">
        <f>IF(ISBLANK('In Process Calc.'!W12),"",'In Process Calc.'!W12)</f>
        <v>0</v>
      </c>
      <c r="CG12" s="243">
        <f>IF(ISBLANK('In Process Calc.'!X12),"",'In Process Calc.'!X12)</f>
        <v>0</v>
      </c>
      <c r="CH12" s="243">
        <f>IF(ISBLANK('In Process Calc.'!Y12),"",'In Process Calc.'!Y12)</f>
        <v>0</v>
      </c>
      <c r="CI12" s="243">
        <f>IF(ISBLANK('In Process Calc.'!Z12),"",'In Process Calc.'!Z12)</f>
        <v>20.008677471876855</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-27.212699222222231</v>
      </c>
      <c r="CW12" s="243">
        <f>IF(ISBLANK('In Process Calc.'!AN12),"",'In Process Calc.'!AN12)</f>
        <v>-41.126970222222234</v>
      </c>
      <c r="CX12" s="243">
        <f>IF(ISBLANK('In Process Calc.'!AO12),"",'In Process Calc.'!AO12)</f>
        <v>-49.347534861111129</v>
      </c>
      <c r="CY12" s="243">
        <f>IF(ISBLANK('In Process Calc.'!AP12),"",'In Process Calc.'!AP12)</f>
        <v>0</v>
      </c>
      <c r="CZ12" s="243">
        <f>IF(ISBLANK('In Process Calc.'!AQ12),"",'In Process Calc.'!AQ12)</f>
        <v>0</v>
      </c>
      <c r="DA12" s="243">
        <f>IF(ISBLANK('In Process Calc.'!AR12),"",'In Process Calc.'!AR12)</f>
        <v>9.8568215391944703E-3</v>
      </c>
      <c r="DB12" s="243">
        <f>IF(ISBLANK('In Process Calc.'!AS12),"",'In Process Calc.'!AS12)</f>
        <v>9.9523010435653321E-3</v>
      </c>
      <c r="DC12" s="243">
        <f>IF(ISBLANK('In Process Calc.'!AT12),"",'In Process Calc.'!AT12)</f>
        <v>9.547950437086144E-5</v>
      </c>
      <c r="DD12" s="243">
        <f>IF(ISBLANK('In Process Calc.'!AU12),"",'In Process Calc.'!AU12)</f>
        <v>1.3275666026457436</v>
      </c>
      <c r="DE12" s="243">
        <f>IF(ISBLANK('In Process Calc.'!AV12),"",'In Process Calc.'!AV12)</f>
        <v>-5.428470112400996E-3</v>
      </c>
      <c r="DF12" s="243">
        <f>IF(ISBLANK('In Process Calc.'!AW12),"",'In Process Calc.'!AW12)</f>
        <v>1.6505941055409278E-3</v>
      </c>
      <c r="DG12" s="243">
        <f>IF(ISBLANK('In Process Calc.'!AX12),"",'In Process Calc.'!AX12)</f>
        <v>3.1522749661548445E-3</v>
      </c>
      <c r="DH12" s="243">
        <f>IF(ISBLANK('In Process Calc.'!AY12),"",'In Process Calc.'!AY12)</f>
        <v>1.0414030977060828E-3</v>
      </c>
      <c r="DI12" s="243">
        <f>IF(ISBLANK('In Process Calc.'!AZ12),"",'In Process Calc.'!AZ12)</f>
        <v>5.3937555406552136E-4</v>
      </c>
      <c r="DJ12" s="243">
        <f>IF(ISBLANK('In Process Calc.'!BA12),"",'In Process Calc.'!BA12)</f>
        <v>2.9533231743167482E-2</v>
      </c>
      <c r="DK12" s="243">
        <f>IF(ISBLANK('In Process Calc.'!BB12),"",'In Process Calc.'!BB12)</f>
        <v>7.0415573468670225E-4</v>
      </c>
      <c r="DL12" s="243">
        <f>IF(ISBLANK('In Process Calc.'!BC12),"",'In Process Calc.'!BC12)</f>
        <v>9.2301336147573299E-3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1.9697679977974742E-2</v>
      </c>
      <c r="ED12" s="243">
        <f>IF(ISBLANK('In Process Calc.'!BU12),"",'In Process Calc.'!BU12)</f>
        <v>2.5126150090375738E-2</v>
      </c>
      <c r="EE12" s="243">
        <f>IF(ISBLANK('In Process Calc.'!BV12),"",'In Process Calc.'!BV12)</f>
        <v>6.3300566623099574E-2</v>
      </c>
      <c r="EF12" s="243">
        <f>IF(ISBLANK('In Process Calc.'!BW12),"",'In Process Calc.'!BW12)</f>
        <v>7.9585976960302562E-2</v>
      </c>
      <c r="EG12" s="243">
        <f>IF(ISBLANK('In Process Calc.'!BX12),"",'In Process Calc.'!BX12)</f>
        <v>-0.32321020427967379</v>
      </c>
      <c r="EH12" s="243">
        <f>IF(ISBLANK('In Process Calc.'!BY12),"",'In Process Calc.'!BY12)</f>
        <v>0</v>
      </c>
      <c r="EI12" s="243">
        <f>IF(ISBLANK('In Process Calc.'!BZ12),"",'In Process Calc.'!BZ12)</f>
        <v>2.3842826982509585E-2</v>
      </c>
      <c r="EJ12" s="243">
        <f>IF(ISBLANK('In Process Calc.'!CA12),"",'In Process Calc.'!CA12)</f>
        <v>0</v>
      </c>
      <c r="EK12" s="243">
        <f>IF(ISBLANK('Post Process Calc.'!A12),"",'Post Process Calc.'!A12)</f>
        <v>15.968199594116211</v>
      </c>
      <c r="EL12" s="243">
        <f>IF(ISBLANK('Post Process Calc.'!C12),"",'Post Process Calc.'!C12)</f>
        <v>5.2688161294544029E-3</v>
      </c>
      <c r="EM12" s="243">
        <f>IF(ISBLANK('Post Process Calc.'!D12),"",'Post Process Calc.'!D12)</f>
        <v>0</v>
      </c>
      <c r="EN12" s="243">
        <f>IF(ISBLANK('Post Process Calc.'!E12),"",'Post Process Calc.'!E12)</f>
        <v>1.7215942654564096</v>
      </c>
      <c r="EO12" s="243">
        <f>IF(ISBLANK('Post Process Calc.'!F12),"",'Post Process Calc.'!F12)</f>
        <v>-3.5780452477968136E-3</v>
      </c>
      <c r="EP12" s="243">
        <f>IF(ISBLANK('Post Process Calc.'!G12),"",'Post Process Calc.'!G12)</f>
        <v>2.5712633479172737E-4</v>
      </c>
      <c r="EQ12" s="243">
        <f>IF(ISBLANK('Post Process Calc.'!H12),"",'Post Process Calc.'!H12)</f>
        <v>3.2505344397707292E-3</v>
      </c>
      <c r="ER12" s="243">
        <f>IF(ISBLANK('Post Process Calc.'!I12),"",'Post Process Calc.'!I12)</f>
        <v>1.0443411158599983E-3</v>
      </c>
      <c r="ES12" s="243">
        <f>IF(ISBLANK('Post Process Calc.'!J12),"",'Post Process Calc.'!J12)</f>
        <v>5.2231521669676858E-4</v>
      </c>
      <c r="ET12" s="243">
        <f>IF(ISBLANK('Post Process Calc.'!K12),"",'Post Process Calc.'!K12)</f>
        <v>3.7188412926494746E-2</v>
      </c>
      <c r="EU12" s="243">
        <f>IF(ISBLANK('Post Process Calc.'!L12),"",'Post Process Calc.'!L12)</f>
        <v>-1.9625647499637043E-4</v>
      </c>
      <c r="EV12" s="243">
        <f>IF(ISBLANK('Post Process Calc.'!M12),"",'Post Process Calc.'!M12)</f>
        <v>3.0278096191329231E-3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-4.9256428064741418E-3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8.9774604351062996E-3</v>
      </c>
      <c r="FN12" s="243">
        <f>IF(ISBLANK('Post Process Calc.'!AE12),"",'Post Process Calc.'!AE12)</f>
        <v>5.3994151873094937E-3</v>
      </c>
      <c r="FO12" s="243">
        <f>IF(ISBLANK('Post Process Calc.'!AF12),"",'Post Process Calc.'!AF12)</f>
        <v>4.3577271734189904E-2</v>
      </c>
      <c r="FP12" s="243">
        <f>IF(ISBLANK('Post Process Calc.'!AG12),"",'Post Process Calc.'!AG12)</f>
        <v>-0.1324510087647458</v>
      </c>
      <c r="FQ12" s="243">
        <f>IF(ISBLANK('Post Process Calc.'!AH12),"",'Post Process Calc.'!AH12)</f>
        <v>0</v>
      </c>
      <c r="FR12" s="243">
        <f>IF(ISBLANK('Post Process Calc.'!AI12),"",'Post Process Calc.'!AI12)</f>
        <v>-5.2773554866211627E-3</v>
      </c>
      <c r="FS12" s="243">
        <f>IF(ISBLANK('Post Process Calc.'!AJ12),"",'Post Process Calc.'!AJ12)</f>
        <v>0</v>
      </c>
    </row>
    <row r="13" spans="1:175">
      <c r="A13" s="238" t="e">
        <f>IF(Glutamine!#REF!&lt;&gt;0,Glutamine!$B$1,"")</f>
        <v>#REF!</v>
      </c>
      <c r="B13" s="238" t="e">
        <f>IF(ISBLANK(Glutamine!#REF!),"",Glutamine!#REF!)</f>
        <v>#REF!</v>
      </c>
      <c r="C13" s="245" t="e">
        <f>IF(ISBLANK(Glutamine!#REF!),"",Glutamine!#REF!)</f>
        <v>#REF!</v>
      </c>
      <c r="D13" s="246" t="e">
        <f>IF(ISBLANK(Glutamine!#REF!),"",Glutamine!#REF!)</f>
        <v>#REF!</v>
      </c>
      <c r="E13" s="238" t="e">
        <f>IF(ISBLANK(Glutamine!#REF!),"",Glutamine!#REF!)</f>
        <v>#REF!</v>
      </c>
      <c r="F13" s="238" t="e">
        <f>IF(ISBLANK(Glutamine!#REF!),"",Glutamine!#REF!)</f>
        <v>#REF!</v>
      </c>
      <c r="G13" s="238" t="e">
        <f>IF(ISBLANK(Glutamine!#REF!),"",Glutamine!#REF!)</f>
        <v>#REF!</v>
      </c>
      <c r="H13" s="243" t="e">
        <f>IF(ISBLANK(Glutamine!#REF!),"",Glutamine!#REF!)</f>
        <v>#REF!</v>
      </c>
      <c r="I13" s="243" t="e">
        <f>IF(ISBLANK(Glutamine!#REF!),"",Glutamine!#REF!)</f>
        <v>#REF!</v>
      </c>
      <c r="J13" s="243" t="e">
        <f>IF(ISBLANK(Glutamine!#REF!),"",Glutamine!#REF!)</f>
        <v>#REF!</v>
      </c>
      <c r="K13" s="243" t="e">
        <f>IF(ISBLANK(Glutamine!#REF!),"",Glutamine!#REF!)</f>
        <v>#REF!</v>
      </c>
      <c r="L13" s="238" t="e">
        <f>IF(ISBLANK(Glutamine!#REF!),"",Glutamine!#REF!)</f>
        <v>#REF!</v>
      </c>
      <c r="M13" s="238" t="e">
        <f>IF(ISBLANK(Glutamine!#REF!),"",Glutamine!#REF!)</f>
        <v>#REF!</v>
      </c>
      <c r="N13" s="238" t="e">
        <f>IF(ISBLANK(Glutamine!#REF!),"",Glutamine!#REF!)</f>
        <v>#REF!</v>
      </c>
      <c r="O13" s="238" t="e">
        <f>IF(ISBLANK(Glutamine!#REF!),"",Glutamine!#REF!)</f>
        <v>#REF!</v>
      </c>
      <c r="P13" s="238" t="e">
        <f>IF(ISBLANK(Glutamine!#REF!),"",Glutamine!#REF!)</f>
        <v>#REF!</v>
      </c>
      <c r="Q13" s="238" t="e">
        <f>IF(ISBLANK(Glutamine!#REF!),"",Glutamine!#REF!)</f>
        <v>#REF!</v>
      </c>
      <c r="R13" s="238" t="e">
        <f>IF(ISBLANK(Glutamine!#REF!),"",Glutamine!#REF!)</f>
        <v>#REF!</v>
      </c>
      <c r="S13" s="238" t="e">
        <f>IF(ISBLANK(Glutamine!#REF!),"",Glutamine!#REF!)</f>
        <v>#REF!</v>
      </c>
      <c r="T13" s="243" t="e">
        <f>IF(ISBLANK(Glutamine!#REF!),"",Glutamine!#REF!)</f>
        <v>#REF!</v>
      </c>
      <c r="U13" s="243" t="e">
        <f>IF(ISBLANK(Glutamine!#REF!),"",Glutamine!#REF!)</f>
        <v>#REF!</v>
      </c>
      <c r="V13" s="243" t="e">
        <f>IF(ISBLANK(Glutamine!#REF!),"",Glutamine!#REF!)</f>
        <v>#REF!</v>
      </c>
      <c r="W13" s="243" t="e">
        <f>IF(ISBLANK(Glutamine!#REF!),"",Glutamine!#REF!)</f>
        <v>#REF!</v>
      </c>
      <c r="X13" s="243" t="e">
        <f>IF(ISBLANK(Glutamine!#REF!),"",Glutamine!#REF!)</f>
        <v>#REF!</v>
      </c>
      <c r="Y13" s="243" t="e">
        <f>IF(ISBLANK(Glutamine!#REF!),"",Glutamine!#REF!)</f>
        <v>#REF!</v>
      </c>
      <c r="Z13" s="243" t="e">
        <f>IF(ISBLANK(Glutamine!#REF!),"",Glutamine!#REF!)</f>
        <v>#REF!</v>
      </c>
      <c r="AA13" s="243" t="e">
        <f>IF(ISBLANK(Glutamine!#REF!),"",Glutamine!#REF!)</f>
        <v>#REF!</v>
      </c>
      <c r="AB13" s="243" t="e">
        <f>IF(ISBLANK(Glutamine!#REF!),"",Glutamine!#REF!)</f>
        <v>#REF!</v>
      </c>
      <c r="AC13" s="243" t="e">
        <f>IF(ISBLANK(Glutamine!#REF!),"",Glutamine!#REF!)</f>
        <v>#REF!</v>
      </c>
      <c r="AD13" s="243" t="e">
        <f>IF(ISBLANK(Glutamine!#REF!),"",Glutamine!#REF!)</f>
        <v>#REF!</v>
      </c>
      <c r="AE13" s="243" t="e">
        <f>IF(ISBLANK(Glutamine!#REF!),"",Glutamine!#REF!)</f>
        <v>#REF!</v>
      </c>
      <c r="AF13" s="243" t="e">
        <f>IF(ISBLANK(Glutamine!#REF!),"",Glutamine!#REF!)</f>
        <v>#REF!</v>
      </c>
      <c r="AG13" s="243" t="e">
        <f>IF(ISBLANK(Glutamine!#REF!),"",Glutamine!#REF!)</f>
        <v>#REF!</v>
      </c>
      <c r="AH13" s="243" t="e">
        <f>IF(ISBLANK(Glutamine!#REF!),"",Glutamine!#REF!)</f>
        <v>#REF!</v>
      </c>
      <c r="AI13" s="243" t="e">
        <f>IF(ISBLANK(Glutamine!#REF!),"",Glutamine!#REF!)</f>
        <v>#REF!</v>
      </c>
      <c r="AJ13" s="243" t="e">
        <f>IF(ISBLANK(Glutamine!#REF!),"",Glutamine!#REF!)</f>
        <v>#REF!</v>
      </c>
      <c r="AK13" s="243" t="e">
        <f>IF(ISBLANK(Glutamine!#REF!),"",Glutamine!#REF!)</f>
        <v>#REF!</v>
      </c>
      <c r="AL13" s="243" t="e">
        <f>IF(ISBLANK(Glutamine!#REF!),"",Glutamine!#REF!)</f>
        <v>#REF!</v>
      </c>
      <c r="AM13" s="243" t="e">
        <f>IF(ISBLANK(Glutamine!#REF!),"",Glutamine!#REF!)</f>
        <v>#REF!</v>
      </c>
      <c r="AN13" s="243" t="e">
        <f>IF(ISBLANK(Glutamine!#REF!),"",Glutamine!#REF!)</f>
        <v>#REF!</v>
      </c>
      <c r="AO13" s="243" t="e">
        <f>IF(ISBLANK(Glutamine!#REF!),"",Glutamine!#REF!)</f>
        <v>#REF!</v>
      </c>
      <c r="AP13" s="243" t="e">
        <f>IF(ISBLANK(Glutamine!#REF!),"",Glutamine!#REF!)</f>
        <v>#REF!</v>
      </c>
      <c r="AQ13" s="243" t="e">
        <f>IF(ISBLANK(Glutamine!#REF!),"",Glutamine!#REF!)</f>
        <v>#REF!</v>
      </c>
      <c r="AR13" s="243" t="e">
        <f>IF(ISBLANK(Glutamine!#REF!),"",Glutamine!#REF!)</f>
        <v>#REF!</v>
      </c>
      <c r="AS13" s="243" t="e">
        <f>IF(ISBLANK(Glutamine!#REF!),"",Glutamine!#REF!)</f>
        <v>#REF!</v>
      </c>
      <c r="AT13" s="243" t="e">
        <f>IF(ISBLANK(Glutamine!#REF!),"",Glutamine!#REF!)</f>
        <v>#REF!</v>
      </c>
      <c r="AU13" s="243" t="e">
        <f>IF(ISBLANK(Glutamine!#REF!),"",Glutamine!#REF!)</f>
        <v>#REF!</v>
      </c>
      <c r="AV13" s="243" t="e">
        <f>IF(ISBLANK(Glutamine!#REF!),"",Glutamine!#REF!)</f>
        <v>#REF!</v>
      </c>
      <c r="AW13" s="243" t="e">
        <f>IF(ISBLANK(Glutamine!#REF!),"",Glutamine!#REF!)</f>
        <v>#REF!</v>
      </c>
      <c r="AX13" s="243" t="e">
        <f>IF(ISBLANK(Glutamine!#REF!),"",Glutamine!#REF!)</f>
        <v>#REF!</v>
      </c>
      <c r="AY13" s="243" t="e">
        <f>IF(ISBLANK(Glutamine!#REF!),"",Glutamine!#REF!)</f>
        <v>#REF!</v>
      </c>
      <c r="AZ13" s="243" t="e">
        <f>IF(ISBLANK(Glutamine!#REF!),"",Glutamine!#REF!)</f>
        <v>#REF!</v>
      </c>
      <c r="BA13" s="243" t="e">
        <f>IF(ISBLANK(Glutamine!#REF!),"",Glutamine!#REF!)</f>
        <v>#REF!</v>
      </c>
      <c r="BB13" s="243" t="e">
        <f>IF(ISBLANK(Glutamine!#REF!),"",Glutamine!#REF!)</f>
        <v>#REF!</v>
      </c>
      <c r="BC13" s="243" t="e">
        <f>IF(ISBLANK(Glutamine!#REF!),"",Glutamine!#REF!)</f>
        <v>#REF!</v>
      </c>
      <c r="BD13" s="243" t="e">
        <f>IF(ISBLANK(Glutamine!#REF!),"",Glutamine!#REF!)</f>
        <v>#REF!</v>
      </c>
      <c r="BE13" s="243" t="e">
        <f>IF(ISBLANK(Glutamine!#REF!),"",Glutamine!#REF!)</f>
        <v>#REF!</v>
      </c>
      <c r="BF13" s="243" t="e">
        <f>IF(ISBLANK(Glutamine!#REF!),"",Glutamine!#REF!)</f>
        <v>#REF!</v>
      </c>
      <c r="BG13" s="243" t="e">
        <f>IF(ISBLANK(Glutamine!#REF!),"",Glutamine!#REF!)</f>
        <v>#REF!</v>
      </c>
      <c r="BH13" s="243" t="e">
        <f>IF(ISBLANK(Glutamine!#REF!),"",Glutamine!#REF!)</f>
        <v>#REF!</v>
      </c>
      <c r="BI13" s="243" t="e">
        <f>IF(ISBLANK(Glutamine!#REF!),"",Glutamine!#REF!)</f>
        <v>#REF!</v>
      </c>
      <c r="BJ13" s="243" t="e">
        <f>IF(ISBLANK(Glutamine!#REF!),"",Glutamine!#REF!)</f>
        <v>#REF!</v>
      </c>
      <c r="BK13" s="243" t="e">
        <f>IF(ISBLANK(Glutamine!#REF!),"",Glutamine!#REF!)</f>
        <v>#REF!</v>
      </c>
      <c r="BL13" s="243" t="e">
        <f>IF(ISBLANK(Glutamine!#REF!),"",Glutamine!#REF!)</f>
        <v>#REF!</v>
      </c>
      <c r="BM13" s="243" t="e">
        <f>IF(ISBLANK(Glutamine!#REF!),"",Glutamine!#REF!)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16.753300531005859</v>
      </c>
      <c r="EL13" s="243">
        <f>IF(ISBLANK('Post Process Calc.'!C13),"",'Post Process Calc.'!C13)</f>
        <v>2.9739976768820516E-3</v>
      </c>
      <c r="EM13" s="243">
        <f>IF(ISBLANK('Post Process Calc.'!D13),"",'Post Process Calc.'!D13)</f>
        <v>0</v>
      </c>
      <c r="EN13" s="243">
        <f>IF(ISBLANK('Post Process Calc.'!E13),"",'Post Process Calc.'!E13)</f>
        <v>1.7439123769845268</v>
      </c>
      <c r="EO13" s="243">
        <f>IF(ISBLANK('Post Process Calc.'!F13),"",'Post Process Calc.'!F13)</f>
        <v>-9.6775866209559069E-4</v>
      </c>
      <c r="EP13" s="243">
        <f>IF(ISBLANK('Post Process Calc.'!G13),"",'Post Process Calc.'!G13)</f>
        <v>5.0772154185427937E-4</v>
      </c>
      <c r="EQ13" s="243">
        <f>IF(ISBLANK('Post Process Calc.'!H13),"",'Post Process Calc.'!H13)</f>
        <v>2.8978800804004908E-3</v>
      </c>
      <c r="ER13" s="243">
        <f>IF(ISBLANK('Post Process Calc.'!I13),"",'Post Process Calc.'!I13)</f>
        <v>1.6523868299114322E-3</v>
      </c>
      <c r="ES13" s="243">
        <f>IF(ISBLANK('Post Process Calc.'!J13),"",'Post Process Calc.'!J13)</f>
        <v>3.3739899668851811E-4</v>
      </c>
      <c r="ET13" s="243">
        <f>IF(ISBLANK('Post Process Calc.'!K13),"",'Post Process Calc.'!K13)</f>
        <v>3.8200287551901899E-2</v>
      </c>
      <c r="EU13" s="243">
        <f>IF(ISBLANK('Post Process Calc.'!L13),"",'Post Process Calc.'!L13)</f>
        <v>5.6024663916141469E-4</v>
      </c>
      <c r="EV13" s="243">
        <f>IF(ISBLANK('Post Process Calc.'!M13),"",'Post Process Calc.'!M13)</f>
        <v>6.2861311649147801E-3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-8.3847754917642913E-3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1.673206027186934E-2</v>
      </c>
      <c r="FN13" s="243">
        <f>IF(ISBLANK('Post Process Calc.'!AE13),"",'Post Process Calc.'!AE13)</f>
        <v>1.5764301609773764E-2</v>
      </c>
      <c r="FO13" s="243">
        <f>IF(ISBLANK('Post Process Calc.'!AF13),"",'Post Process Calc.'!AF13)</f>
        <v>5.6510033296993521E-2</v>
      </c>
      <c r="FP13" s="243">
        <f>IF(ISBLANK('Post Process Calc.'!AG13),"",'Post Process Calc.'!AG13)</f>
        <v>-0.21949508836476897</v>
      </c>
      <c r="FQ13" s="243">
        <f>IF(ISBLANK('Post Process Calc.'!AH13),"",'Post Process Calc.'!AH13)</f>
        <v>0</v>
      </c>
      <c r="FR13" s="243">
        <f>IF(ISBLANK('Post Process Calc.'!AI13),"",'Post Process Calc.'!AI13)</f>
        <v>1.4666031987330456E-2</v>
      </c>
      <c r="FS13" s="243">
        <f>IF(ISBLANK('Post Process Calc.'!AJ13),"",'Post Process Calc.'!AJ13)</f>
        <v>0</v>
      </c>
    </row>
    <row r="14" spans="1:175">
      <c r="A14" s="238" t="e">
        <f>IF(Glutamine!#REF!&lt;&gt;0,Glutamine!$B$1,"")</f>
        <v>#REF!</v>
      </c>
      <c r="B14" s="238" t="e">
        <f>IF(ISBLANK(Glutamine!#REF!),"",Glutamine!#REF!)</f>
        <v>#REF!</v>
      </c>
      <c r="C14" s="245" t="e">
        <f>IF(ISBLANK(Glutamine!#REF!),"",Glutamine!#REF!)</f>
        <v>#REF!</v>
      </c>
      <c r="D14" s="246" t="e">
        <f>IF(ISBLANK(Glutamine!#REF!),"",Glutamine!#REF!)</f>
        <v>#REF!</v>
      </c>
      <c r="E14" s="238" t="e">
        <f>IF(ISBLANK(Glutamine!#REF!),"",Glutamine!#REF!)</f>
        <v>#REF!</v>
      </c>
      <c r="F14" s="238" t="e">
        <f>IF(ISBLANK(Glutamine!#REF!),"",Glutamine!#REF!)</f>
        <v>#REF!</v>
      </c>
      <c r="G14" s="238" t="e">
        <f>IF(ISBLANK(Glutamine!#REF!),"",Glutamine!#REF!)</f>
        <v>#REF!</v>
      </c>
      <c r="H14" s="243" t="e">
        <f>IF(ISBLANK(Glutamine!#REF!),"",Glutamine!#REF!)</f>
        <v>#REF!</v>
      </c>
      <c r="I14" s="243" t="e">
        <f>IF(ISBLANK(Glutamine!#REF!),"",Glutamine!#REF!)</f>
        <v>#REF!</v>
      </c>
      <c r="J14" s="243" t="e">
        <f>IF(ISBLANK(Glutamine!#REF!),"",Glutamine!#REF!)</f>
        <v>#REF!</v>
      </c>
      <c r="K14" s="243" t="e">
        <f>IF(ISBLANK(Glutamine!#REF!),"",Glutamine!#REF!)</f>
        <v>#REF!</v>
      </c>
      <c r="L14" s="238" t="e">
        <f>IF(ISBLANK(Glutamine!#REF!),"",Glutamine!#REF!)</f>
        <v>#REF!</v>
      </c>
      <c r="M14" s="238" t="e">
        <f>IF(ISBLANK(Glutamine!#REF!),"",Glutamine!#REF!)</f>
        <v>#REF!</v>
      </c>
      <c r="N14" s="238" t="e">
        <f>IF(ISBLANK(Glutamine!#REF!),"",Glutamine!#REF!)</f>
        <v>#REF!</v>
      </c>
      <c r="O14" s="238" t="e">
        <f>IF(ISBLANK(Glutamine!#REF!),"",Glutamine!#REF!)</f>
        <v>#REF!</v>
      </c>
      <c r="P14" s="238" t="e">
        <f>IF(ISBLANK(Glutamine!#REF!),"",Glutamine!#REF!)</f>
        <v>#REF!</v>
      </c>
      <c r="Q14" s="238" t="e">
        <f>IF(ISBLANK(Glutamine!#REF!),"",Glutamine!#REF!)</f>
        <v>#REF!</v>
      </c>
      <c r="R14" s="238" t="e">
        <f>IF(ISBLANK(Glutamine!#REF!),"",Glutamine!#REF!)</f>
        <v>#REF!</v>
      </c>
      <c r="S14" s="238" t="e">
        <f>IF(ISBLANK(Glutamine!#REF!),"",Glutamine!#REF!)</f>
        <v>#REF!</v>
      </c>
      <c r="T14" s="243" t="e">
        <f>IF(ISBLANK(Glutamine!#REF!),"",Glutamine!#REF!)</f>
        <v>#REF!</v>
      </c>
      <c r="U14" s="243" t="e">
        <f>IF(ISBLANK(Glutamine!#REF!),"",Glutamine!#REF!)</f>
        <v>#REF!</v>
      </c>
      <c r="V14" s="243" t="e">
        <f>IF(ISBLANK(Glutamine!#REF!),"",Glutamine!#REF!)</f>
        <v>#REF!</v>
      </c>
      <c r="W14" s="243" t="e">
        <f>IF(ISBLANK(Glutamine!#REF!),"",Glutamine!#REF!)</f>
        <v>#REF!</v>
      </c>
      <c r="X14" s="243" t="e">
        <f>IF(ISBLANK(Glutamine!#REF!),"",Glutamine!#REF!)</f>
        <v>#REF!</v>
      </c>
      <c r="Y14" s="243" t="e">
        <f>IF(ISBLANK(Glutamine!#REF!),"",Glutamine!#REF!)</f>
        <v>#REF!</v>
      </c>
      <c r="Z14" s="243" t="e">
        <f>IF(ISBLANK(Glutamine!#REF!),"",Glutamine!#REF!)</f>
        <v>#REF!</v>
      </c>
      <c r="AA14" s="243" t="e">
        <f>IF(ISBLANK(Glutamine!#REF!),"",Glutamine!#REF!)</f>
        <v>#REF!</v>
      </c>
      <c r="AB14" s="243" t="e">
        <f>IF(ISBLANK(Glutamine!#REF!),"",Glutamine!#REF!)</f>
        <v>#REF!</v>
      </c>
      <c r="AC14" s="243" t="e">
        <f>IF(ISBLANK(Glutamine!#REF!),"",Glutamine!#REF!)</f>
        <v>#REF!</v>
      </c>
      <c r="AD14" s="243" t="e">
        <f>IF(ISBLANK(Glutamine!#REF!),"",Glutamine!#REF!)</f>
        <v>#REF!</v>
      </c>
      <c r="AE14" s="243" t="e">
        <f>IF(ISBLANK(Glutamine!#REF!),"",Glutamine!#REF!)</f>
        <v>#REF!</v>
      </c>
      <c r="AF14" s="243" t="e">
        <f>IF(ISBLANK(Glutamine!#REF!),"",Glutamine!#REF!)</f>
        <v>#REF!</v>
      </c>
      <c r="AG14" s="243" t="e">
        <f>IF(ISBLANK(Glutamine!#REF!),"",Glutamine!#REF!)</f>
        <v>#REF!</v>
      </c>
      <c r="AH14" s="243" t="e">
        <f>IF(ISBLANK(Glutamine!#REF!),"",Glutamine!#REF!)</f>
        <v>#REF!</v>
      </c>
      <c r="AI14" s="243" t="e">
        <f>IF(ISBLANK(Glutamine!#REF!),"",Glutamine!#REF!)</f>
        <v>#REF!</v>
      </c>
      <c r="AJ14" s="243" t="e">
        <f>IF(ISBLANK(Glutamine!#REF!),"",Glutamine!#REF!)</f>
        <v>#REF!</v>
      </c>
      <c r="AK14" s="243" t="e">
        <f>IF(ISBLANK(Glutamine!#REF!),"",Glutamine!#REF!)</f>
        <v>#REF!</v>
      </c>
      <c r="AL14" s="243" t="e">
        <f>IF(ISBLANK(Glutamine!#REF!),"",Glutamine!#REF!)</f>
        <v>#REF!</v>
      </c>
      <c r="AM14" s="243" t="e">
        <f>IF(ISBLANK(Glutamine!#REF!),"",Glutamine!#REF!)</f>
        <v>#REF!</v>
      </c>
      <c r="AN14" s="243" t="e">
        <f>IF(ISBLANK(Glutamine!#REF!),"",Glutamine!#REF!)</f>
        <v>#REF!</v>
      </c>
      <c r="AO14" s="243" t="e">
        <f>IF(ISBLANK(Glutamine!#REF!),"",Glutamine!#REF!)</f>
        <v>#REF!</v>
      </c>
      <c r="AP14" s="243" t="e">
        <f>IF(ISBLANK(Glutamine!#REF!),"",Glutamine!#REF!)</f>
        <v>#REF!</v>
      </c>
      <c r="AQ14" s="243" t="e">
        <f>IF(ISBLANK(Glutamine!#REF!),"",Glutamine!#REF!)</f>
        <v>#REF!</v>
      </c>
      <c r="AR14" s="243" t="e">
        <f>IF(ISBLANK(Glutamine!#REF!),"",Glutamine!#REF!)</f>
        <v>#REF!</v>
      </c>
      <c r="AS14" s="243" t="e">
        <f>IF(ISBLANK(Glutamine!#REF!),"",Glutamine!#REF!)</f>
        <v>#REF!</v>
      </c>
      <c r="AT14" s="243" t="e">
        <f>IF(ISBLANK(Glutamine!#REF!),"",Glutamine!#REF!)</f>
        <v>#REF!</v>
      </c>
      <c r="AU14" s="243" t="e">
        <f>IF(ISBLANK(Glutamine!#REF!),"",Glutamine!#REF!)</f>
        <v>#REF!</v>
      </c>
      <c r="AV14" s="243" t="e">
        <f>IF(ISBLANK(Glutamine!#REF!),"",Glutamine!#REF!)</f>
        <v>#REF!</v>
      </c>
      <c r="AW14" s="243" t="e">
        <f>IF(ISBLANK(Glutamine!#REF!),"",Glutamine!#REF!)</f>
        <v>#REF!</v>
      </c>
      <c r="AX14" s="243" t="e">
        <f>IF(ISBLANK(Glutamine!#REF!),"",Glutamine!#REF!)</f>
        <v>#REF!</v>
      </c>
      <c r="AY14" s="243" t="e">
        <f>IF(ISBLANK(Glutamine!#REF!),"",Glutamine!#REF!)</f>
        <v>#REF!</v>
      </c>
      <c r="AZ14" s="243" t="e">
        <f>IF(ISBLANK(Glutamine!#REF!),"",Glutamine!#REF!)</f>
        <v>#REF!</v>
      </c>
      <c r="BA14" s="243" t="e">
        <f>IF(ISBLANK(Glutamine!#REF!),"",Glutamine!#REF!)</f>
        <v>#REF!</v>
      </c>
      <c r="BB14" s="243" t="e">
        <f>IF(ISBLANK(Glutamine!#REF!),"",Glutamine!#REF!)</f>
        <v>#REF!</v>
      </c>
      <c r="BC14" s="243" t="e">
        <f>IF(ISBLANK(Glutamine!#REF!),"",Glutamine!#REF!)</f>
        <v>#REF!</v>
      </c>
      <c r="BD14" s="243" t="e">
        <f>IF(ISBLANK(Glutamine!#REF!),"",Glutamine!#REF!)</f>
        <v>#REF!</v>
      </c>
      <c r="BE14" s="243" t="e">
        <f>IF(ISBLANK(Glutamine!#REF!),"",Glutamine!#REF!)</f>
        <v>#REF!</v>
      </c>
      <c r="BF14" s="243" t="e">
        <f>IF(ISBLANK(Glutamine!#REF!),"",Glutamine!#REF!)</f>
        <v>#REF!</v>
      </c>
      <c r="BG14" s="243" t="e">
        <f>IF(ISBLANK(Glutamine!#REF!),"",Glutamine!#REF!)</f>
        <v>#REF!</v>
      </c>
      <c r="BH14" s="243" t="e">
        <f>IF(ISBLANK(Glutamine!#REF!),"",Glutamine!#REF!)</f>
        <v>#REF!</v>
      </c>
      <c r="BI14" s="243" t="e">
        <f>IF(ISBLANK(Glutamine!#REF!),"",Glutamine!#REF!)</f>
        <v>#REF!</v>
      </c>
      <c r="BJ14" s="243" t="e">
        <f>IF(ISBLANK(Glutamine!#REF!),"",Glutamine!#REF!)</f>
        <v>#REF!</v>
      </c>
      <c r="BK14" s="243" t="e">
        <f>IF(ISBLANK(Glutamine!#REF!),"",Glutamine!#REF!)</f>
        <v>#REF!</v>
      </c>
      <c r="BL14" s="243" t="e">
        <f>IF(ISBLANK(Glutamine!#REF!),"",Glutamine!#REF!)</f>
        <v>#REF!</v>
      </c>
      <c r="BM14" s="243" t="e">
        <f>IF(ISBLANK(Glutamine!#REF!),"",Glutamine!#REF!)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16.191300256347656</v>
      </c>
      <c r="EL14" s="243">
        <f>IF(ISBLANK('Post Process Calc.'!C14),"",'Post Process Calc.'!C14)</f>
        <v>1.6645386568215918E-3</v>
      </c>
      <c r="EM14" s="243">
        <f>IF(ISBLANK('Post Process Calc.'!D14),"",'Post Process Calc.'!D14)</f>
        <v>0</v>
      </c>
      <c r="EN14" s="243">
        <f>IF(ISBLANK('Post Process Calc.'!E14),"",'Post Process Calc.'!E14)</f>
        <v>1.8612511549235631</v>
      </c>
      <c r="EO14" s="243">
        <f>IF(ISBLANK('Post Process Calc.'!F14),"",'Post Process Calc.'!F14)</f>
        <v>2.1159392486033062E-3</v>
      </c>
      <c r="EP14" s="243">
        <f>IF(ISBLANK('Post Process Calc.'!G14),"",'Post Process Calc.'!G14)</f>
        <v>8.1688019205107217E-4</v>
      </c>
      <c r="EQ14" s="243">
        <f>IF(ISBLANK('Post Process Calc.'!H14),"",'Post Process Calc.'!H14)</f>
        <v>2.0857343993721917E-3</v>
      </c>
      <c r="ER14" s="243">
        <f>IF(ISBLANK('Post Process Calc.'!I14),"",'Post Process Calc.'!I14)</f>
        <v>1.9214891534916879E-3</v>
      </c>
      <c r="ES14" s="243">
        <f>IF(ISBLANK('Post Process Calc.'!J14),"",'Post Process Calc.'!J14)</f>
        <v>1.404904703466454E-4</v>
      </c>
      <c r="ET14" s="243">
        <f>IF(ISBLANK('Post Process Calc.'!K14),"",'Post Process Calc.'!K14)</f>
        <v>4.075970141112055E-2</v>
      </c>
      <c r="EU14" s="243">
        <f>IF(ISBLANK('Post Process Calc.'!L14),"",'Post Process Calc.'!L14)</f>
        <v>1.0634132702051465E-3</v>
      </c>
      <c r="EV14" s="243">
        <f>IF(ISBLANK('Post Process Calc.'!M14),"",'Post Process Calc.'!M14)</f>
        <v>1.0173645572428247E-2</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-1.0053208903358403E-2</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2.6354741911771215E-2</v>
      </c>
      <c r="FN14" s="243">
        <f>IF(ISBLANK('Post Process Calc.'!AE14),"",'Post Process Calc.'!AE14)</f>
        <v>2.8470681160374545E-2</v>
      </c>
      <c r="FO14" s="243">
        <f>IF(ISBLANK('Post Process Calc.'!AF14),"",'Post Process Calc.'!AF14)</f>
        <v>7.2791378135307269E-2</v>
      </c>
      <c r="FP14" s="243">
        <f>IF(ISBLANK('Post Process Calc.'!AG14),"",'Post Process Calc.'!AG14)</f>
        <v>-0.24664579364694675</v>
      </c>
      <c r="FQ14" s="243">
        <f>IF(ISBLANK('Post Process Calc.'!AH14),"",'Post Process Calc.'!AH14)</f>
        <v>0</v>
      </c>
      <c r="FR14" s="243">
        <f>IF(ISBLANK('Post Process Calc.'!AI14),"",'Post Process Calc.'!AI14)</f>
        <v>2.6089819929716495E-2</v>
      </c>
      <c r="FS14" s="243">
        <f>IF(ISBLANK('Post Process Calc.'!AJ14),"",'Post Process Calc.'!AJ14)</f>
        <v>0</v>
      </c>
    </row>
    <row r="15" spans="1:175">
      <c r="A15" s="238" t="e">
        <f>IF(Glutamine!#REF!&lt;&gt;0,Glutamine!$B$1,"")</f>
        <v>#REF!</v>
      </c>
      <c r="B15" s="238" t="e">
        <f>IF(ISBLANK(Glutamine!#REF!),"",Glutamine!#REF!)</f>
        <v>#REF!</v>
      </c>
      <c r="C15" s="245" t="e">
        <f>IF(ISBLANK(Glutamine!#REF!),"",Glutamine!#REF!)</f>
        <v>#REF!</v>
      </c>
      <c r="D15" s="246" t="e">
        <f>IF(ISBLANK(Glutamine!#REF!),"",Glutamine!#REF!)</f>
        <v>#REF!</v>
      </c>
      <c r="E15" s="238" t="e">
        <f>IF(ISBLANK(Glutamine!#REF!),"",Glutamine!#REF!)</f>
        <v>#REF!</v>
      </c>
      <c r="F15" s="238" t="e">
        <f>IF(ISBLANK(Glutamine!#REF!),"",Glutamine!#REF!)</f>
        <v>#REF!</v>
      </c>
      <c r="G15" s="238" t="e">
        <f>IF(ISBLANK(Glutamine!#REF!),"",Glutamine!#REF!)</f>
        <v>#REF!</v>
      </c>
      <c r="H15" s="243" t="e">
        <f>IF(ISBLANK(Glutamine!#REF!),"",Glutamine!#REF!)</f>
        <v>#REF!</v>
      </c>
      <c r="I15" s="243" t="e">
        <f>IF(ISBLANK(Glutamine!#REF!),"",Glutamine!#REF!)</f>
        <v>#REF!</v>
      </c>
      <c r="J15" s="243" t="e">
        <f>IF(ISBLANK(Glutamine!#REF!),"",Glutamine!#REF!)</f>
        <v>#REF!</v>
      </c>
      <c r="K15" s="243" t="e">
        <f>IF(ISBLANK(Glutamine!#REF!),"",Glutamine!#REF!)</f>
        <v>#REF!</v>
      </c>
      <c r="L15" s="238" t="e">
        <f>IF(ISBLANK(Glutamine!#REF!),"",Glutamine!#REF!)</f>
        <v>#REF!</v>
      </c>
      <c r="M15" s="238" t="e">
        <f>IF(ISBLANK(Glutamine!#REF!),"",Glutamine!#REF!)</f>
        <v>#REF!</v>
      </c>
      <c r="N15" s="238" t="e">
        <f>IF(ISBLANK(Glutamine!#REF!),"",Glutamine!#REF!)</f>
        <v>#REF!</v>
      </c>
      <c r="O15" s="238" t="e">
        <f>IF(ISBLANK(Glutamine!#REF!),"",Glutamine!#REF!)</f>
        <v>#REF!</v>
      </c>
      <c r="P15" s="238" t="e">
        <f>IF(ISBLANK(Glutamine!#REF!),"",Glutamine!#REF!)</f>
        <v>#REF!</v>
      </c>
      <c r="Q15" s="238" t="e">
        <f>IF(ISBLANK(Glutamine!#REF!),"",Glutamine!#REF!)</f>
        <v>#REF!</v>
      </c>
      <c r="R15" s="238" t="e">
        <f>IF(ISBLANK(Glutamine!#REF!),"",Glutamine!#REF!)</f>
        <v>#REF!</v>
      </c>
      <c r="S15" s="238" t="e">
        <f>IF(ISBLANK(Glutamine!#REF!),"",Glutamine!#REF!)</f>
        <v>#REF!</v>
      </c>
      <c r="T15" s="243" t="e">
        <f>IF(ISBLANK(Glutamine!#REF!),"",Glutamine!#REF!)</f>
        <v>#REF!</v>
      </c>
      <c r="U15" s="243" t="e">
        <f>IF(ISBLANK(Glutamine!#REF!),"",Glutamine!#REF!)</f>
        <v>#REF!</v>
      </c>
      <c r="V15" s="243" t="e">
        <f>IF(ISBLANK(Glutamine!#REF!),"",Glutamine!#REF!)</f>
        <v>#REF!</v>
      </c>
      <c r="W15" s="243" t="e">
        <f>IF(ISBLANK(Glutamine!#REF!),"",Glutamine!#REF!)</f>
        <v>#REF!</v>
      </c>
      <c r="X15" s="243" t="e">
        <f>IF(ISBLANK(Glutamine!#REF!),"",Glutamine!#REF!)</f>
        <v>#REF!</v>
      </c>
      <c r="Y15" s="243" t="e">
        <f>IF(ISBLANK(Glutamine!#REF!),"",Glutamine!#REF!)</f>
        <v>#REF!</v>
      </c>
      <c r="Z15" s="243" t="e">
        <f>IF(ISBLANK(Glutamine!#REF!),"",Glutamine!#REF!)</f>
        <v>#REF!</v>
      </c>
      <c r="AA15" s="243" t="e">
        <f>IF(ISBLANK(Glutamine!#REF!),"",Glutamine!#REF!)</f>
        <v>#REF!</v>
      </c>
      <c r="AB15" s="243" t="e">
        <f>IF(ISBLANK(Glutamine!#REF!),"",Glutamine!#REF!)</f>
        <v>#REF!</v>
      </c>
      <c r="AC15" s="243" t="e">
        <f>IF(ISBLANK(Glutamine!#REF!),"",Glutamine!#REF!)</f>
        <v>#REF!</v>
      </c>
      <c r="AD15" s="243" t="e">
        <f>IF(ISBLANK(Glutamine!#REF!),"",Glutamine!#REF!)</f>
        <v>#REF!</v>
      </c>
      <c r="AE15" s="243" t="e">
        <f>IF(ISBLANK(Glutamine!#REF!),"",Glutamine!#REF!)</f>
        <v>#REF!</v>
      </c>
      <c r="AF15" s="243" t="e">
        <f>IF(ISBLANK(Glutamine!#REF!),"",Glutamine!#REF!)</f>
        <v>#REF!</v>
      </c>
      <c r="AG15" s="243" t="e">
        <f>IF(ISBLANK(Glutamine!#REF!),"",Glutamine!#REF!)</f>
        <v>#REF!</v>
      </c>
      <c r="AH15" s="243" t="e">
        <f>IF(ISBLANK(Glutamine!#REF!),"",Glutamine!#REF!)</f>
        <v>#REF!</v>
      </c>
      <c r="AI15" s="243" t="e">
        <f>IF(ISBLANK(Glutamine!#REF!),"",Glutamine!#REF!)</f>
        <v>#REF!</v>
      </c>
      <c r="AJ15" s="243" t="e">
        <f>IF(ISBLANK(Glutamine!#REF!),"",Glutamine!#REF!)</f>
        <v>#REF!</v>
      </c>
      <c r="AK15" s="243" t="e">
        <f>IF(ISBLANK(Glutamine!#REF!),"",Glutamine!#REF!)</f>
        <v>#REF!</v>
      </c>
      <c r="AL15" s="243" t="e">
        <f>IF(ISBLANK(Glutamine!#REF!),"",Glutamine!#REF!)</f>
        <v>#REF!</v>
      </c>
      <c r="AM15" s="243" t="e">
        <f>IF(ISBLANK(Glutamine!#REF!),"",Glutamine!#REF!)</f>
        <v>#REF!</v>
      </c>
      <c r="AN15" s="243" t="e">
        <f>IF(ISBLANK(Glutamine!#REF!),"",Glutamine!#REF!)</f>
        <v>#REF!</v>
      </c>
      <c r="AO15" s="243" t="e">
        <f>IF(ISBLANK(Glutamine!#REF!),"",Glutamine!#REF!)</f>
        <v>#REF!</v>
      </c>
      <c r="AP15" s="243" t="e">
        <f>IF(ISBLANK(Glutamine!#REF!),"",Glutamine!#REF!)</f>
        <v>#REF!</v>
      </c>
      <c r="AQ15" s="243" t="e">
        <f>IF(ISBLANK(Glutamine!#REF!),"",Glutamine!#REF!)</f>
        <v>#REF!</v>
      </c>
      <c r="AR15" s="243" t="e">
        <f>IF(ISBLANK(Glutamine!#REF!),"",Glutamine!#REF!)</f>
        <v>#REF!</v>
      </c>
      <c r="AS15" s="243" t="e">
        <f>IF(ISBLANK(Glutamine!#REF!),"",Glutamine!#REF!)</f>
        <v>#REF!</v>
      </c>
      <c r="AT15" s="243" t="e">
        <f>IF(ISBLANK(Glutamine!#REF!),"",Glutamine!#REF!)</f>
        <v>#REF!</v>
      </c>
      <c r="AU15" s="243" t="e">
        <f>IF(ISBLANK(Glutamine!#REF!),"",Glutamine!#REF!)</f>
        <v>#REF!</v>
      </c>
      <c r="AV15" s="243" t="e">
        <f>IF(ISBLANK(Glutamine!#REF!),"",Glutamine!#REF!)</f>
        <v>#REF!</v>
      </c>
      <c r="AW15" s="243" t="e">
        <f>IF(ISBLANK(Glutamine!#REF!),"",Glutamine!#REF!)</f>
        <v>#REF!</v>
      </c>
      <c r="AX15" s="243" t="e">
        <f>IF(ISBLANK(Glutamine!#REF!),"",Glutamine!#REF!)</f>
        <v>#REF!</v>
      </c>
      <c r="AY15" s="243" t="e">
        <f>IF(ISBLANK(Glutamine!#REF!),"",Glutamine!#REF!)</f>
        <v>#REF!</v>
      </c>
      <c r="AZ15" s="243" t="e">
        <f>IF(ISBLANK(Glutamine!#REF!),"",Glutamine!#REF!)</f>
        <v>#REF!</v>
      </c>
      <c r="BA15" s="243" t="e">
        <f>IF(ISBLANK(Glutamine!#REF!),"",Glutamine!#REF!)</f>
        <v>#REF!</v>
      </c>
      <c r="BB15" s="243" t="e">
        <f>IF(ISBLANK(Glutamine!#REF!),"",Glutamine!#REF!)</f>
        <v>#REF!</v>
      </c>
      <c r="BC15" s="243" t="e">
        <f>IF(ISBLANK(Glutamine!#REF!),"",Glutamine!#REF!)</f>
        <v>#REF!</v>
      </c>
      <c r="BD15" s="243" t="e">
        <f>IF(ISBLANK(Glutamine!#REF!),"",Glutamine!#REF!)</f>
        <v>#REF!</v>
      </c>
      <c r="BE15" s="243" t="e">
        <f>IF(ISBLANK(Glutamine!#REF!),"",Glutamine!#REF!)</f>
        <v>#REF!</v>
      </c>
      <c r="BF15" s="243" t="e">
        <f>IF(ISBLANK(Glutamine!#REF!),"",Glutamine!#REF!)</f>
        <v>#REF!</v>
      </c>
      <c r="BG15" s="243" t="e">
        <f>IF(ISBLANK(Glutamine!#REF!),"",Glutamine!#REF!)</f>
        <v>#REF!</v>
      </c>
      <c r="BH15" s="243" t="e">
        <f>IF(ISBLANK(Glutamine!#REF!),"",Glutamine!#REF!)</f>
        <v>#REF!</v>
      </c>
      <c r="BI15" s="243" t="e">
        <f>IF(ISBLANK(Glutamine!#REF!),"",Glutamine!#REF!)</f>
        <v>#REF!</v>
      </c>
      <c r="BJ15" s="243" t="e">
        <f>IF(ISBLANK(Glutamine!#REF!),"",Glutamine!#REF!)</f>
        <v>#REF!</v>
      </c>
      <c r="BK15" s="243" t="e">
        <f>IF(ISBLANK(Glutamine!#REF!),"",Glutamine!#REF!)</f>
        <v>#REF!</v>
      </c>
      <c r="BL15" s="243" t="e">
        <f>IF(ISBLANK(Glutamine!#REF!),"",Glutamine!#REF!)</f>
        <v>#REF!</v>
      </c>
      <c r="BM15" s="243" t="e">
        <f>IF(ISBLANK(Glutamine!#REF!),"",Glutamine!#REF!)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16.129900796508789</v>
      </c>
      <c r="EL15" s="243">
        <f>IF(ISBLANK('Post Process Calc.'!C15),"",'Post Process Calc.'!C15)</f>
        <v>9.2506131667759368E-4</v>
      </c>
      <c r="EM15" s="243">
        <f>IF(ISBLANK('Post Process Calc.'!D15),"",'Post Process Calc.'!D15)</f>
        <v>0</v>
      </c>
      <c r="EN15" s="243">
        <f>IF(ISBLANK('Post Process Calc.'!E15),"",'Post Process Calc.'!E15)</f>
        <v>1.8831324766339526</v>
      </c>
      <c r="EO15" s="243">
        <f>IF(ISBLANK('Post Process Calc.'!F15),"",'Post Process Calc.'!F15)</f>
        <v>5.8558395614676005E-3</v>
      </c>
      <c r="EP15" s="243">
        <f>IF(ISBLANK('Post Process Calc.'!G15),"",'Post Process Calc.'!G15)</f>
        <v>1.1662969197725342E-3</v>
      </c>
      <c r="EQ15" s="243">
        <f>IF(ISBLANK('Post Process Calc.'!H15),"",'Post Process Calc.'!H15)</f>
        <v>4.6205087507694622E-4</v>
      </c>
      <c r="ER15" s="243">
        <f>IF(ISBLANK('Post Process Calc.'!I15),"",'Post Process Calc.'!I15)</f>
        <v>1.5660468505655179E-3</v>
      </c>
      <c r="ES15" s="243">
        <f>IF(ISBLANK('Post Process Calc.'!J15),"",'Post Process Calc.'!J15)</f>
        <v>-1.1147821122068187E-4</v>
      </c>
      <c r="ET15" s="243">
        <f>IF(ISBLANK('Post Process Calc.'!K15),"",'Post Process Calc.'!K15)</f>
        <v>4.0464969614902244E-2</v>
      </c>
      <c r="EU15" s="243">
        <f>IF(ISBLANK('Post Process Calc.'!L15),"",'Post Process Calc.'!L15)</f>
        <v>1.2367299010639639E-3</v>
      </c>
      <c r="EV15" s="243">
        <f>IF(ISBLANK('Post Process Calc.'!M15),"",'Post Process Calc.'!M15)</f>
        <v>1.4127377639042283E-2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-7.9755282549017568E-3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3.6287504417713022E-2</v>
      </c>
      <c r="FN15" s="243">
        <f>IF(ISBLANK('Post Process Calc.'!AE15),"",'Post Process Calc.'!AE15)</f>
        <v>4.214334397918066E-2</v>
      </c>
      <c r="FO15" s="243">
        <f>IF(ISBLANK('Post Process Calc.'!AF15),"",'Post Process Calc.'!AF15)</f>
        <v>8.6795647575622165E-2</v>
      </c>
      <c r="FP15" s="243">
        <f>IF(ISBLANK('Post Process Calc.'!AG15),"",'Post Process Calc.'!AG15)</f>
        <v>-0.19709710227891949</v>
      </c>
      <c r="FQ15" s="243">
        <f>IF(ISBLANK('Post Process Calc.'!AH15),"",'Post Process Calc.'!AH15)</f>
        <v>0</v>
      </c>
      <c r="FR15" s="243">
        <f>IF(ISBLANK('Post Process Calc.'!AI15),"",'Post Process Calc.'!AI15)</f>
        <v>3.056297614538445E-2</v>
      </c>
      <c r="FS15" s="243">
        <f>IF(ISBLANK('Post Process Calc.'!AJ15),"",'Post Process Calc.'!AJ15)</f>
        <v>0</v>
      </c>
    </row>
    <row r="16" spans="1:175">
      <c r="A16" s="238" t="e">
        <f>IF(Glutamine!#REF!&lt;&gt;0,Glutamine!$B$1,"")</f>
        <v>#REF!</v>
      </c>
      <c r="B16" s="238" t="e">
        <f>IF(ISBLANK(Glutamine!#REF!),"",Glutamine!#REF!)</f>
        <v>#REF!</v>
      </c>
      <c r="C16" s="245" t="e">
        <f>IF(ISBLANK(Glutamine!#REF!),"",Glutamine!#REF!)</f>
        <v>#REF!</v>
      </c>
      <c r="D16" s="246" t="e">
        <f>IF(ISBLANK(Glutamine!#REF!),"",Glutamine!#REF!)</f>
        <v>#REF!</v>
      </c>
      <c r="E16" s="238" t="e">
        <f>IF(ISBLANK(Glutamine!#REF!),"",Glutamine!#REF!)</f>
        <v>#REF!</v>
      </c>
      <c r="F16" s="238" t="e">
        <f>IF(ISBLANK(Glutamine!#REF!),"",Glutamine!#REF!)</f>
        <v>#REF!</v>
      </c>
      <c r="G16" s="238" t="e">
        <f>IF(ISBLANK(Glutamine!#REF!),"",Glutamine!#REF!)</f>
        <v>#REF!</v>
      </c>
      <c r="H16" s="243" t="e">
        <f>IF(ISBLANK(Glutamine!#REF!),"",Glutamine!#REF!)</f>
        <v>#REF!</v>
      </c>
      <c r="I16" s="243" t="e">
        <f>IF(ISBLANK(Glutamine!#REF!),"",Glutamine!#REF!)</f>
        <v>#REF!</v>
      </c>
      <c r="J16" s="243" t="e">
        <f>IF(ISBLANK(Glutamine!#REF!),"",Glutamine!#REF!)</f>
        <v>#REF!</v>
      </c>
      <c r="K16" s="243" t="e">
        <f>IF(ISBLANK(Glutamine!#REF!),"",Glutamine!#REF!)</f>
        <v>#REF!</v>
      </c>
      <c r="L16" s="238" t="e">
        <f>IF(ISBLANK(Glutamine!#REF!),"",Glutamine!#REF!)</f>
        <v>#REF!</v>
      </c>
      <c r="M16" s="238" t="e">
        <f>IF(ISBLANK(Glutamine!#REF!),"",Glutamine!#REF!)</f>
        <v>#REF!</v>
      </c>
      <c r="N16" s="238" t="e">
        <f>IF(ISBLANK(Glutamine!#REF!),"",Glutamine!#REF!)</f>
        <v>#REF!</v>
      </c>
      <c r="O16" s="238" t="e">
        <f>IF(ISBLANK(Glutamine!#REF!),"",Glutamine!#REF!)</f>
        <v>#REF!</v>
      </c>
      <c r="P16" s="238" t="e">
        <f>IF(ISBLANK(Glutamine!#REF!),"",Glutamine!#REF!)</f>
        <v>#REF!</v>
      </c>
      <c r="Q16" s="238" t="e">
        <f>IF(ISBLANK(Glutamine!#REF!),"",Glutamine!#REF!)</f>
        <v>#REF!</v>
      </c>
      <c r="R16" s="238" t="e">
        <f>IF(ISBLANK(Glutamine!#REF!),"",Glutamine!#REF!)</f>
        <v>#REF!</v>
      </c>
      <c r="S16" s="238" t="e">
        <f>IF(ISBLANK(Glutamine!#REF!),"",Glutamine!#REF!)</f>
        <v>#REF!</v>
      </c>
      <c r="T16" s="243" t="e">
        <f>IF(ISBLANK(Glutamine!#REF!),"",Glutamine!#REF!)</f>
        <v>#REF!</v>
      </c>
      <c r="U16" s="243" t="e">
        <f>IF(ISBLANK(Glutamine!#REF!),"",Glutamine!#REF!)</f>
        <v>#REF!</v>
      </c>
      <c r="V16" s="243" t="e">
        <f>IF(ISBLANK(Glutamine!#REF!),"",Glutamine!#REF!)</f>
        <v>#REF!</v>
      </c>
      <c r="W16" s="243" t="e">
        <f>IF(ISBLANK(Glutamine!#REF!),"",Glutamine!#REF!)</f>
        <v>#REF!</v>
      </c>
      <c r="X16" s="243" t="e">
        <f>IF(ISBLANK(Glutamine!#REF!),"",Glutamine!#REF!)</f>
        <v>#REF!</v>
      </c>
      <c r="Y16" s="243" t="e">
        <f>IF(ISBLANK(Glutamine!#REF!),"",Glutamine!#REF!)</f>
        <v>#REF!</v>
      </c>
      <c r="Z16" s="243" t="e">
        <f>IF(ISBLANK(Glutamine!#REF!),"",Glutamine!#REF!)</f>
        <v>#REF!</v>
      </c>
      <c r="AA16" s="243" t="e">
        <f>IF(ISBLANK(Glutamine!#REF!),"",Glutamine!#REF!)</f>
        <v>#REF!</v>
      </c>
      <c r="AB16" s="243" t="e">
        <f>IF(ISBLANK(Glutamine!#REF!),"",Glutamine!#REF!)</f>
        <v>#REF!</v>
      </c>
      <c r="AC16" s="243" t="e">
        <f>IF(ISBLANK(Glutamine!#REF!),"",Glutamine!#REF!)</f>
        <v>#REF!</v>
      </c>
      <c r="AD16" s="243" t="e">
        <f>IF(ISBLANK(Glutamine!#REF!),"",Glutamine!#REF!)</f>
        <v>#REF!</v>
      </c>
      <c r="AE16" s="243" t="e">
        <f>IF(ISBLANK(Glutamine!#REF!),"",Glutamine!#REF!)</f>
        <v>#REF!</v>
      </c>
      <c r="AF16" s="243" t="e">
        <f>IF(ISBLANK(Glutamine!#REF!),"",Glutamine!#REF!)</f>
        <v>#REF!</v>
      </c>
      <c r="AG16" s="243" t="e">
        <f>IF(ISBLANK(Glutamine!#REF!),"",Glutamine!#REF!)</f>
        <v>#REF!</v>
      </c>
      <c r="AH16" s="243" t="e">
        <f>IF(ISBLANK(Glutamine!#REF!),"",Glutamine!#REF!)</f>
        <v>#REF!</v>
      </c>
      <c r="AI16" s="243" t="e">
        <f>IF(ISBLANK(Glutamine!#REF!),"",Glutamine!#REF!)</f>
        <v>#REF!</v>
      </c>
      <c r="AJ16" s="243" t="e">
        <f>IF(ISBLANK(Glutamine!#REF!),"",Glutamine!#REF!)</f>
        <v>#REF!</v>
      </c>
      <c r="AK16" s="243" t="e">
        <f>IF(ISBLANK(Glutamine!#REF!),"",Glutamine!#REF!)</f>
        <v>#REF!</v>
      </c>
      <c r="AL16" s="243" t="e">
        <f>IF(ISBLANK(Glutamine!#REF!),"",Glutamine!#REF!)</f>
        <v>#REF!</v>
      </c>
      <c r="AM16" s="243" t="e">
        <f>IF(ISBLANK(Glutamine!#REF!),"",Glutamine!#REF!)</f>
        <v>#REF!</v>
      </c>
      <c r="AN16" s="243" t="e">
        <f>IF(ISBLANK(Glutamine!#REF!),"",Glutamine!#REF!)</f>
        <v>#REF!</v>
      </c>
      <c r="AO16" s="243" t="e">
        <f>IF(ISBLANK(Glutamine!#REF!),"",Glutamine!#REF!)</f>
        <v>#REF!</v>
      </c>
      <c r="AP16" s="243" t="e">
        <f>IF(ISBLANK(Glutamine!#REF!),"",Glutamine!#REF!)</f>
        <v>#REF!</v>
      </c>
      <c r="AQ16" s="243" t="e">
        <f>IF(ISBLANK(Glutamine!#REF!),"",Glutamine!#REF!)</f>
        <v>#REF!</v>
      </c>
      <c r="AR16" s="243" t="e">
        <f>IF(ISBLANK(Glutamine!#REF!),"",Glutamine!#REF!)</f>
        <v>#REF!</v>
      </c>
      <c r="AS16" s="243" t="e">
        <f>IF(ISBLANK(Glutamine!#REF!),"",Glutamine!#REF!)</f>
        <v>#REF!</v>
      </c>
      <c r="AT16" s="243" t="e">
        <f>IF(ISBLANK(Glutamine!#REF!),"",Glutamine!#REF!)</f>
        <v>#REF!</v>
      </c>
      <c r="AU16" s="243" t="e">
        <f>IF(ISBLANK(Glutamine!#REF!),"",Glutamine!#REF!)</f>
        <v>#REF!</v>
      </c>
      <c r="AV16" s="243" t="e">
        <f>IF(ISBLANK(Glutamine!#REF!),"",Glutamine!#REF!)</f>
        <v>#REF!</v>
      </c>
      <c r="AW16" s="243" t="e">
        <f>IF(ISBLANK(Glutamine!#REF!),"",Glutamine!#REF!)</f>
        <v>#REF!</v>
      </c>
      <c r="AX16" s="243" t="e">
        <f>IF(ISBLANK(Glutamine!#REF!),"",Glutamine!#REF!)</f>
        <v>#REF!</v>
      </c>
      <c r="AY16" s="243" t="e">
        <f>IF(ISBLANK(Glutamine!#REF!),"",Glutamine!#REF!)</f>
        <v>#REF!</v>
      </c>
      <c r="AZ16" s="243" t="e">
        <f>IF(ISBLANK(Glutamine!#REF!),"",Glutamine!#REF!)</f>
        <v>#REF!</v>
      </c>
      <c r="BA16" s="243" t="e">
        <f>IF(ISBLANK(Glutamine!#REF!),"",Glutamine!#REF!)</f>
        <v>#REF!</v>
      </c>
      <c r="BB16" s="243" t="e">
        <f>IF(ISBLANK(Glutamine!#REF!),"",Glutamine!#REF!)</f>
        <v>#REF!</v>
      </c>
      <c r="BC16" s="243" t="e">
        <f>IF(ISBLANK(Glutamine!#REF!),"",Glutamine!#REF!)</f>
        <v>#REF!</v>
      </c>
      <c r="BD16" s="243" t="e">
        <f>IF(ISBLANK(Glutamine!#REF!),"",Glutamine!#REF!)</f>
        <v>#REF!</v>
      </c>
      <c r="BE16" s="243" t="e">
        <f>IF(ISBLANK(Glutamine!#REF!),"",Glutamine!#REF!)</f>
        <v>#REF!</v>
      </c>
      <c r="BF16" s="243" t="e">
        <f>IF(ISBLANK(Glutamine!#REF!),"",Glutamine!#REF!)</f>
        <v>#REF!</v>
      </c>
      <c r="BG16" s="243" t="e">
        <f>IF(ISBLANK(Glutamine!#REF!),"",Glutamine!#REF!)</f>
        <v>#REF!</v>
      </c>
      <c r="BH16" s="243" t="e">
        <f>IF(ISBLANK(Glutamine!#REF!),"",Glutamine!#REF!)</f>
        <v>#REF!</v>
      </c>
      <c r="BI16" s="243" t="e">
        <f>IF(ISBLANK(Glutamine!#REF!),"",Glutamine!#REF!)</f>
        <v>#REF!</v>
      </c>
      <c r="BJ16" s="243" t="e">
        <f>IF(ISBLANK(Glutamine!#REF!),"",Glutamine!#REF!)</f>
        <v>#REF!</v>
      </c>
      <c r="BK16" s="243" t="e">
        <f>IF(ISBLANK(Glutamine!#REF!),"",Glutamine!#REF!)</f>
        <v>#REF!</v>
      </c>
      <c r="BL16" s="243" t="e">
        <f>IF(ISBLANK(Glutamine!#REF!),"",Glutamine!#REF!)</f>
        <v>#REF!</v>
      </c>
      <c r="BM16" s="243" t="e">
        <f>IF(ISBLANK(Glutamine!#REF!),"",Glutamine!#REF!)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t="str">
        <f>IF(ISBLANK('Post Process Calc.'!A16),"",'Post Process Calc.'!A16)</f>
        <v/>
      </c>
      <c r="EL16" s="243" t="str">
        <f>IF(ISBLANK('Post Process Calc.'!C16),"",'Post Process Calc.'!C16)</f>
        <v/>
      </c>
      <c r="EM16" s="243" t="str">
        <f>IF(ISBLANK('Post Process Calc.'!D16),"",'Post Process Calc.'!D16)</f>
        <v/>
      </c>
      <c r="EN16" s="243" t="str">
        <f>IF(ISBLANK('Post Process Calc.'!E16),"",'Post Process Calc.'!E16)</f>
        <v/>
      </c>
      <c r="EO16" s="243" t="str">
        <f>IF(ISBLANK('Post Process Calc.'!F16),"",'Post Process Calc.'!F16)</f>
        <v/>
      </c>
      <c r="EP16" s="243" t="str">
        <f>IF(ISBLANK('Post Process Calc.'!G16),"",'Post Process Calc.'!G16)</f>
        <v/>
      </c>
      <c r="EQ16" s="243" t="str">
        <f>IF(ISBLANK('Post Process Calc.'!H16),"",'Post Process Calc.'!H16)</f>
        <v/>
      </c>
      <c r="ER16" s="243" t="str">
        <f>IF(ISBLANK('Post Process Calc.'!I16),"",'Post Process Calc.'!I16)</f>
        <v/>
      </c>
      <c r="ES16" s="243" t="str">
        <f>IF(ISBLANK('Post Process Calc.'!J16),"",'Post Process Calc.'!J16)</f>
        <v/>
      </c>
      <c r="ET16" s="243" t="str">
        <f>IF(ISBLANK('Post Process Calc.'!K16),"",'Post Process Calc.'!K16)</f>
        <v/>
      </c>
      <c r="EU16" s="243" t="str">
        <f>IF(ISBLANK('Post Process Calc.'!L16),"",'Post Process Calc.'!L16)</f>
        <v/>
      </c>
      <c r="EV16" s="243" t="str">
        <f>IF(ISBLANK('Post Process Calc.'!M16),"",'Post Process Calc.'!M16)</f>
        <v/>
      </c>
      <c r="EW16" s="243" t="str">
        <f>IF(ISBLANK('Post Process Calc.'!N16),"",'Post Process Calc.'!N16)</f>
        <v/>
      </c>
      <c r="EX16" s="243" t="str">
        <f>IF(ISBLANK('Post Process Calc.'!O16),"",'Post Process Calc.'!O16)</f>
        <v/>
      </c>
      <c r="EY16" s="243" t="str">
        <f>IF(ISBLANK('Post Process Calc.'!P16),"",'Post Process Calc.'!P16)</f>
        <v/>
      </c>
      <c r="EZ16" s="243" t="str">
        <f>IF(ISBLANK('Post Process Calc.'!Q16),"",'Post Process Calc.'!Q16)</f>
        <v/>
      </c>
      <c r="FA16" s="243" t="str">
        <f>IF(ISBLANK('Post Process Calc.'!R16),"",'Post Process Calc.'!R16)</f>
        <v/>
      </c>
      <c r="FB16" s="243" t="str">
        <f>IF(ISBLANK('Post Process Calc.'!S16),"",'Post Process Calc.'!S16)</f>
        <v/>
      </c>
      <c r="FC16" s="243" t="str">
        <f>IF(ISBLANK('Post Process Calc.'!T16),"",'Post Process Calc.'!T16)</f>
        <v/>
      </c>
      <c r="FD16" s="243" t="str">
        <f>IF(ISBLANK('Post Process Calc.'!U16),"",'Post Process Calc.'!U16)</f>
        <v/>
      </c>
      <c r="FE16" s="243" t="str">
        <f>IF(ISBLANK('Post Process Calc.'!V16),"",'Post Process Calc.'!V16)</f>
        <v/>
      </c>
      <c r="FF16" s="243" t="str">
        <f>IF(ISBLANK('Post Process Calc.'!W16),"",'Post Process Calc.'!W16)</f>
        <v/>
      </c>
      <c r="FG16" s="243" t="str">
        <f>IF(ISBLANK('Post Process Calc.'!X16),"",'Post Process Calc.'!X16)</f>
        <v/>
      </c>
      <c r="FH16" s="243" t="str">
        <f>IF(ISBLANK('Post Process Calc.'!Y16),"",'Post Process Calc.'!Y16)</f>
        <v/>
      </c>
      <c r="FI16" s="243" t="str">
        <f>IF(ISBLANK('Post Process Calc.'!Z16),"",'Post Process Calc.'!Z16)</f>
        <v/>
      </c>
      <c r="FJ16" s="243" t="str">
        <f>IF(ISBLANK('Post Process Calc.'!AA16),"",'Post Process Calc.'!AA16)</f>
        <v/>
      </c>
      <c r="FK16" s="243" t="str">
        <f>IF(ISBLANK('Post Process Calc.'!AB16),"",'Post Process Calc.'!AB16)</f>
        <v/>
      </c>
      <c r="FL16" s="243" t="str">
        <f>IF(ISBLANK('Post Process Calc.'!AC16),"",'Post Process Calc.'!AC16)</f>
        <v/>
      </c>
      <c r="FM16" s="243" t="str">
        <f>IF(ISBLANK('Post Process Calc.'!AD16),"",'Post Process Calc.'!AD16)</f>
        <v/>
      </c>
      <c r="FN16" s="243" t="str">
        <f>IF(ISBLANK('Post Process Calc.'!AE16),"",'Post Process Calc.'!AE16)</f>
        <v/>
      </c>
      <c r="FO16" s="243" t="str">
        <f>IF(ISBLANK('Post Process Calc.'!AF16),"",'Post Process Calc.'!AF16)</f>
        <v/>
      </c>
      <c r="FP16" s="243" t="str">
        <f>IF(ISBLANK('Post Process Calc.'!AG16),"",'Post Process Calc.'!AG16)</f>
        <v/>
      </c>
      <c r="FQ16" s="243" t="str">
        <f>IF(ISBLANK('Post Process Calc.'!AH16),"",'Post Process Calc.'!AH16)</f>
        <v/>
      </c>
      <c r="FR16" s="243" t="str">
        <f>IF(ISBLANK('Post Process Calc.'!AI16),"",'Post Process Calc.'!AI16)</f>
        <v/>
      </c>
      <c r="FS16" s="243" t="str">
        <f>IF(ISBLANK('Post Process Calc.'!AJ16),"",'Post Process Calc.'!AJ16)</f>
        <v/>
      </c>
    </row>
    <row r="17" spans="1:175">
      <c r="A17" s="238" t="e">
        <f>IF(Glutamine!#REF!&lt;&gt;0,Glutamine!$B$1,"")</f>
        <v>#REF!</v>
      </c>
      <c r="B17" s="238" t="e">
        <f>IF(ISBLANK(Glutamine!#REF!),"",Glutamine!#REF!)</f>
        <v>#REF!</v>
      </c>
      <c r="C17" s="245" t="e">
        <f>IF(ISBLANK(Glutamine!#REF!),"",Glutamine!#REF!)</f>
        <v>#REF!</v>
      </c>
      <c r="D17" s="246" t="e">
        <f>IF(ISBLANK(Glutamine!#REF!),"",Glutamine!#REF!)</f>
        <v>#REF!</v>
      </c>
      <c r="E17" s="238" t="e">
        <f>IF(ISBLANK(Glutamine!#REF!),"",Glutamine!#REF!)</f>
        <v>#REF!</v>
      </c>
      <c r="F17" s="238" t="e">
        <f>IF(ISBLANK(Glutamine!#REF!),"",Glutamine!#REF!)</f>
        <v>#REF!</v>
      </c>
      <c r="G17" s="238" t="e">
        <f>IF(ISBLANK(Glutamine!#REF!),"",Glutamine!#REF!)</f>
        <v>#REF!</v>
      </c>
      <c r="H17" s="243" t="e">
        <f>IF(ISBLANK(Glutamine!#REF!),"",Glutamine!#REF!)</f>
        <v>#REF!</v>
      </c>
      <c r="I17" s="243" t="e">
        <f>IF(ISBLANK(Glutamine!#REF!),"",Glutamine!#REF!)</f>
        <v>#REF!</v>
      </c>
      <c r="J17" s="243" t="e">
        <f>IF(ISBLANK(Glutamine!#REF!),"",Glutamine!#REF!)</f>
        <v>#REF!</v>
      </c>
      <c r="K17" s="243" t="e">
        <f>IF(ISBLANK(Glutamine!#REF!),"",Glutamine!#REF!)</f>
        <v>#REF!</v>
      </c>
      <c r="L17" s="238" t="e">
        <f>IF(ISBLANK(Glutamine!#REF!),"",Glutamine!#REF!)</f>
        <v>#REF!</v>
      </c>
      <c r="M17" s="238" t="e">
        <f>IF(ISBLANK(Glutamine!#REF!),"",Glutamine!#REF!)</f>
        <v>#REF!</v>
      </c>
      <c r="N17" s="238" t="e">
        <f>IF(ISBLANK(Glutamine!#REF!),"",Glutamine!#REF!)</f>
        <v>#REF!</v>
      </c>
      <c r="O17" s="238" t="e">
        <f>IF(ISBLANK(Glutamine!#REF!),"",Glutamine!#REF!)</f>
        <v>#REF!</v>
      </c>
      <c r="P17" s="238" t="e">
        <f>IF(ISBLANK(Glutamine!#REF!),"",Glutamine!#REF!)</f>
        <v>#REF!</v>
      </c>
      <c r="Q17" s="238" t="e">
        <f>IF(ISBLANK(Glutamine!#REF!),"",Glutamine!#REF!)</f>
        <v>#REF!</v>
      </c>
      <c r="R17" s="238" t="e">
        <f>IF(ISBLANK(Glutamine!#REF!),"",Glutamine!#REF!)</f>
        <v>#REF!</v>
      </c>
      <c r="S17" s="238" t="e">
        <f>IF(ISBLANK(Glutamine!#REF!),"",Glutamine!#REF!)</f>
        <v>#REF!</v>
      </c>
      <c r="T17" s="243" t="e">
        <f>IF(ISBLANK(Glutamine!#REF!),"",Glutamine!#REF!)</f>
        <v>#REF!</v>
      </c>
      <c r="U17" s="243" t="e">
        <f>IF(ISBLANK(Glutamine!#REF!),"",Glutamine!#REF!)</f>
        <v>#REF!</v>
      </c>
      <c r="V17" s="243" t="e">
        <f>IF(ISBLANK(Glutamine!#REF!),"",Glutamine!#REF!)</f>
        <v>#REF!</v>
      </c>
      <c r="W17" s="243" t="e">
        <f>IF(ISBLANK(Glutamine!#REF!),"",Glutamine!#REF!)</f>
        <v>#REF!</v>
      </c>
      <c r="X17" s="243" t="e">
        <f>IF(ISBLANK(Glutamine!#REF!),"",Glutamine!#REF!)</f>
        <v>#REF!</v>
      </c>
      <c r="Y17" s="243" t="e">
        <f>IF(ISBLANK(Glutamine!#REF!),"",Glutamine!#REF!)</f>
        <v>#REF!</v>
      </c>
      <c r="Z17" s="243" t="e">
        <f>IF(ISBLANK(Glutamine!#REF!),"",Glutamine!#REF!)</f>
        <v>#REF!</v>
      </c>
      <c r="AA17" s="243" t="e">
        <f>IF(ISBLANK(Glutamine!#REF!),"",Glutamine!#REF!)</f>
        <v>#REF!</v>
      </c>
      <c r="AB17" s="243" t="e">
        <f>IF(ISBLANK(Glutamine!#REF!),"",Glutamine!#REF!)</f>
        <v>#REF!</v>
      </c>
      <c r="AC17" s="243" t="e">
        <f>IF(ISBLANK(Glutamine!#REF!),"",Glutamine!#REF!)</f>
        <v>#REF!</v>
      </c>
      <c r="AD17" s="243" t="e">
        <f>IF(ISBLANK(Glutamine!#REF!),"",Glutamine!#REF!)</f>
        <v>#REF!</v>
      </c>
      <c r="AE17" s="243" t="e">
        <f>IF(ISBLANK(Glutamine!#REF!),"",Glutamine!#REF!)</f>
        <v>#REF!</v>
      </c>
      <c r="AF17" s="243" t="e">
        <f>IF(ISBLANK(Glutamine!#REF!),"",Glutamine!#REF!)</f>
        <v>#REF!</v>
      </c>
      <c r="AG17" s="243" t="e">
        <f>IF(ISBLANK(Glutamine!#REF!),"",Glutamine!#REF!)</f>
        <v>#REF!</v>
      </c>
      <c r="AH17" s="243" t="e">
        <f>IF(ISBLANK(Glutamine!#REF!),"",Glutamine!#REF!)</f>
        <v>#REF!</v>
      </c>
      <c r="AI17" s="243" t="e">
        <f>IF(ISBLANK(Glutamine!#REF!),"",Glutamine!#REF!)</f>
        <v>#REF!</v>
      </c>
      <c r="AJ17" s="243" t="e">
        <f>IF(ISBLANK(Glutamine!#REF!),"",Glutamine!#REF!)</f>
        <v>#REF!</v>
      </c>
      <c r="AK17" s="243" t="e">
        <f>IF(ISBLANK(Glutamine!#REF!),"",Glutamine!#REF!)</f>
        <v>#REF!</v>
      </c>
      <c r="AL17" s="243" t="e">
        <f>IF(ISBLANK(Glutamine!#REF!),"",Glutamine!#REF!)</f>
        <v>#REF!</v>
      </c>
      <c r="AM17" s="243" t="e">
        <f>IF(ISBLANK(Glutamine!#REF!),"",Glutamine!#REF!)</f>
        <v>#REF!</v>
      </c>
      <c r="AN17" s="243" t="e">
        <f>IF(ISBLANK(Glutamine!#REF!),"",Glutamine!#REF!)</f>
        <v>#REF!</v>
      </c>
      <c r="AO17" s="243" t="e">
        <f>IF(ISBLANK(Glutamine!#REF!),"",Glutamine!#REF!)</f>
        <v>#REF!</v>
      </c>
      <c r="AP17" s="243" t="e">
        <f>IF(ISBLANK(Glutamine!#REF!),"",Glutamine!#REF!)</f>
        <v>#REF!</v>
      </c>
      <c r="AQ17" s="243" t="e">
        <f>IF(ISBLANK(Glutamine!#REF!),"",Glutamine!#REF!)</f>
        <v>#REF!</v>
      </c>
      <c r="AR17" s="243" t="e">
        <f>IF(ISBLANK(Glutamine!#REF!),"",Glutamine!#REF!)</f>
        <v>#REF!</v>
      </c>
      <c r="AS17" s="243" t="e">
        <f>IF(ISBLANK(Glutamine!#REF!),"",Glutamine!#REF!)</f>
        <v>#REF!</v>
      </c>
      <c r="AT17" s="243" t="e">
        <f>IF(ISBLANK(Glutamine!#REF!),"",Glutamine!#REF!)</f>
        <v>#REF!</v>
      </c>
      <c r="AU17" s="243" t="e">
        <f>IF(ISBLANK(Glutamine!#REF!),"",Glutamine!#REF!)</f>
        <v>#REF!</v>
      </c>
      <c r="AV17" s="243" t="e">
        <f>IF(ISBLANK(Glutamine!#REF!),"",Glutamine!#REF!)</f>
        <v>#REF!</v>
      </c>
      <c r="AW17" s="243" t="e">
        <f>IF(ISBLANK(Glutamine!#REF!),"",Glutamine!#REF!)</f>
        <v>#REF!</v>
      </c>
      <c r="AX17" s="243" t="e">
        <f>IF(ISBLANK(Glutamine!#REF!),"",Glutamine!#REF!)</f>
        <v>#REF!</v>
      </c>
      <c r="AY17" s="243" t="e">
        <f>IF(ISBLANK(Glutamine!#REF!),"",Glutamine!#REF!)</f>
        <v>#REF!</v>
      </c>
      <c r="AZ17" s="243" t="e">
        <f>IF(ISBLANK(Glutamine!#REF!),"",Glutamine!#REF!)</f>
        <v>#REF!</v>
      </c>
      <c r="BA17" s="243" t="e">
        <f>IF(ISBLANK(Glutamine!#REF!),"",Glutamine!#REF!)</f>
        <v>#REF!</v>
      </c>
      <c r="BB17" s="243" t="e">
        <f>IF(ISBLANK(Glutamine!#REF!),"",Glutamine!#REF!)</f>
        <v>#REF!</v>
      </c>
      <c r="BC17" s="243" t="e">
        <f>IF(ISBLANK(Glutamine!#REF!),"",Glutamine!#REF!)</f>
        <v>#REF!</v>
      </c>
      <c r="BD17" s="243" t="e">
        <f>IF(ISBLANK(Glutamine!#REF!),"",Glutamine!#REF!)</f>
        <v>#REF!</v>
      </c>
      <c r="BE17" s="243" t="e">
        <f>IF(ISBLANK(Glutamine!#REF!),"",Glutamine!#REF!)</f>
        <v>#REF!</v>
      </c>
      <c r="BF17" s="243" t="e">
        <f>IF(ISBLANK(Glutamine!#REF!),"",Glutamine!#REF!)</f>
        <v>#REF!</v>
      </c>
      <c r="BG17" s="243" t="e">
        <f>IF(ISBLANK(Glutamine!#REF!),"",Glutamine!#REF!)</f>
        <v>#REF!</v>
      </c>
      <c r="BH17" s="243" t="e">
        <f>IF(ISBLANK(Glutamine!#REF!),"",Glutamine!#REF!)</f>
        <v>#REF!</v>
      </c>
      <c r="BI17" s="243" t="e">
        <f>IF(ISBLANK(Glutamine!#REF!),"",Glutamine!#REF!)</f>
        <v>#REF!</v>
      </c>
      <c r="BJ17" s="243" t="e">
        <f>IF(ISBLANK(Glutamine!#REF!),"",Glutamine!#REF!)</f>
        <v>#REF!</v>
      </c>
      <c r="BK17" s="243" t="e">
        <f>IF(ISBLANK(Glutamine!#REF!),"",Glutamine!#REF!)</f>
        <v>#REF!</v>
      </c>
      <c r="BL17" s="243" t="e">
        <f>IF(ISBLANK(Glutamine!#REF!),"",Glutamine!#REF!)</f>
        <v>#REF!</v>
      </c>
      <c r="BM17" s="243" t="e">
        <f>IF(ISBLANK(Glutamine!#REF!),"",Glutamine!#REF!)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t="str">
        <f>IF(ISBLANK('Post Process Calc.'!A17),"",'Post Process Calc.'!A17)</f>
        <v/>
      </c>
      <c r="EL17" s="243" t="str">
        <f>IF(ISBLANK('Post Process Calc.'!C17),"",'Post Process Calc.'!C17)</f>
        <v/>
      </c>
      <c r="EM17" s="243" t="str">
        <f>IF(ISBLANK('Post Process Calc.'!D17),"",'Post Process Calc.'!D17)</f>
        <v/>
      </c>
      <c r="EN17" s="243" t="str">
        <f>IF(ISBLANK('Post Process Calc.'!E17),"",'Post Process Calc.'!E17)</f>
        <v/>
      </c>
      <c r="EO17" s="243" t="str">
        <f>IF(ISBLANK('Post Process Calc.'!F17),"",'Post Process Calc.'!F17)</f>
        <v/>
      </c>
      <c r="EP17" s="243" t="str">
        <f>IF(ISBLANK('Post Process Calc.'!G17),"",'Post Process Calc.'!G17)</f>
        <v/>
      </c>
      <c r="EQ17" s="243" t="str">
        <f>IF(ISBLANK('Post Process Calc.'!H17),"",'Post Process Calc.'!H17)</f>
        <v/>
      </c>
      <c r="ER17" s="243" t="str">
        <f>IF(ISBLANK('Post Process Calc.'!I17),"",'Post Process Calc.'!I17)</f>
        <v/>
      </c>
      <c r="ES17" s="243" t="str">
        <f>IF(ISBLANK('Post Process Calc.'!J17),"",'Post Process Calc.'!J17)</f>
        <v/>
      </c>
      <c r="ET17" s="243" t="str">
        <f>IF(ISBLANK('Post Process Calc.'!K17),"",'Post Process Calc.'!K17)</f>
        <v/>
      </c>
      <c r="EU17" s="243" t="str">
        <f>IF(ISBLANK('Post Process Calc.'!L17),"",'Post Process Calc.'!L17)</f>
        <v/>
      </c>
      <c r="EV17" s="243" t="str">
        <f>IF(ISBLANK('Post Process Calc.'!M17),"",'Post Process Calc.'!M17)</f>
        <v/>
      </c>
      <c r="EW17" s="243" t="str">
        <f>IF(ISBLANK('Post Process Calc.'!N17),"",'Post Process Calc.'!N17)</f>
        <v/>
      </c>
      <c r="EX17" s="243" t="str">
        <f>IF(ISBLANK('Post Process Calc.'!O17),"",'Post Process Calc.'!O17)</f>
        <v/>
      </c>
      <c r="EY17" s="243" t="str">
        <f>IF(ISBLANK('Post Process Calc.'!P17),"",'Post Process Calc.'!P17)</f>
        <v/>
      </c>
      <c r="EZ17" s="243" t="str">
        <f>IF(ISBLANK('Post Process Calc.'!Q17),"",'Post Process Calc.'!Q17)</f>
        <v/>
      </c>
      <c r="FA17" s="243" t="str">
        <f>IF(ISBLANK('Post Process Calc.'!R17),"",'Post Process Calc.'!R17)</f>
        <v/>
      </c>
      <c r="FB17" s="243" t="str">
        <f>IF(ISBLANK('Post Process Calc.'!S17),"",'Post Process Calc.'!S17)</f>
        <v/>
      </c>
      <c r="FC17" s="243" t="str">
        <f>IF(ISBLANK('Post Process Calc.'!T17),"",'Post Process Calc.'!T17)</f>
        <v/>
      </c>
      <c r="FD17" s="243" t="str">
        <f>IF(ISBLANK('Post Process Calc.'!U17),"",'Post Process Calc.'!U17)</f>
        <v/>
      </c>
      <c r="FE17" s="243" t="str">
        <f>IF(ISBLANK('Post Process Calc.'!V17),"",'Post Process Calc.'!V17)</f>
        <v/>
      </c>
      <c r="FF17" s="243" t="str">
        <f>IF(ISBLANK('Post Process Calc.'!W17),"",'Post Process Calc.'!W17)</f>
        <v/>
      </c>
      <c r="FG17" s="243" t="str">
        <f>IF(ISBLANK('Post Process Calc.'!X17),"",'Post Process Calc.'!X17)</f>
        <v/>
      </c>
      <c r="FH17" s="243" t="str">
        <f>IF(ISBLANK('Post Process Calc.'!Y17),"",'Post Process Calc.'!Y17)</f>
        <v/>
      </c>
      <c r="FI17" s="243" t="str">
        <f>IF(ISBLANK('Post Process Calc.'!Z17),"",'Post Process Calc.'!Z17)</f>
        <v/>
      </c>
      <c r="FJ17" s="243" t="str">
        <f>IF(ISBLANK('Post Process Calc.'!AA17),"",'Post Process Calc.'!AA17)</f>
        <v/>
      </c>
      <c r="FK17" s="243" t="str">
        <f>IF(ISBLANK('Post Process Calc.'!AB17),"",'Post Process Calc.'!AB17)</f>
        <v/>
      </c>
      <c r="FL17" s="243" t="str">
        <f>IF(ISBLANK('Post Process Calc.'!AC17),"",'Post Process Calc.'!AC17)</f>
        <v/>
      </c>
      <c r="FM17" s="243" t="str">
        <f>IF(ISBLANK('Post Process Calc.'!AD17),"",'Post Process Calc.'!AD17)</f>
        <v/>
      </c>
      <c r="FN17" s="243" t="str">
        <f>IF(ISBLANK('Post Process Calc.'!AE17),"",'Post Process Calc.'!AE17)</f>
        <v/>
      </c>
      <c r="FO17" s="243" t="str">
        <f>IF(ISBLANK('Post Process Calc.'!AF17),"",'Post Process Calc.'!AF17)</f>
        <v/>
      </c>
      <c r="FP17" s="243" t="str">
        <f>IF(ISBLANK('Post Process Calc.'!AG17),"",'Post Process Calc.'!AG17)</f>
        <v/>
      </c>
      <c r="FQ17" s="243" t="str">
        <f>IF(ISBLANK('Post Process Calc.'!AH17),"",'Post Process Calc.'!AH17)</f>
        <v/>
      </c>
      <c r="FR17" s="243" t="str">
        <f>IF(ISBLANK('Post Process Calc.'!AI17),"",'Post Process Calc.'!AI17)</f>
        <v/>
      </c>
      <c r="FS17" s="243" t="str">
        <f>IF(ISBLANK('Post Process Calc.'!AJ17),"",'Post Process Calc.'!AJ17)</f>
        <v/>
      </c>
    </row>
    <row r="18" spans="1:175">
      <c r="A18" s="238" t="e">
        <f>IF(Glutamine!#REF!&lt;&gt;0,Glutamine!$B$1,"")</f>
        <v>#REF!</v>
      </c>
      <c r="B18" s="238" t="e">
        <f>IF(ISBLANK(Glutamine!#REF!),"",Glutamine!#REF!)</f>
        <v>#REF!</v>
      </c>
      <c r="C18" s="245" t="e">
        <f>IF(ISBLANK(Glutamine!#REF!),"",Glutamine!#REF!)</f>
        <v>#REF!</v>
      </c>
      <c r="D18" s="246" t="e">
        <f>IF(ISBLANK(Glutamine!#REF!),"",Glutamine!#REF!)</f>
        <v>#REF!</v>
      </c>
      <c r="E18" s="238" t="e">
        <f>IF(ISBLANK(Glutamine!#REF!),"",Glutamine!#REF!)</f>
        <v>#REF!</v>
      </c>
      <c r="F18" s="238" t="e">
        <f>IF(ISBLANK(Glutamine!#REF!),"",Glutamine!#REF!)</f>
        <v>#REF!</v>
      </c>
      <c r="G18" s="238" t="e">
        <f>IF(ISBLANK(Glutamine!#REF!),"",Glutamine!#REF!)</f>
        <v>#REF!</v>
      </c>
      <c r="H18" s="243" t="e">
        <f>IF(ISBLANK(Glutamine!#REF!),"",Glutamine!#REF!)</f>
        <v>#REF!</v>
      </c>
      <c r="I18" s="243" t="e">
        <f>IF(ISBLANK(Glutamine!#REF!),"",Glutamine!#REF!)</f>
        <v>#REF!</v>
      </c>
      <c r="J18" s="243" t="e">
        <f>IF(ISBLANK(Glutamine!#REF!),"",Glutamine!#REF!)</f>
        <v>#REF!</v>
      </c>
      <c r="K18" s="243" t="e">
        <f>IF(ISBLANK(Glutamine!#REF!),"",Glutamine!#REF!)</f>
        <v>#REF!</v>
      </c>
      <c r="L18" s="238" t="e">
        <f>IF(ISBLANK(Glutamine!#REF!),"",Glutamine!#REF!)</f>
        <v>#REF!</v>
      </c>
      <c r="M18" s="238" t="e">
        <f>IF(ISBLANK(Glutamine!#REF!),"",Glutamine!#REF!)</f>
        <v>#REF!</v>
      </c>
      <c r="N18" s="238" t="e">
        <f>IF(ISBLANK(Glutamine!#REF!),"",Glutamine!#REF!)</f>
        <v>#REF!</v>
      </c>
      <c r="O18" s="238" t="e">
        <f>IF(ISBLANK(Glutamine!#REF!),"",Glutamine!#REF!)</f>
        <v>#REF!</v>
      </c>
      <c r="P18" s="238" t="e">
        <f>IF(ISBLANK(Glutamine!#REF!),"",Glutamine!#REF!)</f>
        <v>#REF!</v>
      </c>
      <c r="Q18" s="238" t="e">
        <f>IF(ISBLANK(Glutamine!#REF!),"",Glutamine!#REF!)</f>
        <v>#REF!</v>
      </c>
      <c r="R18" s="238" t="e">
        <f>IF(ISBLANK(Glutamine!#REF!),"",Glutamine!#REF!)</f>
        <v>#REF!</v>
      </c>
      <c r="S18" s="238" t="e">
        <f>IF(ISBLANK(Glutamine!#REF!),"",Glutamine!#REF!)</f>
        <v>#REF!</v>
      </c>
      <c r="T18" s="243" t="e">
        <f>IF(ISBLANK(Glutamine!#REF!),"",Glutamine!#REF!)</f>
        <v>#REF!</v>
      </c>
      <c r="U18" s="243" t="e">
        <f>IF(ISBLANK(Glutamine!#REF!),"",Glutamine!#REF!)</f>
        <v>#REF!</v>
      </c>
      <c r="V18" s="243" t="e">
        <f>IF(ISBLANK(Glutamine!#REF!),"",Glutamine!#REF!)</f>
        <v>#REF!</v>
      </c>
      <c r="W18" s="243" t="e">
        <f>IF(ISBLANK(Glutamine!#REF!),"",Glutamine!#REF!)</f>
        <v>#REF!</v>
      </c>
      <c r="X18" s="243" t="e">
        <f>IF(ISBLANK(Glutamine!#REF!),"",Glutamine!#REF!)</f>
        <v>#REF!</v>
      </c>
      <c r="Y18" s="243" t="e">
        <f>IF(ISBLANK(Glutamine!#REF!),"",Glutamine!#REF!)</f>
        <v>#REF!</v>
      </c>
      <c r="Z18" s="243" t="e">
        <f>IF(ISBLANK(Glutamine!#REF!),"",Glutamine!#REF!)</f>
        <v>#REF!</v>
      </c>
      <c r="AA18" s="243" t="e">
        <f>IF(ISBLANK(Glutamine!#REF!),"",Glutamine!#REF!)</f>
        <v>#REF!</v>
      </c>
      <c r="AB18" s="243" t="e">
        <f>IF(ISBLANK(Glutamine!#REF!),"",Glutamine!#REF!)</f>
        <v>#REF!</v>
      </c>
      <c r="AC18" s="243" t="e">
        <f>IF(ISBLANK(Glutamine!#REF!),"",Glutamine!#REF!)</f>
        <v>#REF!</v>
      </c>
      <c r="AD18" s="243" t="e">
        <f>IF(ISBLANK(Glutamine!#REF!),"",Glutamine!#REF!)</f>
        <v>#REF!</v>
      </c>
      <c r="AE18" s="243" t="e">
        <f>IF(ISBLANK(Glutamine!#REF!),"",Glutamine!#REF!)</f>
        <v>#REF!</v>
      </c>
      <c r="AF18" s="243" t="e">
        <f>IF(ISBLANK(Glutamine!#REF!),"",Glutamine!#REF!)</f>
        <v>#REF!</v>
      </c>
      <c r="AG18" s="243" t="e">
        <f>IF(ISBLANK(Glutamine!#REF!),"",Glutamine!#REF!)</f>
        <v>#REF!</v>
      </c>
      <c r="AH18" s="243" t="e">
        <f>IF(ISBLANK(Glutamine!#REF!),"",Glutamine!#REF!)</f>
        <v>#REF!</v>
      </c>
      <c r="AI18" s="243" t="e">
        <f>IF(ISBLANK(Glutamine!#REF!),"",Glutamine!#REF!)</f>
        <v>#REF!</v>
      </c>
      <c r="AJ18" s="243" t="e">
        <f>IF(ISBLANK(Glutamine!#REF!),"",Glutamine!#REF!)</f>
        <v>#REF!</v>
      </c>
      <c r="AK18" s="243" t="e">
        <f>IF(ISBLANK(Glutamine!#REF!),"",Glutamine!#REF!)</f>
        <v>#REF!</v>
      </c>
      <c r="AL18" s="243" t="e">
        <f>IF(ISBLANK(Glutamine!#REF!),"",Glutamine!#REF!)</f>
        <v>#REF!</v>
      </c>
      <c r="AM18" s="243" t="e">
        <f>IF(ISBLANK(Glutamine!#REF!),"",Glutamine!#REF!)</f>
        <v>#REF!</v>
      </c>
      <c r="AN18" s="243" t="e">
        <f>IF(ISBLANK(Glutamine!#REF!),"",Glutamine!#REF!)</f>
        <v>#REF!</v>
      </c>
      <c r="AO18" s="243" t="e">
        <f>IF(ISBLANK(Glutamine!#REF!),"",Glutamine!#REF!)</f>
        <v>#REF!</v>
      </c>
      <c r="AP18" s="243" t="e">
        <f>IF(ISBLANK(Glutamine!#REF!),"",Glutamine!#REF!)</f>
        <v>#REF!</v>
      </c>
      <c r="AQ18" s="243" t="e">
        <f>IF(ISBLANK(Glutamine!#REF!),"",Glutamine!#REF!)</f>
        <v>#REF!</v>
      </c>
      <c r="AR18" s="243" t="e">
        <f>IF(ISBLANK(Glutamine!#REF!),"",Glutamine!#REF!)</f>
        <v>#REF!</v>
      </c>
      <c r="AS18" s="243" t="e">
        <f>IF(ISBLANK(Glutamine!#REF!),"",Glutamine!#REF!)</f>
        <v>#REF!</v>
      </c>
      <c r="AT18" s="243" t="e">
        <f>IF(ISBLANK(Glutamine!#REF!),"",Glutamine!#REF!)</f>
        <v>#REF!</v>
      </c>
      <c r="AU18" s="243" t="e">
        <f>IF(ISBLANK(Glutamine!#REF!),"",Glutamine!#REF!)</f>
        <v>#REF!</v>
      </c>
      <c r="AV18" s="243" t="e">
        <f>IF(ISBLANK(Glutamine!#REF!),"",Glutamine!#REF!)</f>
        <v>#REF!</v>
      </c>
      <c r="AW18" s="243" t="e">
        <f>IF(ISBLANK(Glutamine!#REF!),"",Glutamine!#REF!)</f>
        <v>#REF!</v>
      </c>
      <c r="AX18" s="243" t="e">
        <f>IF(ISBLANK(Glutamine!#REF!),"",Glutamine!#REF!)</f>
        <v>#REF!</v>
      </c>
      <c r="AY18" s="243" t="e">
        <f>IF(ISBLANK(Glutamine!#REF!),"",Glutamine!#REF!)</f>
        <v>#REF!</v>
      </c>
      <c r="AZ18" s="243" t="e">
        <f>IF(ISBLANK(Glutamine!#REF!),"",Glutamine!#REF!)</f>
        <v>#REF!</v>
      </c>
      <c r="BA18" s="243" t="e">
        <f>IF(ISBLANK(Glutamine!#REF!),"",Glutamine!#REF!)</f>
        <v>#REF!</v>
      </c>
      <c r="BB18" s="243" t="e">
        <f>IF(ISBLANK(Glutamine!#REF!),"",Glutamine!#REF!)</f>
        <v>#REF!</v>
      </c>
      <c r="BC18" s="243" t="e">
        <f>IF(ISBLANK(Glutamine!#REF!),"",Glutamine!#REF!)</f>
        <v>#REF!</v>
      </c>
      <c r="BD18" s="243" t="e">
        <f>IF(ISBLANK(Glutamine!#REF!),"",Glutamine!#REF!)</f>
        <v>#REF!</v>
      </c>
      <c r="BE18" s="243" t="e">
        <f>IF(ISBLANK(Glutamine!#REF!),"",Glutamine!#REF!)</f>
        <v>#REF!</v>
      </c>
      <c r="BF18" s="243" t="e">
        <f>IF(ISBLANK(Glutamine!#REF!),"",Glutamine!#REF!)</f>
        <v>#REF!</v>
      </c>
      <c r="BG18" s="243" t="e">
        <f>IF(ISBLANK(Glutamine!#REF!),"",Glutamine!#REF!)</f>
        <v>#REF!</v>
      </c>
      <c r="BH18" s="243" t="e">
        <f>IF(ISBLANK(Glutamine!#REF!),"",Glutamine!#REF!)</f>
        <v>#REF!</v>
      </c>
      <c r="BI18" s="243" t="e">
        <f>IF(ISBLANK(Glutamine!#REF!),"",Glutamine!#REF!)</f>
        <v>#REF!</v>
      </c>
      <c r="BJ18" s="243" t="e">
        <f>IF(ISBLANK(Glutamine!#REF!),"",Glutamine!#REF!)</f>
        <v>#REF!</v>
      </c>
      <c r="BK18" s="243" t="e">
        <f>IF(ISBLANK(Glutamine!#REF!),"",Glutamine!#REF!)</f>
        <v>#REF!</v>
      </c>
      <c r="BL18" s="243" t="e">
        <f>IF(ISBLANK(Glutamine!#REF!),"",Glutamine!#REF!)</f>
        <v>#REF!</v>
      </c>
      <c r="BM18" s="243" t="e">
        <f>IF(ISBLANK(Glutamine!#REF!),"",Glutamine!#REF!)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IF(Glutamine!#REF!&lt;&gt;0,Glutamine!$B$1,"")</f>
        <v>#REF!</v>
      </c>
      <c r="B19" s="238" t="e">
        <f>IF(ISBLANK(Glutamine!#REF!),"",Glutamine!#REF!)</f>
        <v>#REF!</v>
      </c>
      <c r="C19" s="245" t="e">
        <f>IF(ISBLANK(Glutamine!#REF!),"",Glutamine!#REF!)</f>
        <v>#REF!</v>
      </c>
      <c r="D19" s="246" t="e">
        <f>IF(ISBLANK(Glutamine!#REF!),"",Glutamine!#REF!)</f>
        <v>#REF!</v>
      </c>
      <c r="E19" s="238" t="e">
        <f>IF(ISBLANK(Glutamine!#REF!),"",Glutamine!#REF!)</f>
        <v>#REF!</v>
      </c>
      <c r="F19" s="238" t="e">
        <f>IF(ISBLANK(Glutamine!#REF!),"",Glutamine!#REF!)</f>
        <v>#REF!</v>
      </c>
      <c r="G19" s="238" t="e">
        <f>IF(ISBLANK(Glutamine!#REF!),"",Glutamine!#REF!)</f>
        <v>#REF!</v>
      </c>
      <c r="H19" s="243" t="e">
        <f>IF(ISBLANK(Glutamine!#REF!),"",Glutamine!#REF!)</f>
        <v>#REF!</v>
      </c>
      <c r="I19" s="243" t="e">
        <f>IF(ISBLANK(Glutamine!#REF!),"",Glutamine!#REF!)</f>
        <v>#REF!</v>
      </c>
      <c r="J19" s="243" t="e">
        <f>IF(ISBLANK(Glutamine!#REF!),"",Glutamine!#REF!)</f>
        <v>#REF!</v>
      </c>
      <c r="K19" s="243" t="e">
        <f>IF(ISBLANK(Glutamine!#REF!),"",Glutamine!#REF!)</f>
        <v>#REF!</v>
      </c>
      <c r="L19" s="238" t="e">
        <f>IF(ISBLANK(Glutamine!#REF!),"",Glutamine!#REF!)</f>
        <v>#REF!</v>
      </c>
      <c r="M19" s="238" t="e">
        <f>IF(ISBLANK(Glutamine!#REF!),"",Glutamine!#REF!)</f>
        <v>#REF!</v>
      </c>
      <c r="N19" s="238" t="e">
        <f>IF(ISBLANK(Glutamine!#REF!),"",Glutamine!#REF!)</f>
        <v>#REF!</v>
      </c>
      <c r="O19" s="238" t="e">
        <f>IF(ISBLANK(Glutamine!#REF!),"",Glutamine!#REF!)</f>
        <v>#REF!</v>
      </c>
      <c r="P19" s="238" t="e">
        <f>IF(ISBLANK(Glutamine!#REF!),"",Glutamine!#REF!)</f>
        <v>#REF!</v>
      </c>
      <c r="Q19" s="238" t="e">
        <f>IF(ISBLANK(Glutamine!#REF!),"",Glutamine!#REF!)</f>
        <v>#REF!</v>
      </c>
      <c r="R19" s="238" t="e">
        <f>IF(ISBLANK(Glutamine!#REF!),"",Glutamine!#REF!)</f>
        <v>#REF!</v>
      </c>
      <c r="S19" s="238" t="e">
        <f>IF(ISBLANK(Glutamine!#REF!),"",Glutamine!#REF!)</f>
        <v>#REF!</v>
      </c>
      <c r="T19" s="243" t="e">
        <f>IF(ISBLANK(Glutamine!#REF!),"",Glutamine!#REF!)</f>
        <v>#REF!</v>
      </c>
      <c r="U19" s="243" t="e">
        <f>IF(ISBLANK(Glutamine!#REF!),"",Glutamine!#REF!)</f>
        <v>#REF!</v>
      </c>
      <c r="V19" s="243" t="e">
        <f>IF(ISBLANK(Glutamine!#REF!),"",Glutamine!#REF!)</f>
        <v>#REF!</v>
      </c>
      <c r="W19" s="243" t="e">
        <f>IF(ISBLANK(Glutamine!#REF!),"",Glutamine!#REF!)</f>
        <v>#REF!</v>
      </c>
      <c r="X19" s="243" t="e">
        <f>IF(ISBLANK(Glutamine!#REF!),"",Glutamine!#REF!)</f>
        <v>#REF!</v>
      </c>
      <c r="Y19" s="243" t="e">
        <f>IF(ISBLANK(Glutamine!#REF!),"",Glutamine!#REF!)</f>
        <v>#REF!</v>
      </c>
      <c r="Z19" s="243" t="e">
        <f>IF(ISBLANK(Glutamine!#REF!),"",Glutamine!#REF!)</f>
        <v>#REF!</v>
      </c>
      <c r="AA19" s="243" t="e">
        <f>IF(ISBLANK(Glutamine!#REF!),"",Glutamine!#REF!)</f>
        <v>#REF!</v>
      </c>
      <c r="AB19" s="243" t="e">
        <f>IF(ISBLANK(Glutamine!#REF!),"",Glutamine!#REF!)</f>
        <v>#REF!</v>
      </c>
      <c r="AC19" s="243" t="e">
        <f>IF(ISBLANK(Glutamine!#REF!),"",Glutamine!#REF!)</f>
        <v>#REF!</v>
      </c>
      <c r="AD19" s="243" t="e">
        <f>IF(ISBLANK(Glutamine!#REF!),"",Glutamine!#REF!)</f>
        <v>#REF!</v>
      </c>
      <c r="AE19" s="243" t="e">
        <f>IF(ISBLANK(Glutamine!#REF!),"",Glutamine!#REF!)</f>
        <v>#REF!</v>
      </c>
      <c r="AF19" s="243" t="e">
        <f>IF(ISBLANK(Glutamine!#REF!),"",Glutamine!#REF!)</f>
        <v>#REF!</v>
      </c>
      <c r="AG19" s="243" t="e">
        <f>IF(ISBLANK(Glutamine!#REF!),"",Glutamine!#REF!)</f>
        <v>#REF!</v>
      </c>
      <c r="AH19" s="243" t="e">
        <f>IF(ISBLANK(Glutamine!#REF!),"",Glutamine!#REF!)</f>
        <v>#REF!</v>
      </c>
      <c r="AI19" s="243" t="e">
        <f>IF(ISBLANK(Glutamine!#REF!),"",Glutamine!#REF!)</f>
        <v>#REF!</v>
      </c>
      <c r="AJ19" s="243" t="e">
        <f>IF(ISBLANK(Glutamine!#REF!),"",Glutamine!#REF!)</f>
        <v>#REF!</v>
      </c>
      <c r="AK19" s="243" t="e">
        <f>IF(ISBLANK(Glutamine!#REF!),"",Glutamine!#REF!)</f>
        <v>#REF!</v>
      </c>
      <c r="AL19" s="243" t="e">
        <f>IF(ISBLANK(Glutamine!#REF!),"",Glutamine!#REF!)</f>
        <v>#REF!</v>
      </c>
      <c r="AM19" s="243" t="e">
        <f>IF(ISBLANK(Glutamine!#REF!),"",Glutamine!#REF!)</f>
        <v>#REF!</v>
      </c>
      <c r="AN19" s="243" t="e">
        <f>IF(ISBLANK(Glutamine!#REF!),"",Glutamine!#REF!)</f>
        <v>#REF!</v>
      </c>
      <c r="AO19" s="243" t="e">
        <f>IF(ISBLANK(Glutamine!#REF!),"",Glutamine!#REF!)</f>
        <v>#REF!</v>
      </c>
      <c r="AP19" s="243" t="e">
        <f>IF(ISBLANK(Glutamine!#REF!),"",Glutamine!#REF!)</f>
        <v>#REF!</v>
      </c>
      <c r="AQ19" s="243" t="e">
        <f>IF(ISBLANK(Glutamine!#REF!),"",Glutamine!#REF!)</f>
        <v>#REF!</v>
      </c>
      <c r="AR19" s="243" t="e">
        <f>IF(ISBLANK(Glutamine!#REF!),"",Glutamine!#REF!)</f>
        <v>#REF!</v>
      </c>
      <c r="AS19" s="243" t="e">
        <f>IF(ISBLANK(Glutamine!#REF!),"",Glutamine!#REF!)</f>
        <v>#REF!</v>
      </c>
      <c r="AT19" s="243" t="e">
        <f>IF(ISBLANK(Glutamine!#REF!),"",Glutamine!#REF!)</f>
        <v>#REF!</v>
      </c>
      <c r="AU19" s="243" t="e">
        <f>IF(ISBLANK(Glutamine!#REF!),"",Glutamine!#REF!)</f>
        <v>#REF!</v>
      </c>
      <c r="AV19" s="243" t="e">
        <f>IF(ISBLANK(Glutamine!#REF!),"",Glutamine!#REF!)</f>
        <v>#REF!</v>
      </c>
      <c r="AW19" s="243" t="e">
        <f>IF(ISBLANK(Glutamine!#REF!),"",Glutamine!#REF!)</f>
        <v>#REF!</v>
      </c>
      <c r="AX19" s="243" t="e">
        <f>IF(ISBLANK(Glutamine!#REF!),"",Glutamine!#REF!)</f>
        <v>#REF!</v>
      </c>
      <c r="AY19" s="243" t="e">
        <f>IF(ISBLANK(Glutamine!#REF!),"",Glutamine!#REF!)</f>
        <v>#REF!</v>
      </c>
      <c r="AZ19" s="243" t="e">
        <f>IF(ISBLANK(Glutamine!#REF!),"",Glutamine!#REF!)</f>
        <v>#REF!</v>
      </c>
      <c r="BA19" s="243" t="e">
        <f>IF(ISBLANK(Glutamine!#REF!),"",Glutamine!#REF!)</f>
        <v>#REF!</v>
      </c>
      <c r="BB19" s="243" t="e">
        <f>IF(ISBLANK(Glutamine!#REF!),"",Glutamine!#REF!)</f>
        <v>#REF!</v>
      </c>
      <c r="BC19" s="243" t="e">
        <f>IF(ISBLANK(Glutamine!#REF!),"",Glutamine!#REF!)</f>
        <v>#REF!</v>
      </c>
      <c r="BD19" s="243" t="e">
        <f>IF(ISBLANK(Glutamine!#REF!),"",Glutamine!#REF!)</f>
        <v>#REF!</v>
      </c>
      <c r="BE19" s="243" t="e">
        <f>IF(ISBLANK(Glutamine!#REF!),"",Glutamine!#REF!)</f>
        <v>#REF!</v>
      </c>
      <c r="BF19" s="243" t="e">
        <f>IF(ISBLANK(Glutamine!#REF!),"",Glutamine!#REF!)</f>
        <v>#REF!</v>
      </c>
      <c r="BG19" s="243" t="e">
        <f>IF(ISBLANK(Glutamine!#REF!),"",Glutamine!#REF!)</f>
        <v>#REF!</v>
      </c>
      <c r="BH19" s="243" t="e">
        <f>IF(ISBLANK(Glutamine!#REF!),"",Glutamine!#REF!)</f>
        <v>#REF!</v>
      </c>
      <c r="BI19" s="243" t="e">
        <f>IF(ISBLANK(Glutamine!#REF!),"",Glutamine!#REF!)</f>
        <v>#REF!</v>
      </c>
      <c r="BJ19" s="243" t="e">
        <f>IF(ISBLANK(Glutamine!#REF!),"",Glutamine!#REF!)</f>
        <v>#REF!</v>
      </c>
      <c r="BK19" s="243" t="e">
        <f>IF(ISBLANK(Glutamine!#REF!),"",Glutamine!#REF!)</f>
        <v>#REF!</v>
      </c>
      <c r="BL19" s="243" t="e">
        <f>IF(ISBLANK(Glutamine!#REF!),"",Glutamine!#REF!)</f>
        <v>#REF!</v>
      </c>
      <c r="BM19" s="243" t="e">
        <f>IF(ISBLANK(Glutamine!#REF!),"",Glutamine!#REF!)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IF(Glutamine!B15&lt;&gt;0,Glutamine!$B$1,"")</f>
        <v>XB51</v>
      </c>
      <c r="B20" s="238">
        <f>IF(ISBLANK(Glutamine!A15),"",Glutamine!A15)</f>
        <v>8</v>
      </c>
      <c r="C20" s="245">
        <f>IF(ISBLANK(Glutamine!B15),"",Glutamine!B15)</f>
        <v>7.8798611111051287</v>
      </c>
      <c r="D20" s="246">
        <f>IF(ISBLANK(Glutamine!C15),"",Glutamine!C15)</f>
        <v>189.11666666652309</v>
      </c>
      <c r="E20" s="238">
        <f>IF(ISBLANK(Glutamine!D15),"",Glutamine!D15)</f>
        <v>20</v>
      </c>
      <c r="F20" s="238" t="str">
        <f>IF(ISBLANK(Glutamine!E15),"",Glutamine!E15)</f>
        <v/>
      </c>
      <c r="G20" s="238" t="str">
        <f>IF(ISBLANK(Glutamine!G15),"",Glutamine!G15)</f>
        <v/>
      </c>
      <c r="H20" s="238">
        <f>IF(ISBLANK(Glutamine!H15),"",Glutamine!H15)</f>
        <v>12.582400186157226</v>
      </c>
      <c r="I20" s="238">
        <f>IF(ISBLANK(Glutamine!I15),"",Glutamine!I15)</f>
        <v>8.5980720295495416E-2</v>
      </c>
      <c r="J20" s="238">
        <f>IF(ISBLANK(Glutamine!J15),"",Glutamine!J15)</f>
        <v>12.668380906452722</v>
      </c>
      <c r="K20" s="238">
        <f>IF(ISBLANK(Glutamine!K15),"",Glutamine!K15)</f>
        <v>99.321296691894531</v>
      </c>
      <c r="L20" s="238" t="str">
        <f>IF(ISBLANK(Glutamine!L15),"",Glutamine!L15)</f>
        <v/>
      </c>
      <c r="M20" s="238" t="str">
        <f>IF(ISBLANK(Glutamine!M15),"",Glutamine!M15)</f>
        <v/>
      </c>
      <c r="N20" s="238" t="str">
        <f>IF(ISBLANK(Glutamine!N15),"",Glutamine!N15)</f>
        <v/>
      </c>
      <c r="O20" s="238" t="str">
        <f>IF(ISBLANK(Glutamine!O15),"",Glutamine!O15)</f>
        <v/>
      </c>
      <c r="P20" s="238" t="str">
        <f>IF(ISBLANK(Glutamine!P15),"",Glutamine!P15)</f>
        <v/>
      </c>
      <c r="Q20" s="238" t="str">
        <f>IF(ISBLANK(Glutamine!Q15),"",Glutamine!Q15)</f>
        <v/>
      </c>
      <c r="R20" s="238">
        <f>IF(ISBLANK(Glutamine!R15),"",Glutamine!R15)</f>
        <v>378</v>
      </c>
      <c r="S20" s="238">
        <f>IF(ISBLANK(Glutamine!S15),"",Glutamine!S15)</f>
        <v>710.45</v>
      </c>
      <c r="T20" s="238">
        <f>IF(ISBLANK(Glutamine!U15),"",Glutamine!U15)</f>
        <v>5.4450000000000003</v>
      </c>
      <c r="U20" s="238">
        <f>IF(ISBLANK(Glutamine!V15),"",Glutamine!V15)</f>
        <v>3.2080000000000002</v>
      </c>
      <c r="V20" s="238">
        <f>IF(ISBLANK(Glutamine!W15),"",Glutamine!W15)</f>
        <v>1.135</v>
      </c>
      <c r="W20" s="238">
        <f>IF(ISBLANK(Glutamine!X15),"",Glutamine!X15)</f>
        <v>3.758</v>
      </c>
      <c r="X20" s="238">
        <f>IF(ISBLANK(Glutamine!Y15),"",Glutamine!Y15)</f>
        <v>0.44500000000000001</v>
      </c>
      <c r="Y20" s="238">
        <f>IF(ISBLANK(Glutamine!Z15),"",Glutamine!Z15)</f>
        <v>18.650502897488842</v>
      </c>
      <c r="Z20" s="238">
        <f>IF(ISBLANK(Glutamine!AA15),"",Glutamine!AA15)</f>
        <v>3.4380000000000002</v>
      </c>
      <c r="AA20" s="238">
        <f>IF(ISBLANK(Glutamine!AB15),"",Glutamine!AB15)</f>
        <v>15.374000000000001</v>
      </c>
      <c r="AB20" s="238">
        <f>IF(ISBLANK(Glutamine!AC15),"",Glutamine!AC15)</f>
        <v>0</v>
      </c>
      <c r="AC20" s="238">
        <f>IF(ISBLANK(Glutamine!AD15),"",Glutamine!AD15)</f>
        <v>0</v>
      </c>
      <c r="AD20" s="238">
        <f>IF(ISBLANK(Glutamine!AE15),"",Glutamine!AE15)</f>
        <v>0</v>
      </c>
      <c r="AE20" s="238">
        <f>IF(ISBLANK(Glutamine!AF15),"",Glutamine!AF15)</f>
        <v>15.430728241563054</v>
      </c>
      <c r="AF20" s="238">
        <f>IF(ISBLANK(Glutamine!AG15),"",Glutamine!AG15)</f>
        <v>0</v>
      </c>
      <c r="AG20" s="238">
        <f>IF(ISBLANK(Glutamine!AH15),"",Glutamine!AH15)</f>
        <v>0</v>
      </c>
      <c r="AH20" s="238">
        <f>IF(ISBLANK(Glutamine!AI15),"",Glutamine!AI15)</f>
        <v>0</v>
      </c>
      <c r="AI20" s="238">
        <f>IF(ISBLANK(Glutamine!AJ15),"",Glutamine!AJ15)</f>
        <v>0</v>
      </c>
      <c r="AJ20" s="238">
        <f>IF(ISBLANK(Glutamine!AK15),"",Glutamine!AK15)</f>
        <v>0</v>
      </c>
      <c r="AK20" s="238">
        <f>IF(ISBLANK(Glutamine!AL15),"",Glutamine!AL15)</f>
        <v>0</v>
      </c>
      <c r="AL20" s="238">
        <f>IF(ISBLANK(Glutamine!AM15),"",Glutamine!AM15)</f>
        <v>0</v>
      </c>
      <c r="AM20" s="238">
        <f>IF(ISBLANK(Glutamine!AN15),"",Glutamine!AN15)</f>
        <v>0</v>
      </c>
      <c r="AN20" s="238">
        <f>IF(ISBLANK(Glutamine!AO15),"",Glutamine!AO15)</f>
        <v>0</v>
      </c>
      <c r="AO20" s="238">
        <f>IF(ISBLANK(Glutamine!AP15),"",Glutamine!AP15)</f>
        <v>0</v>
      </c>
      <c r="AP20" s="238">
        <f>IF(ISBLANK(Glutamine!AQ15),"",Glutamine!AQ15)</f>
        <v>0</v>
      </c>
      <c r="AQ20" s="238">
        <f>IF(ISBLANK(Glutamine!AR15),"",Glutamine!AR15)</f>
        <v>0</v>
      </c>
      <c r="AR20" s="238" t="str">
        <f>IF(ISBLANK(Glutamine!AS15),"",Glutamine!AS15)</f>
        <v/>
      </c>
      <c r="AS20" s="238" t="str">
        <f>IF(ISBLANK(Glutamine!AT15),"",Glutamine!AT15)</f>
        <v/>
      </c>
      <c r="AT20" s="238" t="str">
        <f>IF(ISBLANK(Glutamine!AU15),"",Glutamine!AU15)</f>
        <v/>
      </c>
      <c r="AU20" s="238" t="str">
        <f>IF(ISBLANK(Glutamine!AV15),"",Glutamine!AV15)</f>
        <v/>
      </c>
      <c r="AV20" s="238" t="str">
        <f>IF(ISBLANK(Glutamine!AW15),"",Glutamine!AW15)</f>
        <v/>
      </c>
      <c r="AW20" s="238" t="str">
        <f>IF(ISBLANK(Glutamine!AX15),"",Glutamine!AX15)</f>
        <v/>
      </c>
      <c r="AX20" s="238" t="str">
        <f>IF(ISBLANK(Glutamine!AY15),"",Glutamine!AY15)</f>
        <v/>
      </c>
      <c r="AY20" s="238" t="str">
        <f>IF(ISBLANK(Glutamine!AZ15),"",Glutamine!AZ15)</f>
        <v/>
      </c>
      <c r="AZ20" s="238" t="str">
        <f>IF(ISBLANK(Glutamine!BA15),"",Glutamine!BA15)</f>
        <v/>
      </c>
      <c r="BA20" s="238" t="str">
        <f>IF(ISBLANK(Glutamine!BB15),"",Glutamine!BB15)</f>
        <v/>
      </c>
      <c r="BB20" s="238" t="str">
        <f>IF(ISBLANK(Glutamine!BC15),"",Glutamine!BC15)</f>
        <v/>
      </c>
      <c r="BC20" s="238" t="str">
        <f>IF(ISBLANK(Glutamine!BE15),"",Glutamine!BE15)</f>
        <v/>
      </c>
      <c r="BD20" s="238" t="str">
        <f>IF(ISBLANK(Glutamine!BF15),"",Glutamine!BF15)</f>
        <v/>
      </c>
      <c r="BE20" s="238" t="str">
        <f>IF(ISBLANK(Glutamine!BG15),"",Glutamine!BG15)</f>
        <v/>
      </c>
      <c r="BF20" s="238" t="str">
        <f>IF(ISBLANK(Glutamine!BI15),"",Glutamine!BI15)</f>
        <v/>
      </c>
      <c r="BG20" s="238" t="str">
        <f>IF(ISBLANK(Glutamine!BJ15),"",Glutamine!BJ15)</f>
        <v/>
      </c>
      <c r="BH20" s="238" t="str">
        <f>IF(ISBLANK(Glutamine!BK15),"",Glutamine!BK15)</f>
        <v/>
      </c>
      <c r="BI20" s="238" t="str">
        <f>IF(ISBLANK(Glutamine!BL15),"",Glutamine!BL15)</f>
        <v/>
      </c>
      <c r="BJ20" s="238" t="str">
        <f>IF(ISBLANK(Glutamine!BM15),"",Glutamine!BM15)</f>
        <v/>
      </c>
      <c r="BK20" s="238" t="str">
        <f>IF(ISBLANK(Glutamine!BN15),"",Glutamine!BN15)</f>
        <v/>
      </c>
      <c r="BL20" s="238" t="str">
        <f>IF(ISBLANK(Glutamine!BO15),"",Glutamine!BO15)</f>
        <v/>
      </c>
      <c r="BM20" s="238">
        <f>IF(ISBLANK(Glutamine!BP15),"",Glutamine!BP15)</f>
        <v>0</v>
      </c>
      <c r="BN20" s="238">
        <f>IF(ISBLANK('In Process Calc.'!B13),"",ROUND('In Process Calc.'!B13,2))</f>
        <v>9.92</v>
      </c>
      <c r="BO20" s="238">
        <f>IF(ISBLANK('In Process Calc.'!C13),"",ROUND('In Process Calc.'!C13,2))</f>
        <v>238.18</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30724.39130304955</v>
      </c>
      <c r="BV20" s="243">
        <f>IF(ISBLANK('In Process Calc.'!M13),"",'In Process Calc.'!M13)</f>
        <v>0</v>
      </c>
      <c r="BW20" s="243">
        <f>IF(ISBLANK('In Process Calc.'!N13),"",'In Process Calc.'!N13)</f>
        <v>3032.3680236111113</v>
      </c>
      <c r="BX20" s="243">
        <f>IF(ISBLANK('In Process Calc.'!O13),"",'In Process Calc.'!O13)</f>
        <v>-13.808660305555556</v>
      </c>
      <c r="BY20" s="243">
        <f>IF(ISBLANK('In Process Calc.'!P13),"",'In Process Calc.'!P13)</f>
        <v>-0.3603012777777781</v>
      </c>
      <c r="BZ20" s="243">
        <f>IF(ISBLANK('In Process Calc.'!Q13),"",'In Process Calc.'!Q13)</f>
        <v>11.71487947222222</v>
      </c>
      <c r="CA20" s="243">
        <f>IF(ISBLANK('In Process Calc.'!R13),"",'In Process Calc.'!R13)</f>
        <v>-1.4101418333333335</v>
      </c>
      <c r="CB20" s="243">
        <f>IF(ISBLANK('In Process Calc.'!S13),"",'In Process Calc.'!S13)</f>
        <v>1.697571611111111</v>
      </c>
      <c r="CC20" s="243">
        <f>IF(ISBLANK('In Process Calc.'!T13),"",'In Process Calc.'!T13)</f>
        <v>71.298677089160918</v>
      </c>
      <c r="CD20" s="243">
        <f>IF(ISBLANK('In Process Calc.'!U13),"",'In Process Calc.'!U13)</f>
        <v>-6.2068681111111106</v>
      </c>
      <c r="CE20" s="243">
        <f>IF(ISBLANK('In Process Calc.'!V13),"",'In Process Calc.'!V13)</f>
        <v>-11.40858866666667</v>
      </c>
      <c r="CF20" s="243">
        <f>IF(ISBLANK('In Process Calc.'!W13),"",'In Process Calc.'!W13)</f>
        <v>0</v>
      </c>
      <c r="CG20" s="243">
        <f>IF(ISBLANK('In Process Calc.'!X13),"",'In Process Calc.'!X13)</f>
        <v>0</v>
      </c>
      <c r="CH20" s="243">
        <f>IF(ISBLANK('In Process Calc.'!Y13),"",'In Process Calc.'!Y13)</f>
        <v>0</v>
      </c>
      <c r="CI20" s="243">
        <f>IF(ISBLANK('In Process Calc.'!Z13),"",'In Process Calc.'!Z13)</f>
        <v>14.411504588513914</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-13.65742997222223</v>
      </c>
      <c r="CW20" s="243">
        <f>IF(ISBLANK('In Process Calc.'!AN13),"",'In Process Calc.'!AN13)</f>
        <v>-27.466090277777788</v>
      </c>
      <c r="CX20" s="243">
        <f>IF(ISBLANK('In Process Calc.'!AO13),"",'In Process Calc.'!AO13)</f>
        <v>2.5912695833333075</v>
      </c>
      <c r="CY20" s="243">
        <f>IF(ISBLANK('In Process Calc.'!AP13),"",'In Process Calc.'!AP13)</f>
        <v>0</v>
      </c>
      <c r="CZ20" s="243">
        <f>IF(ISBLANK('In Process Calc.'!AQ13),"",'In Process Calc.'!AQ13)</f>
        <v>0</v>
      </c>
      <c r="DA20" s="243">
        <f>IF(ISBLANK('In Process Calc.'!AR13),"",'In Process Calc.'!AR13)</f>
        <v>7.3164078553509876E-4</v>
      </c>
      <c r="DB20" s="243">
        <f>IF(ISBLANK('In Process Calc.'!AS13),"",'In Process Calc.'!AS13)</f>
        <v>1.1820970615234066E-3</v>
      </c>
      <c r="DC20" s="243">
        <f>IF(ISBLANK('In Process Calc.'!AT13),"",'In Process Calc.'!AT13)</f>
        <v>4.5045627598830785E-4</v>
      </c>
      <c r="DD20" s="243">
        <f>IF(ISBLANK('In Process Calc.'!AU13),"",'In Process Calc.'!AU13)</f>
        <v>1.0251842902302319</v>
      </c>
      <c r="DE20" s="243">
        <f>IF(ISBLANK('In Process Calc.'!AV13),"",'In Process Calc.'!AV13)</f>
        <v>1.3597220857497448E-4</v>
      </c>
      <c r="DF20" s="243">
        <f>IF(ISBLANK('In Process Calc.'!AW13),"",'In Process Calc.'!AW13)</f>
        <v>1.1525786953791848E-3</v>
      </c>
      <c r="DG20" s="243">
        <f>IF(ISBLANK('In Process Calc.'!AX13),"",'In Process Calc.'!AX13)</f>
        <v>1.7834173793437334E-6</v>
      </c>
      <c r="DH20" s="243">
        <f>IF(ISBLANK('In Process Calc.'!AY13),"",'In Process Calc.'!AY13)</f>
        <v>2.3561042539694244E-3</v>
      </c>
      <c r="DI20" s="243">
        <f>IF(ISBLANK('In Process Calc.'!AZ13),"",'In Process Calc.'!AZ13)</f>
        <v>3.0421970471989008E-4</v>
      </c>
      <c r="DJ20" s="243">
        <f>IF(ISBLANK('In Process Calc.'!BA13),"",'In Process Calc.'!BA13)</f>
        <v>2.4144522984423475E-2</v>
      </c>
      <c r="DK20" s="243">
        <f>IF(ISBLANK('In Process Calc.'!BB13),"",'In Process Calc.'!BB13)</f>
        <v>-8.3392384938369324E-5</v>
      </c>
      <c r="DL20" s="243">
        <f>IF(ISBLANK('In Process Calc.'!BC13),"",'In Process Calc.'!BC13)</f>
        <v>9.9045961459427682E-3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1.7147989159605748E-2</v>
      </c>
      <c r="ED20" s="243">
        <f>IF(ISBLANK('In Process Calc.'!BU13),"",'In Process Calc.'!BU13)</f>
        <v>1.7012016951030773E-2</v>
      </c>
      <c r="EE20" s="243">
        <f>IF(ISBLANK('In Process Calc.'!BV13),"",'In Process Calc.'!BV13)</f>
        <v>6.7686276516736435E-2</v>
      </c>
      <c r="EF20" s="243">
        <f>IF(ISBLANK('In Process Calc.'!BW13),"",'In Process Calc.'!BW13)</f>
        <v>6.8103238441428279E-2</v>
      </c>
      <c r="EG20" s="243">
        <f>IF(ISBLANK('In Process Calc.'!BX13),"",'In Process Calc.'!BX13)</f>
        <v>-0.43541411841224298</v>
      </c>
      <c r="EH20" s="243">
        <f>IF(ISBLANK('In Process Calc.'!BY13),"",'In Process Calc.'!BY13)</f>
        <v>0</v>
      </c>
      <c r="EI20" s="243">
        <f>IF(ISBLANK('In Process Calc.'!BZ13),"",'In Process Calc.'!BZ13)</f>
        <v>-3.4538841372914611E-3</v>
      </c>
      <c r="EJ20" s="243">
        <f>IF(ISBLANK('In Process Calc.'!CA13),"",'In Process Calc.'!CA13)</f>
        <v>0</v>
      </c>
      <c r="EK20" s="243">
        <f>IF(ISBLANK('Post Process Calc.'!A20),"",'Post Process Calc.'!A20)</f>
        <v>0.32924999957084655</v>
      </c>
      <c r="EL20" s="243">
        <f>IF(ISBLANK('Post Process Calc.'!C20),"",'Post Process Calc.'!C20)</f>
        <v>3.2104395037506034E-2</v>
      </c>
      <c r="EM20" s="243">
        <f>IF(ISBLANK('Post Process Calc.'!D20),"",'Post Process Calc.'!D20)</f>
        <v>4.8589801521378671E-3</v>
      </c>
      <c r="EN20" s="243">
        <f>IF(ISBLANK('Post Process Calc.'!E20),"",'Post Process Calc.'!E20)</f>
        <v>-4.3997318398012915E-2</v>
      </c>
      <c r="EO20" s="243">
        <f>IF(ISBLANK('Post Process Calc.'!F20),"",'Post Process Calc.'!F20)</f>
        <v>3.6828969147388785E-2</v>
      </c>
      <c r="EP20" s="243">
        <f>IF(ISBLANK('Post Process Calc.'!G20),"",'Post Process Calc.'!G20)</f>
        <v>9.6430413678712981E-2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IF(Glutamine!B16&lt;&gt;0,Glutamine!$B$1,"")</f>
        <v>XB51</v>
      </c>
      <c r="B21" s="238">
        <f>IF(ISBLANK(Glutamine!A16),"",Glutamine!A16)</f>
        <v>9</v>
      </c>
      <c r="C21" s="245">
        <f>IF(ISBLANK(Glutamine!B16),"",Glutamine!B16)</f>
        <v>8.8777777777722804</v>
      </c>
      <c r="D21" s="246">
        <f>IF(ISBLANK(Glutamine!C16),"",Glutamine!C16)</f>
        <v>213.06666666653473</v>
      </c>
      <c r="E21" s="238">
        <f>IF(ISBLANK(Glutamine!D16),"",Glutamine!D16)</f>
        <v>20</v>
      </c>
      <c r="F21" s="238" t="str">
        <f>IF(ISBLANK(Glutamine!E16),"",Glutamine!E16)</f>
        <v/>
      </c>
      <c r="G21" s="238" t="str">
        <f>IF(ISBLANK(Glutamine!G16),"",Glutamine!G16)</f>
        <v/>
      </c>
      <c r="H21" s="238">
        <f>IF(ISBLANK(Glutamine!H16),"",Glutamine!H16)</f>
        <v>15.968199594116211</v>
      </c>
      <c r="I21" s="238">
        <f>IF(ISBLANK(Glutamine!I16),"",Glutamine!I16)</f>
        <v>0.11873738334253403</v>
      </c>
      <c r="J21" s="238">
        <f>IF(ISBLANK(Glutamine!J16),"",Glutamine!J16)</f>
        <v>16.086936977458745</v>
      </c>
      <c r="K21" s="238">
        <f>IF(ISBLANK(Glutamine!K16),"",Glutamine!K16)</f>
        <v>99.26190185546875</v>
      </c>
      <c r="L21" s="238" t="str">
        <f>IF(ISBLANK(Glutamine!L16),"",Glutamine!L16)</f>
        <v/>
      </c>
      <c r="M21" s="238" t="str">
        <f>IF(ISBLANK(Glutamine!M16),"",Glutamine!M16)</f>
        <v/>
      </c>
      <c r="N21" s="238" t="str">
        <f>IF(ISBLANK(Glutamine!N16),"",Glutamine!N16)</f>
        <v/>
      </c>
      <c r="O21" s="238" t="str">
        <f>IF(ISBLANK(Glutamine!O16),"",Glutamine!O16)</f>
        <v/>
      </c>
      <c r="P21" s="238" t="str">
        <f>IF(ISBLANK(Glutamine!P16),"",Glutamine!P16)</f>
        <v/>
      </c>
      <c r="Q21" s="238" t="str">
        <f>IF(ISBLANK(Glutamine!Q16),"",Glutamine!Q16)</f>
        <v/>
      </c>
      <c r="R21" s="238">
        <f>IF(ISBLANK(Glutamine!R16),"",Glutamine!R16)</f>
        <v>375</v>
      </c>
      <c r="S21" s="238">
        <f>IF(ISBLANK(Glutamine!S16),"",Glutamine!S16)</f>
        <v>1165.3599999999999</v>
      </c>
      <c r="T21" s="238">
        <f>IF(ISBLANK(Glutamine!U16),"",Glutamine!U16)</f>
        <v>7.3079999999999998</v>
      </c>
      <c r="U21" s="238">
        <f>IF(ISBLANK(Glutamine!V16),"",Glutamine!V16)</f>
        <v>2.6469999999999998</v>
      </c>
      <c r="V21" s="238">
        <f>IF(ISBLANK(Glutamine!W16),"",Glutamine!W16)</f>
        <v>5.8000000000000003E-2</v>
      </c>
      <c r="W21" s="238">
        <f>IF(ISBLANK(Glutamine!X16),"",Glutamine!X16)</f>
        <v>3.4060000000000001</v>
      </c>
      <c r="X21" s="238">
        <f>IF(ISBLANK(Glutamine!Y16),"",Glutamine!Y16)</f>
        <v>0.26100000000000001</v>
      </c>
      <c r="Y21" s="238">
        <f>IF(ISBLANK(Glutamine!Z16),"",Glutamine!Z16)</f>
        <v>9.5472812451430986</v>
      </c>
      <c r="Z21" s="238">
        <f>IF(ISBLANK(Glutamine!AA16),"",Glutamine!AA16)</f>
        <v>3.2010000000000001</v>
      </c>
      <c r="AA21" s="238">
        <f>IF(ISBLANK(Glutamine!AB16),"",Glutamine!AB16)</f>
        <v>12.234</v>
      </c>
      <c r="AB21" s="238">
        <f>IF(ISBLANK(Glutamine!AC16),"",Glutamine!AC16)</f>
        <v>0</v>
      </c>
      <c r="AC21" s="238">
        <f>IF(ISBLANK(Glutamine!AD16),"",Glutamine!AD16)</f>
        <v>0</v>
      </c>
      <c r="AD21" s="238">
        <f>IF(ISBLANK(Glutamine!AE16),"",Glutamine!AE16)</f>
        <v>0</v>
      </c>
      <c r="AE21" s="238">
        <f>IF(ISBLANK(Glutamine!AF16),"",Glutamine!AF16)</f>
        <v>11.323268206039078</v>
      </c>
      <c r="AF21" s="238">
        <f>IF(ISBLANK(Glutamine!AG16),"",Glutamine!AG16)</f>
        <v>0</v>
      </c>
      <c r="AG21" s="238">
        <f>IF(ISBLANK(Glutamine!AH16),"",Glutamine!AH16)</f>
        <v>0</v>
      </c>
      <c r="AH21" s="238">
        <f>IF(ISBLANK(Glutamine!AI16),"",Glutamine!AI16)</f>
        <v>0</v>
      </c>
      <c r="AI21" s="238">
        <f>IF(ISBLANK(Glutamine!AJ16),"",Glutamine!AJ16)</f>
        <v>0</v>
      </c>
      <c r="AJ21" s="238">
        <f>IF(ISBLANK(Glutamine!AK16),"",Glutamine!AK16)</f>
        <v>0</v>
      </c>
      <c r="AK21" s="238">
        <f>IF(ISBLANK(Glutamine!AL16),"",Glutamine!AL16)</f>
        <v>0</v>
      </c>
      <c r="AL21" s="238">
        <f>IF(ISBLANK(Glutamine!AM16),"",Glutamine!AM16)</f>
        <v>0</v>
      </c>
      <c r="AM21" s="238">
        <f>IF(ISBLANK(Glutamine!AN16),"",Glutamine!AN16)</f>
        <v>0</v>
      </c>
      <c r="AN21" s="238">
        <f>IF(ISBLANK(Glutamine!AO16),"",Glutamine!AO16)</f>
        <v>0</v>
      </c>
      <c r="AO21" s="238">
        <f>IF(ISBLANK(Glutamine!AP16),"",Glutamine!AP16)</f>
        <v>0</v>
      </c>
      <c r="AP21" s="238">
        <f>IF(ISBLANK(Glutamine!AQ16),"",Glutamine!AQ16)</f>
        <v>0</v>
      </c>
      <c r="AQ21" s="238">
        <f>IF(ISBLANK(Glutamine!AR16),"",Glutamine!AR16)</f>
        <v>0</v>
      </c>
      <c r="AR21" s="238" t="str">
        <f>IF(ISBLANK(Glutamine!AS16),"",Glutamine!AS16)</f>
        <v/>
      </c>
      <c r="AS21" s="238" t="str">
        <f>IF(ISBLANK(Glutamine!AT16),"",Glutamine!AT16)</f>
        <v/>
      </c>
      <c r="AT21" s="238" t="str">
        <f>IF(ISBLANK(Glutamine!AU16),"",Glutamine!AU16)</f>
        <v/>
      </c>
      <c r="AU21" s="238" t="str">
        <f>IF(ISBLANK(Glutamine!AV16),"",Glutamine!AV16)</f>
        <v/>
      </c>
      <c r="AV21" s="238" t="str">
        <f>IF(ISBLANK(Glutamine!AW16),"",Glutamine!AW16)</f>
        <v/>
      </c>
      <c r="AW21" s="238" t="str">
        <f>IF(ISBLANK(Glutamine!AX16),"",Glutamine!AX16)</f>
        <v/>
      </c>
      <c r="AX21" s="238" t="str">
        <f>IF(ISBLANK(Glutamine!AY16),"",Glutamine!AY16)</f>
        <v/>
      </c>
      <c r="AY21" s="238" t="str">
        <f>IF(ISBLANK(Glutamine!AZ16),"",Glutamine!AZ16)</f>
        <v/>
      </c>
      <c r="AZ21" s="238" t="str">
        <f>IF(ISBLANK(Glutamine!BA16),"",Glutamine!BA16)</f>
        <v/>
      </c>
      <c r="BA21" s="238" t="str">
        <f>IF(ISBLANK(Glutamine!BB16),"",Glutamine!BB16)</f>
        <v/>
      </c>
      <c r="BB21" s="238" t="str">
        <f>IF(ISBLANK(Glutamine!BC16),"",Glutamine!BC16)</f>
        <v/>
      </c>
      <c r="BC21" s="238" t="str">
        <f>IF(ISBLANK(Glutamine!BE16),"",Glutamine!BE16)</f>
        <v/>
      </c>
      <c r="BD21" s="238" t="str">
        <f>IF(ISBLANK(Glutamine!BF16),"",Glutamine!BF16)</f>
        <v/>
      </c>
      <c r="BE21" s="238" t="str">
        <f>IF(ISBLANK(Glutamine!BG16),"",Glutamine!BG16)</f>
        <v/>
      </c>
      <c r="BF21" s="238" t="str">
        <f>IF(ISBLANK(Glutamine!BI16),"",Glutamine!BI16)</f>
        <v/>
      </c>
      <c r="BG21" s="238" t="str">
        <f>IF(ISBLANK(Glutamine!BJ16),"",Glutamine!BJ16)</f>
        <v/>
      </c>
      <c r="BH21" s="238" t="str">
        <f>IF(ISBLANK(Glutamine!BK16),"",Glutamine!BK16)</f>
        <v/>
      </c>
      <c r="BI21" s="238" t="str">
        <f>IF(ISBLANK(Glutamine!BL16),"",Glutamine!BL16)</f>
        <v/>
      </c>
      <c r="BJ21" s="238" t="str">
        <f>IF(ISBLANK(Glutamine!BM16),"",Glutamine!BM16)</f>
        <v/>
      </c>
      <c r="BK21" s="238" t="str">
        <f>IF(ISBLANK(Glutamine!BN16),"",Glutamine!BN16)</f>
        <v/>
      </c>
      <c r="BL21" s="238" t="str">
        <f>IF(ISBLANK(Glutamine!BO16),"",Glutamine!BO16)</f>
        <v/>
      </c>
      <c r="BM21" s="238">
        <f>IF(ISBLANK(Glutamine!BP16),"",Glutamine!BP16)</f>
        <v>0</v>
      </c>
      <c r="BN21" s="238">
        <f>IF(ISBLANK('In Process Calc.'!B14),"",ROUND('In Process Calc.'!B14,2))</f>
        <v>10.91</v>
      </c>
      <c r="BO21" s="238">
        <f>IF(ISBLANK('In Process Calc.'!C14),"",ROUND('In Process Calc.'!C14,2))</f>
        <v>261.83</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29519.628891693115</v>
      </c>
      <c r="BV21" s="243">
        <f>IF(ISBLANK('In Process Calc.'!M14),"",'In Process Calc.'!M14)</f>
        <v>0</v>
      </c>
      <c r="BW21" s="243">
        <f>IF(ISBLANK('In Process Calc.'!N14),"",'In Process Calc.'!N14)</f>
        <v>3859.0252555555558</v>
      </c>
      <c r="BX21" s="243">
        <f>IF(ISBLANK('In Process Calc.'!O14),"",'In Process Calc.'!O14)</f>
        <v>-11.882762500000002</v>
      </c>
      <c r="BY21" s="243">
        <f>IF(ISBLANK('In Process Calc.'!P14),"",'In Process Calc.'!P14)</f>
        <v>0.32313805555555519</v>
      </c>
      <c r="BZ21" s="243">
        <f>IF(ISBLANK('In Process Calc.'!Q14),"",'In Process Calc.'!Q14)</f>
        <v>11.698777222222221</v>
      </c>
      <c r="CA21" s="243">
        <f>IF(ISBLANK('In Process Calc.'!R14),"",'In Process Calc.'!R14)</f>
        <v>-0.79624166666666718</v>
      </c>
      <c r="CB21" s="243">
        <f>IF(ISBLANK('In Process Calc.'!S14),"",'In Process Calc.'!S14)</f>
        <v>1.8027272222222221</v>
      </c>
      <c r="CC21" s="243">
        <f>IF(ISBLANK('In Process Calc.'!T14),"",'In Process Calc.'!T14)</f>
        <v>86.449325988235898</v>
      </c>
      <c r="CD21" s="243">
        <f>IF(ISBLANK('In Process Calc.'!U14),"",'In Process Calc.'!U14)</f>
        <v>-5.0236336111111113</v>
      </c>
      <c r="CE21" s="243">
        <f>IF(ISBLANK('In Process Calc.'!V14),"",'In Process Calc.'!V14)</f>
        <v>-6.6414622222222262</v>
      </c>
      <c r="CF21" s="243">
        <f>IF(ISBLANK('In Process Calc.'!W14),"",'In Process Calc.'!W14)</f>
        <v>0</v>
      </c>
      <c r="CG21" s="243">
        <f>IF(ISBLANK('In Process Calc.'!X14),"",'In Process Calc.'!X14)</f>
        <v>0</v>
      </c>
      <c r="CH21" s="243">
        <f>IF(ISBLANK('In Process Calc.'!Y14),"",'In Process Calc.'!Y14)</f>
        <v>0</v>
      </c>
      <c r="CI21" s="243">
        <f>IF(ISBLANK('In Process Calc.'!Z14),"",'In Process Calc.'!Z14)</f>
        <v>8.15571343990527</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-1.0721725000000122</v>
      </c>
      <c r="CW21" s="243">
        <f>IF(ISBLANK('In Process Calc.'!AN14),"",'In Process Calc.'!AN14)</f>
        <v>-12.954935000000013</v>
      </c>
      <c r="CX21" s="243">
        <f>IF(ISBLANK('In Process Calc.'!AO14),"",'In Process Calc.'!AO14)</f>
        <v>33.68814222222219</v>
      </c>
      <c r="CY21" s="243">
        <f>IF(ISBLANK('In Process Calc.'!AP14),"",'In Process Calc.'!AP14)</f>
        <v>0</v>
      </c>
      <c r="CZ21" s="243">
        <f>IF(ISBLANK('In Process Calc.'!AQ14),"",'In Process Calc.'!AQ14)</f>
        <v>0</v>
      </c>
      <c r="DA21" s="243">
        <f>IF(ISBLANK('In Process Calc.'!AR14),"",'In Process Calc.'!AR14)</f>
        <v>-1.6644359759038821E-3</v>
      </c>
      <c r="DB21" s="243">
        <f>IF(ISBLANK('In Process Calc.'!AS14),"",'In Process Calc.'!AS14)</f>
        <v>-1.4694570152564994E-3</v>
      </c>
      <c r="DC21" s="243">
        <f>IF(ISBLANK('In Process Calc.'!AT14),"",'In Process Calc.'!AT14)</f>
        <v>1.9497896064738282E-4</v>
      </c>
      <c r="DD21" s="243">
        <f>IF(ISBLANK('In Process Calc.'!AU14),"",'In Process Calc.'!AU14)</f>
        <v>1.1420658742501071</v>
      </c>
      <c r="DE21" s="243">
        <f>IF(ISBLANK('In Process Calc.'!AV14),"",'In Process Calc.'!AV14)</f>
        <v>2.6607184647070067E-3</v>
      </c>
      <c r="DF21" s="243">
        <f>IF(ISBLANK('In Process Calc.'!AW14),"",'In Process Calc.'!AW14)</f>
        <v>9.4420360647458693E-4</v>
      </c>
      <c r="DG21" s="243">
        <f>IF(ISBLANK('In Process Calc.'!AX14),"",'In Process Calc.'!AX14)</f>
        <v>-2.2246016260436011E-5</v>
      </c>
      <c r="DH21" s="243">
        <f>IF(ISBLANK('In Process Calc.'!AY14),"",'In Process Calc.'!AY14)</f>
        <v>8.4813197472101854E-4</v>
      </c>
      <c r="DI21" s="243">
        <f>IF(ISBLANK('In Process Calc.'!AZ14),"",'In Process Calc.'!AZ14)</f>
        <v>1.4527742611460806E-4</v>
      </c>
      <c r="DJ21" s="243">
        <f>IF(ISBLANK('In Process Calc.'!BA14),"",'In Process Calc.'!BA14)</f>
        <v>3.1093867846328657E-2</v>
      </c>
      <c r="DK21" s="243">
        <f>IF(ISBLANK('In Process Calc.'!BB14),"",'In Process Calc.'!BB14)</f>
        <v>1.6346941531096457E-3</v>
      </c>
      <c r="DL21" s="243">
        <f>IF(ISBLANK('In Process Calc.'!BC14),"",'In Process Calc.'!BC14)</f>
        <v>6.5860095575878755E-3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1.7241848122727277E-2</v>
      </c>
      <c r="ED21" s="243">
        <f>IF(ISBLANK('In Process Calc.'!BU14),"",'In Process Calc.'!BU14)</f>
        <v>1.458112965802027E-2</v>
      </c>
      <c r="EE21" s="243">
        <f>IF(ISBLANK('In Process Calc.'!BV14),"",'In Process Calc.'!BV14)</f>
        <v>5.8926103976986124E-2</v>
      </c>
      <c r="EF21" s="243">
        <f>IF(ISBLANK('In Process Calc.'!BW14),"",'In Process Calc.'!BW14)</f>
        <v>5.9015088042027875E-2</v>
      </c>
      <c r="EG21" s="243">
        <f>IF(ISBLANK('In Process Calc.'!BX14),"",'In Process Calc.'!BX14)</f>
        <v>-1.6613194600599179E-2</v>
      </c>
      <c r="EH21" s="243">
        <f>IF(ISBLANK('In Process Calc.'!BY14),"",'In Process Calc.'!BY14)</f>
        <v>0</v>
      </c>
      <c r="EI21" s="243">
        <f>IF(ISBLANK('In Process Calc.'!BZ14),"",'In Process Calc.'!BZ14)</f>
        <v>5.2572879038033822E-2</v>
      </c>
      <c r="EJ21" s="243">
        <f>IF(ISBLANK('In Process Calc.'!CA14),"",'In Process Calc.'!CA14)</f>
        <v>0</v>
      </c>
      <c r="EK21" s="243">
        <f>IF(ISBLANK('Post Process Calc.'!A21),"",'Post Process Calc.'!A21)</f>
        <v>0.59924999957084657</v>
      </c>
      <c r="EL21" s="243">
        <f>IF(ISBLANK('Post Process Calc.'!C21),"",'Post Process Calc.'!C21)</f>
        <v>7.4853757248542888E-2</v>
      </c>
      <c r="EM21" s="243">
        <f>IF(ISBLANK('Post Process Calc.'!D21),"",'Post Process Calc.'!D21)</f>
        <v>5.1586916974178672E-2</v>
      </c>
      <c r="EN21" s="243">
        <f>IF(ISBLANK('Post Process Calc.'!E21),"",'Post Process Calc.'!E21)</f>
        <v>5.9736459475640503E-3</v>
      </c>
      <c r="EO21" s="243">
        <f>IF(ISBLANK('Post Process Calc.'!F21),"",'Post Process Calc.'!F21)</f>
        <v>-9.0904810043970942E-5</v>
      </c>
      <c r="EP21" s="243">
        <f>IF(ISBLANK('Post Process Calc.'!G21),"",'Post Process Calc.'!G21)</f>
        <v>1.1067591840009371E-2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IF(Glutamine!#REF!&lt;&gt;0,Glutamine!$B$1,"")</f>
        <v>#REF!</v>
      </c>
      <c r="B22" s="238" t="e">
        <f>IF(ISBLANK(Glutamine!#REF!),"",Glutamine!#REF!)</f>
        <v>#REF!</v>
      </c>
      <c r="C22" s="245" t="e">
        <f>IF(ISBLANK(Glutamine!#REF!),"",Glutamine!#REF!)</f>
        <v>#REF!</v>
      </c>
      <c r="D22" s="246" t="e">
        <f>IF(ISBLANK(Glutamine!#REF!),"",Glutamine!#REF!)</f>
        <v>#REF!</v>
      </c>
      <c r="E22" s="238" t="e">
        <f>IF(ISBLANK(Glutamine!#REF!),"",Glutamine!#REF!)</f>
        <v>#REF!</v>
      </c>
      <c r="F22" s="238" t="e">
        <f>IF(ISBLANK(Glutamine!#REF!),"",Glutamine!#REF!)</f>
        <v>#REF!</v>
      </c>
      <c r="G22" s="238" t="e">
        <f>IF(ISBLANK(Glutamine!#REF!),"",Glutamine!#REF!)</f>
        <v>#REF!</v>
      </c>
      <c r="H22" s="238" t="e">
        <f>IF(ISBLANK(Glutamine!#REF!),"",Glutamine!#REF!)</f>
        <v>#REF!</v>
      </c>
      <c r="I22" s="238" t="e">
        <f>IF(ISBLANK(Glutamine!#REF!),"",Glutamine!#REF!)</f>
        <v>#REF!</v>
      </c>
      <c r="J22" s="238" t="e">
        <f>IF(ISBLANK(Glutamine!#REF!),"",Glutamine!#REF!)</f>
        <v>#REF!</v>
      </c>
      <c r="K22" s="238" t="e">
        <f>IF(ISBLANK(Glutamine!#REF!),"",Glutamine!#REF!)</f>
        <v>#REF!</v>
      </c>
      <c r="L22" s="238" t="e">
        <f>IF(ISBLANK(Glutamine!#REF!),"",Glutamine!#REF!)</f>
        <v>#REF!</v>
      </c>
      <c r="M22" s="238" t="e">
        <f>IF(ISBLANK(Glutamine!#REF!),"",Glutamine!#REF!)</f>
        <v>#REF!</v>
      </c>
      <c r="N22" s="238" t="e">
        <f>IF(ISBLANK(Glutamine!#REF!),"",Glutamine!#REF!)</f>
        <v>#REF!</v>
      </c>
      <c r="O22" s="238" t="e">
        <f>IF(ISBLANK(Glutamine!#REF!),"",Glutamine!#REF!)</f>
        <v>#REF!</v>
      </c>
      <c r="P22" s="238" t="e">
        <f>IF(ISBLANK(Glutamine!#REF!),"",Glutamine!#REF!)</f>
        <v>#REF!</v>
      </c>
      <c r="Q22" s="238" t="e">
        <f>IF(ISBLANK(Glutamine!#REF!),"",Glutamine!#REF!)</f>
        <v>#REF!</v>
      </c>
      <c r="R22" s="238" t="e">
        <f>IF(ISBLANK(Glutamine!#REF!),"",Glutamine!#REF!)</f>
        <v>#REF!</v>
      </c>
      <c r="S22" s="238" t="e">
        <f>IF(ISBLANK(Glutamine!#REF!),"",Glutamine!#REF!)</f>
        <v>#REF!</v>
      </c>
      <c r="T22" s="238" t="e">
        <f>IF(ISBLANK(Glutamine!#REF!),"",Glutamine!#REF!)</f>
        <v>#REF!</v>
      </c>
      <c r="U22" s="238" t="e">
        <f>IF(ISBLANK(Glutamine!#REF!),"",Glutamine!#REF!)</f>
        <v>#REF!</v>
      </c>
      <c r="V22" s="238" t="e">
        <f>IF(ISBLANK(Glutamine!#REF!),"",Glutamine!#REF!)</f>
        <v>#REF!</v>
      </c>
      <c r="W22" s="238" t="e">
        <f>IF(ISBLANK(Glutamine!#REF!),"",Glutamine!#REF!)</f>
        <v>#REF!</v>
      </c>
      <c r="X22" s="238" t="e">
        <f>IF(ISBLANK(Glutamine!#REF!),"",Glutamine!#REF!)</f>
        <v>#REF!</v>
      </c>
      <c r="Y22" s="238" t="e">
        <f>IF(ISBLANK(Glutamine!#REF!),"",Glutamine!#REF!)</f>
        <v>#REF!</v>
      </c>
      <c r="Z22" s="238" t="e">
        <f>IF(ISBLANK(Glutamine!#REF!),"",Glutamine!#REF!)</f>
        <v>#REF!</v>
      </c>
      <c r="AA22" s="238" t="e">
        <f>IF(ISBLANK(Glutamine!#REF!),"",Glutamine!#REF!)</f>
        <v>#REF!</v>
      </c>
      <c r="AB22" s="238" t="e">
        <f>IF(ISBLANK(Glutamine!#REF!),"",Glutamine!#REF!)</f>
        <v>#REF!</v>
      </c>
      <c r="AC22" s="238" t="e">
        <f>IF(ISBLANK(Glutamine!#REF!),"",Glutamine!#REF!)</f>
        <v>#REF!</v>
      </c>
      <c r="AD22" s="238" t="e">
        <f>IF(ISBLANK(Glutamine!#REF!),"",Glutamine!#REF!)</f>
        <v>#REF!</v>
      </c>
      <c r="AE22" s="238" t="e">
        <f>IF(ISBLANK(Glutamine!#REF!),"",Glutamine!#REF!)</f>
        <v>#REF!</v>
      </c>
      <c r="AF22" s="238" t="e">
        <f>IF(ISBLANK(Glutamine!#REF!),"",Glutamine!#REF!)</f>
        <v>#REF!</v>
      </c>
      <c r="AG22" s="238" t="e">
        <f>IF(ISBLANK(Glutamine!#REF!),"",Glutamine!#REF!)</f>
        <v>#REF!</v>
      </c>
      <c r="AH22" s="238" t="e">
        <f>IF(ISBLANK(Glutamine!#REF!),"",Glutamine!#REF!)</f>
        <v>#REF!</v>
      </c>
      <c r="AI22" s="238" t="e">
        <f>IF(ISBLANK(Glutamine!#REF!),"",Glutamine!#REF!)</f>
        <v>#REF!</v>
      </c>
      <c r="AJ22" s="238" t="e">
        <f>IF(ISBLANK(Glutamine!#REF!),"",Glutamine!#REF!)</f>
        <v>#REF!</v>
      </c>
      <c r="AK22" s="238" t="e">
        <f>IF(ISBLANK(Glutamine!#REF!),"",Glutamine!#REF!)</f>
        <v>#REF!</v>
      </c>
      <c r="AL22" s="238" t="e">
        <f>IF(ISBLANK(Glutamine!#REF!),"",Glutamine!#REF!)</f>
        <v>#REF!</v>
      </c>
      <c r="AM22" s="238" t="e">
        <f>IF(ISBLANK(Glutamine!#REF!),"",Glutamine!#REF!)</f>
        <v>#REF!</v>
      </c>
      <c r="AN22" s="238" t="e">
        <f>IF(ISBLANK(Glutamine!#REF!),"",Glutamine!#REF!)</f>
        <v>#REF!</v>
      </c>
      <c r="AO22" s="238" t="e">
        <f>IF(ISBLANK(Glutamine!#REF!),"",Glutamine!#REF!)</f>
        <v>#REF!</v>
      </c>
      <c r="AP22" s="238" t="e">
        <f>IF(ISBLANK(Glutamine!#REF!),"",Glutamine!#REF!)</f>
        <v>#REF!</v>
      </c>
      <c r="AQ22" s="238" t="e">
        <f>IF(ISBLANK(Glutamine!#REF!),"",Glutamine!#REF!)</f>
        <v>#REF!</v>
      </c>
      <c r="AR22" s="238" t="e">
        <f>IF(ISBLANK(Glutamine!#REF!),"",Glutamine!#REF!)</f>
        <v>#REF!</v>
      </c>
      <c r="AS22" s="238" t="e">
        <f>IF(ISBLANK(Glutamine!#REF!),"",Glutamine!#REF!)</f>
        <v>#REF!</v>
      </c>
      <c r="AT22" s="238" t="e">
        <f>IF(ISBLANK(Glutamine!#REF!),"",Glutamine!#REF!)</f>
        <v>#REF!</v>
      </c>
      <c r="AU22" s="238" t="e">
        <f>IF(ISBLANK(Glutamine!#REF!),"",Glutamine!#REF!)</f>
        <v>#REF!</v>
      </c>
      <c r="AV22" s="238" t="e">
        <f>IF(ISBLANK(Glutamine!#REF!),"",Glutamine!#REF!)</f>
        <v>#REF!</v>
      </c>
      <c r="AW22" s="238" t="e">
        <f>IF(ISBLANK(Glutamine!#REF!),"",Glutamine!#REF!)</f>
        <v>#REF!</v>
      </c>
      <c r="AX22" s="238" t="e">
        <f>IF(ISBLANK(Glutamine!#REF!),"",Glutamine!#REF!)</f>
        <v>#REF!</v>
      </c>
      <c r="AY22" s="238" t="e">
        <f>IF(ISBLANK(Glutamine!#REF!),"",Glutamine!#REF!)</f>
        <v>#REF!</v>
      </c>
      <c r="AZ22" s="238" t="e">
        <f>IF(ISBLANK(Glutamine!#REF!),"",Glutamine!#REF!)</f>
        <v>#REF!</v>
      </c>
      <c r="BA22" s="238" t="e">
        <f>IF(ISBLANK(Glutamine!#REF!),"",Glutamine!#REF!)</f>
        <v>#REF!</v>
      </c>
      <c r="BB22" s="238" t="e">
        <f>IF(ISBLANK(Glutamine!#REF!),"",Glutamine!#REF!)</f>
        <v>#REF!</v>
      </c>
      <c r="BC22" s="238" t="e">
        <f>IF(ISBLANK(Glutamine!#REF!),"",Glutamine!#REF!)</f>
        <v>#REF!</v>
      </c>
      <c r="BD22" s="238" t="e">
        <f>IF(ISBLANK(Glutamine!#REF!),"",Glutamine!#REF!)</f>
        <v>#REF!</v>
      </c>
      <c r="BE22" s="238" t="e">
        <f>IF(ISBLANK(Glutamine!#REF!),"",Glutamine!#REF!)</f>
        <v>#REF!</v>
      </c>
      <c r="BF22" s="238" t="e">
        <f>IF(ISBLANK(Glutamine!#REF!),"",Glutamine!#REF!)</f>
        <v>#REF!</v>
      </c>
      <c r="BG22" s="238" t="e">
        <f>IF(ISBLANK(Glutamine!#REF!),"",Glutamine!#REF!)</f>
        <v>#REF!</v>
      </c>
      <c r="BH22" s="238" t="e">
        <f>IF(ISBLANK(Glutamine!#REF!),"",Glutamine!#REF!)</f>
        <v>#REF!</v>
      </c>
      <c r="BI22" s="238" t="e">
        <f>IF(ISBLANK(Glutamine!#REF!),"",Glutamine!#REF!)</f>
        <v>#REF!</v>
      </c>
      <c r="BJ22" s="238" t="e">
        <f>IF(ISBLANK(Glutamine!#REF!),"",Glutamine!#REF!)</f>
        <v>#REF!</v>
      </c>
      <c r="BK22" s="238" t="e">
        <f>IF(ISBLANK(Glutamine!#REF!),"",Glutamine!#REF!)</f>
        <v>#REF!</v>
      </c>
      <c r="BL22" s="238" t="e">
        <f>IF(ISBLANK(Glutamine!#REF!),"",Glutamine!#REF!)</f>
        <v>#REF!</v>
      </c>
      <c r="BM22" s="238" t="e">
        <f>IF(ISBLANK(Glutamine!#REF!),"",Glutamine!#REF!)</f>
        <v>#REF!</v>
      </c>
      <c r="BN22" s="238">
        <f>IF(ISBLANK('In Process Calc.'!B15),"",ROUND('In Process Calc.'!B15,2))</f>
        <v>11.87</v>
      </c>
      <c r="BO22" s="238">
        <f>IF(ISBLANK('In Process Calc.'!C15),"",ROUND('In Process Calc.'!C15,2))</f>
        <v>284.83</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28682.695062487117</v>
      </c>
      <c r="BV22" s="243">
        <f>IF(ISBLANK('In Process Calc.'!M15),"",'In Process Calc.'!M15)</f>
        <v>0</v>
      </c>
      <c r="BW22" s="243">
        <f>IF(ISBLANK('In Process Calc.'!N15),"",'In Process Calc.'!N15)</f>
        <v>4593.6981444444446</v>
      </c>
      <c r="BX22" s="243">
        <f>IF(ISBLANK('In Process Calc.'!O15),"",'In Process Calc.'!O15)</f>
        <v>-8.4987777777777787</v>
      </c>
      <c r="BY22" s="243">
        <f>IF(ISBLANK('In Process Calc.'!P15),"",'In Process Calc.'!P15)</f>
        <v>0.97741822222222163</v>
      </c>
      <c r="BZ22" s="243">
        <f>IF(ISBLANK('In Process Calc.'!Q15),"",'In Process Calc.'!Q15)</f>
        <v>11.703634111111109</v>
      </c>
      <c r="CA22" s="243">
        <f>IF(ISBLANK('In Process Calc.'!R15),"",'In Process Calc.'!R15)</f>
        <v>0.19239566666666641</v>
      </c>
      <c r="CB22" s="243">
        <f>IF(ISBLANK('In Process Calc.'!S15),"",'In Process Calc.'!S15)</f>
        <v>1.7830759999999999</v>
      </c>
      <c r="CC22" s="243">
        <f>IF(ISBLANK('In Process Calc.'!T15),"",'In Process Calc.'!T15)</f>
        <v>103.05467116437173</v>
      </c>
      <c r="CD22" s="243">
        <f>IF(ISBLANK('In Process Calc.'!U15),"",'In Process Calc.'!U15)</f>
        <v>-4.6163913333333335</v>
      </c>
      <c r="CE22" s="243">
        <f>IF(ISBLANK('In Process Calc.'!V15),"",'In Process Calc.'!V15)</f>
        <v>-2.0623628888888934</v>
      </c>
      <c r="CF22" s="243">
        <f>IF(ISBLANK('In Process Calc.'!W15),"",'In Process Calc.'!W15)</f>
        <v>0</v>
      </c>
      <c r="CG22" s="243">
        <f>IF(ISBLANK('In Process Calc.'!X15),"",'In Process Calc.'!X15)</f>
        <v>0</v>
      </c>
      <c r="CH22" s="243">
        <f>IF(ISBLANK('In Process Calc.'!Y15),"",'In Process Calc.'!Y15)</f>
        <v>0</v>
      </c>
      <c r="CI22" s="243">
        <f>IF(ISBLANK('In Process Calc.'!Z15),"",'In Process Calc.'!Z15)</f>
        <v>4.3035820011841333</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11.281565444444428</v>
      </c>
      <c r="CW22" s="243">
        <f>IF(ISBLANK('In Process Calc.'!AN15),"",'In Process Calc.'!AN15)</f>
        <v>2.7827876666666498</v>
      </c>
      <c r="CX22" s="243">
        <f>IF(ISBLANK('In Process Calc.'!AO15),"",'In Process Calc.'!AO15)</f>
        <v>56.249646666666621</v>
      </c>
      <c r="CY22" s="243">
        <f>IF(ISBLANK('In Process Calc.'!AP15),"",'In Process Calc.'!AP15)</f>
        <v>0</v>
      </c>
      <c r="CZ22" s="243">
        <f>IF(ISBLANK('In Process Calc.'!AQ15),"",'In Process Calc.'!AQ15)</f>
        <v>0</v>
      </c>
      <c r="DA22" s="243">
        <f>IF(ISBLANK('In Process Calc.'!AR15),"",'In Process Calc.'!AR15)</f>
        <v>-1.2299657130928365E-3</v>
      </c>
      <c r="DB22" s="243">
        <f>IF(ISBLANK('In Process Calc.'!AS15),"",'In Process Calc.'!AS15)</f>
        <v>-5.4292197513925301E-4</v>
      </c>
      <c r="DC22" s="243">
        <f>IF(ISBLANK('In Process Calc.'!AT15),"",'In Process Calc.'!AT15)</f>
        <v>6.8704373795358347E-4</v>
      </c>
      <c r="DD22" s="243">
        <f>IF(ISBLANK('In Process Calc.'!AU15),"",'In Process Calc.'!AU15)</f>
        <v>1.0796820873275796</v>
      </c>
      <c r="DE22" s="243">
        <f>IF(ISBLANK('In Process Calc.'!AV15),"",'In Process Calc.'!AV15)</f>
        <v>4.9731353145469085E-3</v>
      </c>
      <c r="DF22" s="243">
        <f>IF(ISBLANK('In Process Calc.'!AW15),"",'In Process Calc.'!AW15)</f>
        <v>9.615361975750552E-4</v>
      </c>
      <c r="DG22" s="243">
        <f>IF(ISBLANK('In Process Calc.'!AX15),"",'In Process Calc.'!AX15)</f>
        <v>7.1377289304952576E-6</v>
      </c>
      <c r="DH22" s="243">
        <f>IF(ISBLANK('In Process Calc.'!AY15),"",'In Process Calc.'!AY15)</f>
        <v>1.4529105889257068E-3</v>
      </c>
      <c r="DI22" s="243">
        <f>IF(ISBLANK('In Process Calc.'!AZ15),"",'In Process Calc.'!AZ15)</f>
        <v>-2.8879618328526485E-5</v>
      </c>
      <c r="DJ22" s="243">
        <f>IF(ISBLANK('In Process Calc.'!BA15),"",'In Process Calc.'!BA15)</f>
        <v>3.4066597514338048E-2</v>
      </c>
      <c r="DK22" s="243">
        <f>IF(ISBLANK('In Process Calc.'!BB15),"",'In Process Calc.'!BB15)</f>
        <v>5.9848702622487511E-4</v>
      </c>
      <c r="DL22" s="243">
        <f>IF(ISBLANK('In Process Calc.'!BC15),"",'In Process Calc.'!BC15)</f>
        <v>6.7294868247702311E-3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1.8184047410525282E-2</v>
      </c>
      <c r="ED22" s="243">
        <f>IF(ISBLANK('In Process Calc.'!BU15),"",'In Process Calc.'!BU15)</f>
        <v>1.3210912095978373E-2</v>
      </c>
      <c r="EE22" s="243">
        <f>IF(ISBLANK('In Process Calc.'!BV15),"",'In Process Calc.'!BV15)</f>
        <v>6.2995407945520235E-2</v>
      </c>
      <c r="EF22" s="243">
        <f>IF(ISBLANK('In Process Calc.'!BW15),"",'In Process Calc.'!BW15)</f>
        <v>6.3168685655491399E-2</v>
      </c>
      <c r="EG22" s="243">
        <f>IF(ISBLANK('In Process Calc.'!BX15),"",'In Process Calc.'!BX15)</f>
        <v>1.3567811579680563E-2</v>
      </c>
      <c r="EH22" s="243">
        <f>IF(ISBLANK('In Process Calc.'!BY15),"",'In Process Calc.'!BY15)</f>
        <v>0</v>
      </c>
      <c r="EI22" s="243">
        <f>IF(ISBLANK('In Process Calc.'!BZ15),"",'In Process Calc.'!BZ15)</f>
        <v>1.7568147977589547E-2</v>
      </c>
      <c r="EJ22" s="243">
        <f>IF(ISBLANK('In Process Calc.'!CA15),"",'In Process Calc.'!CA15)</f>
        <v>0</v>
      </c>
      <c r="EK22" s="243">
        <f>IF(ISBLANK('Post Process Calc.'!A22),"",'Post Process Calc.'!A22)</f>
        <v>1.0665000188827514</v>
      </c>
      <c r="EL22" s="243">
        <f>IF(ISBLANK('Post Process Calc.'!C22),"",'Post Process Calc.'!C22)</f>
        <v>9.5706170287010089E-2</v>
      </c>
      <c r="EM22" s="243">
        <f>IF(ISBLANK('Post Process Calc.'!D22),"",'Post Process Calc.'!D22)</f>
        <v>6.7489362516996207E-2</v>
      </c>
      <c r="EN22" s="243">
        <f>IF(ISBLANK('Post Process Calc.'!E22),"",'Post Process Calc.'!E22)</f>
        <v>-1.2566537523588665E-3</v>
      </c>
      <c r="EO22" s="243">
        <f>IF(ISBLANK('Post Process Calc.'!F22),"",'Post Process Calc.'!F22)</f>
        <v>-2.6072777157438113E-3</v>
      </c>
      <c r="EP22" s="243">
        <f>IF(ISBLANK('Post Process Calc.'!G22),"",'Post Process Calc.'!G22)</f>
        <v>-9.3166804255870959E-3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IF(Glutamine!B17&lt;&gt;0,Glutamine!$B$1,"")</f>
        <v>XB51</v>
      </c>
      <c r="B23" s="238">
        <f>IF(ISBLANK(Glutamine!A17),"",Glutamine!A17)</f>
        <v>10</v>
      </c>
      <c r="C23" s="245">
        <f>IF(ISBLANK(Glutamine!B17),"",Glutamine!B17)</f>
        <v>9.9243055555562023</v>
      </c>
      <c r="D23" s="246">
        <f>IF(ISBLANK(Glutamine!C17),"",Glutamine!C17)</f>
        <v>238.18333333334886</v>
      </c>
      <c r="E23" s="238">
        <f>IF(ISBLANK(Glutamine!D17),"",Glutamine!D17)</f>
        <v>46</v>
      </c>
      <c r="F23" s="238" t="str">
        <f>IF(ISBLANK(Glutamine!E17),"",Glutamine!E17)</f>
        <v/>
      </c>
      <c r="G23" s="238" t="str">
        <f>IF(ISBLANK(Glutamine!G17),"",Glutamine!G17)</f>
        <v/>
      </c>
      <c r="H23" s="238">
        <f>IF(ISBLANK(Glutamine!H17),"",Glutamine!H17)</f>
        <v>16.753300531005859</v>
      </c>
      <c r="I23" s="238">
        <f>IF(ISBLANK(Glutamine!I17),"",Glutamine!I17)</f>
        <v>0.31012733276295279</v>
      </c>
      <c r="J23" s="238">
        <f>IF(ISBLANK(Glutamine!J17),"",Glutamine!J17)</f>
        <v>17.063427863768812</v>
      </c>
      <c r="K23" s="238">
        <f>IF(ISBLANK(Glutamine!K17),"",Glutamine!K17)</f>
        <v>98.182502746582031</v>
      </c>
      <c r="L23" s="238" t="str">
        <f>IF(ISBLANK(Glutamine!L17),"",Glutamine!L17)</f>
        <v/>
      </c>
      <c r="M23" s="238" t="str">
        <f>IF(ISBLANK(Glutamine!M17),"",Glutamine!M17)</f>
        <v/>
      </c>
      <c r="N23" s="238" t="str">
        <f>IF(ISBLANK(Glutamine!N17),"",Glutamine!N17)</f>
        <v/>
      </c>
      <c r="O23" s="238" t="str">
        <f>IF(ISBLANK(Glutamine!O17),"",Glutamine!O17)</f>
        <v/>
      </c>
      <c r="P23" s="238" t="str">
        <f>IF(ISBLANK(Glutamine!P17),"",Glutamine!P17)</f>
        <v/>
      </c>
      <c r="Q23" s="238" t="str">
        <f>IF(ISBLANK(Glutamine!Q17),"",Glutamine!Q17)</f>
        <v/>
      </c>
      <c r="R23" s="238">
        <f>IF(ISBLANK(Glutamine!R17),"",Glutamine!R17)</f>
        <v>382</v>
      </c>
      <c r="S23" s="238">
        <f>IF(ISBLANK(Glutamine!S17),"",Glutamine!S17)</f>
        <v>1627.85</v>
      </c>
      <c r="T23" s="238">
        <f>IF(ISBLANK(Glutamine!U17),"",Glutamine!U17)</f>
        <v>7.4710000000000001</v>
      </c>
      <c r="U23" s="238">
        <f>IF(ISBLANK(Glutamine!V17),"",Glutamine!V17)</f>
        <v>2.246</v>
      </c>
      <c r="V23" s="238">
        <f>IF(ISBLANK(Glutamine!W17),"",Glutamine!W17)</f>
        <v>5.8999999999999997E-2</v>
      </c>
      <c r="W23" s="238">
        <f>IF(ISBLANK(Glutamine!X17),"",Glutamine!X17)</f>
        <v>2.5259999999999998</v>
      </c>
      <c r="X23" s="238">
        <f>IF(ISBLANK(Glutamine!Y17),"",Glutamine!Y17)</f>
        <v>0.14199999999999999</v>
      </c>
      <c r="Y23" s="238">
        <f>IF(ISBLANK(Glutamine!Z17),"",Glutamine!Z17)</f>
        <v>6.2723417482626154</v>
      </c>
      <c r="Z23" s="238">
        <f>IF(ISBLANK(Glutamine!AA17),"",Glutamine!AA17)</f>
        <v>3.3319999999999999</v>
      </c>
      <c r="AA23" s="238">
        <f>IF(ISBLANK(Glutamine!AB17),"",Glutamine!AB17)</f>
        <v>8.4719999999999995</v>
      </c>
      <c r="AB23" s="238">
        <f>IF(ISBLANK(Glutamine!AC17),"",Glutamine!AC17)</f>
        <v>0</v>
      </c>
      <c r="AC23" s="238">
        <f>IF(ISBLANK(Glutamine!AD17),"",Glutamine!AD17)</f>
        <v>0</v>
      </c>
      <c r="AD23" s="238">
        <f>IF(ISBLANK(Glutamine!AE17),"",Glutamine!AE17)</f>
        <v>0</v>
      </c>
      <c r="AE23" s="238">
        <f>IF(ISBLANK(Glutamine!AF17),"",Glutamine!AF17)</f>
        <v>8.6589698046181169</v>
      </c>
      <c r="AF23" s="238">
        <f>IF(ISBLANK(Glutamine!AG17),"",Glutamine!AG17)</f>
        <v>0</v>
      </c>
      <c r="AG23" s="238">
        <f>IF(ISBLANK(Glutamine!AH17),"",Glutamine!AH17)</f>
        <v>0</v>
      </c>
      <c r="AH23" s="238">
        <f>IF(ISBLANK(Glutamine!AI17),"",Glutamine!AI17)</f>
        <v>0</v>
      </c>
      <c r="AI23" s="238">
        <f>IF(ISBLANK(Glutamine!AJ17),"",Glutamine!AJ17)</f>
        <v>0</v>
      </c>
      <c r="AJ23" s="238">
        <f>IF(ISBLANK(Glutamine!AK17),"",Glutamine!AK17)</f>
        <v>0</v>
      </c>
      <c r="AK23" s="238">
        <f>IF(ISBLANK(Glutamine!AL17),"",Glutamine!AL17)</f>
        <v>0</v>
      </c>
      <c r="AL23" s="238">
        <f>IF(ISBLANK(Glutamine!AM17),"",Glutamine!AM17)</f>
        <v>0</v>
      </c>
      <c r="AM23" s="238">
        <f>IF(ISBLANK(Glutamine!AN17),"",Glutamine!AN17)</f>
        <v>0</v>
      </c>
      <c r="AN23" s="238">
        <f>IF(ISBLANK(Glutamine!AO17),"",Glutamine!AO17)</f>
        <v>0</v>
      </c>
      <c r="AO23" s="238">
        <f>IF(ISBLANK(Glutamine!AP17),"",Glutamine!AP17)</f>
        <v>0</v>
      </c>
      <c r="AP23" s="238">
        <f>IF(ISBLANK(Glutamine!AQ17),"",Glutamine!AQ17)</f>
        <v>0</v>
      </c>
      <c r="AQ23" s="238">
        <f>IF(ISBLANK(Glutamine!AR17),"",Glutamine!AR17)</f>
        <v>0</v>
      </c>
      <c r="AR23" s="238" t="str">
        <f>IF(ISBLANK(Glutamine!AS17),"",Glutamine!AS17)</f>
        <v/>
      </c>
      <c r="AS23" s="238" t="str">
        <f>IF(ISBLANK(Glutamine!AT17),"",Glutamine!AT17)</f>
        <v/>
      </c>
      <c r="AT23" s="238" t="str">
        <f>IF(ISBLANK(Glutamine!AU17),"",Glutamine!AU17)</f>
        <v/>
      </c>
      <c r="AU23" s="238" t="str">
        <f>IF(ISBLANK(Glutamine!AV17),"",Glutamine!AV17)</f>
        <v/>
      </c>
      <c r="AV23" s="238" t="str">
        <f>IF(ISBLANK(Glutamine!AW17),"",Glutamine!AW17)</f>
        <v/>
      </c>
      <c r="AW23" s="238" t="str">
        <f>IF(ISBLANK(Glutamine!AX17),"",Glutamine!AX17)</f>
        <v/>
      </c>
      <c r="AX23" s="238" t="str">
        <f>IF(ISBLANK(Glutamine!AY17),"",Glutamine!AY17)</f>
        <v/>
      </c>
      <c r="AY23" s="238" t="str">
        <f>IF(ISBLANK(Glutamine!AZ17),"",Glutamine!AZ17)</f>
        <v/>
      </c>
      <c r="AZ23" s="238" t="str">
        <f>IF(ISBLANK(Glutamine!BA17),"",Glutamine!BA17)</f>
        <v/>
      </c>
      <c r="BA23" s="238" t="str">
        <f>IF(ISBLANK(Glutamine!BB17),"",Glutamine!BB17)</f>
        <v/>
      </c>
      <c r="BB23" s="238" t="str">
        <f>IF(ISBLANK(Glutamine!BC17),"",Glutamine!BC17)</f>
        <v/>
      </c>
      <c r="BC23" s="238" t="str">
        <f>IF(ISBLANK(Glutamine!BE17),"",Glutamine!BE17)</f>
        <v/>
      </c>
      <c r="BD23" s="238" t="str">
        <f>IF(ISBLANK(Glutamine!BF17),"",Glutamine!BF17)</f>
        <v/>
      </c>
      <c r="BE23" s="238" t="str">
        <f>IF(ISBLANK(Glutamine!BG17),"",Glutamine!BG17)</f>
        <v/>
      </c>
      <c r="BF23" s="238" t="str">
        <f>IF(ISBLANK(Glutamine!BI17),"",Glutamine!BI17)</f>
        <v/>
      </c>
      <c r="BG23" s="238" t="str">
        <f>IF(ISBLANK(Glutamine!BJ17),"",Glutamine!BJ17)</f>
        <v/>
      </c>
      <c r="BH23" s="238" t="str">
        <f>IF(ISBLANK(Glutamine!BK17),"",Glutamine!BK17)</f>
        <v/>
      </c>
      <c r="BI23" s="238" t="str">
        <f>IF(ISBLANK(Glutamine!BL17),"",Glutamine!BL17)</f>
        <v/>
      </c>
      <c r="BJ23" s="238" t="str">
        <f>IF(ISBLANK(Glutamine!BM17),"",Glutamine!BM17)</f>
        <v/>
      </c>
      <c r="BK23" s="238" t="str">
        <f>IF(ISBLANK(Glutamine!BN17),"",Glutamine!BN17)</f>
        <v/>
      </c>
      <c r="BL23" s="238" t="str">
        <f>IF(ISBLANK(Glutamine!BO17),"",Glutamine!BO17)</f>
        <v/>
      </c>
      <c r="BM23" s="238">
        <f>IF(ISBLANK(Glutamine!BP17),"",Glutamine!BP17)</f>
        <v>0</v>
      </c>
      <c r="BN23" s="238">
        <f>IF(ISBLANK('In Process Calc.'!B16),"",ROUND('In Process Calc.'!B16,2))</f>
        <v>12.86</v>
      </c>
      <c r="BO23" s="238">
        <f>IF(ISBLANK('In Process Calc.'!C16),"",ROUND('In Process Calc.'!C16,2))</f>
        <v>308.67</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27428.22468223131</v>
      </c>
      <c r="BV23" s="243">
        <f>IF(ISBLANK('In Process Calc.'!M16),"",'In Process Calc.'!M16)</f>
        <v>0</v>
      </c>
      <c r="BW23" s="243">
        <f>IF(ISBLANK('In Process Calc.'!N16),"",'In Process Calc.'!N16)</f>
        <v>5216.8884716666671</v>
      </c>
      <c r="BX23" s="243">
        <f>IF(ISBLANK('In Process Calc.'!O16),"",'In Process Calc.'!O16)</f>
        <v>-5.0843223888888902</v>
      </c>
      <c r="BY23" s="243">
        <f>IF(ISBLANK('In Process Calc.'!P16),"",'In Process Calc.'!P16)</f>
        <v>1.4317899444444442</v>
      </c>
      <c r="BZ23" s="243">
        <f>IF(ISBLANK('In Process Calc.'!Q16),"",'In Process Calc.'!Q16)</f>
        <v>11.689605833333331</v>
      </c>
      <c r="CA23" s="243">
        <f>IF(ISBLANK('In Process Calc.'!R16),"",'In Process Calc.'!R16)</f>
        <v>0.68544588888888858</v>
      </c>
      <c r="CB23" s="243">
        <f>IF(ISBLANK('In Process Calc.'!S16),"",'In Process Calc.'!S16)</f>
        <v>1.6178337222222221</v>
      </c>
      <c r="CC23" s="243">
        <f>IF(ISBLANK('In Process Calc.'!T16),"",'In Process Calc.'!T16)</f>
        <v>118.69643760746584</v>
      </c>
      <c r="CD23" s="243">
        <f>IF(ISBLANK('In Process Calc.'!U16),"",'In Process Calc.'!U16)</f>
        <v>-4.2608473333333334</v>
      </c>
      <c r="CE23" s="243">
        <f>IF(ISBLANK('In Process Calc.'!V16),"",'In Process Calc.'!V16)</f>
        <v>0.34836561111110731</v>
      </c>
      <c r="CF23" s="243">
        <f>IF(ISBLANK('In Process Calc.'!W16),"",'In Process Calc.'!W16)</f>
        <v>0</v>
      </c>
      <c r="CG23" s="243">
        <f>IF(ISBLANK('In Process Calc.'!X16),"",'In Process Calc.'!X16)</f>
        <v>0</v>
      </c>
      <c r="CH23" s="243">
        <f>IF(ISBLANK('In Process Calc.'!Y16),"",'In Process Calc.'!Y16)</f>
        <v>0</v>
      </c>
      <c r="CI23" s="243">
        <f>IF(ISBLANK('In Process Calc.'!Z16),"",'In Process Calc.'!Z16)</f>
        <v>2.0831914841128882</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19.769833333333324</v>
      </c>
      <c r="CW23" s="243">
        <f>IF(ISBLANK('In Process Calc.'!AN16),"",'In Process Calc.'!AN16)</f>
        <v>14.685510944444435</v>
      </c>
      <c r="CX23" s="243">
        <f>IF(ISBLANK('In Process Calc.'!AO16),"",'In Process Calc.'!AO16)</f>
        <v>63.488507444444416</v>
      </c>
      <c r="CY23" s="243">
        <f>IF(ISBLANK('In Process Calc.'!AP16),"",'In Process Calc.'!AP16)</f>
        <v>0</v>
      </c>
      <c r="CZ23" s="243">
        <f>IF(ISBLANK('In Process Calc.'!AQ16),"",'In Process Calc.'!AQ16)</f>
        <v>0</v>
      </c>
      <c r="DA23" s="243">
        <f>IF(ISBLANK('In Process Calc.'!AR16),"",'In Process Calc.'!AR16)</f>
        <v>-1.8443089730005103E-3</v>
      </c>
      <c r="DB23" s="243">
        <f>IF(ISBLANK('In Process Calc.'!AS16),"",'In Process Calc.'!AS16)</f>
        <v>-5.6704530371216953E-4</v>
      </c>
      <c r="DC23" s="243">
        <f>IF(ISBLANK('In Process Calc.'!AT16),"",'In Process Calc.'!AT16)</f>
        <v>1.2772636692883407E-3</v>
      </c>
      <c r="DD23" s="243">
        <f>IF(ISBLANK('In Process Calc.'!AU16),"",'In Process Calc.'!AU16)</f>
        <v>0.91620777219841332</v>
      </c>
      <c r="DE23" s="243">
        <f>IF(ISBLANK('In Process Calc.'!AV16),"",'In Process Calc.'!AV16)</f>
        <v>5.01989589451574E-3</v>
      </c>
      <c r="DF23" s="243">
        <f>IF(ISBLANK('In Process Calc.'!AW16),"",'In Process Calc.'!AW16)</f>
        <v>6.6801245972922707E-4</v>
      </c>
      <c r="DG23" s="243">
        <f>IF(ISBLANK('In Process Calc.'!AX16),"",'In Process Calc.'!AX16)</f>
        <v>-2.0624224364725659E-5</v>
      </c>
      <c r="DH23" s="243">
        <f>IF(ISBLANK('In Process Calc.'!AY16),"",'In Process Calc.'!AY16)</f>
        <v>7.2487717788833825E-4</v>
      </c>
      <c r="DI23" s="243">
        <f>IF(ISBLANK('In Process Calc.'!AZ16),"",'In Process Calc.'!AZ16)</f>
        <v>-2.4293743433181206E-4</v>
      </c>
      <c r="DJ23" s="243">
        <f>IF(ISBLANK('In Process Calc.'!BA16),"",'In Process Calc.'!BA16)</f>
        <v>3.6613476096878504E-2</v>
      </c>
      <c r="DK23" s="243">
        <f>IF(ISBLANK('In Process Calc.'!BB16),"",'In Process Calc.'!BB16)</f>
        <v>5.2271699660439894E-4</v>
      </c>
      <c r="DL23" s="243">
        <f>IF(ISBLANK('In Process Calc.'!BC16),"",'In Process Calc.'!BC16)</f>
        <v>3.544227328118679E-3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1.2722298349587199E-2</v>
      </c>
      <c r="ED23" s="243">
        <f>IF(ISBLANK('In Process Calc.'!BU16),"",'In Process Calc.'!BU16)</f>
        <v>7.7024024550714594E-3</v>
      </c>
      <c r="EE23" s="243">
        <f>IF(ISBLANK('In Process Calc.'!BV16),"",'In Process Calc.'!BV16)</f>
        <v>4.0761871273641552E-2</v>
      </c>
      <c r="EF23" s="243">
        <f>IF(ISBLANK('In Process Calc.'!BW16),"",'In Process Calc.'!BW16)</f>
        <v>4.2301992777091332E-2</v>
      </c>
      <c r="EG23" s="243">
        <f>IF(ISBLANK('In Process Calc.'!BX16),"",'In Process Calc.'!BX16)</f>
        <v>-6.2450093323851992E-2</v>
      </c>
      <c r="EH23" s="243">
        <f>IF(ISBLANK('In Process Calc.'!BY16),"",'In Process Calc.'!BY16)</f>
        <v>0</v>
      </c>
      <c r="EI23" s="243">
        <f>IF(ISBLANK('In Process Calc.'!BZ16),"",'In Process Calc.'!BZ16)</f>
        <v>1.4276628507528226E-2</v>
      </c>
      <c r="EJ23" s="243">
        <f>IF(ISBLANK('In Process Calc.'!CA16),"",'In Process Calc.'!CA16)</f>
        <v>0</v>
      </c>
      <c r="EK23" s="243">
        <f>IF(ISBLANK('Post Process Calc.'!A23),"",'Post Process Calc.'!A23)</f>
        <v>1.9760500026702883</v>
      </c>
      <c r="EL23" s="243">
        <f>IF(ISBLANK('Post Process Calc.'!C23),"",'Post Process Calc.'!C23)</f>
        <v>8.6604471299917329E-2</v>
      </c>
      <c r="EM23" s="243">
        <f>IF(ISBLANK('Post Process Calc.'!D23),"",'Post Process Calc.'!D23)</f>
        <v>5.2883106584454796E-2</v>
      </c>
      <c r="EN23" s="243">
        <f>IF(ISBLANK('Post Process Calc.'!E23),"",'Post Process Calc.'!E23)</f>
        <v>-7.1954531825508599E-3</v>
      </c>
      <c r="EO23" s="243">
        <f>IF(ISBLANK('Post Process Calc.'!F23),"",'Post Process Calc.'!F23)</f>
        <v>9.3928315076893039E-4</v>
      </c>
      <c r="EP23" s="243">
        <f>IF(ISBLANK('Post Process Calc.'!G23),"",'Post Process Calc.'!G23)</f>
        <v>-9.1239625228728399E-3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IF(Glutamine!B18&lt;&gt;0,Glutamine!$B$1,"")</f>
        <v>XB51</v>
      </c>
      <c r="B24" s="238">
        <f>IF(ISBLANK(Glutamine!A18),"",Glutamine!A18)</f>
        <v>11</v>
      </c>
      <c r="C24" s="245">
        <f>IF(ISBLANK(Glutamine!B18),"",Glutamine!B18)</f>
        <v>10.909722222218988</v>
      </c>
      <c r="D24" s="246">
        <f>IF(ISBLANK(Glutamine!C18),"",Glutamine!C18)</f>
        <v>261.83333333325572</v>
      </c>
      <c r="E24" s="238">
        <f>IF(ISBLANK(Glutamine!D18),"",Glutamine!D18)</f>
        <v>20</v>
      </c>
      <c r="F24" s="238" t="str">
        <f>IF(ISBLANK(Glutamine!E18),"",Glutamine!E18)</f>
        <v/>
      </c>
      <c r="G24" s="238" t="str">
        <f>IF(ISBLANK(Glutamine!G18),"",Glutamine!G18)</f>
        <v/>
      </c>
      <c r="H24" s="238">
        <f>IF(ISBLANK(Glutamine!H18),"",Glutamine!H18)</f>
        <v>16.191300256347656</v>
      </c>
      <c r="I24" s="238">
        <f>IF(ISBLANK(Glutamine!I18),"",Glutamine!I18)</f>
        <v>0.38792026582183681</v>
      </c>
      <c r="J24" s="238">
        <f>IF(ISBLANK(Glutamine!J18),"",Glutamine!J18)</f>
        <v>16.579220522169493</v>
      </c>
      <c r="K24" s="238">
        <f>IF(ISBLANK(Glutamine!K18),"",Glutamine!K18)</f>
        <v>97.660202026367188</v>
      </c>
      <c r="L24" s="238" t="str">
        <f>IF(ISBLANK(Glutamine!L18),"",Glutamine!L18)</f>
        <v/>
      </c>
      <c r="M24" s="238" t="str">
        <f>IF(ISBLANK(Glutamine!M18),"",Glutamine!M18)</f>
        <v/>
      </c>
      <c r="N24" s="238" t="str">
        <f>IF(ISBLANK(Glutamine!N18),"",Glutamine!N18)</f>
        <v/>
      </c>
      <c r="O24" s="238" t="str">
        <f>IF(ISBLANK(Glutamine!O18),"",Glutamine!O18)</f>
        <v/>
      </c>
      <c r="P24" s="238" t="str">
        <f>IF(ISBLANK(Glutamine!P18),"",Glutamine!P18)</f>
        <v/>
      </c>
      <c r="Q24" s="238" t="str">
        <f>IF(ISBLANK(Glutamine!Q18),"",Glutamine!Q18)</f>
        <v/>
      </c>
      <c r="R24" s="238">
        <f>IF(ISBLANK(Glutamine!R18),"",Glutamine!R18)</f>
        <v>382</v>
      </c>
      <c r="S24" s="238">
        <f>IF(ISBLANK(Glutamine!S18),"",Glutamine!S18)</f>
        <v>2082.52</v>
      </c>
      <c r="T24" s="238">
        <f>IF(ISBLANK(Glutamine!U18),"",Glutamine!U18)</f>
        <v>6.4710000000000001</v>
      </c>
      <c r="U24" s="238">
        <f>IF(ISBLANK(Glutamine!V18),"",Glutamine!V18)</f>
        <v>1.889</v>
      </c>
      <c r="V24" s="238">
        <f>IF(ISBLANK(Glutamine!W18),"",Glutamine!W18)</f>
        <v>6.8000000000000005E-2</v>
      </c>
      <c r="W24" s="238">
        <f>IF(ISBLANK(Glutamine!X18),"",Glutamine!X18)</f>
        <v>2.2080000000000002</v>
      </c>
      <c r="X24" s="238">
        <f>IF(ISBLANK(Glutamine!Y18),"",Glutamine!Y18)</f>
        <v>8.5999999999999993E-2</v>
      </c>
      <c r="Y24" s="238">
        <f>IF(ISBLANK(Glutamine!Z18),"",Glutamine!Z18)</f>
        <v>7.8820577721530221</v>
      </c>
      <c r="Z24" s="238">
        <f>IF(ISBLANK(Glutamine!AA18),"",Glutamine!AA18)</f>
        <v>2.7109999999999999</v>
      </c>
      <c r="AA24" s="238">
        <f>IF(ISBLANK(Glutamine!AB18),"",Glutamine!AB18)</f>
        <v>5.944</v>
      </c>
      <c r="AB24" s="238">
        <f>IF(ISBLANK(Glutamine!AC18),"",Glutamine!AC18)</f>
        <v>0</v>
      </c>
      <c r="AC24" s="238">
        <f>IF(ISBLANK(Glutamine!AD18),"",Glutamine!AD18)</f>
        <v>0</v>
      </c>
      <c r="AD24" s="238">
        <f>IF(ISBLANK(Glutamine!AE18),"",Glutamine!AE18)</f>
        <v>0</v>
      </c>
      <c r="AE24" s="238">
        <f>IF(ISBLANK(Glutamine!AF18),"",Glutamine!AF18)</f>
        <v>5.3285968028419184</v>
      </c>
      <c r="AF24" s="238">
        <f>IF(ISBLANK(Glutamine!AG18),"",Glutamine!AG18)</f>
        <v>0</v>
      </c>
      <c r="AG24" s="238">
        <f>IF(ISBLANK(Glutamine!AH18),"",Glutamine!AH18)</f>
        <v>0</v>
      </c>
      <c r="AH24" s="238">
        <f>IF(ISBLANK(Glutamine!AI18),"",Glutamine!AI18)</f>
        <v>0</v>
      </c>
      <c r="AI24" s="238">
        <f>IF(ISBLANK(Glutamine!AJ18),"",Glutamine!AJ18)</f>
        <v>0</v>
      </c>
      <c r="AJ24" s="238">
        <f>IF(ISBLANK(Glutamine!AK18),"",Glutamine!AK18)</f>
        <v>0</v>
      </c>
      <c r="AK24" s="238">
        <f>IF(ISBLANK(Glutamine!AL18),"",Glutamine!AL18)</f>
        <v>0</v>
      </c>
      <c r="AL24" s="238">
        <f>IF(ISBLANK(Glutamine!AM18),"",Glutamine!AM18)</f>
        <v>0</v>
      </c>
      <c r="AM24" s="238">
        <f>IF(ISBLANK(Glutamine!AN18),"",Glutamine!AN18)</f>
        <v>0</v>
      </c>
      <c r="AN24" s="238">
        <f>IF(ISBLANK(Glutamine!AO18),"",Glutamine!AO18)</f>
        <v>0</v>
      </c>
      <c r="AO24" s="238">
        <f>IF(ISBLANK(Glutamine!AP18),"",Glutamine!AP18)</f>
        <v>0</v>
      </c>
      <c r="AP24" s="238">
        <f>IF(ISBLANK(Glutamine!AQ18),"",Glutamine!AQ18)</f>
        <v>0</v>
      </c>
      <c r="AQ24" s="238">
        <f>IF(ISBLANK(Glutamine!AR18),"",Glutamine!AR18)</f>
        <v>0</v>
      </c>
      <c r="AR24" s="238" t="str">
        <f>IF(ISBLANK(Glutamine!AS18),"",Glutamine!AS18)</f>
        <v/>
      </c>
      <c r="AS24" s="238" t="str">
        <f>IF(ISBLANK(Glutamine!AT18),"",Glutamine!AT18)</f>
        <v/>
      </c>
      <c r="AT24" s="238" t="str">
        <f>IF(ISBLANK(Glutamine!AU18),"",Glutamine!AU18)</f>
        <v/>
      </c>
      <c r="AU24" s="238" t="str">
        <f>IF(ISBLANK(Glutamine!AV18),"",Glutamine!AV18)</f>
        <v/>
      </c>
      <c r="AV24" s="238" t="str">
        <f>IF(ISBLANK(Glutamine!AW18),"",Glutamine!AW18)</f>
        <v/>
      </c>
      <c r="AW24" s="238" t="str">
        <f>IF(ISBLANK(Glutamine!AX18),"",Glutamine!AX18)</f>
        <v/>
      </c>
      <c r="AX24" s="238" t="str">
        <f>IF(ISBLANK(Glutamine!AY18),"",Glutamine!AY18)</f>
        <v/>
      </c>
      <c r="AY24" s="238" t="str">
        <f>IF(ISBLANK(Glutamine!AZ18),"",Glutamine!AZ18)</f>
        <v/>
      </c>
      <c r="AZ24" s="238" t="str">
        <f>IF(ISBLANK(Glutamine!BA18),"",Glutamine!BA18)</f>
        <v/>
      </c>
      <c r="BA24" s="238" t="str">
        <f>IF(ISBLANK(Glutamine!BB18),"",Glutamine!BB18)</f>
        <v/>
      </c>
      <c r="BB24" s="238" t="str">
        <f>IF(ISBLANK(Glutamine!BC18),"",Glutamine!BC18)</f>
        <v/>
      </c>
      <c r="BC24" s="238" t="str">
        <f>IF(ISBLANK(Glutamine!BE18),"",Glutamine!BE18)</f>
        <v/>
      </c>
      <c r="BD24" s="238" t="str">
        <f>IF(ISBLANK(Glutamine!BF18),"",Glutamine!BF18)</f>
        <v/>
      </c>
      <c r="BE24" s="238" t="str">
        <f>IF(ISBLANK(Glutamine!BG18),"",Glutamine!BG18)</f>
        <v/>
      </c>
      <c r="BF24" s="238" t="str">
        <f>IF(ISBLANK(Glutamine!BI18),"",Glutamine!BI18)</f>
        <v/>
      </c>
      <c r="BG24" s="238" t="str">
        <f>IF(ISBLANK(Glutamine!BJ18),"",Glutamine!BJ18)</f>
        <v/>
      </c>
      <c r="BH24" s="238" t="str">
        <f>IF(ISBLANK(Glutamine!BK18),"",Glutamine!BK18)</f>
        <v/>
      </c>
      <c r="BI24" s="238" t="str">
        <f>IF(ISBLANK(Glutamine!BL18),"",Glutamine!BL18)</f>
        <v/>
      </c>
      <c r="BJ24" s="238" t="str">
        <f>IF(ISBLANK(Glutamine!BM18),"",Glutamine!BM18)</f>
        <v/>
      </c>
      <c r="BK24" s="238" t="str">
        <f>IF(ISBLANK(Glutamine!BN18),"",Glutamine!BN18)</f>
        <v/>
      </c>
      <c r="BL24" s="238" t="str">
        <f>IF(ISBLANK(Glutamine!BO18),"",Glutamine!BO18)</f>
        <v/>
      </c>
      <c r="BM24" s="238">
        <f>IF(ISBLANK(Glutamine!BP18),"",Glutamine!BP18)</f>
        <v>0</v>
      </c>
      <c r="BN24" s="238">
        <f>IF(ISBLANK('In Process Calc.'!B17),"",ROUND('In Process Calc.'!B17,2))</f>
        <v>13.88</v>
      </c>
      <c r="BO24" s="238">
        <f>IF(ISBLANK('In Process Calc.'!C17),"",ROUND('In Process Calc.'!C17,2))</f>
        <v>333.02</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22710.853350833804</v>
      </c>
      <c r="BV24" s="243">
        <f>IF(ISBLANK('In Process Calc.'!M17),"",'In Process Calc.'!M17)</f>
        <v>0</v>
      </c>
      <c r="BW24" s="243">
        <f>IF(ISBLANK('In Process Calc.'!N17),"",'In Process Calc.'!N17)</f>
        <v>5492.0639488888901</v>
      </c>
      <c r="BX24" s="243">
        <f>IF(ISBLANK('In Process Calc.'!O17),"",'In Process Calc.'!O17)</f>
        <v>-3.9673431111111119</v>
      </c>
      <c r="BY24" s="243">
        <f>IF(ISBLANK('In Process Calc.'!P17),"",'In Process Calc.'!P17)</f>
        <v>1.5480791111111107</v>
      </c>
      <c r="BZ24" s="243">
        <f>IF(ISBLANK('In Process Calc.'!Q17),"",'In Process Calc.'!Q17)</f>
        <v>11.678966999999998</v>
      </c>
      <c r="CA24" s="243">
        <f>IF(ISBLANK('In Process Calc.'!R17),"",'In Process Calc.'!R17)</f>
        <v>-0.70658900000000036</v>
      </c>
      <c r="CB24" s="243">
        <f>IF(ISBLANK('In Process Calc.'!S17),"",'In Process Calc.'!S17)</f>
        <v>1.3176104444444443</v>
      </c>
      <c r="CC24" s="243">
        <f>IF(ISBLANK('In Process Calc.'!T17),"",'In Process Calc.'!T17)</f>
        <v>131.72909914153692</v>
      </c>
      <c r="CD24" s="243">
        <f>IF(ISBLANK('In Process Calc.'!U17),"",'In Process Calc.'!U17)</f>
        <v>-3.054977111111111</v>
      </c>
      <c r="CE24" s="243">
        <f>IF(ISBLANK('In Process Calc.'!V17),"",'In Process Calc.'!V17)</f>
        <v>-0.11845444444444814</v>
      </c>
      <c r="CF24" s="243">
        <f>IF(ISBLANK('In Process Calc.'!W17),"",'In Process Calc.'!W17)</f>
        <v>0</v>
      </c>
      <c r="CG24" s="243">
        <f>IF(ISBLANK('In Process Calc.'!X17),"",'In Process Calc.'!X17)</f>
        <v>0</v>
      </c>
      <c r="CH24" s="243">
        <f>IF(ISBLANK('In Process Calc.'!Y17),"",'In Process Calc.'!Y17)</f>
        <v>0</v>
      </c>
      <c r="CI24" s="243">
        <f>IF(ISBLANK('In Process Calc.'!Z17),"",'In Process Calc.'!Z17)</f>
        <v>4.8764801657785686</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21.283130555555545</v>
      </c>
      <c r="CW24" s="243">
        <f>IF(ISBLANK('In Process Calc.'!AN17),"",'In Process Calc.'!AN17)</f>
        <v>17.315787444444432</v>
      </c>
      <c r="CX24" s="243">
        <f>IF(ISBLANK('In Process Calc.'!AO17),"",'In Process Calc.'!AO17)</f>
        <v>57.11852088888886</v>
      </c>
      <c r="CY24" s="243">
        <f>IF(ISBLANK('In Process Calc.'!AP17),"",'In Process Calc.'!AP17)</f>
        <v>0</v>
      </c>
      <c r="CZ24" s="243">
        <f>IF(ISBLANK('In Process Calc.'!AQ17),"",'In Process Calc.'!AQ17)</f>
        <v>0</v>
      </c>
      <c r="DA24" s="243">
        <f>IF(ISBLANK('In Process Calc.'!AR17),"",'In Process Calc.'!AR17)</f>
        <v>-7.5814851883928931E-3</v>
      </c>
      <c r="DB24" s="243">
        <f>IF(ISBLANK('In Process Calc.'!AS17),"",'In Process Calc.'!AS17)</f>
        <v>-2.7051876261762276E-3</v>
      </c>
      <c r="DC24" s="243">
        <f>IF(ISBLANK('In Process Calc.'!AT17),"",'In Process Calc.'!AT17)</f>
        <v>4.8762975622166655E-3</v>
      </c>
      <c r="DD24" s="243">
        <f>IF(ISBLANK('In Process Calc.'!AU17),"",'In Process Calc.'!AU17)</f>
        <v>0.44224604302057091</v>
      </c>
      <c r="DE24" s="243">
        <f>IF(ISBLANK('In Process Calc.'!AV17),"",'In Process Calc.'!AV17)</f>
        <v>1.7951442138656681E-3</v>
      </c>
      <c r="DF24" s="243">
        <f>IF(ISBLANK('In Process Calc.'!AW17),"",'In Process Calc.'!AW17)</f>
        <v>1.8689319383994744E-4</v>
      </c>
      <c r="DG24" s="243">
        <f>IF(ISBLANK('In Process Calc.'!AX17),"",'In Process Calc.'!AX17)</f>
        <v>-1.7098114961102962E-5</v>
      </c>
      <c r="DH24" s="243">
        <f>IF(ISBLANK('In Process Calc.'!AY17),"",'In Process Calc.'!AY17)</f>
        <v>-2.2371976150350583E-3</v>
      </c>
      <c r="DI24" s="243">
        <f>IF(ISBLANK('In Process Calc.'!AZ17),"",'In Process Calc.'!AZ17)</f>
        <v>-4.8250141313524474E-4</v>
      </c>
      <c r="DJ24" s="243">
        <f>IF(ISBLANK('In Process Calc.'!BA17),"",'In Process Calc.'!BA17)</f>
        <v>3.9810151286534236E-2</v>
      </c>
      <c r="DK24" s="243">
        <f>IF(ISBLANK('In Process Calc.'!BB17),"",'In Process Calc.'!BB17)</f>
        <v>1.9380045764159617E-3</v>
      </c>
      <c r="DL24" s="243">
        <f>IF(ISBLANK('In Process Calc.'!BC17),"",'In Process Calc.'!BC17)</f>
        <v>-7.5024607736163043E-4</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2.9145848066032421E-3</v>
      </c>
      <c r="ED24" s="243">
        <f>IF(ISBLANK('In Process Calc.'!BU17),"",'In Process Calc.'!BU17)</f>
        <v>1.1194405927375741E-3</v>
      </c>
      <c r="EE24" s="243">
        <f>IF(ISBLANK('In Process Calc.'!BV17),"",'In Process Calc.'!BV17)</f>
        <v>5.3339290111223099E-4</v>
      </c>
      <c r="EF24" s="243">
        <f>IF(ISBLANK('In Process Calc.'!BW17),"",'In Process Calc.'!BW17)</f>
        <v>1.6196814686716497E-2</v>
      </c>
      <c r="EG24" s="243">
        <f>IF(ISBLANK('In Process Calc.'!BX17),"",'In Process Calc.'!BX17)</f>
        <v>0.13952379489100789</v>
      </c>
      <c r="EH24" s="243">
        <f>IF(ISBLANK('In Process Calc.'!BY17),"",'In Process Calc.'!BY17)</f>
        <v>0</v>
      </c>
      <c r="EI24" s="243">
        <f>IF(ISBLANK('In Process Calc.'!BZ17),"",'In Process Calc.'!BZ17)</f>
        <v>4.8681165827960338E-2</v>
      </c>
      <c r="EJ24" s="243">
        <f>IF(ISBLANK('In Process Calc.'!CA17),"",'In Process Calc.'!CA17)</f>
        <v>0</v>
      </c>
      <c r="EK24" s="243">
        <f>IF(ISBLANK('Post Process Calc.'!A24),"",'Post Process Calc.'!A24)</f>
        <v>3.2690000368118293</v>
      </c>
      <c r="EL24" s="243">
        <f>IF(ISBLANK('Post Process Calc.'!C24),"",'Post Process Calc.'!C24)</f>
        <v>7.5325407257936558E-2</v>
      </c>
      <c r="EM24" s="243">
        <f>IF(ISBLANK('Post Process Calc.'!D24),"",'Post Process Calc.'!D24)</f>
        <v>3.6162685614812624E-2</v>
      </c>
      <c r="EN24" s="243">
        <f>IF(ISBLANK('Post Process Calc.'!E24),"",'Post Process Calc.'!E24)</f>
        <v>-7.8010140067021495E-3</v>
      </c>
      <c r="EO24" s="243">
        <f>IF(ISBLANK('Post Process Calc.'!F24),"",'Post Process Calc.'!F24)</f>
        <v>3.3083444115931532E-3</v>
      </c>
      <c r="EP24" s="243">
        <f>IF(ISBLANK('Post Process Calc.'!G24),"",'Post Process Calc.'!G24)</f>
        <v>-6.0721165722529809E-3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IF(Glutamine!B19&lt;&gt;0,Glutamine!$B$1,"")</f>
        <v>XB51</v>
      </c>
      <c r="B25" s="238">
        <f>IF(ISBLANK(Glutamine!A19),"",Glutamine!A19)</f>
        <v>12</v>
      </c>
      <c r="C25" s="245">
        <f>IF(ISBLANK(Glutamine!B19),"",Glutamine!B19)</f>
        <v>11.868055555554747</v>
      </c>
      <c r="D25" s="246">
        <f>IF(ISBLANK(Glutamine!C19),"",Glutamine!C19)</f>
        <v>284.83333333331393</v>
      </c>
      <c r="E25" s="238">
        <f>IF(ISBLANK(Glutamine!D19),"",Glutamine!D19)</f>
        <v>20</v>
      </c>
      <c r="F25" s="238" t="str">
        <f>IF(ISBLANK(Glutamine!E19),"",Glutamine!E19)</f>
        <v/>
      </c>
      <c r="G25" s="238" t="str">
        <f>IF(ISBLANK(Glutamine!G19),"",Glutamine!G19)</f>
        <v/>
      </c>
      <c r="H25" s="238">
        <f>IF(ISBLANK(Glutamine!H19),"",Glutamine!H19)</f>
        <v>16.129900796508789</v>
      </c>
      <c r="I25" s="238">
        <f>IF(ISBLANK(Glutamine!I19),"",Glutamine!I19)</f>
        <v>0.65608017913175942</v>
      </c>
      <c r="J25" s="238">
        <f>IF(ISBLANK(Glutamine!J19),"",Glutamine!J19)</f>
        <v>16.785980975640548</v>
      </c>
      <c r="K25" s="238">
        <f>IF(ISBLANK(Glutamine!K19),"",Glutamine!K19)</f>
        <v>96.091499328613281</v>
      </c>
      <c r="L25" s="238" t="str">
        <f>IF(ISBLANK(Glutamine!L19),"",Glutamine!L19)</f>
        <v/>
      </c>
      <c r="M25" s="238" t="str">
        <f>IF(ISBLANK(Glutamine!M19),"",Glutamine!M19)</f>
        <v/>
      </c>
      <c r="N25" s="238" t="str">
        <f>IF(ISBLANK(Glutamine!N19),"",Glutamine!N19)</f>
        <v/>
      </c>
      <c r="O25" s="238" t="str">
        <f>IF(ISBLANK(Glutamine!O19),"",Glutamine!O19)</f>
        <v/>
      </c>
      <c r="P25" s="238" t="str">
        <f>IF(ISBLANK(Glutamine!P19),"",Glutamine!P19)</f>
        <v/>
      </c>
      <c r="Q25" s="238" t="str">
        <f>IF(ISBLANK(Glutamine!Q19),"",Glutamine!Q19)</f>
        <v/>
      </c>
      <c r="R25" s="238">
        <f>IF(ISBLANK(Glutamine!R19),"",Glutamine!R19)</f>
        <v>408</v>
      </c>
      <c r="S25" s="238">
        <f>IF(ISBLANK(Glutamine!S19),"",Glutamine!S19)</f>
        <v>2540.4499999999998</v>
      </c>
      <c r="T25" s="238">
        <f>IF(ISBLANK(Glutamine!U19),"",Glutamine!U19)</f>
        <v>4.76</v>
      </c>
      <c r="U25" s="238">
        <f>IF(ISBLANK(Glutamine!V19),"",Glutamine!V19)</f>
        <v>1.5740000000000001</v>
      </c>
      <c r="V25" s="238">
        <f>IF(ISBLANK(Glutamine!W19),"",Glutamine!W19)</f>
        <v>6.7000000000000004E-2</v>
      </c>
      <c r="W25" s="238">
        <f>IF(ISBLANK(Glutamine!X19),"",Glutamine!X19)</f>
        <v>1.716</v>
      </c>
      <c r="X25" s="238">
        <f>IF(ISBLANK(Glutamine!Y19),"",Glutamine!Y19)</f>
        <v>9.9000000000000005E-2</v>
      </c>
      <c r="Y25" s="238">
        <f>IF(ISBLANK(Glutamine!Z19),"",Glutamine!Z19)</f>
        <v>8.8811918559470691</v>
      </c>
      <c r="Z25" s="238">
        <f>IF(ISBLANK(Glutamine!AA19),"",Glutamine!AA19)</f>
        <v>2.5529999999999999</v>
      </c>
      <c r="AA25" s="238">
        <f>IF(ISBLANK(Glutamine!AB19),"",Glutamine!AB19)</f>
        <v>3.5590000000000002</v>
      </c>
      <c r="AB25" s="238">
        <f>IF(ISBLANK(Glutamine!AC19),"",Glutamine!AC19)</f>
        <v>0</v>
      </c>
      <c r="AC25" s="238">
        <f>IF(ISBLANK(Glutamine!AD19),"",Glutamine!AD19)</f>
        <v>0</v>
      </c>
      <c r="AD25" s="238">
        <f>IF(ISBLANK(Glutamine!AE19),"",Glutamine!AE19)</f>
        <v>0</v>
      </c>
      <c r="AE25" s="238">
        <f>IF(ISBLANK(Glutamine!AF19),"",Glutamine!AF19)</f>
        <v>3.3303730017761985</v>
      </c>
      <c r="AF25" s="238">
        <f>IF(ISBLANK(Glutamine!AG19),"",Glutamine!AG19)</f>
        <v>0</v>
      </c>
      <c r="AG25" s="238">
        <f>IF(ISBLANK(Glutamine!AH19),"",Glutamine!AH19)</f>
        <v>0</v>
      </c>
      <c r="AH25" s="238">
        <f>IF(ISBLANK(Glutamine!AI19),"",Glutamine!AI19)</f>
        <v>0</v>
      </c>
      <c r="AI25" s="238">
        <f>IF(ISBLANK(Glutamine!AJ19),"",Glutamine!AJ19)</f>
        <v>0</v>
      </c>
      <c r="AJ25" s="238">
        <f>IF(ISBLANK(Glutamine!AK19),"",Glutamine!AK19)</f>
        <v>0</v>
      </c>
      <c r="AK25" s="238">
        <f>IF(ISBLANK(Glutamine!AL19),"",Glutamine!AL19)</f>
        <v>0</v>
      </c>
      <c r="AL25" s="238">
        <f>IF(ISBLANK(Glutamine!AM19),"",Glutamine!AM19)</f>
        <v>0</v>
      </c>
      <c r="AM25" s="238">
        <f>IF(ISBLANK(Glutamine!AN19),"",Glutamine!AN19)</f>
        <v>0</v>
      </c>
      <c r="AN25" s="238">
        <f>IF(ISBLANK(Glutamine!AO19),"",Glutamine!AO19)</f>
        <v>0</v>
      </c>
      <c r="AO25" s="238">
        <f>IF(ISBLANK(Glutamine!AP19),"",Glutamine!AP19)</f>
        <v>0</v>
      </c>
      <c r="AP25" s="238">
        <f>IF(ISBLANK(Glutamine!AQ19),"",Glutamine!AQ19)</f>
        <v>0</v>
      </c>
      <c r="AQ25" s="238">
        <f>IF(ISBLANK(Glutamine!AR19),"",Glutamine!AR19)</f>
        <v>0</v>
      </c>
      <c r="AR25" s="238" t="str">
        <f>IF(ISBLANK(Glutamine!AS19),"",Glutamine!AS19)</f>
        <v/>
      </c>
      <c r="AS25" s="238" t="str">
        <f>IF(ISBLANK(Glutamine!AT19),"",Glutamine!AT19)</f>
        <v/>
      </c>
      <c r="AT25" s="238" t="str">
        <f>IF(ISBLANK(Glutamine!AU19),"",Glutamine!AU19)</f>
        <v/>
      </c>
      <c r="AU25" s="238" t="str">
        <f>IF(ISBLANK(Glutamine!AV19),"",Glutamine!AV19)</f>
        <v/>
      </c>
      <c r="AV25" s="238" t="str">
        <f>IF(ISBLANK(Glutamine!AW19),"",Glutamine!AW19)</f>
        <v/>
      </c>
      <c r="AW25" s="238" t="str">
        <f>IF(ISBLANK(Glutamine!AX19),"",Glutamine!AX19)</f>
        <v/>
      </c>
      <c r="AX25" s="238" t="str">
        <f>IF(ISBLANK(Glutamine!AY19),"",Glutamine!AY19)</f>
        <v/>
      </c>
      <c r="AY25" s="238" t="str">
        <f>IF(ISBLANK(Glutamine!AZ19),"",Glutamine!AZ19)</f>
        <v/>
      </c>
      <c r="AZ25" s="238" t="str">
        <f>IF(ISBLANK(Glutamine!BA19),"",Glutamine!BA19)</f>
        <v/>
      </c>
      <c r="BA25" s="238" t="str">
        <f>IF(ISBLANK(Glutamine!BB19),"",Glutamine!BB19)</f>
        <v/>
      </c>
      <c r="BB25" s="238" t="str">
        <f>IF(ISBLANK(Glutamine!BC19),"",Glutamine!BC19)</f>
        <v/>
      </c>
      <c r="BC25" s="238" t="str">
        <f>IF(ISBLANK(Glutamine!BE19),"",Glutamine!BE19)</f>
        <v/>
      </c>
      <c r="BD25" s="238" t="str">
        <f>IF(ISBLANK(Glutamine!BF19),"",Glutamine!BF19)</f>
        <v/>
      </c>
      <c r="BE25" s="238" t="str">
        <f>IF(ISBLANK(Glutamine!BG19),"",Glutamine!BG19)</f>
        <v/>
      </c>
      <c r="BF25" s="238" t="str">
        <f>IF(ISBLANK(Glutamine!BI19),"",Glutamine!BI19)</f>
        <v/>
      </c>
      <c r="BG25" s="238" t="str">
        <f>IF(ISBLANK(Glutamine!BJ19),"",Glutamine!BJ19)</f>
        <v/>
      </c>
      <c r="BH25" s="238" t="str">
        <f>IF(ISBLANK(Glutamine!BK19),"",Glutamine!BK19)</f>
        <v/>
      </c>
      <c r="BI25" s="238" t="str">
        <f>IF(ISBLANK(Glutamine!BL19),"",Glutamine!BL19)</f>
        <v/>
      </c>
      <c r="BJ25" s="238" t="str">
        <f>IF(ISBLANK(Glutamine!BM19),"",Glutamine!BM19)</f>
        <v/>
      </c>
      <c r="BK25" s="238" t="str">
        <f>IF(ISBLANK(Glutamine!BN19),"",Glutamine!BN19)</f>
        <v/>
      </c>
      <c r="BL25" s="238" t="str">
        <f>IF(ISBLANK(Glutamine!BO19),"",Glutamine!BO19)</f>
        <v/>
      </c>
      <c r="BM25" s="238">
        <f>IF(ISBLANK(Glutamine!BP19),"",Glutamine!BP19)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5.202200038528443</v>
      </c>
      <c r="EL25" s="243">
        <f>IF(ISBLANK('Post Process Calc.'!C25),"",'Post Process Calc.'!C25)</f>
        <v>6.289051606076719E-2</v>
      </c>
      <c r="EM25" s="243">
        <f>IF(ISBLANK('Post Process Calc.'!D25),"",'Post Process Calc.'!D25)</f>
        <v>2.1087590806991536E-2</v>
      </c>
      <c r="EN25" s="243">
        <f>IF(ISBLANK('Post Process Calc.'!E25),"",'Post Process Calc.'!E25)</f>
        <v>-6.0312422651329521E-3</v>
      </c>
      <c r="EO25" s="243">
        <f>IF(ISBLANK('Post Process Calc.'!F25),"",'Post Process Calc.'!F25)</f>
        <v>4.2779885486106369E-3</v>
      </c>
      <c r="EP25" s="243">
        <f>IF(ISBLANK('Post Process Calc.'!G25),"",'Post Process Calc.'!G25)</f>
        <v>-3.2999731679041956E-3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IF(Glutamine!#REF!&lt;&gt;0,Glutamine!$B$1,"")</f>
        <v>#REF!</v>
      </c>
      <c r="B26" s="238" t="e">
        <f>IF(ISBLANK(Glutamine!#REF!),"",Glutamine!#REF!)</f>
        <v>#REF!</v>
      </c>
      <c r="C26" s="245" t="e">
        <f>IF(ISBLANK(Glutamine!#REF!),"",Glutamine!#REF!)</f>
        <v>#REF!</v>
      </c>
      <c r="D26" s="246" t="e">
        <f>IF(ISBLANK(Glutamine!#REF!),"",Glutamine!#REF!)</f>
        <v>#REF!</v>
      </c>
      <c r="E26" s="238" t="e">
        <f>IF(ISBLANK(Glutamine!#REF!),"",Glutamine!#REF!)</f>
        <v>#REF!</v>
      </c>
      <c r="F26" s="238" t="e">
        <f>IF(ISBLANK(Glutamine!#REF!),"",Glutamine!#REF!)</f>
        <v>#REF!</v>
      </c>
      <c r="G26" s="238" t="e">
        <f>IF(ISBLANK(Glutamine!#REF!),"",Glutamine!#REF!)</f>
        <v>#REF!</v>
      </c>
      <c r="H26" s="238" t="e">
        <f>IF(ISBLANK(Glutamine!#REF!),"",Glutamine!#REF!)</f>
        <v>#REF!</v>
      </c>
      <c r="I26" s="238" t="e">
        <f>IF(ISBLANK(Glutamine!#REF!),"",Glutamine!#REF!)</f>
        <v>#REF!</v>
      </c>
      <c r="J26" s="238" t="e">
        <f>IF(ISBLANK(Glutamine!#REF!),"",Glutamine!#REF!)</f>
        <v>#REF!</v>
      </c>
      <c r="K26" s="238" t="e">
        <f>IF(ISBLANK(Glutamine!#REF!),"",Glutamine!#REF!)</f>
        <v>#REF!</v>
      </c>
      <c r="L26" s="238" t="e">
        <f>IF(ISBLANK(Glutamine!#REF!),"",Glutamine!#REF!)</f>
        <v>#REF!</v>
      </c>
      <c r="M26" s="238" t="e">
        <f>IF(ISBLANK(Glutamine!#REF!),"",Glutamine!#REF!)</f>
        <v>#REF!</v>
      </c>
      <c r="N26" s="238" t="e">
        <f>IF(ISBLANK(Glutamine!#REF!),"",Glutamine!#REF!)</f>
        <v>#REF!</v>
      </c>
      <c r="O26" s="238" t="e">
        <f>IF(ISBLANK(Glutamine!#REF!),"",Glutamine!#REF!)</f>
        <v>#REF!</v>
      </c>
      <c r="P26" s="238" t="e">
        <f>IF(ISBLANK(Glutamine!#REF!),"",Glutamine!#REF!)</f>
        <v>#REF!</v>
      </c>
      <c r="Q26" s="238" t="e">
        <f>IF(ISBLANK(Glutamine!#REF!),"",Glutamine!#REF!)</f>
        <v>#REF!</v>
      </c>
      <c r="R26" s="238" t="e">
        <f>IF(ISBLANK(Glutamine!#REF!),"",Glutamine!#REF!)</f>
        <v>#REF!</v>
      </c>
      <c r="S26" s="238" t="e">
        <f>IF(ISBLANK(Glutamine!#REF!),"",Glutamine!#REF!)</f>
        <v>#REF!</v>
      </c>
      <c r="T26" s="238" t="e">
        <f>IF(ISBLANK(Glutamine!#REF!),"",Glutamine!#REF!)</f>
        <v>#REF!</v>
      </c>
      <c r="U26" s="238" t="e">
        <f>IF(ISBLANK(Glutamine!#REF!),"",Glutamine!#REF!)</f>
        <v>#REF!</v>
      </c>
      <c r="V26" s="238" t="e">
        <f>IF(ISBLANK(Glutamine!#REF!),"",Glutamine!#REF!)</f>
        <v>#REF!</v>
      </c>
      <c r="W26" s="238" t="e">
        <f>IF(ISBLANK(Glutamine!#REF!),"",Glutamine!#REF!)</f>
        <v>#REF!</v>
      </c>
      <c r="X26" s="238" t="e">
        <f>IF(ISBLANK(Glutamine!#REF!),"",Glutamine!#REF!)</f>
        <v>#REF!</v>
      </c>
      <c r="Y26" s="238" t="e">
        <f>IF(ISBLANK(Glutamine!#REF!),"",Glutamine!#REF!)</f>
        <v>#REF!</v>
      </c>
      <c r="Z26" s="238" t="e">
        <f>IF(ISBLANK(Glutamine!#REF!),"",Glutamine!#REF!)</f>
        <v>#REF!</v>
      </c>
      <c r="AA26" s="238" t="e">
        <f>IF(ISBLANK(Glutamine!#REF!),"",Glutamine!#REF!)</f>
        <v>#REF!</v>
      </c>
      <c r="AB26" s="238" t="e">
        <f>IF(ISBLANK(Glutamine!#REF!),"",Glutamine!#REF!)</f>
        <v>#REF!</v>
      </c>
      <c r="AC26" s="238" t="e">
        <f>IF(ISBLANK(Glutamine!#REF!),"",Glutamine!#REF!)</f>
        <v>#REF!</v>
      </c>
      <c r="AD26" s="238" t="e">
        <f>IF(ISBLANK(Glutamine!#REF!),"",Glutamine!#REF!)</f>
        <v>#REF!</v>
      </c>
      <c r="AE26" s="238" t="e">
        <f>IF(ISBLANK(Glutamine!#REF!),"",Glutamine!#REF!)</f>
        <v>#REF!</v>
      </c>
      <c r="AF26" s="238" t="e">
        <f>IF(ISBLANK(Glutamine!#REF!),"",Glutamine!#REF!)</f>
        <v>#REF!</v>
      </c>
      <c r="AG26" s="238" t="e">
        <f>IF(ISBLANK(Glutamine!#REF!),"",Glutamine!#REF!)</f>
        <v>#REF!</v>
      </c>
      <c r="AH26" s="238" t="e">
        <f>IF(ISBLANK(Glutamine!#REF!),"",Glutamine!#REF!)</f>
        <v>#REF!</v>
      </c>
      <c r="AI26" s="238" t="e">
        <f>IF(ISBLANK(Glutamine!#REF!),"",Glutamine!#REF!)</f>
        <v>#REF!</v>
      </c>
      <c r="AJ26" s="238" t="e">
        <f>IF(ISBLANK(Glutamine!#REF!),"",Glutamine!#REF!)</f>
        <v>#REF!</v>
      </c>
      <c r="AK26" s="238" t="e">
        <f>IF(ISBLANK(Glutamine!#REF!),"",Glutamine!#REF!)</f>
        <v>#REF!</v>
      </c>
      <c r="AL26" s="238" t="e">
        <f>IF(ISBLANK(Glutamine!#REF!),"",Glutamine!#REF!)</f>
        <v>#REF!</v>
      </c>
      <c r="AM26" s="238" t="e">
        <f>IF(ISBLANK(Glutamine!#REF!),"",Glutamine!#REF!)</f>
        <v>#REF!</v>
      </c>
      <c r="AN26" s="238" t="e">
        <f>IF(ISBLANK(Glutamine!#REF!),"",Glutamine!#REF!)</f>
        <v>#REF!</v>
      </c>
      <c r="AO26" s="238" t="e">
        <f>IF(ISBLANK(Glutamine!#REF!),"",Glutamine!#REF!)</f>
        <v>#REF!</v>
      </c>
      <c r="AP26" s="238" t="e">
        <f>IF(ISBLANK(Glutamine!#REF!),"",Glutamine!#REF!)</f>
        <v>#REF!</v>
      </c>
      <c r="AQ26" s="238" t="e">
        <f>IF(ISBLANK(Glutamine!#REF!),"",Glutamine!#REF!)</f>
        <v>#REF!</v>
      </c>
      <c r="AR26" s="238" t="e">
        <f>IF(ISBLANK(Glutamine!#REF!),"",Glutamine!#REF!)</f>
        <v>#REF!</v>
      </c>
      <c r="AS26" s="238" t="e">
        <f>IF(ISBLANK(Glutamine!#REF!),"",Glutamine!#REF!)</f>
        <v>#REF!</v>
      </c>
      <c r="AT26" s="238" t="e">
        <f>IF(ISBLANK(Glutamine!#REF!),"",Glutamine!#REF!)</f>
        <v>#REF!</v>
      </c>
      <c r="AU26" s="238" t="e">
        <f>IF(ISBLANK(Glutamine!#REF!),"",Glutamine!#REF!)</f>
        <v>#REF!</v>
      </c>
      <c r="AV26" s="238" t="e">
        <f>IF(ISBLANK(Glutamine!#REF!),"",Glutamine!#REF!)</f>
        <v>#REF!</v>
      </c>
      <c r="AW26" s="238" t="e">
        <f>IF(ISBLANK(Glutamine!#REF!),"",Glutamine!#REF!)</f>
        <v>#REF!</v>
      </c>
      <c r="AX26" s="238" t="e">
        <f>IF(ISBLANK(Glutamine!#REF!),"",Glutamine!#REF!)</f>
        <v>#REF!</v>
      </c>
      <c r="AY26" s="238" t="e">
        <f>IF(ISBLANK(Glutamine!#REF!),"",Glutamine!#REF!)</f>
        <v>#REF!</v>
      </c>
      <c r="AZ26" s="238" t="e">
        <f>IF(ISBLANK(Glutamine!#REF!),"",Glutamine!#REF!)</f>
        <v>#REF!</v>
      </c>
      <c r="BA26" s="238" t="e">
        <f>IF(ISBLANK(Glutamine!#REF!),"",Glutamine!#REF!)</f>
        <v>#REF!</v>
      </c>
      <c r="BB26" s="238" t="e">
        <f>IF(ISBLANK(Glutamine!#REF!),"",Glutamine!#REF!)</f>
        <v>#REF!</v>
      </c>
      <c r="BC26" s="238" t="e">
        <f>IF(ISBLANK(Glutamine!#REF!),"",Glutamine!#REF!)</f>
        <v>#REF!</v>
      </c>
      <c r="BD26" s="238" t="e">
        <f>IF(ISBLANK(Glutamine!#REF!),"",Glutamine!#REF!)</f>
        <v>#REF!</v>
      </c>
      <c r="BE26" s="238" t="e">
        <f>IF(ISBLANK(Glutamine!#REF!),"",Glutamine!#REF!)</f>
        <v>#REF!</v>
      </c>
      <c r="BF26" s="238" t="e">
        <f>IF(ISBLANK(Glutamine!#REF!),"",Glutamine!#REF!)</f>
        <v>#REF!</v>
      </c>
      <c r="BG26" s="238" t="e">
        <f>IF(ISBLANK(Glutamine!#REF!),"",Glutamine!#REF!)</f>
        <v>#REF!</v>
      </c>
      <c r="BH26" s="238" t="e">
        <f>IF(ISBLANK(Glutamine!#REF!),"",Glutamine!#REF!)</f>
        <v>#REF!</v>
      </c>
      <c r="BI26" s="238" t="e">
        <f>IF(ISBLANK(Glutamine!#REF!),"",Glutamine!#REF!)</f>
        <v>#REF!</v>
      </c>
      <c r="BJ26" s="238" t="e">
        <f>IF(ISBLANK(Glutamine!#REF!),"",Glutamine!#REF!)</f>
        <v>#REF!</v>
      </c>
      <c r="BK26" s="238" t="e">
        <f>IF(ISBLANK(Glutamine!#REF!),"",Glutamine!#REF!)</f>
        <v>#REF!</v>
      </c>
      <c r="BL26" s="238" t="e">
        <f>IF(ISBLANK(Glutamine!#REF!),"",Glutamine!#REF!)</f>
        <v>#REF!</v>
      </c>
      <c r="BM26" s="238" t="e">
        <f>IF(ISBLANK(Glutamine!#REF!),"",Glutamine!#REF!)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8.1430500579833982</v>
      </c>
      <c r="EL26" s="243">
        <f>IF(ISBLANK('Post Process Calc.'!C26),"",'Post Process Calc.'!C26)</f>
        <v>5.0831688889231307E-2</v>
      </c>
      <c r="EM26" s="243">
        <f>IF(ISBLANK('Post Process Calc.'!D26),"",'Post Process Calc.'!D26)</f>
        <v>9.2720495847371937E-3</v>
      </c>
      <c r="EN26" s="243">
        <f>IF(ISBLANK('Post Process Calc.'!E26),"",'Post Process Calc.'!E26)</f>
        <v>-3.6826215607348605E-3</v>
      </c>
      <c r="EO26" s="243">
        <f>IF(ISBLANK('Post Process Calc.'!F26),"",'Post Process Calc.'!F26)</f>
        <v>4.275961448406195E-3</v>
      </c>
      <c r="EP26" s="243">
        <f>IF(ISBLANK('Post Process Calc.'!G26),"",'Post Process Calc.'!G26)</f>
        <v>-1.344271123342767E-3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IF(Glutamine!#REF!&lt;&gt;0,Glutamine!$B$1,"")</f>
        <v>#REF!</v>
      </c>
      <c r="B27" s="238" t="e">
        <f>IF(ISBLANK(Glutamine!#REF!),"",Glutamine!#REF!)</f>
        <v>#REF!</v>
      </c>
      <c r="C27" s="245" t="e">
        <f>IF(ISBLANK(Glutamine!#REF!),"",Glutamine!#REF!)</f>
        <v>#REF!</v>
      </c>
      <c r="D27" s="246" t="e">
        <f>IF(ISBLANK(Glutamine!#REF!),"",Glutamine!#REF!)</f>
        <v>#REF!</v>
      </c>
      <c r="E27" s="238" t="e">
        <f>IF(ISBLANK(Glutamine!#REF!),"",Glutamine!#REF!)</f>
        <v>#REF!</v>
      </c>
      <c r="F27" s="238" t="e">
        <f>IF(ISBLANK(Glutamine!#REF!),"",Glutamine!#REF!)</f>
        <v>#REF!</v>
      </c>
      <c r="G27" s="238" t="e">
        <f>IF(ISBLANK(Glutamine!#REF!),"",Glutamine!#REF!)</f>
        <v>#REF!</v>
      </c>
      <c r="H27" s="238" t="e">
        <f>IF(ISBLANK(Glutamine!#REF!),"",Glutamine!#REF!)</f>
        <v>#REF!</v>
      </c>
      <c r="I27" s="238" t="e">
        <f>IF(ISBLANK(Glutamine!#REF!),"",Glutamine!#REF!)</f>
        <v>#REF!</v>
      </c>
      <c r="J27" s="238" t="e">
        <f>IF(ISBLANK(Glutamine!#REF!),"",Glutamine!#REF!)</f>
        <v>#REF!</v>
      </c>
      <c r="K27" s="238" t="e">
        <f>IF(ISBLANK(Glutamine!#REF!),"",Glutamine!#REF!)</f>
        <v>#REF!</v>
      </c>
      <c r="L27" s="238" t="e">
        <f>IF(ISBLANK(Glutamine!#REF!),"",Glutamine!#REF!)</f>
        <v>#REF!</v>
      </c>
      <c r="M27" s="238" t="e">
        <f>IF(ISBLANK(Glutamine!#REF!),"",Glutamine!#REF!)</f>
        <v>#REF!</v>
      </c>
      <c r="N27" s="238" t="e">
        <f>IF(ISBLANK(Glutamine!#REF!),"",Glutamine!#REF!)</f>
        <v>#REF!</v>
      </c>
      <c r="O27" s="238" t="e">
        <f>IF(ISBLANK(Glutamine!#REF!),"",Glutamine!#REF!)</f>
        <v>#REF!</v>
      </c>
      <c r="P27" s="238" t="e">
        <f>IF(ISBLANK(Glutamine!#REF!),"",Glutamine!#REF!)</f>
        <v>#REF!</v>
      </c>
      <c r="Q27" s="238" t="e">
        <f>IF(ISBLANK(Glutamine!#REF!),"",Glutamine!#REF!)</f>
        <v>#REF!</v>
      </c>
      <c r="R27" s="238" t="e">
        <f>IF(ISBLANK(Glutamine!#REF!),"",Glutamine!#REF!)</f>
        <v>#REF!</v>
      </c>
      <c r="S27" s="238" t="e">
        <f>IF(ISBLANK(Glutamine!#REF!),"",Glutamine!#REF!)</f>
        <v>#REF!</v>
      </c>
      <c r="T27" s="238" t="e">
        <f>IF(ISBLANK(Glutamine!#REF!),"",Glutamine!#REF!)</f>
        <v>#REF!</v>
      </c>
      <c r="U27" s="238" t="e">
        <f>IF(ISBLANK(Glutamine!#REF!),"",Glutamine!#REF!)</f>
        <v>#REF!</v>
      </c>
      <c r="V27" s="238" t="e">
        <f>IF(ISBLANK(Glutamine!#REF!),"",Glutamine!#REF!)</f>
        <v>#REF!</v>
      </c>
      <c r="W27" s="238" t="e">
        <f>IF(ISBLANK(Glutamine!#REF!),"",Glutamine!#REF!)</f>
        <v>#REF!</v>
      </c>
      <c r="X27" s="238" t="e">
        <f>IF(ISBLANK(Glutamine!#REF!),"",Glutamine!#REF!)</f>
        <v>#REF!</v>
      </c>
      <c r="Y27" s="238" t="e">
        <f>IF(ISBLANK(Glutamine!#REF!),"",Glutamine!#REF!)</f>
        <v>#REF!</v>
      </c>
      <c r="Z27" s="238" t="e">
        <f>IF(ISBLANK(Glutamine!#REF!),"",Glutamine!#REF!)</f>
        <v>#REF!</v>
      </c>
      <c r="AA27" s="238" t="e">
        <f>IF(ISBLANK(Glutamine!#REF!),"",Glutamine!#REF!)</f>
        <v>#REF!</v>
      </c>
      <c r="AB27" s="238" t="e">
        <f>IF(ISBLANK(Glutamine!#REF!),"",Glutamine!#REF!)</f>
        <v>#REF!</v>
      </c>
      <c r="AC27" s="238" t="e">
        <f>IF(ISBLANK(Glutamine!#REF!),"",Glutamine!#REF!)</f>
        <v>#REF!</v>
      </c>
      <c r="AD27" s="238" t="e">
        <f>IF(ISBLANK(Glutamine!#REF!),"",Glutamine!#REF!)</f>
        <v>#REF!</v>
      </c>
      <c r="AE27" s="238" t="e">
        <f>IF(ISBLANK(Glutamine!#REF!),"",Glutamine!#REF!)</f>
        <v>#REF!</v>
      </c>
      <c r="AF27" s="238" t="e">
        <f>IF(ISBLANK(Glutamine!#REF!),"",Glutamine!#REF!)</f>
        <v>#REF!</v>
      </c>
      <c r="AG27" s="238" t="e">
        <f>IF(ISBLANK(Glutamine!#REF!),"",Glutamine!#REF!)</f>
        <v>#REF!</v>
      </c>
      <c r="AH27" s="238" t="e">
        <f>IF(ISBLANK(Glutamine!#REF!),"",Glutamine!#REF!)</f>
        <v>#REF!</v>
      </c>
      <c r="AI27" s="238" t="e">
        <f>IF(ISBLANK(Glutamine!#REF!),"",Glutamine!#REF!)</f>
        <v>#REF!</v>
      </c>
      <c r="AJ27" s="238" t="e">
        <f>IF(ISBLANK(Glutamine!#REF!),"",Glutamine!#REF!)</f>
        <v>#REF!</v>
      </c>
      <c r="AK27" s="238" t="e">
        <f>IF(ISBLANK(Glutamine!#REF!),"",Glutamine!#REF!)</f>
        <v>#REF!</v>
      </c>
      <c r="AL27" s="238" t="e">
        <f>IF(ISBLANK(Glutamine!#REF!),"",Glutamine!#REF!)</f>
        <v>#REF!</v>
      </c>
      <c r="AM27" s="238" t="e">
        <f>IF(ISBLANK(Glutamine!#REF!),"",Glutamine!#REF!)</f>
        <v>#REF!</v>
      </c>
      <c r="AN27" s="238" t="e">
        <f>IF(ISBLANK(Glutamine!#REF!),"",Glutamine!#REF!)</f>
        <v>#REF!</v>
      </c>
      <c r="AO27" s="238" t="e">
        <f>IF(ISBLANK(Glutamine!#REF!),"",Glutamine!#REF!)</f>
        <v>#REF!</v>
      </c>
      <c r="AP27" s="238" t="e">
        <f>IF(ISBLANK(Glutamine!#REF!),"",Glutamine!#REF!)</f>
        <v>#REF!</v>
      </c>
      <c r="AQ27" s="238" t="e">
        <f>IF(ISBLANK(Glutamine!#REF!),"",Glutamine!#REF!)</f>
        <v>#REF!</v>
      </c>
      <c r="AR27" s="238" t="e">
        <f>IF(ISBLANK(Glutamine!#REF!),"",Glutamine!#REF!)</f>
        <v>#REF!</v>
      </c>
      <c r="AS27" s="238" t="e">
        <f>IF(ISBLANK(Glutamine!#REF!),"",Glutamine!#REF!)</f>
        <v>#REF!</v>
      </c>
      <c r="AT27" s="238" t="e">
        <f>IF(ISBLANK(Glutamine!#REF!),"",Glutamine!#REF!)</f>
        <v>#REF!</v>
      </c>
      <c r="AU27" s="238" t="e">
        <f>IF(ISBLANK(Glutamine!#REF!),"",Glutamine!#REF!)</f>
        <v>#REF!</v>
      </c>
      <c r="AV27" s="238" t="e">
        <f>IF(ISBLANK(Glutamine!#REF!),"",Glutamine!#REF!)</f>
        <v>#REF!</v>
      </c>
      <c r="AW27" s="238" t="e">
        <f>IF(ISBLANK(Glutamine!#REF!),"",Glutamine!#REF!)</f>
        <v>#REF!</v>
      </c>
      <c r="AX27" s="238" t="e">
        <f>IF(ISBLANK(Glutamine!#REF!),"",Glutamine!#REF!)</f>
        <v>#REF!</v>
      </c>
      <c r="AY27" s="238" t="e">
        <f>IF(ISBLANK(Glutamine!#REF!),"",Glutamine!#REF!)</f>
        <v>#REF!</v>
      </c>
      <c r="AZ27" s="238" t="e">
        <f>IF(ISBLANK(Glutamine!#REF!),"",Glutamine!#REF!)</f>
        <v>#REF!</v>
      </c>
      <c r="BA27" s="238" t="e">
        <f>IF(ISBLANK(Glutamine!#REF!),"",Glutamine!#REF!)</f>
        <v>#REF!</v>
      </c>
      <c r="BB27" s="238" t="e">
        <f>IF(ISBLANK(Glutamine!#REF!),"",Glutamine!#REF!)</f>
        <v>#REF!</v>
      </c>
      <c r="BC27" s="238" t="e">
        <f>IF(ISBLANK(Glutamine!#REF!),"",Glutamine!#REF!)</f>
        <v>#REF!</v>
      </c>
      <c r="BD27" s="238" t="e">
        <f>IF(ISBLANK(Glutamine!#REF!),"",Glutamine!#REF!)</f>
        <v>#REF!</v>
      </c>
      <c r="BE27" s="238" t="e">
        <f>IF(ISBLANK(Glutamine!#REF!),"",Glutamine!#REF!)</f>
        <v>#REF!</v>
      </c>
      <c r="BF27" s="238" t="e">
        <f>IF(ISBLANK(Glutamine!#REF!),"",Glutamine!#REF!)</f>
        <v>#REF!</v>
      </c>
      <c r="BG27" s="238" t="e">
        <f>IF(ISBLANK(Glutamine!#REF!),"",Glutamine!#REF!)</f>
        <v>#REF!</v>
      </c>
      <c r="BH27" s="238" t="e">
        <f>IF(ISBLANK(Glutamine!#REF!),"",Glutamine!#REF!)</f>
        <v>#REF!</v>
      </c>
      <c r="BI27" s="238" t="e">
        <f>IF(ISBLANK(Glutamine!#REF!),"",Glutamine!#REF!)</f>
        <v>#REF!</v>
      </c>
      <c r="BJ27" s="238" t="e">
        <f>IF(ISBLANK(Glutamine!#REF!),"",Glutamine!#REF!)</f>
        <v>#REF!</v>
      </c>
      <c r="BK27" s="238" t="e">
        <f>IF(ISBLANK(Glutamine!#REF!),"",Glutamine!#REF!)</f>
        <v>#REF!</v>
      </c>
      <c r="BL27" s="238" t="e">
        <f>IF(ISBLANK(Glutamine!#REF!),"",Glutamine!#REF!)</f>
        <v>#REF!</v>
      </c>
      <c r="BM27" s="238" t="e">
        <f>IF(ISBLANK(Glutamine!#REF!),"",Glutamine!#REF!)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11.196500165557861</v>
      </c>
      <c r="EL27" s="243">
        <f>IF(ISBLANK('Post Process Calc.'!C27),"",'Post Process Calc.'!C27)</f>
        <v>4.4134194462242884E-2</v>
      </c>
      <c r="EM27" s="243">
        <f>IF(ISBLANK('Post Process Calc.'!D27),"",'Post Process Calc.'!D27)</f>
        <v>1.8553255093505024E-3</v>
      </c>
      <c r="EN27" s="243">
        <f>IF(ISBLANK('Post Process Calc.'!E27),"",'Post Process Calc.'!E27)</f>
        <v>-1.9444841825072014E-3</v>
      </c>
      <c r="EO27" s="243">
        <f>IF(ISBLANK('Post Process Calc.'!F27),"",'Post Process Calc.'!F27)</f>
        <v>4.0168483828002984E-3</v>
      </c>
      <c r="EP27" s="243">
        <f>IF(ISBLANK('Post Process Calc.'!G27),"",'Post Process Calc.'!G27)</f>
        <v>-2.7133893558094966E-4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IF(Glutamine!#REF!&lt;&gt;0,Glutamine!$B$1,"")</f>
        <v>#REF!</v>
      </c>
      <c r="B28" s="238" t="e">
        <f>IF(ISBLANK(Glutamine!#REF!),"",Glutamine!#REF!)</f>
        <v>#REF!</v>
      </c>
      <c r="C28" s="245" t="e">
        <f>IF(ISBLANK(Glutamine!#REF!),"",Glutamine!#REF!)</f>
        <v>#REF!</v>
      </c>
      <c r="D28" s="246" t="e">
        <f>IF(ISBLANK(Glutamine!#REF!),"",Glutamine!#REF!)</f>
        <v>#REF!</v>
      </c>
      <c r="E28" s="238" t="e">
        <f>IF(ISBLANK(Glutamine!#REF!),"",Glutamine!#REF!)</f>
        <v>#REF!</v>
      </c>
      <c r="F28" s="238" t="e">
        <f>IF(ISBLANK(Glutamine!#REF!),"",Glutamine!#REF!)</f>
        <v>#REF!</v>
      </c>
      <c r="G28" s="238" t="e">
        <f>IF(ISBLANK(Glutamine!#REF!),"",Glutamine!#REF!)</f>
        <v>#REF!</v>
      </c>
      <c r="H28" s="238" t="e">
        <f>IF(ISBLANK(Glutamine!#REF!),"",Glutamine!#REF!)</f>
        <v>#REF!</v>
      </c>
      <c r="I28" s="238" t="e">
        <f>IF(ISBLANK(Glutamine!#REF!),"",Glutamine!#REF!)</f>
        <v>#REF!</v>
      </c>
      <c r="J28" s="238" t="e">
        <f>IF(ISBLANK(Glutamine!#REF!),"",Glutamine!#REF!)</f>
        <v>#REF!</v>
      </c>
      <c r="K28" s="238" t="e">
        <f>IF(ISBLANK(Glutamine!#REF!),"",Glutamine!#REF!)</f>
        <v>#REF!</v>
      </c>
      <c r="L28" s="238" t="e">
        <f>IF(ISBLANK(Glutamine!#REF!),"",Glutamine!#REF!)</f>
        <v>#REF!</v>
      </c>
      <c r="M28" s="238" t="e">
        <f>IF(ISBLANK(Glutamine!#REF!),"",Glutamine!#REF!)</f>
        <v>#REF!</v>
      </c>
      <c r="N28" s="238" t="e">
        <f>IF(ISBLANK(Glutamine!#REF!),"",Glutamine!#REF!)</f>
        <v>#REF!</v>
      </c>
      <c r="O28" s="238" t="e">
        <f>IF(ISBLANK(Glutamine!#REF!),"",Glutamine!#REF!)</f>
        <v>#REF!</v>
      </c>
      <c r="P28" s="238" t="e">
        <f>IF(ISBLANK(Glutamine!#REF!),"",Glutamine!#REF!)</f>
        <v>#REF!</v>
      </c>
      <c r="Q28" s="238" t="e">
        <f>IF(ISBLANK(Glutamine!#REF!),"",Glutamine!#REF!)</f>
        <v>#REF!</v>
      </c>
      <c r="R28" s="238" t="e">
        <f>IF(ISBLANK(Glutamine!#REF!),"",Glutamine!#REF!)</f>
        <v>#REF!</v>
      </c>
      <c r="S28" s="238" t="e">
        <f>IF(ISBLANK(Glutamine!#REF!),"",Glutamine!#REF!)</f>
        <v>#REF!</v>
      </c>
      <c r="T28" s="238" t="e">
        <f>IF(ISBLANK(Glutamine!#REF!),"",Glutamine!#REF!)</f>
        <v>#REF!</v>
      </c>
      <c r="U28" s="238" t="e">
        <f>IF(ISBLANK(Glutamine!#REF!),"",Glutamine!#REF!)</f>
        <v>#REF!</v>
      </c>
      <c r="V28" s="238" t="e">
        <f>IF(ISBLANK(Glutamine!#REF!),"",Glutamine!#REF!)</f>
        <v>#REF!</v>
      </c>
      <c r="W28" s="238" t="e">
        <f>IF(ISBLANK(Glutamine!#REF!),"",Glutamine!#REF!)</f>
        <v>#REF!</v>
      </c>
      <c r="X28" s="238" t="e">
        <f>IF(ISBLANK(Glutamine!#REF!),"",Glutamine!#REF!)</f>
        <v>#REF!</v>
      </c>
      <c r="Y28" s="238" t="e">
        <f>IF(ISBLANK(Glutamine!#REF!),"",Glutamine!#REF!)</f>
        <v>#REF!</v>
      </c>
      <c r="Z28" s="238" t="e">
        <f>IF(ISBLANK(Glutamine!#REF!),"",Glutamine!#REF!)</f>
        <v>#REF!</v>
      </c>
      <c r="AA28" s="238" t="e">
        <f>IF(ISBLANK(Glutamine!#REF!),"",Glutamine!#REF!)</f>
        <v>#REF!</v>
      </c>
      <c r="AB28" s="238" t="e">
        <f>IF(ISBLANK(Glutamine!#REF!),"",Glutamine!#REF!)</f>
        <v>#REF!</v>
      </c>
      <c r="AC28" s="238" t="e">
        <f>IF(ISBLANK(Glutamine!#REF!),"",Glutamine!#REF!)</f>
        <v>#REF!</v>
      </c>
      <c r="AD28" s="238" t="e">
        <f>IF(ISBLANK(Glutamine!#REF!),"",Glutamine!#REF!)</f>
        <v>#REF!</v>
      </c>
      <c r="AE28" s="238" t="e">
        <f>IF(ISBLANK(Glutamine!#REF!),"",Glutamine!#REF!)</f>
        <v>#REF!</v>
      </c>
      <c r="AF28" s="238" t="e">
        <f>IF(ISBLANK(Glutamine!#REF!),"",Glutamine!#REF!)</f>
        <v>#REF!</v>
      </c>
      <c r="AG28" s="238" t="e">
        <f>IF(ISBLANK(Glutamine!#REF!),"",Glutamine!#REF!)</f>
        <v>#REF!</v>
      </c>
      <c r="AH28" s="238" t="e">
        <f>IF(ISBLANK(Glutamine!#REF!),"",Glutamine!#REF!)</f>
        <v>#REF!</v>
      </c>
      <c r="AI28" s="238" t="e">
        <f>IF(ISBLANK(Glutamine!#REF!),"",Glutamine!#REF!)</f>
        <v>#REF!</v>
      </c>
      <c r="AJ28" s="238" t="e">
        <f>IF(ISBLANK(Glutamine!#REF!),"",Glutamine!#REF!)</f>
        <v>#REF!</v>
      </c>
      <c r="AK28" s="238" t="e">
        <f>IF(ISBLANK(Glutamine!#REF!),"",Glutamine!#REF!)</f>
        <v>#REF!</v>
      </c>
      <c r="AL28" s="238" t="e">
        <f>IF(ISBLANK(Glutamine!#REF!),"",Glutamine!#REF!)</f>
        <v>#REF!</v>
      </c>
      <c r="AM28" s="238" t="e">
        <f>IF(ISBLANK(Glutamine!#REF!),"",Glutamine!#REF!)</f>
        <v>#REF!</v>
      </c>
      <c r="AN28" s="238" t="e">
        <f>IF(ISBLANK(Glutamine!#REF!),"",Glutamine!#REF!)</f>
        <v>#REF!</v>
      </c>
      <c r="AO28" s="238" t="e">
        <f>IF(ISBLANK(Glutamine!#REF!),"",Glutamine!#REF!)</f>
        <v>#REF!</v>
      </c>
      <c r="AP28" s="238" t="e">
        <f>IF(ISBLANK(Glutamine!#REF!),"",Glutamine!#REF!)</f>
        <v>#REF!</v>
      </c>
      <c r="AQ28" s="238" t="e">
        <f>IF(ISBLANK(Glutamine!#REF!),"",Glutamine!#REF!)</f>
        <v>#REF!</v>
      </c>
      <c r="AR28" s="238" t="e">
        <f>IF(ISBLANK(Glutamine!#REF!),"",Glutamine!#REF!)</f>
        <v>#REF!</v>
      </c>
      <c r="AS28" s="238" t="e">
        <f>IF(ISBLANK(Glutamine!#REF!),"",Glutamine!#REF!)</f>
        <v>#REF!</v>
      </c>
      <c r="AT28" s="238" t="e">
        <f>IF(ISBLANK(Glutamine!#REF!),"",Glutamine!#REF!)</f>
        <v>#REF!</v>
      </c>
      <c r="AU28" s="238" t="e">
        <f>IF(ISBLANK(Glutamine!#REF!),"",Glutamine!#REF!)</f>
        <v>#REF!</v>
      </c>
      <c r="AV28" s="238" t="e">
        <f>IF(ISBLANK(Glutamine!#REF!),"",Glutamine!#REF!)</f>
        <v>#REF!</v>
      </c>
      <c r="AW28" s="238" t="e">
        <f>IF(ISBLANK(Glutamine!#REF!),"",Glutamine!#REF!)</f>
        <v>#REF!</v>
      </c>
      <c r="AX28" s="238" t="e">
        <f>IF(ISBLANK(Glutamine!#REF!),"",Glutamine!#REF!)</f>
        <v>#REF!</v>
      </c>
      <c r="AY28" s="238" t="e">
        <f>IF(ISBLANK(Glutamine!#REF!),"",Glutamine!#REF!)</f>
        <v>#REF!</v>
      </c>
      <c r="AZ28" s="238" t="e">
        <f>IF(ISBLANK(Glutamine!#REF!),"",Glutamine!#REF!)</f>
        <v>#REF!</v>
      </c>
      <c r="BA28" s="238" t="e">
        <f>IF(ISBLANK(Glutamine!#REF!),"",Glutamine!#REF!)</f>
        <v>#REF!</v>
      </c>
      <c r="BB28" s="238" t="e">
        <f>IF(ISBLANK(Glutamine!#REF!),"",Glutamine!#REF!)</f>
        <v>#REF!</v>
      </c>
      <c r="BC28" s="238" t="e">
        <f>IF(ISBLANK(Glutamine!#REF!),"",Glutamine!#REF!)</f>
        <v>#REF!</v>
      </c>
      <c r="BD28" s="238" t="e">
        <f>IF(ISBLANK(Glutamine!#REF!),"",Glutamine!#REF!)</f>
        <v>#REF!</v>
      </c>
      <c r="BE28" s="238" t="e">
        <f>IF(ISBLANK(Glutamine!#REF!),"",Glutamine!#REF!)</f>
        <v>#REF!</v>
      </c>
      <c r="BF28" s="238" t="e">
        <f>IF(ISBLANK(Glutamine!#REF!),"",Glutamine!#REF!)</f>
        <v>#REF!</v>
      </c>
      <c r="BG28" s="238" t="e">
        <f>IF(ISBLANK(Glutamine!#REF!),"",Glutamine!#REF!)</f>
        <v>#REF!</v>
      </c>
      <c r="BH28" s="238" t="e">
        <f>IF(ISBLANK(Glutamine!#REF!),"",Glutamine!#REF!)</f>
        <v>#REF!</v>
      </c>
      <c r="BI28" s="238" t="e">
        <f>IF(ISBLANK(Glutamine!#REF!),"",Glutamine!#REF!)</f>
        <v>#REF!</v>
      </c>
      <c r="BJ28" s="238" t="e">
        <f>IF(ISBLANK(Glutamine!#REF!),"",Glutamine!#REF!)</f>
        <v>#REF!</v>
      </c>
      <c r="BK28" s="238" t="e">
        <f>IF(ISBLANK(Glutamine!#REF!),"",Glutamine!#REF!)</f>
        <v>#REF!</v>
      </c>
      <c r="BL28" s="238" t="e">
        <f>IF(ISBLANK(Glutamine!#REF!),"",Glutamine!#REF!)</f>
        <v>#REF!</v>
      </c>
      <c r="BM28" s="238" t="e">
        <f>IF(ISBLANK(Glutamine!#REF!),"",Glutamine!#REF!)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14.275299890136719</v>
      </c>
      <c r="EL28" s="243">
        <f>IF(ISBLANK('Post Process Calc.'!C28),"",'Post Process Calc.'!C28)</f>
        <v>3.9542381939957801E-2</v>
      </c>
      <c r="EM28" s="243">
        <f>IF(ISBLANK('Post Process Calc.'!D28),"",'Post Process Calc.'!D28)</f>
        <v>-3.1887177717506736E-3</v>
      </c>
      <c r="EN28" s="243">
        <f>IF(ISBLANK('Post Process Calc.'!E28),"",'Post Process Calc.'!E28)</f>
        <v>-6.7225229040200954E-4</v>
      </c>
      <c r="EO28" s="243">
        <f>IF(ISBLANK('Post Process Calc.'!F28),"",'Post Process Calc.'!F28)</f>
        <v>3.5758649260134688E-3</v>
      </c>
      <c r="EP28" s="243">
        <f>IF(ISBLANK('Post Process Calc.'!G28),"",'Post Process Calc.'!G28)</f>
        <v>3.545047818560414E-4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IF(Glutamine!B20&lt;&gt;0,Glutamine!$B$1,"")</f>
        <v>XB51</v>
      </c>
      <c r="B29" s="238">
        <f>IF(ISBLANK(Glutamine!A20),"",Glutamine!A20)</f>
        <v>13</v>
      </c>
      <c r="C29" s="245">
        <f>IF(ISBLANK(Glutamine!B20),"",Glutamine!B20)</f>
        <v>12.861111111109494</v>
      </c>
      <c r="D29" s="246">
        <f>IF(ISBLANK(Glutamine!C20),"",Glutamine!C20)</f>
        <v>308.66666666662786</v>
      </c>
      <c r="E29" s="238">
        <f>IF(ISBLANK(Glutamine!D20),"",Glutamine!D20)</f>
        <v>20</v>
      </c>
      <c r="F29" s="238" t="str">
        <f>IF(ISBLANK(Glutamine!E20),"",Glutamine!E20)</f>
        <v/>
      </c>
      <c r="G29" s="238" t="str">
        <f>IF(ISBLANK(Glutamine!G20),"",Glutamine!G20)</f>
        <v/>
      </c>
      <c r="H29" s="238">
        <f>IF(ISBLANK(Glutamine!H20),"",Glutamine!H20)</f>
        <v>15.486100061035156</v>
      </c>
      <c r="I29" s="238">
        <f>IF(ISBLANK(Glutamine!I20),"",Glutamine!I20)</f>
        <v>1.1402165897147682</v>
      </c>
      <c r="J29" s="238">
        <f>IF(ISBLANK(Glutamine!J20),"",Glutamine!J20)</f>
        <v>16.626316650749924</v>
      </c>
      <c r="K29" s="238">
        <f>IF(ISBLANK(Glutamine!K20),"",Glutamine!K20)</f>
        <v>93.142097473144531</v>
      </c>
      <c r="L29" s="238" t="str">
        <f>IF(ISBLANK(Glutamine!L20),"",Glutamine!L20)</f>
        <v/>
      </c>
      <c r="M29" s="238" t="str">
        <f>IF(ISBLANK(Glutamine!M20),"",Glutamine!M20)</f>
        <v/>
      </c>
      <c r="N29" s="238" t="str">
        <f>IF(ISBLANK(Glutamine!N20),"",Glutamine!N20)</f>
        <v/>
      </c>
      <c r="O29" s="238" t="str">
        <f>IF(ISBLANK(Glutamine!O20),"",Glutamine!O20)</f>
        <v/>
      </c>
      <c r="P29" s="238" t="str">
        <f>IF(ISBLANK(Glutamine!P20),"",Glutamine!P20)</f>
        <v/>
      </c>
      <c r="Q29" s="238" t="str">
        <f>IF(ISBLANK(Glutamine!Q20),"",Glutamine!Q20)</f>
        <v/>
      </c>
      <c r="R29" s="238">
        <f>IF(ISBLANK(Glutamine!R20),"",Glutamine!R20)</f>
        <v>424</v>
      </c>
      <c r="S29" s="238">
        <f>IF(ISBLANK(Glutamine!S20),"",Glutamine!S20)</f>
        <v>2894.43</v>
      </c>
      <c r="T29" s="238">
        <f>IF(ISBLANK(Glutamine!U20),"",Glutamine!U20)</f>
        <v>2.8809999999999998</v>
      </c>
      <c r="U29" s="238">
        <f>IF(ISBLANK(Glutamine!V20),"",Glutamine!V20)</f>
        <v>1.327</v>
      </c>
      <c r="V29" s="238">
        <f>IF(ISBLANK(Glutamine!W20),"",Glutamine!W20)</f>
        <v>7.4999999999999997E-2</v>
      </c>
      <c r="W29" s="238">
        <f>IF(ISBLANK(Glutamine!X20),"",Glutamine!X20)</f>
        <v>1.448</v>
      </c>
      <c r="X29" s="238">
        <f>IF(ISBLANK(Glutamine!Y20),"",Glutamine!Y20)</f>
        <v>0.191</v>
      </c>
      <c r="Y29" s="238">
        <f>IF(ISBLANK(Glutamine!Z20),"",Glutamine!Z20)</f>
        <v>12.65569839472457</v>
      </c>
      <c r="Z29" s="238">
        <f>IF(ISBLANK(Glutamine!AA20),"",Glutamine!AA20)</f>
        <v>2.3639999999999999</v>
      </c>
      <c r="AA29" s="238">
        <f>IF(ISBLANK(Glutamine!AB20),"",Glutamine!AB20)</f>
        <v>2.2330000000000001</v>
      </c>
      <c r="AB29" s="238">
        <f>IF(ISBLANK(Glutamine!AC20),"",Glutamine!AC20)</f>
        <v>0</v>
      </c>
      <c r="AC29" s="238">
        <f>IF(ISBLANK(Glutamine!AD20),"",Glutamine!AD20)</f>
        <v>0</v>
      </c>
      <c r="AD29" s="238">
        <f>IF(ISBLANK(Glutamine!AE20),"",Glutamine!AE20)</f>
        <v>0</v>
      </c>
      <c r="AE29" s="238">
        <f>IF(ISBLANK(Glutamine!AF20),"",Glutamine!AF20)</f>
        <v>2.1092362344582591</v>
      </c>
      <c r="AF29" s="238">
        <f>IF(ISBLANK(Glutamine!AG20),"",Glutamine!AG20)</f>
        <v>0</v>
      </c>
      <c r="AG29" s="238">
        <f>IF(ISBLANK(Glutamine!AH20),"",Glutamine!AH20)</f>
        <v>0</v>
      </c>
      <c r="AH29" s="238">
        <f>IF(ISBLANK(Glutamine!AI20),"",Glutamine!AI20)</f>
        <v>0</v>
      </c>
      <c r="AI29" s="238">
        <f>IF(ISBLANK(Glutamine!AJ20),"",Glutamine!AJ20)</f>
        <v>0</v>
      </c>
      <c r="AJ29" s="238">
        <f>IF(ISBLANK(Glutamine!AK20),"",Glutamine!AK20)</f>
        <v>0</v>
      </c>
      <c r="AK29" s="238">
        <f>IF(ISBLANK(Glutamine!AL20),"",Glutamine!AL20)</f>
        <v>0</v>
      </c>
      <c r="AL29" s="238">
        <f>IF(ISBLANK(Glutamine!AM20),"",Glutamine!AM20)</f>
        <v>0</v>
      </c>
      <c r="AM29" s="238">
        <f>IF(ISBLANK(Glutamine!AN20),"",Glutamine!AN20)</f>
        <v>0</v>
      </c>
      <c r="AN29" s="238">
        <f>IF(ISBLANK(Glutamine!AO20),"",Glutamine!AO20)</f>
        <v>0</v>
      </c>
      <c r="AO29" s="238">
        <f>IF(ISBLANK(Glutamine!AP20),"",Glutamine!AP20)</f>
        <v>0</v>
      </c>
      <c r="AP29" s="238">
        <f>IF(ISBLANK(Glutamine!AQ20),"",Glutamine!AQ20)</f>
        <v>0</v>
      </c>
      <c r="AQ29" s="238" t="e">
        <f>IF(ISBLANK(Glutamine!#REF!),"",Glutamine!#REF!)</f>
        <v>#REF!</v>
      </c>
      <c r="AR29" s="238" t="e">
        <f>IF(ISBLANK(Glutamine!#REF!),"",Glutamine!#REF!)</f>
        <v>#REF!</v>
      </c>
      <c r="AS29" s="238" t="e">
        <f>IF(ISBLANK(Glutamine!#REF!),"",Glutamine!#REF!)</f>
        <v>#REF!</v>
      </c>
      <c r="AT29" s="238" t="e">
        <f>IF(ISBLANK(Glutamine!#REF!),"",Glutamine!#REF!)</f>
        <v>#REF!</v>
      </c>
      <c r="AU29" s="238" t="e">
        <f>IF(ISBLANK(Glutamine!#REF!),"",Glutamine!#REF!)</f>
        <v>#REF!</v>
      </c>
      <c r="AV29" s="238" t="e">
        <f>IF(ISBLANK(Glutamine!#REF!),"",Glutamine!#REF!)</f>
        <v>#REF!</v>
      </c>
      <c r="AW29" s="238" t="e">
        <f>IF(ISBLANK(Glutamine!#REF!),"",Glutamine!#REF!)</f>
        <v>#REF!</v>
      </c>
      <c r="AX29" s="238" t="e">
        <f>IF(ISBLANK(Glutamine!#REF!),"",Glutamine!#REF!)</f>
        <v>#REF!</v>
      </c>
      <c r="AY29" s="238" t="e">
        <f>IF(ISBLANK(Glutamine!#REF!),"",Glutamine!#REF!)</f>
        <v>#REF!</v>
      </c>
      <c r="AZ29" s="238" t="e">
        <f>IF(ISBLANK(Glutamine!#REF!),"",Glutamine!#REF!)</f>
        <v>#REF!</v>
      </c>
      <c r="BA29" s="238" t="e">
        <f>IF(ISBLANK(Glutamine!#REF!),"",Glutamine!#REF!)</f>
        <v>#REF!</v>
      </c>
      <c r="BB29" s="238" t="e">
        <f>IF(ISBLANK(Glutamine!#REF!),"",Glutamine!#REF!)</f>
        <v>#REF!</v>
      </c>
      <c r="BC29" s="238" t="e">
        <f>IF(ISBLANK(Glutamine!#REF!),"",Glutamine!#REF!)</f>
        <v>#REF!</v>
      </c>
      <c r="BD29" s="238" t="e">
        <f>IF(ISBLANK(Glutamine!#REF!),"",Glutamine!#REF!)</f>
        <v>#REF!</v>
      </c>
      <c r="BE29" s="238" t="e">
        <f>IF(ISBLANK(Glutamine!#REF!),"",Glutamine!#REF!)</f>
        <v>#REF!</v>
      </c>
      <c r="BF29" s="238" t="e">
        <f>IF(ISBLANK(Glutamine!#REF!),"",Glutamine!#REF!)</f>
        <v>#REF!</v>
      </c>
      <c r="BG29" s="238" t="e">
        <f>IF(ISBLANK(Glutamine!#REF!),"",Glutamine!#REF!)</f>
        <v>#REF!</v>
      </c>
      <c r="BH29" s="238" t="e">
        <f>IF(ISBLANK(Glutamine!#REF!),"",Glutamine!#REF!)</f>
        <v>#REF!</v>
      </c>
      <c r="BI29" s="238" t="e">
        <f>IF(ISBLANK(Glutamine!#REF!),"",Glutamine!#REF!)</f>
        <v>#REF!</v>
      </c>
      <c r="BJ29" s="238" t="e">
        <f>IF(ISBLANK(Glutamine!#REF!),"",Glutamine!#REF!)</f>
        <v>#REF!</v>
      </c>
      <c r="BK29" s="238" t="e">
        <f>IF(ISBLANK(Glutamine!#REF!),"",Glutamine!#REF!)</f>
        <v>#REF!</v>
      </c>
      <c r="BL29" s="238" t="e">
        <f>IF(ISBLANK(Glutamine!#REF!),"",Glutamine!#REF!)</f>
        <v>#REF!</v>
      </c>
      <c r="BM29" s="238" t="e">
        <f>IF(ISBLANK(Glutamine!#REF!),"",Glutamine!#REF!)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16.360750062561035</v>
      </c>
      <c r="EL29" s="243">
        <f>IF(ISBLANK('Post Process Calc.'!C29),"",'Post Process Calc.'!C29)</f>
        <v>3.7880847555194587E-2</v>
      </c>
      <c r="EM29" s="243">
        <f>IF(ISBLANK('Post Process Calc.'!D29),"",'Post Process Calc.'!D29)</f>
        <v>-6.8538510221468401E-3</v>
      </c>
      <c r="EN29" s="243">
        <f>IF(ISBLANK('Post Process Calc.'!E29),"",'Post Process Calc.'!E29)</f>
        <v>2.086483329753267E-4</v>
      </c>
      <c r="EO29" s="243">
        <f>IF(ISBLANK('Post Process Calc.'!F29),"",'Post Process Calc.'!F29)</f>
        <v>3.1477714773716346E-3</v>
      </c>
      <c r="EP29" s="243">
        <f>IF(ISBLANK('Post Process Calc.'!G29),"",'Post Process Calc.'!G29)</f>
        <v>7.4134229657445638E-4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IF(Glutamine!B21&lt;&gt;0,Glutamine!$B$1,"")</f>
        <v>XB51</v>
      </c>
      <c r="B30" s="238">
        <f>IF(ISBLANK(Glutamine!A21),"",Glutamine!A21)</f>
        <v>14</v>
      </c>
      <c r="C30" s="245">
        <f>IF(ISBLANK(Glutamine!B21),"",Glutamine!B21)</f>
        <v>13.875694444439432</v>
      </c>
      <c r="D30" s="246">
        <f>IF(ISBLANK(Glutamine!C21),"",Glutamine!C21)</f>
        <v>333.01666666654637</v>
      </c>
      <c r="E30" s="238">
        <f>IF(ISBLANK(Glutamine!D21),"",Glutamine!D21)</f>
        <v>20</v>
      </c>
      <c r="F30" s="238" t="str">
        <f>IF(ISBLANK(Glutamine!E21),"",Glutamine!E21)</f>
        <v/>
      </c>
      <c r="G30" s="238" t="str">
        <f>IF(ISBLANK(Glutamine!G21),"",Glutamine!G21)</f>
        <v/>
      </c>
      <c r="H30" s="238">
        <f>IF(ISBLANK(Glutamine!H21),"",Glutamine!H21)</f>
        <v>12.884300096130371</v>
      </c>
      <c r="I30" s="238">
        <f>IF(ISBLANK(Glutamine!I21),"",Glutamine!I21)</f>
        <v>2.8270155407675173</v>
      </c>
      <c r="J30" s="238">
        <f>IF(ISBLANK(Glutamine!J21),"",Glutamine!J21)</f>
        <v>15.711315636897888</v>
      </c>
      <c r="K30" s="238">
        <f>IF(ISBLANK(Glutamine!K21),"",Glutamine!K21)</f>
        <v>82.006500244140625</v>
      </c>
      <c r="L30" s="238" t="str">
        <f>IF(ISBLANK(Glutamine!L21),"",Glutamine!L21)</f>
        <v/>
      </c>
      <c r="M30" s="238" t="str">
        <f>IF(ISBLANK(Glutamine!M21),"",Glutamine!M21)</f>
        <v/>
      </c>
      <c r="N30" s="238" t="str">
        <f>IF(ISBLANK(Glutamine!N21),"",Glutamine!N21)</f>
        <v/>
      </c>
      <c r="O30" s="238" t="str">
        <f>IF(ISBLANK(Glutamine!O21),"",Glutamine!O21)</f>
        <v/>
      </c>
      <c r="P30" s="238" t="str">
        <f>IF(ISBLANK(Glutamine!P21),"",Glutamine!P21)</f>
        <v/>
      </c>
      <c r="Q30" s="238" t="str">
        <f>IF(ISBLANK(Glutamine!Q21),"",Glutamine!Q21)</f>
        <v/>
      </c>
      <c r="R30" s="238">
        <f>IF(ISBLANK(Glutamine!R21),"",Glutamine!R21)</f>
        <v>445</v>
      </c>
      <c r="S30" s="238">
        <f>IF(ISBLANK(Glutamine!S21),"",Glutamine!S21)</f>
        <v>3050.77</v>
      </c>
      <c r="T30" s="238">
        <f>IF(ISBLANK(Glutamine!U21),"",Glutamine!U21)</f>
        <v>2.2639999999999998</v>
      </c>
      <c r="U30" s="238">
        <f>IF(ISBLANK(Glutamine!V21),"",Glutamine!V21)</f>
        <v>1.264</v>
      </c>
      <c r="V30" s="238">
        <f>IF(ISBLANK(Glutamine!W21),"",Glutamine!W21)</f>
        <v>8.1000000000000003E-2</v>
      </c>
      <c r="W30" s="238">
        <f>IF(ISBLANK(Glutamine!X21),"",Glutamine!X21)</f>
        <v>2.2229999999999999</v>
      </c>
      <c r="X30" s="238">
        <f>IF(ISBLANK(Glutamine!Y21),"",Glutamine!Y21)</f>
        <v>0.35799999999999998</v>
      </c>
      <c r="Y30" s="238">
        <f>IF(ISBLANK(Glutamine!Z21),"",Glutamine!Z21)</f>
        <v>14.265414418614977</v>
      </c>
      <c r="Z30" s="238">
        <f>IF(ISBLANK(Glutamine!AA21),"",Glutamine!AA21)</f>
        <v>1.6970000000000001</v>
      </c>
      <c r="AA30" s="238">
        <f>IF(ISBLANK(Glutamine!AB21),"",Glutamine!AB21)</f>
        <v>2.4950000000000001</v>
      </c>
      <c r="AB30" s="238">
        <f>IF(ISBLANK(Glutamine!AC21),"",Glutamine!AC21)</f>
        <v>0</v>
      </c>
      <c r="AC30" s="238">
        <f>IF(ISBLANK(Glutamine!AD21),"",Glutamine!AD21)</f>
        <v>0</v>
      </c>
      <c r="AD30" s="238">
        <f>IF(ISBLANK(Glutamine!AE21),"",Glutamine!AE21)</f>
        <v>0</v>
      </c>
      <c r="AE30" s="238">
        <f>IF(ISBLANK(Glutamine!AF21),"",Glutamine!AF21)</f>
        <v>3.6634103019538191</v>
      </c>
      <c r="AF30" s="238">
        <f>IF(ISBLANK(Glutamine!AG21),"",Glutamine!AG21)</f>
        <v>0</v>
      </c>
      <c r="AG30" s="238">
        <f>IF(ISBLANK(Glutamine!AH21),"",Glutamine!AH21)</f>
        <v>0</v>
      </c>
      <c r="AH30" s="238">
        <f>IF(ISBLANK(Glutamine!AI21),"",Glutamine!AI21)</f>
        <v>0</v>
      </c>
      <c r="AI30" s="238">
        <f>IF(ISBLANK(Glutamine!AJ21),"",Glutamine!AJ21)</f>
        <v>0</v>
      </c>
      <c r="AJ30" s="238">
        <f>IF(ISBLANK(Glutamine!AK21),"",Glutamine!AK21)</f>
        <v>0</v>
      </c>
      <c r="AK30" s="238">
        <f>IF(ISBLANK(Glutamine!AL21),"",Glutamine!AL21)</f>
        <v>0</v>
      </c>
      <c r="AL30" s="238">
        <f>IF(ISBLANK(Glutamine!AM21),"",Glutamine!AM21)</f>
        <v>0</v>
      </c>
      <c r="AM30" s="238">
        <f>IF(ISBLANK(Glutamine!AN21),"",Glutamine!AN21)</f>
        <v>0</v>
      </c>
      <c r="AN30" s="238">
        <f>IF(ISBLANK(Glutamine!AO21),"",Glutamine!AO21)</f>
        <v>0</v>
      </c>
      <c r="AO30" s="238">
        <f>IF(ISBLANK(Glutamine!AP21),"",Glutamine!AP21)</f>
        <v>0</v>
      </c>
      <c r="AP30" s="238">
        <f>IF(ISBLANK(Glutamine!AQ21),"",Glutamine!AQ21)</f>
        <v>0</v>
      </c>
      <c r="AQ30" s="238" t="e">
        <f>IF(ISBLANK(Glutamine!#REF!),"",Glutamine!#REF!)</f>
        <v>#REF!</v>
      </c>
      <c r="AR30" s="238" t="e">
        <f>IF(ISBLANK(Glutamine!#REF!),"",Glutamine!#REF!)</f>
        <v>#REF!</v>
      </c>
      <c r="AS30" s="238" t="e">
        <f>IF(ISBLANK(Glutamine!#REF!),"",Glutamine!#REF!)</f>
        <v>#REF!</v>
      </c>
      <c r="AT30" s="238" t="e">
        <f>IF(ISBLANK(Glutamine!#REF!),"",Glutamine!#REF!)</f>
        <v>#REF!</v>
      </c>
      <c r="AU30" s="238" t="e">
        <f>IF(ISBLANK(Glutamine!#REF!),"",Glutamine!#REF!)</f>
        <v>#REF!</v>
      </c>
      <c r="AV30" s="238" t="e">
        <f>IF(ISBLANK(Glutamine!#REF!),"",Glutamine!#REF!)</f>
        <v>#REF!</v>
      </c>
      <c r="AW30" s="238" t="e">
        <f>IF(ISBLANK(Glutamine!#REF!),"",Glutamine!#REF!)</f>
        <v>#REF!</v>
      </c>
      <c r="AX30" s="238" t="e">
        <f>IF(ISBLANK(Glutamine!#REF!),"",Glutamine!#REF!)</f>
        <v>#REF!</v>
      </c>
      <c r="AY30" s="238" t="e">
        <f>IF(ISBLANK(Glutamine!#REF!),"",Glutamine!#REF!)</f>
        <v>#REF!</v>
      </c>
      <c r="AZ30" s="238" t="e">
        <f>IF(ISBLANK(Glutamine!#REF!),"",Glutamine!#REF!)</f>
        <v>#REF!</v>
      </c>
      <c r="BA30" s="238" t="e">
        <f>IF(ISBLANK(Glutamine!#REF!),"",Glutamine!#REF!)</f>
        <v>#REF!</v>
      </c>
      <c r="BB30" s="238" t="e">
        <f>IF(ISBLANK(Glutamine!#REF!),"",Glutamine!#REF!)</f>
        <v>#REF!</v>
      </c>
      <c r="BC30" s="238" t="e">
        <f>IF(ISBLANK(Glutamine!#REF!),"",Glutamine!#REF!)</f>
        <v>#REF!</v>
      </c>
      <c r="BD30" s="238" t="e">
        <f>IF(ISBLANK(Glutamine!#REF!),"",Glutamine!#REF!)</f>
        <v>#REF!</v>
      </c>
      <c r="BE30" s="238" t="e">
        <f>IF(ISBLANK(Glutamine!#REF!),"",Glutamine!#REF!)</f>
        <v>#REF!</v>
      </c>
      <c r="BF30" s="238" t="e">
        <f>IF(ISBLANK(Glutamine!#REF!),"",Glutamine!#REF!)</f>
        <v>#REF!</v>
      </c>
      <c r="BG30" s="238" t="e">
        <f>IF(ISBLANK(Glutamine!#REF!),"",Glutamine!#REF!)</f>
        <v>#REF!</v>
      </c>
      <c r="BH30" s="238" t="e">
        <f>IF(ISBLANK(Glutamine!#REF!),"",Glutamine!#REF!)</f>
        <v>#REF!</v>
      </c>
      <c r="BI30" s="238" t="e">
        <f>IF(ISBLANK(Glutamine!#REF!),"",Glutamine!#REF!)</f>
        <v>#REF!</v>
      </c>
      <c r="BJ30" s="238" t="e">
        <f>IF(ISBLANK(Glutamine!#REF!),"",Glutamine!#REF!)</f>
        <v>#REF!</v>
      </c>
      <c r="BK30" s="238" t="e">
        <f>IF(ISBLANK(Glutamine!#REF!),"",Glutamine!#REF!)</f>
        <v>#REF!</v>
      </c>
      <c r="BL30" s="238" t="e">
        <f>IF(ISBLANK(Glutamine!#REF!),"",Glutamine!#REF!)</f>
        <v>#REF!</v>
      </c>
      <c r="BM30" s="238" t="e">
        <f>IF(ISBLANK(Glutamine!#REF!),"",Glutamine!#REF!)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16.472300393676758</v>
      </c>
      <c r="EL30" s="243">
        <f>IF(ISBLANK('Post Process Calc.'!C30),"",'Post Process Calc.'!C30)</f>
        <v>3.965068573274054E-2</v>
      </c>
      <c r="EM30" s="243">
        <f>IF(ISBLANK('Post Process Calc.'!D30),"",'Post Process Calc.'!D30)</f>
        <v>-9.5554263032342351E-3</v>
      </c>
      <c r="EN30" s="243">
        <f>IF(ISBLANK('Post Process Calc.'!E30),"",'Post Process Calc.'!E30)</f>
        <v>8.4593502171075735E-4</v>
      </c>
      <c r="EO30" s="243">
        <f>IF(ISBLANK('Post Process Calc.'!F30),"",'Post Process Calc.'!F30)</f>
        <v>2.5850165627287693E-3</v>
      </c>
      <c r="EP30" s="243">
        <f>IF(ISBLANK('Post Process Calc.'!G30),"",'Post Process Calc.'!G30)</f>
        <v>9.9397617805387344E-4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IF(Glutamine!B22&lt;&gt;0,Glutamine!$B$1,"")</f>
        <v/>
      </c>
      <c r="B31" s="238" t="str">
        <f>IF(ISBLANK(Glutamine!A22),"",Glutamine!A22)</f>
        <v/>
      </c>
      <c r="C31" s="245" t="str">
        <f>IF(ISBLANK(Glutamine!B22),"",Glutamine!B22)</f>
        <v/>
      </c>
      <c r="D31" s="246" t="str">
        <f>IF(ISBLANK(Glutamine!C22),"",Glutamine!C22)</f>
        <v/>
      </c>
      <c r="E31" s="238" t="str">
        <f>IF(ISBLANK(Glutamine!D22),"",Glutamine!D22)</f>
        <v/>
      </c>
      <c r="F31" s="238" t="str">
        <f>IF(ISBLANK(Glutamine!E22),"",Glutamine!E22)</f>
        <v/>
      </c>
      <c r="G31" s="238" t="str">
        <f>IF(ISBLANK(Glutamine!G22),"",Glutamine!G22)</f>
        <v/>
      </c>
      <c r="H31" s="238" t="str">
        <f>IF(ISBLANK(Glutamine!H22),"",Glutamine!H22)</f>
        <v/>
      </c>
      <c r="I31" s="238" t="str">
        <f>IF(ISBLANK(Glutamine!I22),"",Glutamine!I22)</f>
        <v/>
      </c>
      <c r="J31" s="238" t="str">
        <f>IF(ISBLANK(Glutamine!J22),"",Glutamine!J22)</f>
        <v/>
      </c>
      <c r="K31" s="238" t="str">
        <f>IF(ISBLANK(Glutamine!K22),"",Glutamine!K22)</f>
        <v/>
      </c>
      <c r="L31" s="238" t="str">
        <f>IF(ISBLANK(Glutamine!L22),"",Glutamine!L22)</f>
        <v/>
      </c>
      <c r="M31" s="238" t="str">
        <f>IF(ISBLANK(Glutamine!M22),"",Glutamine!M22)</f>
        <v/>
      </c>
      <c r="N31" s="238" t="str">
        <f>IF(ISBLANK(Glutamine!N22),"",Glutamine!N22)</f>
        <v/>
      </c>
      <c r="O31" s="238" t="str">
        <f>IF(ISBLANK(Glutamine!O22),"",Glutamine!O22)</f>
        <v/>
      </c>
      <c r="P31" s="238" t="str">
        <f>IF(ISBLANK(Glutamine!P22),"",Glutamine!P22)</f>
        <v/>
      </c>
      <c r="Q31" s="238" t="str">
        <f>IF(ISBLANK(Glutamine!Q22),"",Glutamine!Q22)</f>
        <v/>
      </c>
      <c r="R31" s="238" t="str">
        <f>IF(ISBLANK(Glutamine!R22),"",Glutamine!R22)</f>
        <v/>
      </c>
      <c r="S31" s="238" t="str">
        <f>IF(ISBLANK(Glutamine!S22),"",Glutamine!S22)</f>
        <v/>
      </c>
      <c r="T31" s="238" t="str">
        <f>IF(ISBLANK(Glutamine!T22),"",Glutamine!T22)</f>
        <v/>
      </c>
      <c r="U31" s="238" t="str">
        <f>IF(ISBLANK(Glutamine!U22),"",Glutamine!U22)</f>
        <v/>
      </c>
      <c r="V31" s="238" t="str">
        <f>IF(ISBLANK(Glutamine!V22),"",Glutamine!V22)</f>
        <v/>
      </c>
      <c r="W31" s="238" t="str">
        <f>IF(ISBLANK(Glutamine!W22),"",Glutamine!W22)</f>
        <v/>
      </c>
      <c r="X31" s="238" t="str">
        <f>IF(ISBLANK(Glutamine!X22),"",Glutamine!X22)</f>
        <v/>
      </c>
      <c r="Y31" s="238" t="str">
        <f>IF(ISBLANK(Glutamine!Y22),"",Glutamine!Y22)</f>
        <v/>
      </c>
      <c r="Z31" s="238" t="str">
        <f>IF(ISBLANK(Glutamine!Z22),"",Glutamine!Z22)</f>
        <v/>
      </c>
      <c r="AA31" s="238" t="str">
        <f>IF(ISBLANK(Glutamine!AA22),"",Glutamine!AA22)</f>
        <v/>
      </c>
      <c r="AB31" s="238" t="str">
        <f>IF(ISBLANK(Glutamine!AB22),"",Glutamine!AB22)</f>
        <v/>
      </c>
      <c r="AC31" s="238" t="str">
        <f>IF(ISBLANK(Glutamine!AC22),"",Glutamine!AC22)</f>
        <v/>
      </c>
      <c r="AD31" s="238" t="str">
        <f>IF(ISBLANK(Glutamine!AD22),"",Glutamine!AD22)</f>
        <v/>
      </c>
      <c r="AE31" s="238" t="str">
        <f>IF(ISBLANK(Glutamine!AE22),"",Glutamine!AE22)</f>
        <v/>
      </c>
      <c r="AF31" s="238" t="str">
        <f>IF(ISBLANK(Glutamine!AF22),"",Glutamine!AF22)</f>
        <v/>
      </c>
      <c r="AG31" s="238" t="str">
        <f>IF(ISBLANK(Glutamine!AG22),"",Glutamine!AG22)</f>
        <v/>
      </c>
      <c r="AH31" s="238" t="str">
        <f>IF(ISBLANK(Glutamine!AH22),"",Glutamine!AH22)</f>
        <v/>
      </c>
      <c r="AI31" s="238" t="str">
        <f>IF(ISBLANK(Glutamine!AI22),"",Glutamine!AI22)</f>
        <v/>
      </c>
      <c r="AJ31" s="238" t="str">
        <f>IF(ISBLANK(Glutamine!AJ22),"",Glutamine!AJ22)</f>
        <v/>
      </c>
      <c r="AK31" s="238" t="str">
        <f>IF(ISBLANK(Glutamine!AK22),"",Glutamine!AK22)</f>
        <v/>
      </c>
      <c r="AL31" s="238" t="str">
        <f>IF(ISBLANK(Glutamine!AL22),"",Glutamine!AL22)</f>
        <v/>
      </c>
      <c r="AM31" s="238" t="str">
        <f>IF(ISBLANK(Glutamine!AM22),"",Glutamine!AM22)</f>
        <v/>
      </c>
      <c r="AN31" s="238" t="str">
        <f>IF(ISBLANK(Glutamine!AN22),"",Glutamine!AN22)</f>
        <v/>
      </c>
      <c r="AO31" s="238" t="str">
        <f>IF(ISBLANK(Glutamine!AO22),"",Glutamine!AO22)</f>
        <v/>
      </c>
      <c r="AP31" s="238" t="str">
        <f>IF(ISBLANK(Glutamine!AP22),"",Glutamine!AP22)</f>
        <v/>
      </c>
      <c r="AQ31" s="238" t="e">
        <f>IF(ISBLANK(Glutamine!#REF!),"",Glutamine!#REF!)</f>
        <v>#REF!</v>
      </c>
      <c r="AR31" s="238" t="e">
        <f>IF(ISBLANK(Glutamine!#REF!),"",Glutamine!#REF!)</f>
        <v>#REF!</v>
      </c>
      <c r="AS31" s="238" t="e">
        <f>IF(ISBLANK(Glutamine!#REF!),"",Glutamine!#REF!)</f>
        <v>#REF!</v>
      </c>
      <c r="AT31" s="238" t="e">
        <f>IF(ISBLANK(Glutamine!#REF!),"",Glutamine!#REF!)</f>
        <v>#REF!</v>
      </c>
      <c r="AU31" s="238" t="e">
        <f>IF(ISBLANK(Glutamine!#REF!),"",Glutamine!#REF!)</f>
        <v>#REF!</v>
      </c>
      <c r="AV31" s="238" t="e">
        <f>IF(ISBLANK(Glutamine!#REF!),"",Glutamine!#REF!)</f>
        <v>#REF!</v>
      </c>
      <c r="AW31" s="238" t="e">
        <f>IF(ISBLANK(Glutamine!#REF!),"",Glutamine!#REF!)</f>
        <v>#REF!</v>
      </c>
      <c r="AX31" s="238" t="e">
        <f>IF(ISBLANK(Glutamine!#REF!),"",Glutamine!#REF!)</f>
        <v>#REF!</v>
      </c>
      <c r="AY31" s="238" t="e">
        <f>IF(ISBLANK(Glutamine!#REF!),"",Glutamine!#REF!)</f>
        <v>#REF!</v>
      </c>
      <c r="AZ31" s="238" t="e">
        <f>IF(ISBLANK(Glutamine!#REF!),"",Glutamine!#REF!)</f>
        <v>#REF!</v>
      </c>
      <c r="BA31" s="238" t="e">
        <f>IF(ISBLANK(Glutamine!#REF!),"",Glutamine!#REF!)</f>
        <v>#REF!</v>
      </c>
      <c r="BB31" s="238" t="e">
        <f>IF(ISBLANK(Glutamine!#REF!),"",Glutamine!#REF!)</f>
        <v>#REF!</v>
      </c>
      <c r="BC31" s="238" t="e">
        <f>IF(ISBLANK(Glutamine!#REF!),"",Glutamine!#REF!)</f>
        <v>#REF!</v>
      </c>
      <c r="BD31" s="238" t="e">
        <f>IF(ISBLANK(Glutamine!#REF!),"",Glutamine!#REF!)</f>
        <v>#REF!</v>
      </c>
      <c r="BE31" s="238" t="e">
        <f>IF(ISBLANK(Glutamine!#REF!),"",Glutamine!#REF!)</f>
        <v>#REF!</v>
      </c>
      <c r="BF31" s="238" t="e">
        <f>IF(ISBLANK(Glutamine!#REF!),"",Glutamine!#REF!)</f>
        <v>#REF!</v>
      </c>
      <c r="BG31" s="238" t="e">
        <f>IF(ISBLANK(Glutamine!#REF!),"",Glutamine!#REF!)</f>
        <v>#REF!</v>
      </c>
      <c r="BH31" s="238" t="e">
        <f>IF(ISBLANK(Glutamine!#REF!),"",Glutamine!#REF!)</f>
        <v>#REF!</v>
      </c>
      <c r="BI31" s="238" t="e">
        <f>IF(ISBLANK(Glutamine!#REF!),"",Glutamine!#REF!)</f>
        <v>#REF!</v>
      </c>
      <c r="BJ31" s="238" t="e">
        <f>IF(ISBLANK(Glutamine!#REF!),"",Glutamine!#REF!)</f>
        <v>#REF!</v>
      </c>
      <c r="BK31" s="238" t="e">
        <f>IF(ISBLANK(Glutamine!#REF!),"",Glutamine!#REF!)</f>
        <v>#REF!</v>
      </c>
      <c r="BL31" s="238" t="e">
        <f>IF(ISBLANK(Glutamine!#REF!),"",Glutamine!#REF!)</f>
        <v>#REF!</v>
      </c>
      <c r="BM31" s="238" t="e">
        <f>IF(ISBLANK(Glutamine!#REF!),"",Glutamine!#REF!)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16.160600526428222</v>
      </c>
      <c r="EL31" s="243">
        <f>IF(ISBLANK('Post Process Calc.'!C31),"",'Post Process Calc.'!C31)</f>
        <v>4.0834157794084711E-2</v>
      </c>
      <c r="EM31" s="243">
        <f>IF(ISBLANK('Post Process Calc.'!D31),"",'Post Process Calc.'!D31)</f>
        <v>-9.5881488510246547E-3</v>
      </c>
      <c r="EN31" s="243">
        <f>IF(ISBLANK('Post Process Calc.'!E31),"",'Post Process Calc.'!E31)</f>
        <v>1.1907830958138061E-3</v>
      </c>
      <c r="EO31" s="243">
        <f>IF(ISBLANK('Post Process Calc.'!F31),"",'Post Process Calc.'!F31)</f>
        <v>1.3854737489578247E-3</v>
      </c>
      <c r="EP31" s="243">
        <f>IF(ISBLANK('Post Process Calc.'!G31),"",'Post Process Calc.'!G31)</f>
        <v>9.9655499862548371E-4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IF(Glutamine!B23&lt;&gt;0,Glutamine!$B$1,"")</f>
        <v/>
      </c>
      <c r="B32" s="238" t="str">
        <f>IF(ISBLANK(Glutamine!A23),"",Glutamine!A23)</f>
        <v/>
      </c>
      <c r="C32" s="245" t="str">
        <f>IF(ISBLANK(Glutamine!B23),"",Glutamine!B23)</f>
        <v/>
      </c>
      <c r="D32" s="246" t="str">
        <f>IF(ISBLANK(Glutamine!C23),"",Glutamine!C23)</f>
        <v/>
      </c>
      <c r="E32" s="238" t="str">
        <f>IF(ISBLANK(Glutamine!D23),"",Glutamine!D23)</f>
        <v/>
      </c>
      <c r="F32" s="238" t="str">
        <f>IF(ISBLANK(Glutamine!E23),"",Glutamine!E23)</f>
        <v/>
      </c>
      <c r="G32" s="238" t="str">
        <f>IF(ISBLANK(Glutamine!G23),"",Glutamine!G23)</f>
        <v/>
      </c>
      <c r="H32" s="238" t="str">
        <f>IF(ISBLANK(Glutamine!H23),"",Glutamine!H23)</f>
        <v/>
      </c>
      <c r="I32" s="238" t="str">
        <f>IF(ISBLANK(Glutamine!I23),"",Glutamine!I23)</f>
        <v/>
      </c>
      <c r="J32" s="238" t="str">
        <f>IF(ISBLANK(Glutamine!J23),"",Glutamine!J23)</f>
        <v/>
      </c>
      <c r="K32" s="238" t="str">
        <f>IF(ISBLANK(Glutamine!K23),"",Glutamine!K23)</f>
        <v/>
      </c>
      <c r="L32" s="238" t="str">
        <f>IF(ISBLANK(Glutamine!L23),"",Glutamine!L23)</f>
        <v/>
      </c>
      <c r="M32" s="238" t="str">
        <f>IF(ISBLANK(Glutamine!M23),"",Glutamine!M23)</f>
        <v/>
      </c>
      <c r="N32" s="238" t="str">
        <f>IF(ISBLANK(Glutamine!N23),"",Glutamine!N23)</f>
        <v/>
      </c>
      <c r="O32" s="238" t="str">
        <f>IF(ISBLANK(Glutamine!O23),"",Glutamine!O23)</f>
        <v/>
      </c>
      <c r="P32" s="238" t="str">
        <f>IF(ISBLANK(Glutamine!P23),"",Glutamine!P23)</f>
        <v/>
      </c>
      <c r="Q32" s="238" t="str">
        <f>IF(ISBLANK(Glutamine!Q23),"",Glutamine!Q23)</f>
        <v/>
      </c>
      <c r="R32" s="238" t="str">
        <f>IF(ISBLANK(Glutamine!R23),"",Glutamine!R23)</f>
        <v/>
      </c>
      <c r="S32" s="238" t="str">
        <f>IF(ISBLANK(Glutamine!S23),"",Glutamine!S23)</f>
        <v/>
      </c>
      <c r="T32" s="238" t="str">
        <f>IF(ISBLANK(Glutamine!T23),"",Glutamine!T23)</f>
        <v/>
      </c>
      <c r="U32" s="238" t="str">
        <f>IF(ISBLANK(Glutamine!U23),"",Glutamine!U23)</f>
        <v/>
      </c>
      <c r="V32" s="238" t="str">
        <f>IF(ISBLANK(Glutamine!V23),"",Glutamine!V23)</f>
        <v/>
      </c>
      <c r="W32" s="238" t="str">
        <f>IF(ISBLANK(Glutamine!W23),"",Glutamine!W23)</f>
        <v/>
      </c>
      <c r="X32" s="238" t="str">
        <f>IF(ISBLANK(Glutamine!X23),"",Glutamine!X23)</f>
        <v/>
      </c>
      <c r="Y32" s="238" t="str">
        <f>IF(ISBLANK(Glutamine!Y23),"",Glutamine!Y23)</f>
        <v/>
      </c>
      <c r="Z32" s="238" t="str">
        <f>IF(ISBLANK(Glutamine!Z23),"",Glutamine!Z23)</f>
        <v/>
      </c>
      <c r="AA32" s="238" t="str">
        <f>IF(ISBLANK(Glutamine!AA23),"",Glutamine!AA23)</f>
        <v/>
      </c>
      <c r="AB32" s="238" t="str">
        <f>IF(ISBLANK(Glutamine!AB23),"",Glutamine!AB23)</f>
        <v/>
      </c>
      <c r="AC32" s="238" t="str">
        <f>IF(ISBLANK(Glutamine!AC23),"",Glutamine!AC23)</f>
        <v/>
      </c>
      <c r="AD32" s="238" t="str">
        <f>IF(ISBLANK(Glutamine!AD23),"",Glutamine!AD23)</f>
        <v/>
      </c>
      <c r="AE32" s="238" t="str">
        <f>IF(ISBLANK(Glutamine!AE23),"",Glutamine!AE23)</f>
        <v/>
      </c>
      <c r="AF32" s="238" t="str">
        <f>IF(ISBLANK(Glutamine!AF23),"",Glutamine!AF23)</f>
        <v/>
      </c>
      <c r="AG32" s="238" t="str">
        <f>IF(ISBLANK(Glutamine!AG23),"",Glutamine!AG23)</f>
        <v/>
      </c>
      <c r="AH32" s="238" t="str">
        <f>IF(ISBLANK(Glutamine!AH23),"",Glutamine!AH23)</f>
        <v/>
      </c>
      <c r="AI32" s="238" t="str">
        <f>IF(ISBLANK(Glutamine!AI23),"",Glutamine!AI23)</f>
        <v/>
      </c>
      <c r="AJ32" s="238" t="str">
        <f>IF(ISBLANK(Glutamine!AJ23),"",Glutamine!AJ23)</f>
        <v/>
      </c>
      <c r="AK32" s="238" t="str">
        <f>IF(ISBLANK(Glutamine!AK23),"",Glutamine!AK23)</f>
        <v/>
      </c>
      <c r="AL32" s="238" t="str">
        <f>IF(ISBLANK(Glutamine!AL23),"",Glutamine!AL23)</f>
        <v/>
      </c>
      <c r="AM32" s="238" t="str">
        <f>IF(ISBLANK(Glutamine!AM23),"",Glutamine!AM23)</f>
        <v/>
      </c>
      <c r="AN32" s="238" t="str">
        <f>IF(ISBLANK(Glutamine!AN23),"",Glutamine!AN23)</f>
        <v/>
      </c>
      <c r="AO32" s="238" t="str">
        <f>IF(ISBLANK(Glutamine!AO23),"",Glutamine!AO23)</f>
        <v/>
      </c>
      <c r="AP32" s="238" t="str">
        <f>IF(ISBLANK(Glutamine!AP23),"",Glutamine!AP23)</f>
        <v/>
      </c>
      <c r="AQ32" s="238" t="e">
        <f>IF(ISBLANK(Glutamine!#REF!),"",Glutamine!#REF!)</f>
        <v>#REF!</v>
      </c>
      <c r="AR32" s="238" t="e">
        <f>IF(ISBLANK(Glutamine!#REF!),"",Glutamine!#REF!)</f>
        <v>#REF!</v>
      </c>
      <c r="AS32" s="238" t="e">
        <f>IF(ISBLANK(Glutamine!#REF!),"",Glutamine!#REF!)</f>
        <v>#REF!</v>
      </c>
      <c r="AT32" s="238" t="e">
        <f>IF(ISBLANK(Glutamine!#REF!),"",Glutamine!#REF!)</f>
        <v>#REF!</v>
      </c>
      <c r="AU32" s="238" t="e">
        <f>IF(ISBLANK(Glutamine!#REF!),"",Glutamine!#REF!)</f>
        <v>#REF!</v>
      </c>
      <c r="AV32" s="238" t="e">
        <f>IF(ISBLANK(Glutamine!#REF!),"",Glutamine!#REF!)</f>
        <v>#REF!</v>
      </c>
      <c r="AW32" s="238" t="e">
        <f>IF(ISBLANK(Glutamine!#REF!),"",Glutamine!#REF!)</f>
        <v>#REF!</v>
      </c>
      <c r="AX32" s="238" t="e">
        <f>IF(ISBLANK(Glutamine!#REF!),"",Glutamine!#REF!)</f>
        <v>#REF!</v>
      </c>
      <c r="AY32" s="238" t="e">
        <f>IF(ISBLANK(Glutamine!#REF!),"",Glutamine!#REF!)</f>
        <v>#REF!</v>
      </c>
      <c r="AZ32" s="238" t="e">
        <f>IF(ISBLANK(Glutamine!#REF!),"",Glutamine!#REF!)</f>
        <v>#REF!</v>
      </c>
      <c r="BA32" s="238" t="e">
        <f>IF(ISBLANK(Glutamine!#REF!),"",Glutamine!#REF!)</f>
        <v>#REF!</v>
      </c>
      <c r="BB32" s="238" t="e">
        <f>IF(ISBLANK(Glutamine!#REF!),"",Glutamine!#REF!)</f>
        <v>#REF!</v>
      </c>
      <c r="BC32" s="238" t="e">
        <f>IF(ISBLANK(Glutamine!#REF!),"",Glutamine!#REF!)</f>
        <v>#REF!</v>
      </c>
      <c r="BD32" s="238" t="e">
        <f>IF(ISBLANK(Glutamine!#REF!),"",Glutamine!#REF!)</f>
        <v>#REF!</v>
      </c>
      <c r="BE32" s="238" t="e">
        <f>IF(ISBLANK(Glutamine!#REF!),"",Glutamine!#REF!)</f>
        <v>#REF!</v>
      </c>
      <c r="BF32" s="238" t="e">
        <f>IF(ISBLANK(Glutamine!#REF!),"",Glutamine!#REF!)</f>
        <v>#REF!</v>
      </c>
      <c r="BG32" s="238" t="e">
        <f>IF(ISBLANK(Glutamine!#REF!),"",Glutamine!#REF!)</f>
        <v>#REF!</v>
      </c>
      <c r="BH32" s="238" t="e">
        <f>IF(ISBLANK(Glutamine!#REF!),"",Glutamine!#REF!)</f>
        <v>#REF!</v>
      </c>
      <c r="BI32" s="238" t="e">
        <f>IF(ISBLANK(Glutamine!#REF!),"",Glutamine!#REF!)</f>
        <v>#REF!</v>
      </c>
      <c r="BJ32" s="238" t="e">
        <f>IF(ISBLANK(Glutamine!#REF!),"",Glutamine!#REF!)</f>
        <v>#REF!</v>
      </c>
      <c r="BK32" s="238" t="e">
        <f>IF(ISBLANK(Glutamine!#REF!),"",Glutamine!#REF!)</f>
        <v>#REF!</v>
      </c>
      <c r="BL32" s="238" t="e">
        <f>IF(ISBLANK(Glutamine!#REF!),"",Glutamine!#REF!)</f>
        <v>#REF!</v>
      </c>
      <c r="BM32" s="238" t="e">
        <f>IF(ISBLANK(Glutamine!#REF!),"",Glutamine!#REF!)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15.808000428771972</v>
      </c>
      <c r="EL32" s="243">
        <f>IF(ISBLANK('Post Process Calc.'!C32),"",'Post Process Calc.'!C32)</f>
        <v>4.0299860323077877E-2</v>
      </c>
      <c r="EM32" s="243">
        <f>IF(ISBLANK('Post Process Calc.'!D32),"",'Post Process Calc.'!D32)</f>
        <v>-4.8115362171210971E-3</v>
      </c>
      <c r="EN32" s="243">
        <f>IF(ISBLANK('Post Process Calc.'!E32),"",'Post Process Calc.'!E32)</f>
        <v>1.2136623663437176E-3</v>
      </c>
      <c r="EO32" s="243">
        <f>IF(ISBLANK('Post Process Calc.'!F32),"",'Post Process Calc.'!F32)</f>
        <v>-7.6395077537742308E-4</v>
      </c>
      <c r="EP32" s="243">
        <f>IF(ISBLANK('Post Process Calc.'!G32),"",'Post Process Calc.'!G32)</f>
        <v>6.2375254335919551E-4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IF(Glutamine!B24&lt;&gt;0,Glutamine!$B$1,"")</f>
        <v/>
      </c>
      <c r="B33" s="238" t="str">
        <f>IF(ISBLANK(Glutamine!A24),"",Glutamine!A24)</f>
        <v/>
      </c>
      <c r="C33" s="245" t="str">
        <f>IF(ISBLANK(Glutamine!B24),"",Glutamine!B24)</f>
        <v/>
      </c>
      <c r="D33" s="246" t="str">
        <f>IF(ISBLANK(Glutamine!C24),"",Glutamine!C24)</f>
        <v/>
      </c>
      <c r="E33" s="238" t="str">
        <f>IF(ISBLANK(Glutamine!D24),"",Glutamine!D24)</f>
        <v/>
      </c>
      <c r="F33" s="238" t="str">
        <f>IF(ISBLANK(Glutamine!E24),"",Glutamine!E24)</f>
        <v/>
      </c>
      <c r="G33" s="238" t="str">
        <f>IF(ISBLANK(Glutamine!G24),"",Glutamine!G24)</f>
        <v/>
      </c>
      <c r="H33" s="238" t="str">
        <f>IF(ISBLANK(Glutamine!H24),"",Glutamine!H24)</f>
        <v/>
      </c>
      <c r="I33" s="238" t="str">
        <f>IF(ISBLANK(Glutamine!I24),"",Glutamine!I24)</f>
        <v/>
      </c>
      <c r="J33" s="238" t="str">
        <f>IF(ISBLANK(Glutamine!J24),"",Glutamine!J24)</f>
        <v/>
      </c>
      <c r="K33" s="238" t="str">
        <f>IF(ISBLANK(Glutamine!K24),"",Glutamine!K24)</f>
        <v/>
      </c>
      <c r="L33" s="238" t="str">
        <f>IF(ISBLANK(Glutamine!L24),"",Glutamine!L24)</f>
        <v/>
      </c>
      <c r="M33" s="238" t="str">
        <f>IF(ISBLANK(Glutamine!M24),"",Glutamine!M24)</f>
        <v/>
      </c>
      <c r="N33" s="238" t="str">
        <f>IF(ISBLANK(Glutamine!N24),"",Glutamine!N24)</f>
        <v/>
      </c>
      <c r="O33" s="238" t="str">
        <f>IF(ISBLANK(Glutamine!O24),"",Glutamine!O24)</f>
        <v/>
      </c>
      <c r="P33" s="238" t="str">
        <f>IF(ISBLANK(Glutamine!P24),"",Glutamine!P24)</f>
        <v/>
      </c>
      <c r="Q33" s="238" t="str">
        <f>IF(ISBLANK(Glutamine!Q24),"",Glutamine!Q24)</f>
        <v/>
      </c>
      <c r="R33" s="238" t="str">
        <f>IF(ISBLANK(Glutamine!R24),"",Glutamine!R24)</f>
        <v/>
      </c>
      <c r="S33" s="238" t="str">
        <f>IF(ISBLANK(Glutamine!S24),"",Glutamine!S24)</f>
        <v/>
      </c>
      <c r="T33" s="238" t="str">
        <f>IF(ISBLANK(Glutamine!T24),"",Glutamine!T24)</f>
        <v/>
      </c>
      <c r="U33" s="238" t="str">
        <f>IF(ISBLANK(Glutamine!U24),"",Glutamine!U24)</f>
        <v/>
      </c>
      <c r="V33" s="238" t="str">
        <f>IF(ISBLANK(Glutamine!V24),"",Glutamine!V24)</f>
        <v/>
      </c>
      <c r="W33" s="238" t="str">
        <f>IF(ISBLANK(Glutamine!W24),"",Glutamine!W24)</f>
        <v/>
      </c>
      <c r="X33" s="238" t="str">
        <f>IF(ISBLANK(Glutamine!X24),"",Glutamine!X24)</f>
        <v/>
      </c>
      <c r="Y33" s="238" t="str">
        <f>IF(ISBLANK(Glutamine!Y24),"",Glutamine!Y24)</f>
        <v/>
      </c>
      <c r="Z33" s="238" t="str">
        <f>IF(ISBLANK(Glutamine!Z24),"",Glutamine!Z24)</f>
        <v/>
      </c>
      <c r="AA33" s="238" t="str">
        <f>IF(ISBLANK(Glutamine!AA24),"",Glutamine!AA24)</f>
        <v/>
      </c>
      <c r="AB33" s="238" t="str">
        <f>IF(ISBLANK(Glutamine!AB24),"",Glutamine!AB24)</f>
        <v/>
      </c>
      <c r="AC33" s="238" t="str">
        <f>IF(ISBLANK(Glutamine!AC24),"",Glutamine!AC24)</f>
        <v/>
      </c>
      <c r="AD33" s="238" t="str">
        <f>IF(ISBLANK(Glutamine!AD24),"",Glutamine!AD24)</f>
        <v/>
      </c>
      <c r="AE33" s="238" t="str">
        <f>IF(ISBLANK(Glutamine!AE24),"",Glutamine!AE24)</f>
        <v/>
      </c>
      <c r="AF33" s="238" t="str">
        <f>IF(ISBLANK(Glutamine!AF24),"",Glutamine!AF24)</f>
        <v/>
      </c>
      <c r="AG33" s="238" t="str">
        <f>IF(ISBLANK(Glutamine!AG24),"",Glutamine!AG24)</f>
        <v/>
      </c>
      <c r="AH33" s="238" t="str">
        <f>IF(ISBLANK(Glutamine!AH24),"",Glutamine!AH24)</f>
        <v/>
      </c>
      <c r="AI33" s="238" t="str">
        <f>IF(ISBLANK(Glutamine!AI24),"",Glutamine!AI24)</f>
        <v/>
      </c>
      <c r="AJ33" s="238" t="str">
        <f>IF(ISBLANK(Glutamine!AJ24),"",Glutamine!AJ24)</f>
        <v/>
      </c>
      <c r="AK33" s="238" t="str">
        <f>IF(ISBLANK(Glutamine!AK24),"",Glutamine!AK24)</f>
        <v/>
      </c>
      <c r="AL33" s="238" t="str">
        <f>IF(ISBLANK(Glutamine!AL24),"",Glutamine!AL24)</f>
        <v/>
      </c>
      <c r="AM33" s="238" t="str">
        <f>IF(ISBLANK(Glutamine!AM24),"",Glutamine!AM24)</f>
        <v/>
      </c>
      <c r="AN33" s="238" t="str">
        <f>IF(ISBLANK(Glutamine!AN24),"",Glutamine!AN24)</f>
        <v/>
      </c>
      <c r="AO33" s="238" t="str">
        <f>IF(ISBLANK(Glutamine!AO24),"",Glutamine!AO24)</f>
        <v/>
      </c>
      <c r="AP33" s="238" t="str">
        <f>IF(ISBLANK(Glutamine!AP24),"",Glutamine!AP24)</f>
        <v/>
      </c>
      <c r="AQ33" s="238" t="e">
        <f>IF(ISBLANK(Glutamine!#REF!),"",Glutamine!#REF!)</f>
        <v>#REF!</v>
      </c>
      <c r="AR33" s="238" t="e">
        <f>IF(ISBLANK(Glutamine!#REF!),"",Glutamine!#REF!)</f>
        <v>#REF!</v>
      </c>
      <c r="AS33" s="238" t="e">
        <f>IF(ISBLANK(Glutamine!#REF!),"",Glutamine!#REF!)</f>
        <v>#REF!</v>
      </c>
      <c r="AT33" s="238" t="e">
        <f>IF(ISBLANK(Glutamine!#REF!),"",Glutamine!#REF!)</f>
        <v>#REF!</v>
      </c>
      <c r="AU33" s="238" t="e">
        <f>IF(ISBLANK(Glutamine!#REF!),"",Glutamine!#REF!)</f>
        <v>#REF!</v>
      </c>
      <c r="AV33" s="238" t="e">
        <f>IF(ISBLANK(Glutamine!#REF!),"",Glutamine!#REF!)</f>
        <v>#REF!</v>
      </c>
      <c r="AW33" s="238" t="e">
        <f>IF(ISBLANK(Glutamine!#REF!),"",Glutamine!#REF!)</f>
        <v>#REF!</v>
      </c>
      <c r="AX33" s="238" t="e">
        <f>IF(ISBLANK(Glutamine!#REF!),"",Glutamine!#REF!)</f>
        <v>#REF!</v>
      </c>
      <c r="AY33" s="238" t="e">
        <f>IF(ISBLANK(Glutamine!#REF!),"",Glutamine!#REF!)</f>
        <v>#REF!</v>
      </c>
      <c r="AZ33" s="238" t="e">
        <f>IF(ISBLANK(Glutamine!#REF!),"",Glutamine!#REF!)</f>
        <v>#REF!</v>
      </c>
      <c r="BA33" s="238" t="e">
        <f>IF(ISBLANK(Glutamine!#REF!),"",Glutamine!#REF!)</f>
        <v>#REF!</v>
      </c>
      <c r="BB33" s="238" t="e">
        <f>IF(ISBLANK(Glutamine!#REF!),"",Glutamine!#REF!)</f>
        <v>#REF!</v>
      </c>
      <c r="BC33" s="238" t="e">
        <f>IF(ISBLANK(Glutamine!#REF!),"",Glutamine!#REF!)</f>
        <v>#REF!</v>
      </c>
      <c r="BD33" s="238" t="e">
        <f>IF(ISBLANK(Glutamine!#REF!),"",Glutamine!#REF!)</f>
        <v>#REF!</v>
      </c>
      <c r="BE33" s="238" t="e">
        <f>IF(ISBLANK(Glutamine!#REF!),"",Glutamine!#REF!)</f>
        <v>#REF!</v>
      </c>
      <c r="BF33" s="238" t="e">
        <f>IF(ISBLANK(Glutamine!#REF!),"",Glutamine!#REF!)</f>
        <v>#REF!</v>
      </c>
      <c r="BG33" s="238" t="e">
        <f>IF(ISBLANK(Glutamine!#REF!),"",Glutamine!#REF!)</f>
        <v>#REF!</v>
      </c>
      <c r="BH33" s="238" t="e">
        <f>IF(ISBLANK(Glutamine!#REF!),"",Glutamine!#REF!)</f>
        <v>#REF!</v>
      </c>
      <c r="BI33" s="238" t="e">
        <f>IF(ISBLANK(Glutamine!#REF!),"",Glutamine!#REF!)</f>
        <v>#REF!</v>
      </c>
      <c r="BJ33" s="238" t="e">
        <f>IF(ISBLANK(Glutamine!#REF!),"",Glutamine!#REF!)</f>
        <v>#REF!</v>
      </c>
      <c r="BK33" s="238" t="e">
        <f>IF(ISBLANK(Glutamine!#REF!),"",Glutamine!#REF!)</f>
        <v>#REF!</v>
      </c>
      <c r="BL33" s="238" t="e">
        <f>IF(ISBLANK(Glutamine!#REF!),"",Glutamine!#REF!)</f>
        <v>#REF!</v>
      </c>
      <c r="BM33" s="238" t="e">
        <f>IF(ISBLANK(Glutamine!#REF!),"",Glutamine!#REF!)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14.185200078582763</v>
      </c>
      <c r="EL33" s="243">
        <f>IF(ISBLANK('Post Process Calc.'!C33),"",'Post Process Calc.'!C33)</f>
        <v>4.0709785377592005E-2</v>
      </c>
      <c r="EM33" s="243">
        <f>IF(ISBLANK('Post Process Calc.'!D33),"",'Post Process Calc.'!D33)</f>
        <v>8.6841707018281908E-3</v>
      </c>
      <c r="EN33" s="243">
        <f>IF(ISBLANK('Post Process Calc.'!E33),"",'Post Process Calc.'!E33)</f>
        <v>1.0878421764874103E-3</v>
      </c>
      <c r="EO33" s="243">
        <f>IF(ISBLANK('Post Process Calc.'!F33),"",'Post Process Calc.'!F33)</f>
        <v>-4.5541134074237035E-3</v>
      </c>
      <c r="EP33" s="243">
        <f>IF(ISBLANK('Post Process Calc.'!G33),"",'Post Process Calc.'!G33)</f>
        <v>-3.2579216015671725E-4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IF(Glutamine!B25&lt;&gt;0,Glutamine!$B$1,"")</f>
        <v/>
      </c>
      <c r="B34" s="238" t="str">
        <f>IF(ISBLANK(Glutamine!A25),"",Glutamine!A25)</f>
        <v/>
      </c>
      <c r="C34" s="245" t="str">
        <f>IF(ISBLANK(Glutamine!B25),"",Glutamine!B25)</f>
        <v/>
      </c>
      <c r="D34" s="246" t="str">
        <f>IF(ISBLANK(Glutamine!C25),"",Glutamine!C25)</f>
        <v/>
      </c>
      <c r="E34" s="238" t="str">
        <f>IF(ISBLANK(Glutamine!D25),"",Glutamine!D25)</f>
        <v/>
      </c>
      <c r="F34" s="238" t="str">
        <f>IF(ISBLANK(Glutamine!E25),"",Glutamine!E25)</f>
        <v/>
      </c>
      <c r="G34" s="238" t="str">
        <f>IF(ISBLANK(Glutamine!G25),"",Glutamine!G25)</f>
        <v/>
      </c>
      <c r="H34" s="238" t="str">
        <f>IF(ISBLANK(Glutamine!H25),"",Glutamine!H25)</f>
        <v/>
      </c>
      <c r="I34" s="238" t="str">
        <f>IF(ISBLANK(Glutamine!I25),"",Glutamine!I25)</f>
        <v/>
      </c>
      <c r="J34" s="238" t="str">
        <f>IF(ISBLANK(Glutamine!J25),"",Glutamine!J25)</f>
        <v/>
      </c>
      <c r="K34" s="238" t="str">
        <f>IF(ISBLANK(Glutamine!K25),"",Glutamine!K25)</f>
        <v/>
      </c>
      <c r="L34" s="238" t="str">
        <f>IF(ISBLANK(Glutamine!L25),"",Glutamine!L25)</f>
        <v/>
      </c>
      <c r="M34" s="238" t="str">
        <f>IF(ISBLANK(Glutamine!M25),"",Glutamine!M25)</f>
        <v/>
      </c>
      <c r="N34" s="238" t="str">
        <f>IF(ISBLANK(Glutamine!N25),"",Glutamine!N25)</f>
        <v/>
      </c>
      <c r="O34" s="238" t="str">
        <f>IF(ISBLANK(Glutamine!O25),"",Glutamine!O25)</f>
        <v/>
      </c>
      <c r="P34" s="238" t="str">
        <f>IF(ISBLANK(Glutamine!P25),"",Glutamine!P25)</f>
        <v/>
      </c>
      <c r="Q34" s="238" t="str">
        <f>IF(ISBLANK(Glutamine!Q25),"",Glutamine!Q25)</f>
        <v/>
      </c>
      <c r="R34" s="238" t="str">
        <f>IF(ISBLANK(Glutamine!R25),"",Glutamine!R25)</f>
        <v/>
      </c>
      <c r="S34" s="238" t="str">
        <f>IF(ISBLANK(Glutamine!S25),"",Glutamine!S25)</f>
        <v/>
      </c>
      <c r="T34" s="238" t="str">
        <f>IF(ISBLANK(Glutamine!T25),"",Glutamine!T25)</f>
        <v/>
      </c>
      <c r="U34" s="238" t="str">
        <f>IF(ISBLANK(Glutamine!U25),"",Glutamine!U25)</f>
        <v/>
      </c>
      <c r="V34" s="238" t="str">
        <f>IF(ISBLANK(Glutamine!V25),"",Glutamine!V25)</f>
        <v/>
      </c>
      <c r="W34" s="238" t="str">
        <f>IF(ISBLANK(Glutamine!W25),"",Glutamine!W25)</f>
        <v/>
      </c>
      <c r="X34" s="238" t="str">
        <f>IF(ISBLANK(Glutamine!X25),"",Glutamine!X25)</f>
        <v/>
      </c>
      <c r="Y34" s="238" t="str">
        <f>IF(ISBLANK(Glutamine!Y25),"",Glutamine!Y25)</f>
        <v/>
      </c>
      <c r="Z34" s="238" t="str">
        <f>IF(ISBLANK(Glutamine!Z25),"",Glutamine!Z25)</f>
        <v/>
      </c>
      <c r="AA34" s="238" t="str">
        <f>IF(ISBLANK(Glutamine!AA25),"",Glutamine!AA25)</f>
        <v/>
      </c>
      <c r="AB34" s="238" t="str">
        <f>IF(ISBLANK(Glutamine!AB25),"",Glutamine!AB25)</f>
        <v/>
      </c>
      <c r="AC34" s="238" t="str">
        <f>IF(ISBLANK(Glutamine!AC25),"",Glutamine!AC25)</f>
        <v/>
      </c>
      <c r="AD34" s="238" t="str">
        <f>IF(ISBLANK(Glutamine!AD25),"",Glutamine!AD25)</f>
        <v/>
      </c>
      <c r="AE34" s="238" t="str">
        <f>IF(ISBLANK(Glutamine!AE25),"",Glutamine!AE25)</f>
        <v/>
      </c>
      <c r="AF34" s="238" t="str">
        <f>IF(ISBLANK(Glutamine!AF25),"",Glutamine!AF25)</f>
        <v/>
      </c>
      <c r="AG34" s="238" t="str">
        <f>IF(ISBLANK(Glutamine!AG25),"",Glutamine!AG25)</f>
        <v/>
      </c>
      <c r="AH34" s="238" t="str">
        <f>IF(ISBLANK(Glutamine!AH25),"",Glutamine!AH25)</f>
        <v/>
      </c>
      <c r="AI34" s="238" t="str">
        <f>IF(ISBLANK(Glutamine!AI25),"",Glutamine!AI25)</f>
        <v/>
      </c>
      <c r="AJ34" s="238" t="str">
        <f>IF(ISBLANK(Glutamine!AJ25),"",Glutamine!AJ25)</f>
        <v/>
      </c>
      <c r="AK34" s="238" t="str">
        <f>IF(ISBLANK(Glutamine!AK25),"",Glutamine!AK25)</f>
        <v/>
      </c>
      <c r="AL34" s="238" t="str">
        <f>IF(ISBLANK(Glutamine!AL25),"",Glutamine!AL25)</f>
        <v/>
      </c>
      <c r="AM34" s="238" t="str">
        <f>IF(ISBLANK(Glutamine!AM25),"",Glutamine!AM25)</f>
        <v/>
      </c>
      <c r="AN34" s="238" t="str">
        <f>IF(ISBLANK(Glutamine!AN25),"",Glutamine!AN25)</f>
        <v/>
      </c>
      <c r="AO34" s="238" t="str">
        <f>IF(ISBLANK(Glutamine!AO25),"",Glutamine!AO25)</f>
        <v/>
      </c>
      <c r="AP34" s="238" t="str">
        <f>IF(ISBLANK(Glutamine!AP25),"",Glutamine!AP25)</f>
        <v/>
      </c>
      <c r="AQ34" s="238" t="e">
        <f>IF(ISBLANK(Glutamine!#REF!),"",Glutamine!#REF!)</f>
        <v>#REF!</v>
      </c>
      <c r="AR34" s="238" t="e">
        <f>IF(ISBLANK(Glutamine!#REF!),"",Glutamine!#REF!)</f>
        <v>#REF!</v>
      </c>
      <c r="AS34" s="238" t="e">
        <f>IF(ISBLANK(Glutamine!#REF!),"",Glutamine!#REF!)</f>
        <v>#REF!</v>
      </c>
      <c r="AT34" s="238" t="e">
        <f>IF(ISBLANK(Glutamine!#REF!),"",Glutamine!#REF!)</f>
        <v>#REF!</v>
      </c>
      <c r="AU34" s="238" t="e">
        <f>IF(ISBLANK(Glutamine!#REF!),"",Glutamine!#REF!)</f>
        <v>#REF!</v>
      </c>
      <c r="AV34" s="238" t="e">
        <f>IF(ISBLANK(Glutamine!#REF!),"",Glutamine!#REF!)</f>
        <v>#REF!</v>
      </c>
      <c r="AW34" s="238" t="e">
        <f>IF(ISBLANK(Glutamine!#REF!),"",Glutamine!#REF!)</f>
        <v>#REF!</v>
      </c>
      <c r="AX34" s="238" t="e">
        <f>IF(ISBLANK(Glutamine!#REF!),"",Glutamine!#REF!)</f>
        <v>#REF!</v>
      </c>
      <c r="AY34" s="238" t="e">
        <f>IF(ISBLANK(Glutamine!#REF!),"",Glutamine!#REF!)</f>
        <v>#REF!</v>
      </c>
      <c r="AZ34" s="238" t="e">
        <f>IF(ISBLANK(Glutamine!#REF!),"",Glutamine!#REF!)</f>
        <v>#REF!</v>
      </c>
      <c r="BA34" s="238" t="e">
        <f>IF(ISBLANK(Glutamine!#REF!),"",Glutamine!#REF!)</f>
        <v>#REF!</v>
      </c>
      <c r="BB34" s="238" t="e">
        <f>IF(ISBLANK(Glutamine!#REF!),"",Glutamine!#REF!)</f>
        <v>#REF!</v>
      </c>
      <c r="BC34" s="238" t="e">
        <f>IF(ISBLANK(Glutamine!#REF!),"",Glutamine!#REF!)</f>
        <v>#REF!</v>
      </c>
      <c r="BD34" s="238" t="e">
        <f>IF(ISBLANK(Glutamine!#REF!),"",Glutamine!#REF!)</f>
        <v>#REF!</v>
      </c>
      <c r="BE34" s="238" t="e">
        <f>IF(ISBLANK(Glutamine!#REF!),"",Glutamine!#REF!)</f>
        <v>#REF!</v>
      </c>
      <c r="BF34" s="238" t="e">
        <f>IF(ISBLANK(Glutamine!#REF!),"",Glutamine!#REF!)</f>
        <v>#REF!</v>
      </c>
      <c r="BG34" s="238" t="e">
        <f>IF(ISBLANK(Glutamine!#REF!),"",Glutamine!#REF!)</f>
        <v>#REF!</v>
      </c>
      <c r="BH34" s="238" t="e">
        <f>IF(ISBLANK(Glutamine!#REF!),"",Glutamine!#REF!)</f>
        <v>#REF!</v>
      </c>
      <c r="BI34" s="238" t="e">
        <f>IF(ISBLANK(Glutamine!#REF!),"",Glutamine!#REF!)</f>
        <v>#REF!</v>
      </c>
      <c r="BJ34" s="238" t="e">
        <f>IF(ISBLANK(Glutamine!#REF!),"",Glutamine!#REF!)</f>
        <v>#REF!</v>
      </c>
      <c r="BK34" s="238" t="e">
        <f>IF(ISBLANK(Glutamine!#REF!),"",Glutamine!#REF!)</f>
        <v>#REF!</v>
      </c>
      <c r="BL34" s="238" t="e">
        <f>IF(ISBLANK(Glutamine!#REF!),"",Glutamine!#REF!)</f>
        <v>#REF!</v>
      </c>
      <c r="BM34" s="238" t="e">
        <f>IF(ISBLANK(Glutamine!#REF!),"",Glutamine!#REF!)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12.884300096130371</v>
      </c>
      <c r="EL34" s="243">
        <f>IF(ISBLANK('Post Process Calc.'!C34),"",'Post Process Calc.'!C34)</f>
        <v>2.464650022126654E-4</v>
      </c>
      <c r="EM34" s="243">
        <f>IF(ISBLANK('Post Process Calc.'!D34),"",'Post Process Calc.'!D34)</f>
        <v>-4.9434825083795721E-4</v>
      </c>
      <c r="EN34" s="243">
        <f>IF(ISBLANK('Post Process Calc.'!E34),"",'Post Process Calc.'!E34)</f>
        <v>-5.863880389989899E-3</v>
      </c>
      <c r="EO34" s="243">
        <f>IF(ISBLANK('Post Process Calc.'!F34),"",'Post Process Calc.'!F34)</f>
        <v>3.5504462674739584E-3</v>
      </c>
      <c r="EP34" s="243">
        <f>IF(ISBLANK('Post Process Calc.'!G34),"",'Post Process Calc.'!G34)</f>
        <v>7.7439436707646076E-3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IF(Glutamine!B26&lt;&gt;0,Glutamine!$B$1,"")</f>
        <v/>
      </c>
      <c r="B35" s="238" t="str">
        <f>IF(ISBLANK(Glutamine!A26),"",Glutamine!A26)</f>
        <v/>
      </c>
      <c r="C35" s="245" t="str">
        <f>IF(ISBLANK(Glutamine!B26),"",Glutamine!B26)</f>
        <v/>
      </c>
      <c r="D35" s="246" t="str">
        <f>IF(ISBLANK(Glutamine!C26),"",Glutamine!C26)</f>
        <v/>
      </c>
      <c r="E35" s="238" t="str">
        <f>IF(ISBLANK(Glutamine!D26),"",Glutamine!D26)</f>
        <v/>
      </c>
      <c r="F35" s="238" t="str">
        <f>IF(ISBLANK(Glutamine!E26),"",Glutamine!E26)</f>
        <v/>
      </c>
      <c r="G35" s="238" t="str">
        <f>IF(ISBLANK(Glutamine!G26),"",Glutamine!G26)</f>
        <v/>
      </c>
      <c r="H35" s="238" t="str">
        <f>IF(ISBLANK(Glutamine!H26),"",Glutamine!H26)</f>
        <v/>
      </c>
      <c r="I35" s="238" t="str">
        <f>IF(ISBLANK(Glutamine!I26),"",Glutamine!I26)</f>
        <v/>
      </c>
      <c r="J35" s="238" t="str">
        <f>IF(ISBLANK(Glutamine!J26),"",Glutamine!J26)</f>
        <v/>
      </c>
      <c r="K35" s="238" t="str">
        <f>IF(ISBLANK(Glutamine!K26),"",Glutamine!K26)</f>
        <v/>
      </c>
      <c r="L35" s="238" t="str">
        <f>IF(ISBLANK(Glutamine!L26),"",Glutamine!L26)</f>
        <v/>
      </c>
      <c r="M35" s="238" t="str">
        <f>IF(ISBLANK(Glutamine!M26),"",Glutamine!M26)</f>
        <v/>
      </c>
      <c r="N35" s="238" t="str">
        <f>IF(ISBLANK(Glutamine!N26),"",Glutamine!N26)</f>
        <v/>
      </c>
      <c r="O35" s="238" t="str">
        <f>IF(ISBLANK(Glutamine!O26),"",Glutamine!O26)</f>
        <v/>
      </c>
      <c r="P35" s="238" t="str">
        <f>IF(ISBLANK(Glutamine!P26),"",Glutamine!P26)</f>
        <v/>
      </c>
      <c r="Q35" s="238" t="str">
        <f>IF(ISBLANK(Glutamine!Q26),"",Glutamine!Q26)</f>
        <v/>
      </c>
      <c r="R35" s="238" t="str">
        <f>IF(ISBLANK(Glutamine!R26),"",Glutamine!R26)</f>
        <v/>
      </c>
      <c r="S35" s="238" t="str">
        <f>IF(ISBLANK(Glutamine!S26),"",Glutamine!S26)</f>
        <v/>
      </c>
      <c r="T35" s="238" t="str">
        <f>IF(ISBLANK(Glutamine!T26),"",Glutamine!T26)</f>
        <v/>
      </c>
      <c r="U35" s="238" t="str">
        <f>IF(ISBLANK(Glutamine!U26),"",Glutamine!U26)</f>
        <v/>
      </c>
      <c r="V35" s="238" t="str">
        <f>IF(ISBLANK(Glutamine!V26),"",Glutamine!V26)</f>
        <v/>
      </c>
      <c r="W35" s="238" t="str">
        <f>IF(ISBLANK(Glutamine!W26),"",Glutamine!W26)</f>
        <v/>
      </c>
      <c r="X35" s="238" t="str">
        <f>IF(ISBLANK(Glutamine!X26),"",Glutamine!X26)</f>
        <v/>
      </c>
      <c r="Y35" s="238" t="str">
        <f>IF(ISBLANK(Glutamine!Y26),"",Glutamine!Y26)</f>
        <v/>
      </c>
      <c r="Z35" s="238" t="str">
        <f>IF(ISBLANK(Glutamine!Z26),"",Glutamine!Z26)</f>
        <v/>
      </c>
      <c r="AA35" s="238" t="str">
        <f>IF(ISBLANK(Glutamine!AA26),"",Glutamine!AA26)</f>
        <v/>
      </c>
      <c r="AB35" s="238" t="str">
        <f>IF(ISBLANK(Glutamine!AB26),"",Glutamine!AB26)</f>
        <v/>
      </c>
      <c r="AC35" s="238" t="str">
        <f>IF(ISBLANK(Glutamine!AC26),"",Glutamine!AC26)</f>
        <v/>
      </c>
      <c r="AD35" s="238" t="str">
        <f>IF(ISBLANK(Glutamine!AD26),"",Glutamine!AD26)</f>
        <v/>
      </c>
      <c r="AE35" s="238" t="str">
        <f>IF(ISBLANK(Glutamine!AE26),"",Glutamine!AE26)</f>
        <v/>
      </c>
      <c r="AF35" s="238" t="str">
        <f>IF(ISBLANK(Glutamine!AF26),"",Glutamine!AF26)</f>
        <v/>
      </c>
      <c r="AG35" s="238" t="str">
        <f>IF(ISBLANK(Glutamine!AG26),"",Glutamine!AG26)</f>
        <v/>
      </c>
      <c r="AH35" s="238" t="str">
        <f>IF(ISBLANK(Glutamine!AH26),"",Glutamine!AH26)</f>
        <v/>
      </c>
      <c r="AI35" s="238" t="str">
        <f>IF(ISBLANK(Glutamine!AI26),"",Glutamine!AI26)</f>
        <v/>
      </c>
      <c r="AJ35" s="238" t="str">
        <f>IF(ISBLANK(Glutamine!AJ26),"",Glutamine!AJ26)</f>
        <v/>
      </c>
      <c r="AK35" s="238" t="str">
        <f>IF(ISBLANK(Glutamine!AK26),"",Glutamine!AK26)</f>
        <v/>
      </c>
      <c r="AL35" s="238" t="str">
        <f>IF(ISBLANK(Glutamine!AL26),"",Glutamine!AL26)</f>
        <v/>
      </c>
      <c r="AM35" s="238" t="str">
        <f>IF(ISBLANK(Glutamine!AM26),"",Glutamine!AM26)</f>
        <v/>
      </c>
      <c r="AN35" s="238" t="str">
        <f>IF(ISBLANK(Glutamine!AN26),"",Glutamine!AN26)</f>
        <v/>
      </c>
      <c r="AO35" s="238" t="str">
        <f>IF(ISBLANK(Glutamine!AO26),"",Glutamine!AO26)</f>
        <v/>
      </c>
      <c r="AP35" s="238" t="str">
        <f>IF(ISBLANK(Glutamine!AP26),"",Glutamine!AP26)</f>
        <v/>
      </c>
      <c r="AQ35" s="238" t="e">
        <f>IF(ISBLANK(Glutamine!#REF!),"",Glutamine!#REF!)</f>
        <v>#REF!</v>
      </c>
      <c r="AR35" s="238" t="e">
        <f>IF(ISBLANK(Glutamine!#REF!),"",Glutamine!#REF!)</f>
        <v>#REF!</v>
      </c>
      <c r="AS35" s="238" t="e">
        <f>IF(ISBLANK(Glutamine!#REF!),"",Glutamine!#REF!)</f>
        <v>#REF!</v>
      </c>
      <c r="AT35" s="238" t="e">
        <f>IF(ISBLANK(Glutamine!#REF!),"",Glutamine!#REF!)</f>
        <v>#REF!</v>
      </c>
      <c r="AU35" s="238" t="e">
        <f>IF(ISBLANK(Glutamine!#REF!),"",Glutamine!#REF!)</f>
        <v>#REF!</v>
      </c>
      <c r="AV35" s="238" t="e">
        <f>IF(ISBLANK(Glutamine!#REF!),"",Glutamine!#REF!)</f>
        <v>#REF!</v>
      </c>
      <c r="AW35" s="238" t="e">
        <f>IF(ISBLANK(Glutamine!#REF!),"",Glutamine!#REF!)</f>
        <v>#REF!</v>
      </c>
      <c r="AX35" s="238" t="e">
        <f>IF(ISBLANK(Glutamine!#REF!),"",Glutamine!#REF!)</f>
        <v>#REF!</v>
      </c>
      <c r="AY35" s="238" t="e">
        <f>IF(ISBLANK(Glutamine!#REF!),"",Glutamine!#REF!)</f>
        <v>#REF!</v>
      </c>
      <c r="AZ35" s="238" t="e">
        <f>IF(ISBLANK(Glutamine!#REF!),"",Glutamine!#REF!)</f>
        <v>#REF!</v>
      </c>
      <c r="BA35" s="238" t="e">
        <f>IF(ISBLANK(Glutamine!#REF!),"",Glutamine!#REF!)</f>
        <v>#REF!</v>
      </c>
      <c r="BB35" s="238" t="e">
        <f>IF(ISBLANK(Glutamine!#REF!),"",Glutamine!#REF!)</f>
        <v>#REF!</v>
      </c>
      <c r="BC35" s="238" t="e">
        <f>IF(ISBLANK(Glutamine!#REF!),"",Glutamine!#REF!)</f>
        <v>#REF!</v>
      </c>
      <c r="BD35" s="238" t="e">
        <f>IF(ISBLANK(Glutamine!#REF!),"",Glutamine!#REF!)</f>
        <v>#REF!</v>
      </c>
      <c r="BE35" s="238" t="e">
        <f>IF(ISBLANK(Glutamine!#REF!),"",Glutamine!#REF!)</f>
        <v>#REF!</v>
      </c>
      <c r="BF35" s="238" t="e">
        <f>IF(ISBLANK(Glutamine!#REF!),"",Glutamine!#REF!)</f>
        <v>#REF!</v>
      </c>
      <c r="BG35" s="238" t="e">
        <f>IF(ISBLANK(Glutamine!#REF!),"",Glutamine!#REF!)</f>
        <v>#REF!</v>
      </c>
      <c r="BH35" s="238" t="e">
        <f>IF(ISBLANK(Glutamine!#REF!),"",Glutamine!#REF!)</f>
        <v>#REF!</v>
      </c>
      <c r="BI35" s="238" t="e">
        <f>IF(ISBLANK(Glutamine!#REF!),"",Glutamine!#REF!)</f>
        <v>#REF!</v>
      </c>
      <c r="BJ35" s="238" t="e">
        <f>IF(ISBLANK(Glutamine!#REF!),"",Glutamine!#REF!)</f>
        <v>#REF!</v>
      </c>
      <c r="BK35" s="238" t="e">
        <f>IF(ISBLANK(Glutamine!#REF!),"",Glutamine!#REF!)</f>
        <v>#REF!</v>
      </c>
      <c r="BL35" s="238" t="e">
        <f>IF(ISBLANK(Glutamine!#REF!),"",Glutamine!#REF!)</f>
        <v>#REF!</v>
      </c>
      <c r="BM35" s="238" t="e">
        <f>IF(ISBLANK(Glutamine!#REF!),"",Glutamine!#REF!)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IF(Glutamine!B27&lt;&gt;0,Glutamine!$B$1,"")</f>
        <v/>
      </c>
      <c r="B36" s="238" t="str">
        <f>IF(ISBLANK(Glutamine!A27),"",Glutamine!A27)</f>
        <v/>
      </c>
      <c r="C36" s="245" t="str">
        <f>IF(ISBLANK(Glutamine!B27),"",Glutamine!B27)</f>
        <v/>
      </c>
      <c r="D36" s="246" t="str">
        <f>IF(ISBLANK(Glutamine!C27),"",Glutamine!C27)</f>
        <v/>
      </c>
      <c r="E36" s="238" t="str">
        <f>IF(ISBLANK(Glutamine!D27),"",Glutamine!D27)</f>
        <v/>
      </c>
      <c r="F36" s="238" t="str">
        <f>IF(ISBLANK(Glutamine!E27),"",Glutamine!E27)</f>
        <v/>
      </c>
      <c r="G36" s="238" t="str">
        <f>IF(ISBLANK(Glutamine!G27),"",Glutamine!G27)</f>
        <v/>
      </c>
      <c r="H36" s="238" t="str">
        <f>IF(ISBLANK(Glutamine!H27),"",Glutamine!H27)</f>
        <v/>
      </c>
      <c r="I36" s="238" t="str">
        <f>IF(ISBLANK(Glutamine!I27),"",Glutamine!I27)</f>
        <v/>
      </c>
      <c r="J36" s="238" t="str">
        <f>IF(ISBLANK(Glutamine!J27),"",Glutamine!J27)</f>
        <v/>
      </c>
      <c r="K36" s="238" t="str">
        <f>IF(ISBLANK(Glutamine!K27),"",Glutamine!K27)</f>
        <v/>
      </c>
      <c r="L36" s="238" t="str">
        <f>IF(ISBLANK(Glutamine!L27),"",Glutamine!L27)</f>
        <v/>
      </c>
      <c r="M36" s="238" t="str">
        <f>IF(ISBLANK(Glutamine!M27),"",Glutamine!M27)</f>
        <v/>
      </c>
      <c r="N36" s="238" t="str">
        <f>IF(ISBLANK(Glutamine!N27),"",Glutamine!N27)</f>
        <v/>
      </c>
      <c r="O36" s="238" t="str">
        <f>IF(ISBLANK(Glutamine!O27),"",Glutamine!O27)</f>
        <v/>
      </c>
      <c r="P36" s="238" t="str">
        <f>IF(ISBLANK(Glutamine!P27),"",Glutamine!P27)</f>
        <v/>
      </c>
      <c r="Q36" s="238" t="str">
        <f>IF(ISBLANK(Glutamine!Q27),"",Glutamine!Q27)</f>
        <v/>
      </c>
      <c r="R36" s="238" t="str">
        <f>IF(ISBLANK(Glutamine!R27),"",Glutamine!R27)</f>
        <v/>
      </c>
      <c r="S36" s="238" t="str">
        <f>IF(ISBLANK(Glutamine!S27),"",Glutamine!S27)</f>
        <v/>
      </c>
      <c r="T36" s="238" t="str">
        <f>IF(ISBLANK(Glutamine!T27),"",Glutamine!T27)</f>
        <v/>
      </c>
      <c r="U36" s="238" t="str">
        <f>IF(ISBLANK(Glutamine!U27),"",Glutamine!U27)</f>
        <v/>
      </c>
      <c r="V36" s="238" t="str">
        <f>IF(ISBLANK(Glutamine!V27),"",Glutamine!V27)</f>
        <v/>
      </c>
      <c r="W36" s="238" t="str">
        <f>IF(ISBLANK(Glutamine!W27),"",Glutamine!W27)</f>
        <v/>
      </c>
      <c r="X36" s="238" t="str">
        <f>IF(ISBLANK(Glutamine!X27),"",Glutamine!X27)</f>
        <v/>
      </c>
      <c r="Y36" s="238" t="str">
        <f>IF(ISBLANK(Glutamine!Y27),"",Glutamine!Y27)</f>
        <v/>
      </c>
      <c r="Z36" s="238" t="str">
        <f>IF(ISBLANK(Glutamine!Z27),"",Glutamine!Z27)</f>
        <v/>
      </c>
      <c r="AA36" s="238" t="str">
        <f>IF(ISBLANK(Glutamine!AA27),"",Glutamine!AA27)</f>
        <v/>
      </c>
      <c r="AB36" s="238" t="str">
        <f>IF(ISBLANK(Glutamine!AB27),"",Glutamine!AB27)</f>
        <v/>
      </c>
      <c r="AC36" s="238" t="str">
        <f>IF(ISBLANK(Glutamine!AC27),"",Glutamine!AC27)</f>
        <v/>
      </c>
      <c r="AD36" s="238" t="str">
        <f>IF(ISBLANK(Glutamine!AD27),"",Glutamine!AD27)</f>
        <v/>
      </c>
      <c r="AE36" s="238" t="str">
        <f>IF(ISBLANK(Glutamine!AE27),"",Glutamine!AE27)</f>
        <v/>
      </c>
      <c r="AF36" s="238" t="str">
        <f>IF(ISBLANK(Glutamine!AF27),"",Glutamine!AF27)</f>
        <v/>
      </c>
      <c r="AG36" s="238" t="str">
        <f>IF(ISBLANK(Glutamine!AG27),"",Glutamine!AG27)</f>
        <v/>
      </c>
      <c r="AH36" s="238" t="str">
        <f>IF(ISBLANK(Glutamine!AH27),"",Glutamine!AH27)</f>
        <v/>
      </c>
      <c r="AI36" s="238" t="str">
        <f>IF(ISBLANK(Glutamine!AI27),"",Glutamine!AI27)</f>
        <v/>
      </c>
      <c r="AJ36" s="238" t="str">
        <f>IF(ISBLANK(Glutamine!AJ27),"",Glutamine!AJ27)</f>
        <v/>
      </c>
      <c r="AK36" s="238" t="str">
        <f>IF(ISBLANK(Glutamine!AK27),"",Glutamine!AK27)</f>
        <v/>
      </c>
      <c r="AL36" s="238" t="str">
        <f>IF(ISBLANK(Glutamine!AL27),"",Glutamine!AL27)</f>
        <v/>
      </c>
      <c r="AM36" s="238" t="str">
        <f>IF(ISBLANK(Glutamine!AM27),"",Glutamine!AM27)</f>
        <v/>
      </c>
      <c r="AN36" s="238" t="str">
        <f>IF(ISBLANK(Glutamine!AN27),"",Glutamine!AN27)</f>
        <v/>
      </c>
      <c r="AO36" s="238" t="str">
        <f>IF(ISBLANK(Glutamine!AO27),"",Glutamine!AO27)</f>
        <v/>
      </c>
      <c r="AP36" s="238" t="str">
        <f>IF(ISBLANK(Glutamine!AP27),"",Glutamine!AP27)</f>
        <v/>
      </c>
      <c r="AQ36" s="238" t="e">
        <f>IF(ISBLANK(Glutamine!#REF!),"",Glutamine!#REF!)</f>
        <v>#REF!</v>
      </c>
      <c r="AR36" s="238" t="e">
        <f>IF(ISBLANK(Glutamine!#REF!),"",Glutamine!#REF!)</f>
        <v>#REF!</v>
      </c>
      <c r="AS36" s="238" t="e">
        <f>IF(ISBLANK(Glutamine!#REF!),"",Glutamine!#REF!)</f>
        <v>#REF!</v>
      </c>
      <c r="AT36" s="238" t="e">
        <f>IF(ISBLANK(Glutamine!#REF!),"",Glutamine!#REF!)</f>
        <v>#REF!</v>
      </c>
      <c r="AU36" s="238" t="e">
        <f>IF(ISBLANK(Glutamine!#REF!),"",Glutamine!#REF!)</f>
        <v>#REF!</v>
      </c>
      <c r="AV36" s="238" t="e">
        <f>IF(ISBLANK(Glutamine!#REF!),"",Glutamine!#REF!)</f>
        <v>#REF!</v>
      </c>
      <c r="AW36" s="238" t="e">
        <f>IF(ISBLANK(Glutamine!#REF!),"",Glutamine!#REF!)</f>
        <v>#REF!</v>
      </c>
      <c r="AX36" s="238" t="e">
        <f>IF(ISBLANK(Glutamine!#REF!),"",Glutamine!#REF!)</f>
        <v>#REF!</v>
      </c>
      <c r="AY36" s="238" t="e">
        <f>IF(ISBLANK(Glutamine!#REF!),"",Glutamine!#REF!)</f>
        <v>#REF!</v>
      </c>
      <c r="AZ36" s="238" t="e">
        <f>IF(ISBLANK(Glutamine!#REF!),"",Glutamine!#REF!)</f>
        <v>#REF!</v>
      </c>
      <c r="BA36" s="238" t="e">
        <f>IF(ISBLANK(Glutamine!#REF!),"",Glutamine!#REF!)</f>
        <v>#REF!</v>
      </c>
      <c r="BB36" s="238" t="e">
        <f>IF(ISBLANK(Glutamine!#REF!),"",Glutamine!#REF!)</f>
        <v>#REF!</v>
      </c>
      <c r="BC36" s="238" t="e">
        <f>IF(ISBLANK(Glutamine!#REF!),"",Glutamine!#REF!)</f>
        <v>#REF!</v>
      </c>
      <c r="BD36" s="238" t="e">
        <f>IF(ISBLANK(Glutamine!#REF!),"",Glutamine!#REF!)</f>
        <v>#REF!</v>
      </c>
      <c r="BE36" s="238" t="e">
        <f>IF(ISBLANK(Glutamine!#REF!),"",Glutamine!#REF!)</f>
        <v>#REF!</v>
      </c>
      <c r="BF36" s="238" t="e">
        <f>IF(ISBLANK(Glutamine!#REF!),"",Glutamine!#REF!)</f>
        <v>#REF!</v>
      </c>
      <c r="BG36" s="238" t="e">
        <f>IF(ISBLANK(Glutamine!#REF!),"",Glutamine!#REF!)</f>
        <v>#REF!</v>
      </c>
      <c r="BH36" s="238" t="e">
        <f>IF(ISBLANK(Glutamine!#REF!),"",Glutamine!#REF!)</f>
        <v>#REF!</v>
      </c>
      <c r="BI36" s="238" t="e">
        <f>IF(ISBLANK(Glutamine!#REF!),"",Glutamine!#REF!)</f>
        <v>#REF!</v>
      </c>
      <c r="BJ36" s="238" t="e">
        <f>IF(ISBLANK(Glutamine!#REF!),"",Glutamine!#REF!)</f>
        <v>#REF!</v>
      </c>
      <c r="BK36" s="238" t="e">
        <f>IF(ISBLANK(Glutamine!#REF!),"",Glutamine!#REF!)</f>
        <v>#REF!</v>
      </c>
      <c r="BL36" s="238" t="e">
        <f>IF(ISBLANK(Glutamine!#REF!),"",Glutamine!#REF!)</f>
        <v>#REF!</v>
      </c>
      <c r="BM36" s="238" t="e">
        <f>IF(ISBLANK(Glutamine!#REF!),"",Glutamine!#REF!)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IF(Glutamine!B28&lt;&gt;0,Glutamine!$B$1,"")</f>
        <v/>
      </c>
      <c r="B37" s="238" t="str">
        <f>IF(ISBLANK(Glutamine!A28),"",Glutamine!A28)</f>
        <v/>
      </c>
      <c r="C37" s="245" t="str">
        <f>IF(ISBLANK(Glutamine!B28),"",Glutamine!B28)</f>
        <v/>
      </c>
      <c r="D37" s="246" t="str">
        <f>IF(ISBLANK(Glutamine!C28),"",Glutamine!C28)</f>
        <v/>
      </c>
      <c r="E37" s="238" t="str">
        <f>IF(ISBLANK(Glutamine!D28),"",Glutamine!D28)</f>
        <v/>
      </c>
      <c r="F37" s="238" t="str">
        <f>IF(ISBLANK(Glutamine!E28),"",Glutamine!E28)</f>
        <v/>
      </c>
      <c r="G37" s="238" t="str">
        <f>IF(ISBLANK(Glutamine!G28),"",Glutamine!G28)</f>
        <v/>
      </c>
      <c r="H37" s="238" t="str">
        <f>IF(ISBLANK(Glutamine!H28),"",Glutamine!H28)</f>
        <v/>
      </c>
      <c r="I37" s="238" t="str">
        <f>IF(ISBLANK(Glutamine!I28),"",Glutamine!I28)</f>
        <v/>
      </c>
      <c r="J37" s="238" t="str">
        <f>IF(ISBLANK(Glutamine!J28),"",Glutamine!J28)</f>
        <v/>
      </c>
      <c r="K37" s="238" t="str">
        <f>IF(ISBLANK(Glutamine!K28),"",Glutamine!K28)</f>
        <v/>
      </c>
      <c r="L37" s="238" t="str">
        <f>IF(ISBLANK(Glutamine!L28),"",Glutamine!L28)</f>
        <v/>
      </c>
      <c r="M37" s="238" t="str">
        <f>IF(ISBLANK(Glutamine!M28),"",Glutamine!M28)</f>
        <v/>
      </c>
      <c r="N37" s="238" t="str">
        <f>IF(ISBLANK(Glutamine!N28),"",Glutamine!N28)</f>
        <v/>
      </c>
      <c r="O37" s="238" t="str">
        <f>IF(ISBLANK(Glutamine!O28),"",Glutamine!O28)</f>
        <v/>
      </c>
      <c r="P37" s="238" t="str">
        <f>IF(ISBLANK(Glutamine!P28),"",Glutamine!P28)</f>
        <v/>
      </c>
      <c r="Q37" s="238" t="str">
        <f>IF(ISBLANK(Glutamine!Q28),"",Glutamine!Q28)</f>
        <v/>
      </c>
      <c r="R37" s="238" t="str">
        <f>IF(ISBLANK(Glutamine!R28),"",Glutamine!R28)</f>
        <v/>
      </c>
      <c r="S37" s="238" t="str">
        <f>IF(ISBLANK(Glutamine!S28),"",Glutamine!S28)</f>
        <v/>
      </c>
      <c r="T37" s="238" t="str">
        <f>IF(ISBLANK(Glutamine!T28),"",Glutamine!T28)</f>
        <v/>
      </c>
      <c r="U37" s="238" t="str">
        <f>IF(ISBLANK(Glutamine!U28),"",Glutamine!U28)</f>
        <v/>
      </c>
      <c r="V37" s="238" t="str">
        <f>IF(ISBLANK(Glutamine!V28),"",Glutamine!V28)</f>
        <v/>
      </c>
      <c r="W37" s="238" t="str">
        <f>IF(ISBLANK(Glutamine!W28),"",Glutamine!W28)</f>
        <v/>
      </c>
      <c r="X37" s="238" t="str">
        <f>IF(ISBLANK(Glutamine!X28),"",Glutamine!X28)</f>
        <v/>
      </c>
      <c r="Y37" s="238" t="str">
        <f>IF(ISBLANK(Glutamine!Y28),"",Glutamine!Y28)</f>
        <v/>
      </c>
      <c r="Z37" s="238" t="str">
        <f>IF(ISBLANK(Glutamine!Z28),"",Glutamine!Z28)</f>
        <v/>
      </c>
      <c r="AA37" s="238" t="str">
        <f>IF(ISBLANK(Glutamine!AA28),"",Glutamine!AA28)</f>
        <v/>
      </c>
      <c r="AB37" s="238" t="str">
        <f>IF(ISBLANK(Glutamine!AB28),"",Glutamine!AB28)</f>
        <v/>
      </c>
      <c r="AC37" s="238" t="str">
        <f>IF(ISBLANK(Glutamine!AC28),"",Glutamine!AC28)</f>
        <v/>
      </c>
      <c r="AD37" s="238" t="str">
        <f>IF(ISBLANK(Glutamine!AD28),"",Glutamine!AD28)</f>
        <v/>
      </c>
      <c r="AE37" s="238" t="str">
        <f>IF(ISBLANK(Glutamine!AE28),"",Glutamine!AE28)</f>
        <v/>
      </c>
      <c r="AF37" s="238" t="str">
        <f>IF(ISBLANK(Glutamine!AF28),"",Glutamine!AF28)</f>
        <v/>
      </c>
      <c r="AG37" s="238" t="str">
        <f>IF(ISBLANK(Glutamine!AG28),"",Glutamine!AG28)</f>
        <v/>
      </c>
      <c r="AH37" s="238" t="str">
        <f>IF(ISBLANK(Glutamine!AH28),"",Glutamine!AH28)</f>
        <v/>
      </c>
      <c r="AI37" s="238" t="str">
        <f>IF(ISBLANK(Glutamine!AI28),"",Glutamine!AI28)</f>
        <v/>
      </c>
      <c r="AJ37" s="238" t="str">
        <f>IF(ISBLANK(Glutamine!AJ28),"",Glutamine!AJ28)</f>
        <v/>
      </c>
      <c r="AK37" s="238" t="str">
        <f>IF(ISBLANK(Glutamine!AK28),"",Glutamine!AK28)</f>
        <v/>
      </c>
      <c r="AL37" s="238" t="str">
        <f>IF(ISBLANK(Glutamine!AL28),"",Glutamine!AL28)</f>
        <v/>
      </c>
      <c r="AM37" s="238" t="str">
        <f>IF(ISBLANK(Glutamine!AM28),"",Glutamine!AM28)</f>
        <v/>
      </c>
      <c r="AN37" s="238" t="str">
        <f>IF(ISBLANK(Glutamine!AN28),"",Glutamine!AN28)</f>
        <v/>
      </c>
      <c r="AO37" s="238" t="str">
        <f>IF(ISBLANK(Glutamine!AO28),"",Glutamine!AO28)</f>
        <v/>
      </c>
      <c r="AP37" s="238" t="str">
        <f>IF(ISBLANK(Glutamine!AP28),"",Glutamine!AP28)</f>
        <v/>
      </c>
      <c r="AQ37" s="238" t="e">
        <f>IF(ISBLANK(Glutamine!#REF!),"",Glutamine!#REF!)</f>
        <v>#REF!</v>
      </c>
      <c r="AR37" s="238" t="e">
        <f>IF(ISBLANK(Glutamine!#REF!),"",Glutamine!#REF!)</f>
        <v>#REF!</v>
      </c>
      <c r="AS37" s="238" t="e">
        <f>IF(ISBLANK(Glutamine!#REF!),"",Glutamine!#REF!)</f>
        <v>#REF!</v>
      </c>
      <c r="AT37" s="238" t="e">
        <f>IF(ISBLANK(Glutamine!#REF!),"",Glutamine!#REF!)</f>
        <v>#REF!</v>
      </c>
      <c r="AU37" s="238" t="e">
        <f>IF(ISBLANK(Glutamine!#REF!),"",Glutamine!#REF!)</f>
        <v>#REF!</v>
      </c>
      <c r="AV37" s="238" t="e">
        <f>IF(ISBLANK(Glutamine!#REF!),"",Glutamine!#REF!)</f>
        <v>#REF!</v>
      </c>
      <c r="AW37" s="238" t="e">
        <f>IF(ISBLANK(Glutamine!#REF!),"",Glutamine!#REF!)</f>
        <v>#REF!</v>
      </c>
      <c r="AX37" s="238" t="e">
        <f>IF(ISBLANK(Glutamine!#REF!),"",Glutamine!#REF!)</f>
        <v>#REF!</v>
      </c>
      <c r="AY37" s="238" t="e">
        <f>IF(ISBLANK(Glutamine!#REF!),"",Glutamine!#REF!)</f>
        <v>#REF!</v>
      </c>
      <c r="AZ37" s="238" t="e">
        <f>IF(ISBLANK(Glutamine!#REF!),"",Glutamine!#REF!)</f>
        <v>#REF!</v>
      </c>
      <c r="BA37" s="238" t="e">
        <f>IF(ISBLANK(Glutamine!#REF!),"",Glutamine!#REF!)</f>
        <v>#REF!</v>
      </c>
      <c r="BB37" s="238" t="e">
        <f>IF(ISBLANK(Glutamine!#REF!),"",Glutamine!#REF!)</f>
        <v>#REF!</v>
      </c>
      <c r="BC37" s="238" t="e">
        <f>IF(ISBLANK(Glutamine!#REF!),"",Glutamine!#REF!)</f>
        <v>#REF!</v>
      </c>
      <c r="BD37" s="238" t="e">
        <f>IF(ISBLANK(Glutamine!#REF!),"",Glutamine!#REF!)</f>
        <v>#REF!</v>
      </c>
      <c r="BE37" s="238" t="e">
        <f>IF(ISBLANK(Glutamine!#REF!),"",Glutamine!#REF!)</f>
        <v>#REF!</v>
      </c>
      <c r="BF37" s="238" t="e">
        <f>IF(ISBLANK(Glutamine!#REF!),"",Glutamine!#REF!)</f>
        <v>#REF!</v>
      </c>
      <c r="BG37" s="238" t="e">
        <f>IF(ISBLANK(Glutamine!#REF!),"",Glutamine!#REF!)</f>
        <v>#REF!</v>
      </c>
      <c r="BH37" s="238" t="e">
        <f>IF(ISBLANK(Glutamine!#REF!),"",Glutamine!#REF!)</f>
        <v>#REF!</v>
      </c>
      <c r="BI37" s="238" t="e">
        <f>IF(ISBLANK(Glutamine!#REF!),"",Glutamine!#REF!)</f>
        <v>#REF!</v>
      </c>
      <c r="BJ37" s="238" t="e">
        <f>IF(ISBLANK(Glutamine!#REF!),"",Glutamine!#REF!)</f>
        <v>#REF!</v>
      </c>
      <c r="BK37" s="238" t="e">
        <f>IF(ISBLANK(Glutamine!#REF!),"",Glutamine!#REF!)</f>
        <v>#REF!</v>
      </c>
      <c r="BL37" s="238" t="e">
        <f>IF(ISBLANK(Glutamine!#REF!),"",Glutamine!#REF!)</f>
        <v>#REF!</v>
      </c>
      <c r="BM37" s="238" t="e">
        <f>IF(ISBLANK(Glutamine!#REF!),"",Glutamine!#REF!)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IF(Glutamine!B29&lt;&gt;0,Glutamine!$B$1,"")</f>
        <v/>
      </c>
      <c r="B38" s="238" t="str">
        <f>IF(ISBLANK(Glutamine!A29),"",Glutamine!A29)</f>
        <v/>
      </c>
      <c r="C38" s="245" t="str">
        <f>IF(ISBLANK(Glutamine!B29),"",Glutamine!B29)</f>
        <v/>
      </c>
      <c r="D38" s="246" t="str">
        <f>IF(ISBLANK(Glutamine!C29),"",Glutamine!C29)</f>
        <v/>
      </c>
      <c r="E38" s="238" t="str">
        <f>IF(ISBLANK(Glutamine!D29),"",Glutamine!D29)</f>
        <v/>
      </c>
      <c r="F38" s="238" t="str">
        <f>IF(ISBLANK(Glutamine!E29),"",Glutamine!E29)</f>
        <v/>
      </c>
      <c r="G38" s="238" t="str">
        <f>IF(ISBLANK(Glutamine!G29),"",Glutamine!G29)</f>
        <v/>
      </c>
      <c r="H38" s="238" t="str">
        <f>IF(ISBLANK(Glutamine!H29),"",Glutamine!H29)</f>
        <v/>
      </c>
      <c r="I38" s="238" t="str">
        <f>IF(ISBLANK(Glutamine!I29),"",Glutamine!I29)</f>
        <v/>
      </c>
      <c r="J38" s="238" t="str">
        <f>IF(ISBLANK(Glutamine!J29),"",Glutamine!J29)</f>
        <v/>
      </c>
      <c r="K38" s="238" t="str">
        <f>IF(ISBLANK(Glutamine!K29),"",Glutamine!K29)</f>
        <v/>
      </c>
      <c r="L38" s="238" t="str">
        <f>IF(ISBLANK(Glutamine!L29),"",Glutamine!L29)</f>
        <v/>
      </c>
      <c r="M38" s="238" t="str">
        <f>IF(ISBLANK(Glutamine!M29),"",Glutamine!M29)</f>
        <v/>
      </c>
      <c r="N38" s="238" t="str">
        <f>IF(ISBLANK(Glutamine!N29),"",Glutamine!N29)</f>
        <v/>
      </c>
      <c r="O38" s="238" t="str">
        <f>IF(ISBLANK(Glutamine!O29),"",Glutamine!O29)</f>
        <v/>
      </c>
      <c r="P38" s="238" t="str">
        <f>IF(ISBLANK(Glutamine!P29),"",Glutamine!P29)</f>
        <v/>
      </c>
      <c r="Q38" s="238" t="str">
        <f>IF(ISBLANK(Glutamine!Q29),"",Glutamine!Q29)</f>
        <v/>
      </c>
      <c r="R38" s="238" t="str">
        <f>IF(ISBLANK(Glutamine!R29),"",Glutamine!R29)</f>
        <v/>
      </c>
      <c r="S38" s="238" t="str">
        <f>IF(ISBLANK(Glutamine!S29),"",Glutamine!S29)</f>
        <v/>
      </c>
      <c r="T38" s="238" t="str">
        <f>IF(ISBLANK(Glutamine!T29),"",Glutamine!T29)</f>
        <v/>
      </c>
      <c r="U38" s="238" t="str">
        <f>IF(ISBLANK(Glutamine!U29),"",Glutamine!U29)</f>
        <v/>
      </c>
      <c r="V38" s="238" t="str">
        <f>IF(ISBLANK(Glutamine!V29),"",Glutamine!V29)</f>
        <v/>
      </c>
      <c r="W38" s="238" t="str">
        <f>IF(ISBLANK(Glutamine!W29),"",Glutamine!W29)</f>
        <v/>
      </c>
      <c r="X38" s="238" t="str">
        <f>IF(ISBLANK(Glutamine!X29),"",Glutamine!X29)</f>
        <v/>
      </c>
      <c r="Y38" s="238" t="str">
        <f>IF(ISBLANK(Glutamine!Y29),"",Glutamine!Y29)</f>
        <v/>
      </c>
      <c r="Z38" s="238" t="str">
        <f>IF(ISBLANK(Glutamine!Z29),"",Glutamine!Z29)</f>
        <v/>
      </c>
      <c r="AA38" s="238" t="str">
        <f>IF(ISBLANK(Glutamine!AA29),"",Glutamine!AA29)</f>
        <v/>
      </c>
      <c r="AB38" s="238" t="str">
        <f>IF(ISBLANK(Glutamine!AB29),"",Glutamine!AB29)</f>
        <v/>
      </c>
      <c r="AC38" s="238" t="str">
        <f>IF(ISBLANK(Glutamine!AC29),"",Glutamine!AC29)</f>
        <v/>
      </c>
      <c r="AD38" s="238" t="str">
        <f>IF(ISBLANK(Glutamine!AD29),"",Glutamine!AD29)</f>
        <v/>
      </c>
      <c r="AE38" s="238" t="str">
        <f>IF(ISBLANK(Glutamine!AE29),"",Glutamine!AE29)</f>
        <v/>
      </c>
      <c r="AF38" s="238" t="str">
        <f>IF(ISBLANK(Glutamine!AF29),"",Glutamine!AF29)</f>
        <v/>
      </c>
      <c r="AG38" s="238" t="str">
        <f>IF(ISBLANK(Glutamine!AG29),"",Glutamine!AG29)</f>
        <v/>
      </c>
      <c r="AH38" s="238" t="str">
        <f>IF(ISBLANK(Glutamine!AH29),"",Glutamine!AH29)</f>
        <v/>
      </c>
      <c r="AI38" s="238" t="str">
        <f>IF(ISBLANK(Glutamine!AI29),"",Glutamine!AI29)</f>
        <v/>
      </c>
      <c r="AJ38" s="238" t="str">
        <f>IF(ISBLANK(Glutamine!AJ29),"",Glutamine!AJ29)</f>
        <v/>
      </c>
      <c r="AK38" s="238" t="str">
        <f>IF(ISBLANK(Glutamine!AK29),"",Glutamine!AK29)</f>
        <v/>
      </c>
      <c r="AL38" s="238" t="str">
        <f>IF(ISBLANK(Glutamine!AL29),"",Glutamine!AL29)</f>
        <v/>
      </c>
      <c r="AM38" s="238" t="str">
        <f>IF(ISBLANK(Glutamine!AM29),"",Glutamine!AM29)</f>
        <v/>
      </c>
      <c r="AN38" s="238" t="str">
        <f>IF(ISBLANK(Glutamine!AN29),"",Glutamine!AN29)</f>
        <v/>
      </c>
      <c r="AO38" s="238" t="str">
        <f>IF(ISBLANK(Glutamine!AO29),"",Glutamine!AO29)</f>
        <v/>
      </c>
      <c r="AP38" s="238" t="str">
        <f>IF(ISBLANK(Glutamine!AP29),"",Glutamine!AP29)</f>
        <v/>
      </c>
      <c r="AQ38" s="238" t="e">
        <f>IF(ISBLANK(Glutamine!#REF!),"",Glutamine!#REF!)</f>
        <v>#REF!</v>
      </c>
      <c r="AR38" s="238" t="e">
        <f>IF(ISBLANK(Glutamine!#REF!),"",Glutamine!#REF!)</f>
        <v>#REF!</v>
      </c>
      <c r="AS38" s="238" t="e">
        <f>IF(ISBLANK(Glutamine!#REF!),"",Glutamine!#REF!)</f>
        <v>#REF!</v>
      </c>
      <c r="AT38" s="238" t="e">
        <f>IF(ISBLANK(Glutamine!#REF!),"",Glutamine!#REF!)</f>
        <v>#REF!</v>
      </c>
      <c r="AU38" s="238" t="e">
        <f>IF(ISBLANK(Glutamine!#REF!),"",Glutamine!#REF!)</f>
        <v>#REF!</v>
      </c>
      <c r="AV38" s="238" t="e">
        <f>IF(ISBLANK(Glutamine!#REF!),"",Glutamine!#REF!)</f>
        <v>#REF!</v>
      </c>
      <c r="AW38" s="238" t="e">
        <f>IF(ISBLANK(Glutamine!#REF!),"",Glutamine!#REF!)</f>
        <v>#REF!</v>
      </c>
      <c r="AX38" s="238" t="e">
        <f>IF(ISBLANK(Glutamine!#REF!),"",Glutamine!#REF!)</f>
        <v>#REF!</v>
      </c>
      <c r="AY38" s="238" t="e">
        <f>IF(ISBLANK(Glutamine!#REF!),"",Glutamine!#REF!)</f>
        <v>#REF!</v>
      </c>
      <c r="AZ38" s="238" t="e">
        <f>IF(ISBLANK(Glutamine!#REF!),"",Glutamine!#REF!)</f>
        <v>#REF!</v>
      </c>
      <c r="BA38" s="238" t="e">
        <f>IF(ISBLANK(Glutamine!#REF!),"",Glutamine!#REF!)</f>
        <v>#REF!</v>
      </c>
      <c r="BB38" s="238" t="e">
        <f>IF(ISBLANK(Glutamine!#REF!),"",Glutamine!#REF!)</f>
        <v>#REF!</v>
      </c>
      <c r="BC38" s="238" t="e">
        <f>IF(ISBLANK(Glutamine!#REF!),"",Glutamine!#REF!)</f>
        <v>#REF!</v>
      </c>
      <c r="BD38" s="238" t="e">
        <f>IF(ISBLANK(Glutamine!#REF!),"",Glutamine!#REF!)</f>
        <v>#REF!</v>
      </c>
      <c r="BE38" s="238" t="e">
        <f>IF(ISBLANK(Glutamine!#REF!),"",Glutamine!#REF!)</f>
        <v>#REF!</v>
      </c>
      <c r="BF38" s="238" t="e">
        <f>IF(ISBLANK(Glutamine!#REF!),"",Glutamine!#REF!)</f>
        <v>#REF!</v>
      </c>
      <c r="BG38" s="238" t="e">
        <f>IF(ISBLANK(Glutamine!#REF!),"",Glutamine!#REF!)</f>
        <v>#REF!</v>
      </c>
      <c r="BH38" s="238" t="e">
        <f>IF(ISBLANK(Glutamine!#REF!),"",Glutamine!#REF!)</f>
        <v>#REF!</v>
      </c>
      <c r="BI38" s="238" t="e">
        <f>IF(ISBLANK(Glutamine!#REF!),"",Glutamine!#REF!)</f>
        <v>#REF!</v>
      </c>
      <c r="BJ38" s="238" t="e">
        <f>IF(ISBLANK(Glutamine!#REF!),"",Glutamine!#REF!)</f>
        <v>#REF!</v>
      </c>
      <c r="BK38" s="238" t="e">
        <f>IF(ISBLANK(Glutamine!#REF!),"",Glutamine!#REF!)</f>
        <v>#REF!</v>
      </c>
      <c r="BL38" s="238" t="e">
        <f>IF(ISBLANK(Glutamine!#REF!),"",Glutamine!#REF!)</f>
        <v>#REF!</v>
      </c>
      <c r="BM38" s="238" t="e">
        <f>IF(ISBLANK(Glutamine!#REF!),"",Glutamine!#REF!)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IF(Glutamine!B30&lt;&gt;0,Glutamine!$B$1,"")</f>
        <v/>
      </c>
      <c r="B39" s="238" t="str">
        <f>IF(ISBLANK(Glutamine!A30),"",Glutamine!A30)</f>
        <v/>
      </c>
      <c r="C39" s="245" t="str">
        <f>IF(ISBLANK(Glutamine!B30),"",Glutamine!B30)</f>
        <v/>
      </c>
      <c r="D39" s="246" t="str">
        <f>IF(ISBLANK(Glutamine!C30),"",Glutamine!C30)</f>
        <v/>
      </c>
      <c r="E39" s="238" t="str">
        <f>IF(ISBLANK(Glutamine!D30),"",Glutamine!D30)</f>
        <v/>
      </c>
      <c r="F39" s="238" t="str">
        <f>IF(ISBLANK(Glutamine!E30),"",Glutamine!E30)</f>
        <v/>
      </c>
      <c r="G39" s="238" t="str">
        <f>IF(ISBLANK(Glutamine!G30),"",Glutamine!G30)</f>
        <v/>
      </c>
      <c r="H39" s="238" t="str">
        <f>IF(ISBLANK(Glutamine!H30),"",Glutamine!H30)</f>
        <v/>
      </c>
      <c r="I39" s="238" t="str">
        <f>IF(ISBLANK(Glutamine!I30),"",Glutamine!I30)</f>
        <v/>
      </c>
      <c r="J39" s="238" t="str">
        <f>IF(ISBLANK(Glutamine!J30),"",Glutamine!J30)</f>
        <v/>
      </c>
      <c r="K39" s="238" t="str">
        <f>IF(ISBLANK(Glutamine!K30),"",Glutamine!K30)</f>
        <v/>
      </c>
      <c r="L39" s="238" t="str">
        <f>IF(ISBLANK(Glutamine!L30),"",Glutamine!L30)</f>
        <v/>
      </c>
      <c r="M39" s="238" t="str">
        <f>IF(ISBLANK(Glutamine!M30),"",Glutamine!M30)</f>
        <v/>
      </c>
      <c r="N39" s="238" t="str">
        <f>IF(ISBLANK(Glutamine!N30),"",Glutamine!N30)</f>
        <v/>
      </c>
      <c r="O39" s="238" t="str">
        <f>IF(ISBLANK(Glutamine!O30),"",Glutamine!O30)</f>
        <v/>
      </c>
      <c r="P39" s="238" t="str">
        <f>IF(ISBLANK(Glutamine!P30),"",Glutamine!P30)</f>
        <v/>
      </c>
      <c r="Q39" s="238" t="str">
        <f>IF(ISBLANK(Glutamine!Q30),"",Glutamine!Q30)</f>
        <v/>
      </c>
      <c r="R39" s="238" t="str">
        <f>IF(ISBLANK(Glutamine!R30),"",Glutamine!R30)</f>
        <v/>
      </c>
      <c r="S39" s="238" t="str">
        <f>IF(ISBLANK(Glutamine!S30),"",Glutamine!S30)</f>
        <v/>
      </c>
      <c r="T39" s="238" t="str">
        <f>IF(ISBLANK(Glutamine!T30),"",Glutamine!T30)</f>
        <v/>
      </c>
      <c r="U39" s="238" t="str">
        <f>IF(ISBLANK(Glutamine!U30),"",Glutamine!U30)</f>
        <v/>
      </c>
      <c r="V39" s="238" t="str">
        <f>IF(ISBLANK(Glutamine!V30),"",Glutamine!V30)</f>
        <v/>
      </c>
      <c r="W39" s="238" t="str">
        <f>IF(ISBLANK(Glutamine!W30),"",Glutamine!W30)</f>
        <v/>
      </c>
      <c r="X39" s="238" t="str">
        <f>IF(ISBLANK(Glutamine!X30),"",Glutamine!X30)</f>
        <v/>
      </c>
      <c r="Y39" s="238" t="str">
        <f>IF(ISBLANK(Glutamine!Y30),"",Glutamine!Y30)</f>
        <v/>
      </c>
      <c r="Z39" s="238" t="str">
        <f>IF(ISBLANK(Glutamine!Z30),"",Glutamine!Z30)</f>
        <v/>
      </c>
      <c r="AA39" s="238" t="str">
        <f>IF(ISBLANK(Glutamine!AA30),"",Glutamine!AA30)</f>
        <v/>
      </c>
      <c r="AB39" s="238" t="str">
        <f>IF(ISBLANK(Glutamine!AB30),"",Glutamine!AB30)</f>
        <v/>
      </c>
      <c r="AC39" s="238" t="str">
        <f>IF(ISBLANK(Glutamine!AC30),"",Glutamine!AC30)</f>
        <v/>
      </c>
      <c r="AD39" s="238" t="str">
        <f>IF(ISBLANK(Glutamine!AD30),"",Glutamine!AD30)</f>
        <v/>
      </c>
      <c r="AE39" s="238" t="str">
        <f>IF(ISBLANK(Glutamine!AE30),"",Glutamine!AE30)</f>
        <v/>
      </c>
      <c r="AF39" s="238" t="str">
        <f>IF(ISBLANK(Glutamine!AF30),"",Glutamine!AF30)</f>
        <v/>
      </c>
      <c r="AG39" s="238" t="str">
        <f>IF(ISBLANK(Glutamine!AG30),"",Glutamine!AG30)</f>
        <v/>
      </c>
      <c r="AH39" s="238" t="str">
        <f>IF(ISBLANK(Glutamine!AH30),"",Glutamine!AH30)</f>
        <v/>
      </c>
      <c r="AI39" s="238" t="str">
        <f>IF(ISBLANK(Glutamine!AI30),"",Glutamine!AI30)</f>
        <v/>
      </c>
      <c r="AJ39" s="238" t="str">
        <f>IF(ISBLANK(Glutamine!AJ30),"",Glutamine!AJ30)</f>
        <v/>
      </c>
      <c r="AK39" s="238" t="str">
        <f>IF(ISBLANK(Glutamine!AK30),"",Glutamine!AK30)</f>
        <v/>
      </c>
      <c r="AL39" s="238" t="str">
        <f>IF(ISBLANK(Glutamine!AL30),"",Glutamine!AL30)</f>
        <v/>
      </c>
      <c r="AM39" s="238" t="str">
        <f>IF(ISBLANK(Glutamine!AM30),"",Glutamine!AM30)</f>
        <v/>
      </c>
      <c r="AN39" s="238" t="str">
        <f>IF(ISBLANK(Glutamine!AN30),"",Glutamine!AN30)</f>
        <v/>
      </c>
      <c r="AO39" s="238" t="str">
        <f>IF(ISBLANK(Glutamine!AO30),"",Glutamine!AO30)</f>
        <v/>
      </c>
      <c r="AP39" s="238" t="str">
        <f>IF(ISBLANK(Glutamine!AP30),"",Glutamine!AP30)</f>
        <v/>
      </c>
      <c r="AQ39" s="238" t="e">
        <f>IF(ISBLANK(Glutamine!#REF!),"",Glutamine!#REF!)</f>
        <v>#REF!</v>
      </c>
      <c r="AR39" s="238" t="e">
        <f>IF(ISBLANK(Glutamine!#REF!),"",Glutamine!#REF!)</f>
        <v>#REF!</v>
      </c>
      <c r="AS39" s="238" t="e">
        <f>IF(ISBLANK(Glutamine!#REF!),"",Glutamine!#REF!)</f>
        <v>#REF!</v>
      </c>
      <c r="AT39" s="238" t="e">
        <f>IF(ISBLANK(Glutamine!#REF!),"",Glutamine!#REF!)</f>
        <v>#REF!</v>
      </c>
      <c r="AU39" s="238" t="e">
        <f>IF(ISBLANK(Glutamine!#REF!),"",Glutamine!#REF!)</f>
        <v>#REF!</v>
      </c>
      <c r="AV39" s="238" t="e">
        <f>IF(ISBLANK(Glutamine!#REF!),"",Glutamine!#REF!)</f>
        <v>#REF!</v>
      </c>
      <c r="AW39" s="238" t="e">
        <f>IF(ISBLANK(Glutamine!#REF!),"",Glutamine!#REF!)</f>
        <v>#REF!</v>
      </c>
      <c r="AX39" s="238" t="e">
        <f>IF(ISBLANK(Glutamine!#REF!),"",Glutamine!#REF!)</f>
        <v>#REF!</v>
      </c>
      <c r="AY39" s="238" t="e">
        <f>IF(ISBLANK(Glutamine!#REF!),"",Glutamine!#REF!)</f>
        <v>#REF!</v>
      </c>
      <c r="AZ39" s="238" t="e">
        <f>IF(ISBLANK(Glutamine!#REF!),"",Glutamine!#REF!)</f>
        <v>#REF!</v>
      </c>
      <c r="BA39" s="238" t="e">
        <f>IF(ISBLANK(Glutamine!#REF!),"",Glutamine!#REF!)</f>
        <v>#REF!</v>
      </c>
      <c r="BB39" s="238" t="e">
        <f>IF(ISBLANK(Glutamine!#REF!),"",Glutamine!#REF!)</f>
        <v>#REF!</v>
      </c>
      <c r="BC39" s="238" t="e">
        <f>IF(ISBLANK(Glutamine!#REF!),"",Glutamine!#REF!)</f>
        <v>#REF!</v>
      </c>
      <c r="BD39" s="238" t="e">
        <f>IF(ISBLANK(Glutamine!#REF!),"",Glutamine!#REF!)</f>
        <v>#REF!</v>
      </c>
      <c r="BE39" s="238" t="e">
        <f>IF(ISBLANK(Glutamine!#REF!),"",Glutamine!#REF!)</f>
        <v>#REF!</v>
      </c>
      <c r="BF39" s="238" t="e">
        <f>IF(ISBLANK(Glutamine!#REF!),"",Glutamine!#REF!)</f>
        <v>#REF!</v>
      </c>
      <c r="BG39" s="238" t="e">
        <f>IF(ISBLANK(Glutamine!#REF!),"",Glutamine!#REF!)</f>
        <v>#REF!</v>
      </c>
      <c r="BH39" s="238" t="e">
        <f>IF(ISBLANK(Glutamine!#REF!),"",Glutamine!#REF!)</f>
        <v>#REF!</v>
      </c>
      <c r="BI39" s="238" t="e">
        <f>IF(ISBLANK(Glutamine!#REF!),"",Glutamine!#REF!)</f>
        <v>#REF!</v>
      </c>
      <c r="BJ39" s="238" t="e">
        <f>IF(ISBLANK(Glutamine!#REF!),"",Glutamine!#REF!)</f>
        <v>#REF!</v>
      </c>
      <c r="BK39" s="238" t="e">
        <f>IF(ISBLANK(Glutamine!#REF!),"",Glutamine!#REF!)</f>
        <v>#REF!</v>
      </c>
      <c r="BL39" s="238" t="e">
        <f>IF(ISBLANK(Glutamine!#REF!),"",Glutamine!#REF!)</f>
        <v>#REF!</v>
      </c>
      <c r="BM39" s="238" t="e">
        <f>IF(ISBLANK(Glutamine!#REF!),"",Glutamine!#REF!)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IF(Glutamine!B31&lt;&gt;0,Glutamine!$B$1,"")</f>
        <v/>
      </c>
      <c r="B40" s="238" t="str">
        <f>IF(ISBLANK(Glutamine!A31),"",Glutamine!A31)</f>
        <v/>
      </c>
      <c r="C40" s="245" t="str">
        <f>IF(ISBLANK(Glutamine!B31),"",Glutamine!B31)</f>
        <v/>
      </c>
      <c r="D40" s="246" t="str">
        <f>IF(ISBLANK(Glutamine!C31),"",Glutamine!C31)</f>
        <v/>
      </c>
      <c r="E40" s="238" t="str">
        <f>IF(ISBLANK(Glutamine!D31),"",Glutamine!D31)</f>
        <v/>
      </c>
      <c r="F40" s="238" t="str">
        <f>IF(ISBLANK(Glutamine!E31),"",Glutamine!E31)</f>
        <v/>
      </c>
      <c r="G40" s="238" t="str">
        <f>IF(ISBLANK(Glutamine!G31),"",Glutamine!G31)</f>
        <v/>
      </c>
      <c r="H40" s="238" t="str">
        <f>IF(ISBLANK(Glutamine!H31),"",Glutamine!H31)</f>
        <v/>
      </c>
      <c r="I40" s="238" t="str">
        <f>IF(ISBLANK(Glutamine!I31),"",Glutamine!I31)</f>
        <v/>
      </c>
      <c r="J40" s="238" t="str">
        <f>IF(ISBLANK(Glutamine!J31),"",Glutamine!J31)</f>
        <v/>
      </c>
      <c r="K40" s="238" t="str">
        <f>IF(ISBLANK(Glutamine!K31),"",Glutamine!K31)</f>
        <v/>
      </c>
      <c r="L40" s="238" t="str">
        <f>IF(ISBLANK(Glutamine!L31),"",Glutamine!L31)</f>
        <v/>
      </c>
      <c r="M40" s="238" t="str">
        <f>IF(ISBLANK(Glutamine!M31),"",Glutamine!M31)</f>
        <v/>
      </c>
      <c r="N40" s="238" t="str">
        <f>IF(ISBLANK(Glutamine!N31),"",Glutamine!N31)</f>
        <v/>
      </c>
      <c r="O40" s="238" t="str">
        <f>IF(ISBLANK(Glutamine!O31),"",Glutamine!O31)</f>
        <v/>
      </c>
      <c r="P40" s="238" t="str">
        <f>IF(ISBLANK(Glutamine!P31),"",Glutamine!P31)</f>
        <v/>
      </c>
      <c r="Q40" s="238" t="str">
        <f>IF(ISBLANK(Glutamine!Q31),"",Glutamine!Q31)</f>
        <v/>
      </c>
      <c r="R40" s="238" t="str">
        <f>IF(ISBLANK(Glutamine!R31),"",Glutamine!R31)</f>
        <v/>
      </c>
      <c r="S40" s="238" t="str">
        <f>IF(ISBLANK(Glutamine!S31),"",Glutamine!S31)</f>
        <v/>
      </c>
      <c r="T40" s="238" t="str">
        <f>IF(ISBLANK(Glutamine!T31),"",Glutamine!T31)</f>
        <v/>
      </c>
      <c r="U40" s="238" t="str">
        <f>IF(ISBLANK(Glutamine!U31),"",Glutamine!U31)</f>
        <v/>
      </c>
      <c r="V40" s="238" t="str">
        <f>IF(ISBLANK(Glutamine!V31),"",Glutamine!V31)</f>
        <v/>
      </c>
      <c r="W40" s="238" t="str">
        <f>IF(ISBLANK(Glutamine!W31),"",Glutamine!W31)</f>
        <v/>
      </c>
      <c r="X40" s="238" t="str">
        <f>IF(ISBLANK(Glutamine!X31),"",Glutamine!X31)</f>
        <v/>
      </c>
      <c r="Y40" s="238" t="str">
        <f>IF(ISBLANK(Glutamine!Y31),"",Glutamine!Y31)</f>
        <v/>
      </c>
      <c r="Z40" s="238" t="str">
        <f>IF(ISBLANK(Glutamine!Z31),"",Glutamine!Z31)</f>
        <v/>
      </c>
      <c r="AA40" s="238" t="str">
        <f>IF(ISBLANK(Glutamine!AA31),"",Glutamine!AA31)</f>
        <v/>
      </c>
      <c r="AB40" s="238" t="str">
        <f>IF(ISBLANK(Glutamine!AB31),"",Glutamine!AB31)</f>
        <v/>
      </c>
      <c r="AC40" s="238" t="str">
        <f>IF(ISBLANK(Glutamine!AC31),"",Glutamine!AC31)</f>
        <v/>
      </c>
      <c r="AD40" s="238" t="str">
        <f>IF(ISBLANK(Glutamine!AD31),"",Glutamine!AD31)</f>
        <v/>
      </c>
      <c r="AE40" s="238" t="str">
        <f>IF(ISBLANK(Glutamine!AE31),"",Glutamine!AE31)</f>
        <v/>
      </c>
      <c r="AF40" s="238" t="str">
        <f>IF(ISBLANK(Glutamine!AF31),"",Glutamine!AF31)</f>
        <v/>
      </c>
      <c r="AG40" s="238" t="str">
        <f>IF(ISBLANK(Glutamine!AG31),"",Glutamine!AG31)</f>
        <v/>
      </c>
      <c r="AH40" s="238" t="str">
        <f>IF(ISBLANK(Glutamine!AH31),"",Glutamine!AH31)</f>
        <v/>
      </c>
      <c r="AI40" s="238" t="str">
        <f>IF(ISBLANK(Glutamine!AI31),"",Glutamine!AI31)</f>
        <v/>
      </c>
      <c r="AJ40" s="238" t="str">
        <f>IF(ISBLANK(Glutamine!AJ31),"",Glutamine!AJ31)</f>
        <v/>
      </c>
      <c r="AK40" s="238" t="str">
        <f>IF(ISBLANK(Glutamine!AK31),"",Glutamine!AK31)</f>
        <v/>
      </c>
      <c r="AL40" s="238" t="str">
        <f>IF(ISBLANK(Glutamine!AL31),"",Glutamine!AL31)</f>
        <v/>
      </c>
      <c r="AM40" s="238" t="str">
        <f>IF(ISBLANK(Glutamine!AM31),"",Glutamine!AM31)</f>
        <v/>
      </c>
      <c r="AN40" s="238" t="str">
        <f>IF(ISBLANK(Glutamine!AN31),"",Glutamine!AN31)</f>
        <v/>
      </c>
      <c r="AO40" s="238" t="str">
        <f>IF(ISBLANK(Glutamine!AO31),"",Glutamine!AO31)</f>
        <v/>
      </c>
      <c r="AP40" s="238" t="str">
        <f>IF(ISBLANK(Glutamine!AP31),"",Glutamine!AP31)</f>
        <v/>
      </c>
      <c r="AQ40" s="238" t="e">
        <f>IF(ISBLANK(Glutamine!#REF!),"",Glutamine!#REF!)</f>
        <v>#REF!</v>
      </c>
      <c r="AR40" s="238" t="e">
        <f>IF(ISBLANK(Glutamine!#REF!),"",Glutamine!#REF!)</f>
        <v>#REF!</v>
      </c>
      <c r="AS40" s="238" t="e">
        <f>IF(ISBLANK(Glutamine!#REF!),"",Glutamine!#REF!)</f>
        <v>#REF!</v>
      </c>
      <c r="AT40" s="238" t="e">
        <f>IF(ISBLANK(Glutamine!#REF!),"",Glutamine!#REF!)</f>
        <v>#REF!</v>
      </c>
      <c r="AU40" s="238" t="e">
        <f>IF(ISBLANK(Glutamine!#REF!),"",Glutamine!#REF!)</f>
        <v>#REF!</v>
      </c>
      <c r="AV40" s="238" t="e">
        <f>IF(ISBLANK(Glutamine!#REF!),"",Glutamine!#REF!)</f>
        <v>#REF!</v>
      </c>
      <c r="AW40" s="238" t="e">
        <f>IF(ISBLANK(Glutamine!#REF!),"",Glutamine!#REF!)</f>
        <v>#REF!</v>
      </c>
      <c r="AX40" s="238" t="e">
        <f>IF(ISBLANK(Glutamine!#REF!),"",Glutamine!#REF!)</f>
        <v>#REF!</v>
      </c>
      <c r="AY40" s="238" t="e">
        <f>IF(ISBLANK(Glutamine!#REF!),"",Glutamine!#REF!)</f>
        <v>#REF!</v>
      </c>
      <c r="AZ40" s="238" t="e">
        <f>IF(ISBLANK(Glutamine!#REF!),"",Glutamine!#REF!)</f>
        <v>#REF!</v>
      </c>
      <c r="BA40" s="238" t="e">
        <f>IF(ISBLANK(Glutamine!#REF!),"",Glutamine!#REF!)</f>
        <v>#REF!</v>
      </c>
      <c r="BB40" s="238" t="e">
        <f>IF(ISBLANK(Glutamine!#REF!),"",Glutamine!#REF!)</f>
        <v>#REF!</v>
      </c>
      <c r="BC40" s="238" t="e">
        <f>IF(ISBLANK(Glutamine!#REF!),"",Glutamine!#REF!)</f>
        <v>#REF!</v>
      </c>
      <c r="BD40" s="238" t="e">
        <f>IF(ISBLANK(Glutamine!#REF!),"",Glutamine!#REF!)</f>
        <v>#REF!</v>
      </c>
      <c r="BE40" s="238" t="e">
        <f>IF(ISBLANK(Glutamine!#REF!),"",Glutamine!#REF!)</f>
        <v>#REF!</v>
      </c>
      <c r="BF40" s="238" t="e">
        <f>IF(ISBLANK(Glutamine!#REF!),"",Glutamine!#REF!)</f>
        <v>#REF!</v>
      </c>
      <c r="BG40" s="238" t="e">
        <f>IF(ISBLANK(Glutamine!#REF!),"",Glutamine!#REF!)</f>
        <v>#REF!</v>
      </c>
      <c r="BH40" s="238" t="e">
        <f>IF(ISBLANK(Glutamine!#REF!),"",Glutamine!#REF!)</f>
        <v>#REF!</v>
      </c>
      <c r="BI40" s="238" t="e">
        <f>IF(ISBLANK(Glutamine!#REF!),"",Glutamine!#REF!)</f>
        <v>#REF!</v>
      </c>
      <c r="BJ40" s="238" t="e">
        <f>IF(ISBLANK(Glutamine!#REF!),"",Glutamine!#REF!)</f>
        <v>#REF!</v>
      </c>
      <c r="BK40" s="238" t="e">
        <f>IF(ISBLANK(Glutamine!#REF!),"",Glutamine!#REF!)</f>
        <v>#REF!</v>
      </c>
      <c r="BL40" s="238" t="e">
        <f>IF(ISBLANK(Glutamine!#REF!),"",Glutamine!#REF!)</f>
        <v>#REF!</v>
      </c>
      <c r="BM40" s="238" t="e">
        <f>IF(ISBLANK(Glutamine!#REF!),"",Glutamine!#REF!)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IF(Glutamine!B32&lt;&gt;0,Glutamine!$B$1,"")</f>
        <v/>
      </c>
      <c r="B41" s="238" t="str">
        <f>IF(ISBLANK(Glutamine!A32),"",Glutamine!A32)</f>
        <v/>
      </c>
      <c r="C41" s="245" t="str">
        <f>IF(ISBLANK(Glutamine!B32),"",Glutamine!B32)</f>
        <v/>
      </c>
      <c r="D41" s="246" t="str">
        <f>IF(ISBLANK(Glutamine!C32),"",Glutamine!C32)</f>
        <v/>
      </c>
      <c r="E41" s="238" t="str">
        <f>IF(ISBLANK(Glutamine!D32),"",Glutamine!D32)</f>
        <v/>
      </c>
      <c r="F41" s="238" t="str">
        <f>IF(ISBLANK(Glutamine!E32),"",Glutamine!E32)</f>
        <v/>
      </c>
      <c r="G41" s="238" t="str">
        <f>IF(ISBLANK(Glutamine!G32),"",Glutamine!G32)</f>
        <v/>
      </c>
      <c r="H41" s="238" t="str">
        <f>IF(ISBLANK(Glutamine!H32),"",Glutamine!H32)</f>
        <v/>
      </c>
      <c r="I41" s="238" t="str">
        <f>IF(ISBLANK(Glutamine!I32),"",Glutamine!I32)</f>
        <v/>
      </c>
      <c r="J41" s="238" t="str">
        <f>IF(ISBLANK(Glutamine!J32),"",Glutamine!J32)</f>
        <v/>
      </c>
      <c r="K41" s="238" t="str">
        <f>IF(ISBLANK(Glutamine!K32),"",Glutamine!K32)</f>
        <v/>
      </c>
      <c r="L41" s="238" t="str">
        <f>IF(ISBLANK(Glutamine!L32),"",Glutamine!L32)</f>
        <v/>
      </c>
      <c r="M41" s="238" t="str">
        <f>IF(ISBLANK(Glutamine!M32),"",Glutamine!M32)</f>
        <v/>
      </c>
      <c r="N41" s="238" t="str">
        <f>IF(ISBLANK(Glutamine!N32),"",Glutamine!N32)</f>
        <v/>
      </c>
      <c r="O41" s="238" t="str">
        <f>IF(ISBLANK(Glutamine!O32),"",Glutamine!O32)</f>
        <v/>
      </c>
      <c r="P41" s="238" t="str">
        <f>IF(ISBLANK(Glutamine!P32),"",Glutamine!P32)</f>
        <v/>
      </c>
      <c r="Q41" s="238" t="str">
        <f>IF(ISBLANK(Glutamine!Q32),"",Glutamine!Q32)</f>
        <v/>
      </c>
      <c r="R41" s="238" t="str">
        <f>IF(ISBLANK(Glutamine!R32),"",Glutamine!R32)</f>
        <v/>
      </c>
      <c r="S41" s="238" t="str">
        <f>IF(ISBLANK(Glutamine!S32),"",Glutamine!S32)</f>
        <v/>
      </c>
      <c r="T41" s="238" t="str">
        <f>IF(ISBLANK(Glutamine!T32),"",Glutamine!T32)</f>
        <v/>
      </c>
      <c r="U41" s="238" t="str">
        <f>IF(ISBLANK(Glutamine!U32),"",Glutamine!U32)</f>
        <v/>
      </c>
      <c r="V41" s="238" t="str">
        <f>IF(ISBLANK(Glutamine!V32),"",Glutamine!V32)</f>
        <v/>
      </c>
      <c r="W41" s="238" t="str">
        <f>IF(ISBLANK(Glutamine!W32),"",Glutamine!W32)</f>
        <v/>
      </c>
      <c r="X41" s="238" t="str">
        <f>IF(ISBLANK(Glutamine!X32),"",Glutamine!X32)</f>
        <v/>
      </c>
      <c r="Y41" s="238" t="str">
        <f>IF(ISBLANK(Glutamine!Y32),"",Glutamine!Y32)</f>
        <v/>
      </c>
      <c r="Z41" s="238" t="str">
        <f>IF(ISBLANK(Glutamine!Z32),"",Glutamine!Z32)</f>
        <v/>
      </c>
      <c r="AA41" s="238" t="str">
        <f>IF(ISBLANK(Glutamine!AA32),"",Glutamine!AA32)</f>
        <v/>
      </c>
      <c r="AB41" s="238" t="str">
        <f>IF(ISBLANK(Glutamine!AB32),"",Glutamine!AB32)</f>
        <v/>
      </c>
      <c r="AC41" s="238" t="str">
        <f>IF(ISBLANK(Glutamine!AC32),"",Glutamine!AC32)</f>
        <v/>
      </c>
      <c r="AD41" s="238" t="str">
        <f>IF(ISBLANK(Glutamine!AD32),"",Glutamine!AD32)</f>
        <v/>
      </c>
      <c r="AE41" s="238" t="str">
        <f>IF(ISBLANK(Glutamine!AE32),"",Glutamine!AE32)</f>
        <v/>
      </c>
      <c r="AF41" s="238" t="str">
        <f>IF(ISBLANK(Glutamine!AF32),"",Glutamine!AF32)</f>
        <v/>
      </c>
      <c r="AG41" s="238" t="str">
        <f>IF(ISBLANK(Glutamine!AG32),"",Glutamine!AG32)</f>
        <v/>
      </c>
      <c r="AH41" s="238" t="str">
        <f>IF(ISBLANK(Glutamine!AH32),"",Glutamine!AH32)</f>
        <v/>
      </c>
      <c r="AI41" s="238" t="str">
        <f>IF(ISBLANK(Glutamine!AI32),"",Glutamine!AI32)</f>
        <v/>
      </c>
      <c r="AJ41" s="238" t="str">
        <f>IF(ISBLANK(Glutamine!AJ32),"",Glutamine!AJ32)</f>
        <v/>
      </c>
      <c r="AK41" s="238" t="str">
        <f>IF(ISBLANK(Glutamine!AK32),"",Glutamine!AK32)</f>
        <v/>
      </c>
      <c r="AL41" s="238" t="str">
        <f>IF(ISBLANK(Glutamine!AL32),"",Glutamine!AL32)</f>
        <v/>
      </c>
      <c r="AM41" s="238" t="str">
        <f>IF(ISBLANK(Glutamine!AM32),"",Glutamine!AM32)</f>
        <v/>
      </c>
      <c r="AN41" s="238" t="str">
        <f>IF(ISBLANK(Glutamine!AN32),"",Glutamine!AN32)</f>
        <v/>
      </c>
      <c r="AO41" s="238" t="str">
        <f>IF(ISBLANK(Glutamine!AO32),"",Glutamine!AO32)</f>
        <v/>
      </c>
      <c r="AP41" s="238" t="str">
        <f>IF(ISBLANK(Glutamine!AP32),"",Glutamine!AP32)</f>
        <v/>
      </c>
      <c r="AQ41" s="238" t="e">
        <f>IF(ISBLANK(Glutamine!#REF!),"",Glutamine!#REF!)</f>
        <v>#REF!</v>
      </c>
      <c r="AR41" s="238" t="e">
        <f>IF(ISBLANK(Glutamine!#REF!),"",Glutamine!#REF!)</f>
        <v>#REF!</v>
      </c>
      <c r="AS41" s="238" t="e">
        <f>IF(ISBLANK(Glutamine!#REF!),"",Glutamine!#REF!)</f>
        <v>#REF!</v>
      </c>
      <c r="AT41" s="238" t="e">
        <f>IF(ISBLANK(Glutamine!#REF!),"",Glutamine!#REF!)</f>
        <v>#REF!</v>
      </c>
      <c r="AU41" s="238" t="e">
        <f>IF(ISBLANK(Glutamine!#REF!),"",Glutamine!#REF!)</f>
        <v>#REF!</v>
      </c>
      <c r="AV41" s="238" t="e">
        <f>IF(ISBLANK(Glutamine!#REF!),"",Glutamine!#REF!)</f>
        <v>#REF!</v>
      </c>
      <c r="AW41" s="238" t="e">
        <f>IF(ISBLANK(Glutamine!#REF!),"",Glutamine!#REF!)</f>
        <v>#REF!</v>
      </c>
      <c r="AX41" s="238" t="e">
        <f>IF(ISBLANK(Glutamine!#REF!),"",Glutamine!#REF!)</f>
        <v>#REF!</v>
      </c>
      <c r="AY41" s="238" t="e">
        <f>IF(ISBLANK(Glutamine!#REF!),"",Glutamine!#REF!)</f>
        <v>#REF!</v>
      </c>
      <c r="AZ41" s="238" t="e">
        <f>IF(ISBLANK(Glutamine!#REF!),"",Glutamine!#REF!)</f>
        <v>#REF!</v>
      </c>
      <c r="BA41" s="238" t="e">
        <f>IF(ISBLANK(Glutamine!#REF!),"",Glutamine!#REF!)</f>
        <v>#REF!</v>
      </c>
      <c r="BB41" s="238" t="e">
        <f>IF(ISBLANK(Glutamine!#REF!),"",Glutamine!#REF!)</f>
        <v>#REF!</v>
      </c>
      <c r="BC41" s="238" t="e">
        <f>IF(ISBLANK(Glutamine!#REF!),"",Glutamine!#REF!)</f>
        <v>#REF!</v>
      </c>
      <c r="BD41" s="238" t="e">
        <f>IF(ISBLANK(Glutamine!#REF!),"",Glutamine!#REF!)</f>
        <v>#REF!</v>
      </c>
      <c r="BE41" s="238" t="e">
        <f>IF(ISBLANK(Glutamine!#REF!),"",Glutamine!#REF!)</f>
        <v>#REF!</v>
      </c>
      <c r="BF41" s="238" t="e">
        <f>IF(ISBLANK(Glutamine!#REF!),"",Glutamine!#REF!)</f>
        <v>#REF!</v>
      </c>
      <c r="BG41" s="238" t="e">
        <f>IF(ISBLANK(Glutamine!#REF!),"",Glutamine!#REF!)</f>
        <v>#REF!</v>
      </c>
      <c r="BH41" s="238" t="e">
        <f>IF(ISBLANK(Glutamine!#REF!),"",Glutamine!#REF!)</f>
        <v>#REF!</v>
      </c>
      <c r="BI41" s="238" t="e">
        <f>IF(ISBLANK(Glutamine!#REF!),"",Glutamine!#REF!)</f>
        <v>#REF!</v>
      </c>
      <c r="BJ41" s="238" t="e">
        <f>IF(ISBLANK(Glutamine!#REF!),"",Glutamine!#REF!)</f>
        <v>#REF!</v>
      </c>
      <c r="BK41" s="238" t="e">
        <f>IF(ISBLANK(Glutamine!#REF!),"",Glutamine!#REF!)</f>
        <v>#REF!</v>
      </c>
      <c r="BL41" s="238" t="e">
        <f>IF(ISBLANK(Glutamine!#REF!),"",Glutamine!#REF!)</f>
        <v>#REF!</v>
      </c>
      <c r="BM41" s="238" t="e">
        <f>IF(ISBLANK(Glutamine!#REF!),"",Glutamine!#REF!)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IF(Glutamine!B33&lt;&gt;0,Glutamine!$B$1,"")</f>
        <v/>
      </c>
      <c r="B42" s="238" t="str">
        <f>IF(ISBLANK(Glutamine!A33),"",Glutamine!A33)</f>
        <v/>
      </c>
      <c r="C42" s="245" t="str">
        <f>IF(ISBLANK(Glutamine!B33),"",Glutamine!B33)</f>
        <v/>
      </c>
      <c r="D42" s="246" t="str">
        <f>IF(ISBLANK(Glutamine!C33),"",Glutamine!C33)</f>
        <v/>
      </c>
      <c r="E42" s="238" t="str">
        <f>IF(ISBLANK(Glutamine!D33),"",Glutamine!D33)</f>
        <v/>
      </c>
      <c r="F42" s="238" t="str">
        <f>IF(ISBLANK(Glutamine!E33),"",Glutamine!E33)</f>
        <v/>
      </c>
      <c r="G42" s="238" t="str">
        <f>IF(ISBLANK(Glutamine!G33),"",Glutamine!G33)</f>
        <v/>
      </c>
      <c r="H42" s="238" t="str">
        <f>IF(ISBLANK(Glutamine!H33),"",Glutamine!H33)</f>
        <v/>
      </c>
      <c r="I42" s="238" t="str">
        <f>IF(ISBLANK(Glutamine!I33),"",Glutamine!I33)</f>
        <v/>
      </c>
      <c r="J42" s="238" t="str">
        <f>IF(ISBLANK(Glutamine!J33),"",Glutamine!J33)</f>
        <v/>
      </c>
      <c r="K42" s="238" t="str">
        <f>IF(ISBLANK(Glutamine!K33),"",Glutamine!K33)</f>
        <v/>
      </c>
      <c r="L42" s="238" t="str">
        <f>IF(ISBLANK(Glutamine!L33),"",Glutamine!L33)</f>
        <v/>
      </c>
      <c r="M42" s="238" t="str">
        <f>IF(ISBLANK(Glutamine!M33),"",Glutamine!M33)</f>
        <v/>
      </c>
      <c r="N42" s="238" t="str">
        <f>IF(ISBLANK(Glutamine!N33),"",Glutamine!N33)</f>
        <v/>
      </c>
      <c r="O42" s="238" t="str">
        <f>IF(ISBLANK(Glutamine!O33),"",Glutamine!O33)</f>
        <v/>
      </c>
      <c r="P42" s="238" t="str">
        <f>IF(ISBLANK(Glutamine!P33),"",Glutamine!P33)</f>
        <v/>
      </c>
      <c r="Q42" s="238" t="str">
        <f>IF(ISBLANK(Glutamine!Q33),"",Glutamine!Q33)</f>
        <v/>
      </c>
      <c r="R42" s="238" t="str">
        <f>IF(ISBLANK(Glutamine!R33),"",Glutamine!R33)</f>
        <v/>
      </c>
      <c r="S42" s="238" t="str">
        <f>IF(ISBLANK(Glutamine!S33),"",Glutamine!S33)</f>
        <v/>
      </c>
      <c r="T42" s="238" t="str">
        <f>IF(ISBLANK(Glutamine!T33),"",Glutamine!T33)</f>
        <v/>
      </c>
      <c r="U42" s="238" t="str">
        <f>IF(ISBLANK(Glutamine!U33),"",Glutamine!U33)</f>
        <v/>
      </c>
      <c r="V42" s="238" t="str">
        <f>IF(ISBLANK(Glutamine!V33),"",Glutamine!V33)</f>
        <v/>
      </c>
      <c r="W42" s="238" t="str">
        <f>IF(ISBLANK(Glutamine!W33),"",Glutamine!W33)</f>
        <v/>
      </c>
      <c r="X42" s="238" t="str">
        <f>IF(ISBLANK(Glutamine!X33),"",Glutamine!X33)</f>
        <v/>
      </c>
      <c r="Y42" s="238" t="str">
        <f>IF(ISBLANK(Glutamine!Y33),"",Glutamine!Y33)</f>
        <v/>
      </c>
      <c r="Z42" s="238" t="str">
        <f>IF(ISBLANK(Glutamine!Z33),"",Glutamine!Z33)</f>
        <v/>
      </c>
      <c r="AA42" s="238" t="str">
        <f>IF(ISBLANK(Glutamine!AA33),"",Glutamine!AA33)</f>
        <v/>
      </c>
      <c r="AB42" s="238" t="str">
        <f>IF(ISBLANK(Glutamine!AB33),"",Glutamine!AB33)</f>
        <v/>
      </c>
      <c r="AC42" s="238" t="str">
        <f>IF(ISBLANK(Glutamine!AC33),"",Glutamine!AC33)</f>
        <v/>
      </c>
      <c r="AD42" s="238" t="str">
        <f>IF(ISBLANK(Glutamine!AD33),"",Glutamine!AD33)</f>
        <v/>
      </c>
      <c r="AE42" s="238" t="str">
        <f>IF(ISBLANK(Glutamine!AE33),"",Glutamine!AE33)</f>
        <v/>
      </c>
      <c r="AF42" s="238" t="str">
        <f>IF(ISBLANK(Glutamine!AF33),"",Glutamine!AF33)</f>
        <v/>
      </c>
      <c r="AG42" s="238" t="str">
        <f>IF(ISBLANK(Glutamine!AG33),"",Glutamine!AG33)</f>
        <v/>
      </c>
      <c r="AH42" s="238" t="str">
        <f>IF(ISBLANK(Glutamine!AH33),"",Glutamine!AH33)</f>
        <v/>
      </c>
      <c r="AI42" s="238" t="str">
        <f>IF(ISBLANK(Glutamine!AI33),"",Glutamine!AI33)</f>
        <v/>
      </c>
      <c r="AJ42" s="238" t="str">
        <f>IF(ISBLANK(Glutamine!AJ33),"",Glutamine!AJ33)</f>
        <v/>
      </c>
      <c r="AK42" s="238" t="str">
        <f>IF(ISBLANK(Glutamine!AK33),"",Glutamine!AK33)</f>
        <v/>
      </c>
      <c r="AL42" s="238" t="str">
        <f>IF(ISBLANK(Glutamine!AL33),"",Glutamine!AL33)</f>
        <v/>
      </c>
      <c r="AM42" s="238" t="str">
        <f>IF(ISBLANK(Glutamine!AM33),"",Glutamine!AM33)</f>
        <v/>
      </c>
      <c r="AN42" s="238" t="str">
        <f>IF(ISBLANK(Glutamine!AN33),"",Glutamine!AN33)</f>
        <v/>
      </c>
      <c r="AO42" s="238" t="str">
        <f>IF(ISBLANK(Glutamine!AO33),"",Glutamine!AO33)</f>
        <v/>
      </c>
      <c r="AP42" s="238" t="str">
        <f>IF(ISBLANK(Glutamine!AP33),"",Glutamine!AP33)</f>
        <v/>
      </c>
      <c r="AQ42" s="238" t="e">
        <f>IF(ISBLANK(Glutamine!#REF!),"",Glutamine!#REF!)</f>
        <v>#REF!</v>
      </c>
      <c r="AR42" s="238" t="e">
        <f>IF(ISBLANK(Glutamine!#REF!),"",Glutamine!#REF!)</f>
        <v>#REF!</v>
      </c>
      <c r="AS42" s="238" t="e">
        <f>IF(ISBLANK(Glutamine!#REF!),"",Glutamine!#REF!)</f>
        <v>#REF!</v>
      </c>
      <c r="AT42" s="238" t="e">
        <f>IF(ISBLANK(Glutamine!#REF!),"",Glutamine!#REF!)</f>
        <v>#REF!</v>
      </c>
      <c r="AU42" s="238" t="e">
        <f>IF(ISBLANK(Glutamine!#REF!),"",Glutamine!#REF!)</f>
        <v>#REF!</v>
      </c>
      <c r="AV42" s="238" t="e">
        <f>IF(ISBLANK(Glutamine!#REF!),"",Glutamine!#REF!)</f>
        <v>#REF!</v>
      </c>
      <c r="AW42" s="238" t="e">
        <f>IF(ISBLANK(Glutamine!#REF!),"",Glutamine!#REF!)</f>
        <v>#REF!</v>
      </c>
      <c r="AX42" s="238" t="e">
        <f>IF(ISBLANK(Glutamine!#REF!),"",Glutamine!#REF!)</f>
        <v>#REF!</v>
      </c>
      <c r="AY42" s="238" t="e">
        <f>IF(ISBLANK(Glutamine!#REF!),"",Glutamine!#REF!)</f>
        <v>#REF!</v>
      </c>
      <c r="AZ42" s="238" t="e">
        <f>IF(ISBLANK(Glutamine!#REF!),"",Glutamine!#REF!)</f>
        <v>#REF!</v>
      </c>
      <c r="BA42" s="238" t="e">
        <f>IF(ISBLANK(Glutamine!#REF!),"",Glutamine!#REF!)</f>
        <v>#REF!</v>
      </c>
      <c r="BB42" s="238" t="e">
        <f>IF(ISBLANK(Glutamine!#REF!),"",Glutamine!#REF!)</f>
        <v>#REF!</v>
      </c>
      <c r="BC42" s="238" t="e">
        <f>IF(ISBLANK(Glutamine!#REF!),"",Glutamine!#REF!)</f>
        <v>#REF!</v>
      </c>
      <c r="BD42" s="238" t="e">
        <f>IF(ISBLANK(Glutamine!#REF!),"",Glutamine!#REF!)</f>
        <v>#REF!</v>
      </c>
      <c r="BE42" s="238" t="e">
        <f>IF(ISBLANK(Glutamine!#REF!),"",Glutamine!#REF!)</f>
        <v>#REF!</v>
      </c>
      <c r="BF42" s="238" t="e">
        <f>IF(ISBLANK(Glutamine!#REF!),"",Glutamine!#REF!)</f>
        <v>#REF!</v>
      </c>
      <c r="BG42" s="238" t="e">
        <f>IF(ISBLANK(Glutamine!#REF!),"",Glutamine!#REF!)</f>
        <v>#REF!</v>
      </c>
      <c r="BH42" s="238" t="e">
        <f>IF(ISBLANK(Glutamine!#REF!),"",Glutamine!#REF!)</f>
        <v>#REF!</v>
      </c>
      <c r="BI42" s="238" t="e">
        <f>IF(ISBLANK(Glutamine!#REF!),"",Glutamine!#REF!)</f>
        <v>#REF!</v>
      </c>
      <c r="BJ42" s="238" t="e">
        <f>IF(ISBLANK(Glutamine!#REF!),"",Glutamine!#REF!)</f>
        <v>#REF!</v>
      </c>
      <c r="BK42" s="238" t="e">
        <f>IF(ISBLANK(Glutamine!#REF!),"",Glutamine!#REF!)</f>
        <v>#REF!</v>
      </c>
      <c r="BL42" s="238" t="e">
        <f>IF(ISBLANK(Glutamine!#REF!),"",Glutamine!#REF!)</f>
        <v>#REF!</v>
      </c>
      <c r="BM42" s="238" t="e">
        <f>IF(ISBLANK(Glutamine!#REF!),"",Glutamine!#REF!)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IF(Glutamine!B34&lt;&gt;0,Glutamine!$B$1,"")</f>
        <v/>
      </c>
      <c r="B43" s="238" t="str">
        <f>IF(ISBLANK(Glutamine!A34),"",Glutamine!A34)</f>
        <v/>
      </c>
      <c r="C43" s="245" t="str">
        <f>IF(ISBLANK(Glutamine!B34),"",Glutamine!B34)</f>
        <v/>
      </c>
      <c r="D43" s="246" t="str">
        <f>IF(ISBLANK(Glutamine!C34),"",Glutamine!C34)</f>
        <v/>
      </c>
      <c r="E43" s="238" t="str">
        <f>IF(ISBLANK(Glutamine!D34),"",Glutamine!D34)</f>
        <v/>
      </c>
      <c r="F43" s="238" t="str">
        <f>IF(ISBLANK(Glutamine!E34),"",Glutamine!E34)</f>
        <v/>
      </c>
      <c r="G43" s="238" t="str">
        <f>IF(ISBLANK(Glutamine!G34),"",Glutamine!G34)</f>
        <v/>
      </c>
      <c r="H43" s="238" t="str">
        <f>IF(ISBLANK(Glutamine!H34),"",Glutamine!H34)</f>
        <v/>
      </c>
      <c r="I43" s="238" t="str">
        <f>IF(ISBLANK(Glutamine!I34),"",Glutamine!I34)</f>
        <v/>
      </c>
      <c r="J43" s="238" t="str">
        <f>IF(ISBLANK(Glutamine!J34),"",Glutamine!J34)</f>
        <v/>
      </c>
      <c r="K43" s="238" t="str">
        <f>IF(ISBLANK(Glutamine!K34),"",Glutamine!K34)</f>
        <v/>
      </c>
      <c r="L43" s="238" t="str">
        <f>IF(ISBLANK(Glutamine!L34),"",Glutamine!L34)</f>
        <v/>
      </c>
      <c r="M43" s="238" t="str">
        <f>IF(ISBLANK(Glutamine!M34),"",Glutamine!M34)</f>
        <v/>
      </c>
      <c r="N43" s="238" t="str">
        <f>IF(ISBLANK(Glutamine!N34),"",Glutamine!N34)</f>
        <v/>
      </c>
      <c r="O43" s="238" t="str">
        <f>IF(ISBLANK(Glutamine!O34),"",Glutamine!O34)</f>
        <v/>
      </c>
      <c r="P43" s="238" t="str">
        <f>IF(ISBLANK(Glutamine!P34),"",Glutamine!P34)</f>
        <v/>
      </c>
      <c r="Q43" s="238" t="str">
        <f>IF(ISBLANK(Glutamine!Q34),"",Glutamine!Q34)</f>
        <v/>
      </c>
      <c r="R43" s="238" t="str">
        <f>IF(ISBLANK(Glutamine!R34),"",Glutamine!R34)</f>
        <v/>
      </c>
      <c r="S43" s="238" t="str">
        <f>IF(ISBLANK(Glutamine!S34),"",Glutamine!S34)</f>
        <v/>
      </c>
      <c r="T43" s="238" t="str">
        <f>IF(ISBLANK(Glutamine!T34),"",Glutamine!T34)</f>
        <v/>
      </c>
      <c r="U43" s="238" t="str">
        <f>IF(ISBLANK(Glutamine!U34),"",Glutamine!U34)</f>
        <v/>
      </c>
      <c r="V43" s="238" t="str">
        <f>IF(ISBLANK(Glutamine!V34),"",Glutamine!V34)</f>
        <v/>
      </c>
      <c r="W43" s="238" t="str">
        <f>IF(ISBLANK(Glutamine!W34),"",Glutamine!W34)</f>
        <v/>
      </c>
      <c r="X43" s="238" t="str">
        <f>IF(ISBLANK(Glutamine!X34),"",Glutamine!X34)</f>
        <v/>
      </c>
      <c r="Y43" s="238" t="str">
        <f>IF(ISBLANK(Glutamine!Y34),"",Glutamine!Y34)</f>
        <v/>
      </c>
      <c r="Z43" s="238" t="str">
        <f>IF(ISBLANK(Glutamine!Z34),"",Glutamine!Z34)</f>
        <v/>
      </c>
      <c r="AA43" s="238" t="str">
        <f>IF(ISBLANK(Glutamine!AA34),"",Glutamine!AA34)</f>
        <v/>
      </c>
      <c r="AB43" s="238" t="str">
        <f>IF(ISBLANK(Glutamine!AB34),"",Glutamine!AB34)</f>
        <v/>
      </c>
      <c r="AC43" s="238" t="str">
        <f>IF(ISBLANK(Glutamine!AC34),"",Glutamine!AC34)</f>
        <v/>
      </c>
      <c r="AD43" s="238" t="str">
        <f>IF(ISBLANK(Glutamine!AD34),"",Glutamine!AD34)</f>
        <v/>
      </c>
      <c r="AE43" s="238" t="str">
        <f>IF(ISBLANK(Glutamine!AE34),"",Glutamine!AE34)</f>
        <v/>
      </c>
      <c r="AF43" s="238" t="str">
        <f>IF(ISBLANK(Glutamine!AF34),"",Glutamine!AF34)</f>
        <v/>
      </c>
      <c r="AG43" s="238" t="str">
        <f>IF(ISBLANK(Glutamine!AG34),"",Glutamine!AG34)</f>
        <v/>
      </c>
      <c r="AH43" s="238" t="str">
        <f>IF(ISBLANK(Glutamine!AH34),"",Glutamine!AH34)</f>
        <v/>
      </c>
      <c r="AI43" s="238" t="str">
        <f>IF(ISBLANK(Glutamine!AI34),"",Glutamine!AI34)</f>
        <v/>
      </c>
      <c r="AJ43" s="238" t="str">
        <f>IF(ISBLANK(Glutamine!AJ34),"",Glutamine!AJ34)</f>
        <v/>
      </c>
      <c r="AK43" s="238" t="str">
        <f>IF(ISBLANK(Glutamine!AK34),"",Glutamine!AK34)</f>
        <v/>
      </c>
      <c r="AL43" s="238" t="str">
        <f>IF(ISBLANK(Glutamine!AL34),"",Glutamine!AL34)</f>
        <v/>
      </c>
      <c r="AM43" s="238" t="str">
        <f>IF(ISBLANK(Glutamine!AM34),"",Glutamine!AM34)</f>
        <v/>
      </c>
      <c r="AN43" s="238" t="str">
        <f>IF(ISBLANK(Glutamine!AN34),"",Glutamine!AN34)</f>
        <v/>
      </c>
      <c r="AO43" s="238" t="str">
        <f>IF(ISBLANK(Glutamine!AO34),"",Glutamine!AO34)</f>
        <v/>
      </c>
      <c r="AP43" s="238" t="str">
        <f>IF(ISBLANK(Glutamine!AP34),"",Glutamine!AP34)</f>
        <v/>
      </c>
      <c r="AQ43" s="238" t="e">
        <f>IF(ISBLANK(Glutamine!#REF!),"",Glutamine!#REF!)</f>
        <v>#REF!</v>
      </c>
      <c r="AR43" s="238" t="e">
        <f>IF(ISBLANK(Glutamine!#REF!),"",Glutamine!#REF!)</f>
        <v>#REF!</v>
      </c>
      <c r="AS43" s="238" t="e">
        <f>IF(ISBLANK(Glutamine!#REF!),"",Glutamine!#REF!)</f>
        <v>#REF!</v>
      </c>
      <c r="AT43" s="238" t="e">
        <f>IF(ISBLANK(Glutamine!#REF!),"",Glutamine!#REF!)</f>
        <v>#REF!</v>
      </c>
      <c r="AU43" s="238" t="e">
        <f>IF(ISBLANK(Glutamine!#REF!),"",Glutamine!#REF!)</f>
        <v>#REF!</v>
      </c>
      <c r="AV43" s="238" t="e">
        <f>IF(ISBLANK(Glutamine!#REF!),"",Glutamine!#REF!)</f>
        <v>#REF!</v>
      </c>
      <c r="AW43" s="238" t="e">
        <f>IF(ISBLANK(Glutamine!#REF!),"",Glutamine!#REF!)</f>
        <v>#REF!</v>
      </c>
      <c r="AX43" s="238" t="e">
        <f>IF(ISBLANK(Glutamine!#REF!),"",Glutamine!#REF!)</f>
        <v>#REF!</v>
      </c>
      <c r="AY43" s="238" t="e">
        <f>IF(ISBLANK(Glutamine!#REF!),"",Glutamine!#REF!)</f>
        <v>#REF!</v>
      </c>
      <c r="AZ43" s="238" t="e">
        <f>IF(ISBLANK(Glutamine!#REF!),"",Glutamine!#REF!)</f>
        <v>#REF!</v>
      </c>
      <c r="BA43" s="238" t="e">
        <f>IF(ISBLANK(Glutamine!#REF!),"",Glutamine!#REF!)</f>
        <v>#REF!</v>
      </c>
      <c r="BB43" s="238" t="e">
        <f>IF(ISBLANK(Glutamine!#REF!),"",Glutamine!#REF!)</f>
        <v>#REF!</v>
      </c>
      <c r="BC43" s="238" t="e">
        <f>IF(ISBLANK(Glutamine!#REF!),"",Glutamine!#REF!)</f>
        <v>#REF!</v>
      </c>
      <c r="BD43" s="238" t="e">
        <f>IF(ISBLANK(Glutamine!#REF!),"",Glutamine!#REF!)</f>
        <v>#REF!</v>
      </c>
      <c r="BE43" s="238" t="e">
        <f>IF(ISBLANK(Glutamine!#REF!),"",Glutamine!#REF!)</f>
        <v>#REF!</v>
      </c>
      <c r="BF43" s="238" t="e">
        <f>IF(ISBLANK(Glutamine!#REF!),"",Glutamine!#REF!)</f>
        <v>#REF!</v>
      </c>
      <c r="BG43" s="238" t="e">
        <f>IF(ISBLANK(Glutamine!#REF!),"",Glutamine!#REF!)</f>
        <v>#REF!</v>
      </c>
      <c r="BH43" s="238" t="e">
        <f>IF(ISBLANK(Glutamine!#REF!),"",Glutamine!#REF!)</f>
        <v>#REF!</v>
      </c>
      <c r="BI43" s="238" t="e">
        <f>IF(ISBLANK(Glutamine!#REF!),"",Glutamine!#REF!)</f>
        <v>#REF!</v>
      </c>
      <c r="BJ43" s="238" t="e">
        <f>IF(ISBLANK(Glutamine!#REF!),"",Glutamine!#REF!)</f>
        <v>#REF!</v>
      </c>
      <c r="BK43" s="238" t="e">
        <f>IF(ISBLANK(Glutamine!#REF!),"",Glutamine!#REF!)</f>
        <v>#REF!</v>
      </c>
      <c r="BL43" s="238" t="e">
        <f>IF(ISBLANK(Glutamine!#REF!),"",Glutamine!#REF!)</f>
        <v>#REF!</v>
      </c>
      <c r="BM43" s="238" t="e">
        <f>IF(ISBLANK(Glutamine!#REF!),"",Glutamine!#REF!)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IF(Glutamine!B35&lt;&gt;0,Glutamine!$B$1,"")</f>
        <v/>
      </c>
      <c r="B44" s="238" t="str">
        <f>IF(ISBLANK(Glutamine!A35),"",Glutamine!A35)</f>
        <v/>
      </c>
      <c r="C44" s="245" t="str">
        <f>IF(ISBLANK(Glutamine!B35),"",Glutamine!B35)</f>
        <v/>
      </c>
      <c r="D44" s="246" t="str">
        <f>IF(ISBLANK(Glutamine!C35),"",Glutamine!C35)</f>
        <v/>
      </c>
      <c r="E44" s="238" t="str">
        <f>IF(ISBLANK(Glutamine!D35),"",Glutamine!D35)</f>
        <v/>
      </c>
      <c r="F44" s="238" t="str">
        <f>IF(ISBLANK(Glutamine!E35),"",Glutamine!E35)</f>
        <v/>
      </c>
      <c r="G44" s="238" t="str">
        <f>IF(ISBLANK(Glutamine!G35),"",Glutamine!G35)</f>
        <v/>
      </c>
      <c r="H44" s="238" t="str">
        <f>IF(ISBLANK(Glutamine!H35),"",Glutamine!H35)</f>
        <v/>
      </c>
      <c r="I44" s="238" t="str">
        <f>IF(ISBLANK(Glutamine!I35),"",Glutamine!I35)</f>
        <v/>
      </c>
      <c r="J44" s="238" t="str">
        <f>IF(ISBLANK(Glutamine!J35),"",Glutamine!J35)</f>
        <v/>
      </c>
      <c r="K44" s="238" t="str">
        <f>IF(ISBLANK(Glutamine!K35),"",Glutamine!K35)</f>
        <v/>
      </c>
      <c r="L44" s="238" t="str">
        <f>IF(ISBLANK(Glutamine!L35),"",Glutamine!L35)</f>
        <v/>
      </c>
      <c r="M44" s="238" t="str">
        <f>IF(ISBLANK(Glutamine!M35),"",Glutamine!M35)</f>
        <v/>
      </c>
      <c r="N44" s="238" t="str">
        <f>IF(ISBLANK(Glutamine!N35),"",Glutamine!N35)</f>
        <v/>
      </c>
      <c r="O44" s="238" t="str">
        <f>IF(ISBLANK(Glutamine!O35),"",Glutamine!O35)</f>
        <v/>
      </c>
      <c r="P44" s="238" t="str">
        <f>IF(ISBLANK(Glutamine!P35),"",Glutamine!P35)</f>
        <v/>
      </c>
      <c r="Q44" s="238" t="str">
        <f>IF(ISBLANK(Glutamine!Q35),"",Glutamine!Q35)</f>
        <v/>
      </c>
      <c r="R44" s="238" t="str">
        <f>IF(ISBLANK(Glutamine!R35),"",Glutamine!R35)</f>
        <v/>
      </c>
      <c r="S44" s="238" t="str">
        <f>IF(ISBLANK(Glutamine!S35),"",Glutamine!S35)</f>
        <v/>
      </c>
      <c r="T44" s="238" t="str">
        <f>IF(ISBLANK(Glutamine!T35),"",Glutamine!T35)</f>
        <v/>
      </c>
      <c r="U44" s="238" t="str">
        <f>IF(ISBLANK(Glutamine!U35),"",Glutamine!U35)</f>
        <v/>
      </c>
      <c r="V44" s="238" t="str">
        <f>IF(ISBLANK(Glutamine!V35),"",Glutamine!V35)</f>
        <v/>
      </c>
      <c r="W44" s="238" t="str">
        <f>IF(ISBLANK(Glutamine!W35),"",Glutamine!W35)</f>
        <v/>
      </c>
      <c r="X44" s="238" t="str">
        <f>IF(ISBLANK(Glutamine!X35),"",Glutamine!X35)</f>
        <v/>
      </c>
      <c r="Y44" s="238" t="str">
        <f>IF(ISBLANK(Glutamine!Y35),"",Glutamine!Y35)</f>
        <v/>
      </c>
      <c r="Z44" s="238" t="str">
        <f>IF(ISBLANK(Glutamine!Z35),"",Glutamine!Z35)</f>
        <v/>
      </c>
      <c r="AA44" s="238" t="str">
        <f>IF(ISBLANK(Glutamine!AA35),"",Glutamine!AA35)</f>
        <v/>
      </c>
      <c r="AB44" s="238" t="str">
        <f>IF(ISBLANK(Glutamine!AB35),"",Glutamine!AB35)</f>
        <v/>
      </c>
      <c r="AC44" s="238" t="str">
        <f>IF(ISBLANK(Glutamine!AC35),"",Glutamine!AC35)</f>
        <v/>
      </c>
      <c r="AD44" s="238" t="str">
        <f>IF(ISBLANK(Glutamine!AD35),"",Glutamine!AD35)</f>
        <v/>
      </c>
      <c r="AE44" s="238" t="str">
        <f>IF(ISBLANK(Glutamine!AE35),"",Glutamine!AE35)</f>
        <v/>
      </c>
      <c r="AF44" s="238" t="str">
        <f>IF(ISBLANK(Glutamine!AF35),"",Glutamine!AF35)</f>
        <v/>
      </c>
      <c r="AG44" s="238" t="str">
        <f>IF(ISBLANK(Glutamine!AG35),"",Glutamine!AG35)</f>
        <v/>
      </c>
      <c r="AH44" s="238" t="str">
        <f>IF(ISBLANK(Glutamine!AH35),"",Glutamine!AH35)</f>
        <v/>
      </c>
      <c r="AI44" s="238" t="str">
        <f>IF(ISBLANK(Glutamine!AI35),"",Glutamine!AI35)</f>
        <v/>
      </c>
      <c r="AJ44" s="238" t="str">
        <f>IF(ISBLANK(Glutamine!AJ35),"",Glutamine!AJ35)</f>
        <v/>
      </c>
      <c r="AK44" s="238" t="str">
        <f>IF(ISBLANK(Glutamine!AK35),"",Glutamine!AK35)</f>
        <v/>
      </c>
      <c r="AL44" s="238" t="str">
        <f>IF(ISBLANK(Glutamine!AL35),"",Glutamine!AL35)</f>
        <v/>
      </c>
      <c r="AM44" s="238" t="str">
        <f>IF(ISBLANK(Glutamine!AM35),"",Glutamine!AM35)</f>
        <v/>
      </c>
      <c r="AN44" s="238" t="str">
        <f>IF(ISBLANK(Glutamine!AN35),"",Glutamine!AN35)</f>
        <v/>
      </c>
      <c r="AO44" s="238" t="str">
        <f>IF(ISBLANK(Glutamine!AO35),"",Glutamine!AO35)</f>
        <v/>
      </c>
      <c r="AP44" s="238" t="str">
        <f>IF(ISBLANK(Glutamine!AP35),"",Glutamine!AP35)</f>
        <v/>
      </c>
      <c r="AQ44" s="238" t="e">
        <f>IF(ISBLANK(Glutamine!#REF!),"",Glutamine!#REF!)</f>
        <v>#REF!</v>
      </c>
      <c r="AR44" s="238" t="e">
        <f>IF(ISBLANK(Glutamine!#REF!),"",Glutamine!#REF!)</f>
        <v>#REF!</v>
      </c>
      <c r="AS44" s="238" t="e">
        <f>IF(ISBLANK(Glutamine!#REF!),"",Glutamine!#REF!)</f>
        <v>#REF!</v>
      </c>
      <c r="AT44" s="238" t="e">
        <f>IF(ISBLANK(Glutamine!#REF!),"",Glutamine!#REF!)</f>
        <v>#REF!</v>
      </c>
      <c r="AU44" s="238" t="e">
        <f>IF(ISBLANK(Glutamine!#REF!),"",Glutamine!#REF!)</f>
        <v>#REF!</v>
      </c>
      <c r="AV44" s="238" t="e">
        <f>IF(ISBLANK(Glutamine!#REF!),"",Glutamine!#REF!)</f>
        <v>#REF!</v>
      </c>
      <c r="AW44" s="238" t="e">
        <f>IF(ISBLANK(Glutamine!#REF!),"",Glutamine!#REF!)</f>
        <v>#REF!</v>
      </c>
      <c r="AX44" s="238" t="e">
        <f>IF(ISBLANK(Glutamine!#REF!),"",Glutamine!#REF!)</f>
        <v>#REF!</v>
      </c>
      <c r="AY44" s="238" t="e">
        <f>IF(ISBLANK(Glutamine!#REF!),"",Glutamine!#REF!)</f>
        <v>#REF!</v>
      </c>
      <c r="AZ44" s="238" t="e">
        <f>IF(ISBLANK(Glutamine!#REF!),"",Glutamine!#REF!)</f>
        <v>#REF!</v>
      </c>
      <c r="BA44" s="238" t="e">
        <f>IF(ISBLANK(Glutamine!#REF!),"",Glutamine!#REF!)</f>
        <v>#REF!</v>
      </c>
      <c r="BB44" s="238" t="e">
        <f>IF(ISBLANK(Glutamine!#REF!),"",Glutamine!#REF!)</f>
        <v>#REF!</v>
      </c>
      <c r="BC44" s="238" t="e">
        <f>IF(ISBLANK(Glutamine!#REF!),"",Glutamine!#REF!)</f>
        <v>#REF!</v>
      </c>
      <c r="BD44" s="238" t="e">
        <f>IF(ISBLANK(Glutamine!#REF!),"",Glutamine!#REF!)</f>
        <v>#REF!</v>
      </c>
      <c r="BE44" s="238" t="e">
        <f>IF(ISBLANK(Glutamine!#REF!),"",Glutamine!#REF!)</f>
        <v>#REF!</v>
      </c>
      <c r="BF44" s="238" t="e">
        <f>IF(ISBLANK(Glutamine!#REF!),"",Glutamine!#REF!)</f>
        <v>#REF!</v>
      </c>
      <c r="BG44" s="238" t="e">
        <f>IF(ISBLANK(Glutamine!#REF!),"",Glutamine!#REF!)</f>
        <v>#REF!</v>
      </c>
      <c r="BH44" s="238" t="e">
        <f>IF(ISBLANK(Glutamine!#REF!),"",Glutamine!#REF!)</f>
        <v>#REF!</v>
      </c>
      <c r="BI44" s="238" t="e">
        <f>IF(ISBLANK(Glutamine!#REF!),"",Glutamine!#REF!)</f>
        <v>#REF!</v>
      </c>
      <c r="BJ44" s="238" t="e">
        <f>IF(ISBLANK(Glutamine!#REF!),"",Glutamine!#REF!)</f>
        <v>#REF!</v>
      </c>
      <c r="BK44" s="238" t="e">
        <f>IF(ISBLANK(Glutamine!#REF!),"",Glutamine!#REF!)</f>
        <v>#REF!</v>
      </c>
      <c r="BL44" s="238" t="e">
        <f>IF(ISBLANK(Glutamine!#REF!),"",Glutamine!#REF!)</f>
        <v>#REF!</v>
      </c>
      <c r="BM44" s="238" t="e">
        <f>IF(ISBLANK(Glutamine!#REF!),"",Glutamine!#REF!)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IF(Glutamine!B36&lt;&gt;0,Glutamine!$B$1,"")</f>
        <v/>
      </c>
      <c r="B45" s="238" t="str">
        <f>IF(ISBLANK(Glutamine!A36),"",Glutamine!A36)</f>
        <v/>
      </c>
      <c r="C45" s="245" t="str">
        <f>IF(ISBLANK(Glutamine!B36),"",Glutamine!B36)</f>
        <v/>
      </c>
      <c r="D45" s="246" t="str">
        <f>IF(ISBLANK(Glutamine!C36),"",Glutamine!C36)</f>
        <v/>
      </c>
      <c r="E45" s="238" t="str">
        <f>IF(ISBLANK(Glutamine!D36),"",Glutamine!D36)</f>
        <v/>
      </c>
      <c r="F45" s="238" t="str">
        <f>IF(ISBLANK(Glutamine!E36),"",Glutamine!E36)</f>
        <v/>
      </c>
      <c r="G45" s="238" t="str">
        <f>IF(ISBLANK(Glutamine!G36),"",Glutamine!G36)</f>
        <v/>
      </c>
      <c r="H45" s="238" t="str">
        <f>IF(ISBLANK(Glutamine!H36),"",Glutamine!H36)</f>
        <v/>
      </c>
      <c r="I45" s="238" t="str">
        <f>IF(ISBLANK(Glutamine!I36),"",Glutamine!I36)</f>
        <v/>
      </c>
      <c r="J45" s="238" t="str">
        <f>IF(ISBLANK(Glutamine!J36),"",Glutamine!J36)</f>
        <v/>
      </c>
      <c r="K45" s="238" t="str">
        <f>IF(ISBLANK(Glutamine!K36),"",Glutamine!K36)</f>
        <v/>
      </c>
      <c r="L45" s="238" t="str">
        <f>IF(ISBLANK(Glutamine!L36),"",Glutamine!L36)</f>
        <v/>
      </c>
      <c r="M45" s="238" t="str">
        <f>IF(ISBLANK(Glutamine!M36),"",Glutamine!M36)</f>
        <v/>
      </c>
      <c r="N45" s="238" t="str">
        <f>IF(ISBLANK(Glutamine!N36),"",Glutamine!N36)</f>
        <v/>
      </c>
      <c r="O45" s="238" t="str">
        <f>IF(ISBLANK(Glutamine!O36),"",Glutamine!O36)</f>
        <v/>
      </c>
      <c r="P45" s="238" t="str">
        <f>IF(ISBLANK(Glutamine!P36),"",Glutamine!P36)</f>
        <v/>
      </c>
      <c r="Q45" s="238" t="str">
        <f>IF(ISBLANK(Glutamine!Q36),"",Glutamine!Q36)</f>
        <v/>
      </c>
      <c r="R45" s="238" t="str">
        <f>IF(ISBLANK(Glutamine!R36),"",Glutamine!R36)</f>
        <v/>
      </c>
      <c r="S45" s="238" t="str">
        <f>IF(ISBLANK(Glutamine!S36),"",Glutamine!S36)</f>
        <v/>
      </c>
      <c r="T45" s="238" t="str">
        <f>IF(ISBLANK(Glutamine!T36),"",Glutamine!T36)</f>
        <v/>
      </c>
      <c r="U45" s="238" t="str">
        <f>IF(ISBLANK(Glutamine!U36),"",Glutamine!U36)</f>
        <v/>
      </c>
      <c r="V45" s="238" t="str">
        <f>IF(ISBLANK(Glutamine!V36),"",Glutamine!V36)</f>
        <v/>
      </c>
      <c r="W45" s="238" t="str">
        <f>IF(ISBLANK(Glutamine!W36),"",Glutamine!W36)</f>
        <v/>
      </c>
      <c r="X45" s="238" t="str">
        <f>IF(ISBLANK(Glutamine!X36),"",Glutamine!X36)</f>
        <v/>
      </c>
      <c r="Y45" s="238" t="str">
        <f>IF(ISBLANK(Glutamine!Y36),"",Glutamine!Y36)</f>
        <v/>
      </c>
      <c r="Z45" s="238" t="str">
        <f>IF(ISBLANK(Glutamine!Z36),"",Glutamine!Z36)</f>
        <v/>
      </c>
      <c r="AA45" s="238" t="str">
        <f>IF(ISBLANK(Glutamine!AA36),"",Glutamine!AA36)</f>
        <v/>
      </c>
      <c r="AB45" s="238" t="str">
        <f>IF(ISBLANK(Glutamine!AB36),"",Glutamine!AB36)</f>
        <v/>
      </c>
      <c r="AC45" s="238" t="str">
        <f>IF(ISBLANK(Glutamine!AC36),"",Glutamine!AC36)</f>
        <v/>
      </c>
      <c r="AD45" s="238" t="str">
        <f>IF(ISBLANK(Glutamine!AD36),"",Glutamine!AD36)</f>
        <v/>
      </c>
      <c r="AE45" s="238" t="str">
        <f>IF(ISBLANK(Glutamine!AE36),"",Glutamine!AE36)</f>
        <v/>
      </c>
      <c r="AF45" s="238" t="str">
        <f>IF(ISBLANK(Glutamine!AF36),"",Glutamine!AF36)</f>
        <v/>
      </c>
      <c r="AG45" s="238" t="str">
        <f>IF(ISBLANK(Glutamine!AG36),"",Glutamine!AG36)</f>
        <v/>
      </c>
      <c r="AH45" s="238" t="str">
        <f>IF(ISBLANK(Glutamine!AH36),"",Glutamine!AH36)</f>
        <v/>
      </c>
      <c r="AI45" s="238" t="str">
        <f>IF(ISBLANK(Glutamine!AI36),"",Glutamine!AI36)</f>
        <v/>
      </c>
      <c r="AJ45" s="238" t="str">
        <f>IF(ISBLANK(Glutamine!AJ36),"",Glutamine!AJ36)</f>
        <v/>
      </c>
      <c r="AK45" s="238" t="str">
        <f>IF(ISBLANK(Glutamine!AK36),"",Glutamine!AK36)</f>
        <v/>
      </c>
      <c r="AL45" s="238" t="str">
        <f>IF(ISBLANK(Glutamine!AL36),"",Glutamine!AL36)</f>
        <v/>
      </c>
      <c r="AM45" s="238" t="str">
        <f>IF(ISBLANK(Glutamine!AM36),"",Glutamine!AM36)</f>
        <v/>
      </c>
      <c r="AN45" s="238" t="str">
        <f>IF(ISBLANK(Glutamine!AN36),"",Glutamine!AN36)</f>
        <v/>
      </c>
      <c r="AO45" s="238" t="str">
        <f>IF(ISBLANK(Glutamine!AO36),"",Glutamine!AO36)</f>
        <v/>
      </c>
      <c r="AP45" s="238" t="str">
        <f>IF(ISBLANK(Glutamine!AP36),"",Glutamine!AP36)</f>
        <v/>
      </c>
      <c r="AQ45" s="238" t="e">
        <f>IF(ISBLANK(Glutamine!#REF!),"",Glutamine!#REF!)</f>
        <v>#REF!</v>
      </c>
      <c r="AR45" s="238" t="e">
        <f>IF(ISBLANK(Glutamine!#REF!),"",Glutamine!#REF!)</f>
        <v>#REF!</v>
      </c>
      <c r="AS45" s="238" t="e">
        <f>IF(ISBLANK(Glutamine!#REF!),"",Glutamine!#REF!)</f>
        <v>#REF!</v>
      </c>
      <c r="AT45" s="238" t="e">
        <f>IF(ISBLANK(Glutamine!#REF!),"",Glutamine!#REF!)</f>
        <v>#REF!</v>
      </c>
      <c r="AU45" s="238" t="e">
        <f>IF(ISBLANK(Glutamine!#REF!),"",Glutamine!#REF!)</f>
        <v>#REF!</v>
      </c>
      <c r="AV45" s="238" t="e">
        <f>IF(ISBLANK(Glutamine!#REF!),"",Glutamine!#REF!)</f>
        <v>#REF!</v>
      </c>
      <c r="AW45" s="238" t="e">
        <f>IF(ISBLANK(Glutamine!#REF!),"",Glutamine!#REF!)</f>
        <v>#REF!</v>
      </c>
      <c r="AX45" s="238" t="e">
        <f>IF(ISBLANK(Glutamine!#REF!),"",Glutamine!#REF!)</f>
        <v>#REF!</v>
      </c>
      <c r="AY45" s="238" t="e">
        <f>IF(ISBLANK(Glutamine!#REF!),"",Glutamine!#REF!)</f>
        <v>#REF!</v>
      </c>
      <c r="AZ45" s="238" t="e">
        <f>IF(ISBLANK(Glutamine!#REF!),"",Glutamine!#REF!)</f>
        <v>#REF!</v>
      </c>
      <c r="BA45" s="238" t="e">
        <f>IF(ISBLANK(Glutamine!#REF!),"",Glutamine!#REF!)</f>
        <v>#REF!</v>
      </c>
      <c r="BB45" s="238" t="e">
        <f>IF(ISBLANK(Glutamine!#REF!),"",Glutamine!#REF!)</f>
        <v>#REF!</v>
      </c>
      <c r="BC45" s="238" t="e">
        <f>IF(ISBLANK(Glutamine!#REF!),"",Glutamine!#REF!)</f>
        <v>#REF!</v>
      </c>
      <c r="BD45" s="238" t="e">
        <f>IF(ISBLANK(Glutamine!#REF!),"",Glutamine!#REF!)</f>
        <v>#REF!</v>
      </c>
      <c r="BE45" s="238" t="e">
        <f>IF(ISBLANK(Glutamine!#REF!),"",Glutamine!#REF!)</f>
        <v>#REF!</v>
      </c>
      <c r="BF45" s="238" t="e">
        <f>IF(ISBLANK(Glutamine!#REF!),"",Glutamine!#REF!)</f>
        <v>#REF!</v>
      </c>
      <c r="BG45" s="238" t="e">
        <f>IF(ISBLANK(Glutamine!#REF!),"",Glutamine!#REF!)</f>
        <v>#REF!</v>
      </c>
      <c r="BH45" s="238" t="e">
        <f>IF(ISBLANK(Glutamine!#REF!),"",Glutamine!#REF!)</f>
        <v>#REF!</v>
      </c>
      <c r="BI45" s="238" t="e">
        <f>IF(ISBLANK(Glutamine!#REF!),"",Glutamine!#REF!)</f>
        <v>#REF!</v>
      </c>
      <c r="BJ45" s="238" t="e">
        <f>IF(ISBLANK(Glutamine!#REF!),"",Glutamine!#REF!)</f>
        <v>#REF!</v>
      </c>
      <c r="BK45" s="238" t="e">
        <f>IF(ISBLANK(Glutamine!#REF!),"",Glutamine!#REF!)</f>
        <v>#REF!</v>
      </c>
      <c r="BL45" s="238" t="e">
        <f>IF(ISBLANK(Glutamine!#REF!),"",Glutamine!#REF!)</f>
        <v>#REF!</v>
      </c>
      <c r="BM45" s="238" t="e">
        <f>IF(ISBLANK(Glutamine!#REF!),"",Glutamine!#REF!)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IF(Glutamine!B37&lt;&gt;0,Glutamine!$B$1,"")</f>
        <v/>
      </c>
      <c r="B46" s="238" t="str">
        <f>IF(ISBLANK(Glutamine!A37),"",Glutamine!A37)</f>
        <v/>
      </c>
      <c r="C46" s="245" t="str">
        <f>IF(ISBLANK(Glutamine!B37),"",Glutamine!B37)</f>
        <v/>
      </c>
      <c r="D46" s="246" t="str">
        <f>IF(ISBLANK(Glutamine!C37),"",Glutamine!C37)</f>
        <v/>
      </c>
      <c r="E46" s="238" t="str">
        <f>IF(ISBLANK(Glutamine!D37),"",Glutamine!D37)</f>
        <v/>
      </c>
      <c r="F46" s="238" t="str">
        <f>IF(ISBLANK(Glutamine!E37),"",Glutamine!E37)</f>
        <v/>
      </c>
      <c r="G46" s="238" t="str">
        <f>IF(ISBLANK(Glutamine!G37),"",Glutamine!G37)</f>
        <v/>
      </c>
      <c r="H46" s="238" t="str">
        <f>IF(ISBLANK(Glutamine!H37),"",Glutamine!H37)</f>
        <v/>
      </c>
      <c r="I46" s="238" t="str">
        <f>IF(ISBLANK(Glutamine!I37),"",Glutamine!I37)</f>
        <v/>
      </c>
      <c r="J46" s="238" t="str">
        <f>IF(ISBLANK(Glutamine!J37),"",Glutamine!J37)</f>
        <v/>
      </c>
      <c r="K46" s="238" t="str">
        <f>IF(ISBLANK(Glutamine!K37),"",Glutamine!K37)</f>
        <v/>
      </c>
      <c r="L46" s="238" t="str">
        <f>IF(ISBLANK(Glutamine!L37),"",Glutamine!L37)</f>
        <v/>
      </c>
      <c r="M46" s="238" t="str">
        <f>IF(ISBLANK(Glutamine!M37),"",Glutamine!M37)</f>
        <v/>
      </c>
      <c r="N46" s="238" t="str">
        <f>IF(ISBLANK(Glutamine!N37),"",Glutamine!N37)</f>
        <v/>
      </c>
      <c r="O46" s="238" t="str">
        <f>IF(ISBLANK(Glutamine!O37),"",Glutamine!O37)</f>
        <v/>
      </c>
      <c r="P46" s="238" t="str">
        <f>IF(ISBLANK(Glutamine!P37),"",Glutamine!P37)</f>
        <v/>
      </c>
      <c r="Q46" s="238" t="str">
        <f>IF(ISBLANK(Glutamine!Q37),"",Glutamine!Q37)</f>
        <v/>
      </c>
      <c r="R46" s="238" t="str">
        <f>IF(ISBLANK(Glutamine!R37),"",Glutamine!R37)</f>
        <v/>
      </c>
      <c r="S46" s="238" t="str">
        <f>IF(ISBLANK(Glutamine!S37),"",Glutamine!S37)</f>
        <v/>
      </c>
      <c r="T46" s="238" t="str">
        <f>IF(ISBLANK(Glutamine!T37),"",Glutamine!T37)</f>
        <v/>
      </c>
      <c r="U46" s="238" t="str">
        <f>IF(ISBLANK(Glutamine!U37),"",Glutamine!U37)</f>
        <v/>
      </c>
      <c r="V46" s="238" t="str">
        <f>IF(ISBLANK(Glutamine!V37),"",Glutamine!V37)</f>
        <v/>
      </c>
      <c r="W46" s="238" t="str">
        <f>IF(ISBLANK(Glutamine!W37),"",Glutamine!W37)</f>
        <v/>
      </c>
      <c r="X46" s="238" t="str">
        <f>IF(ISBLANK(Glutamine!X37),"",Glutamine!X37)</f>
        <v/>
      </c>
      <c r="Y46" s="238" t="str">
        <f>IF(ISBLANK(Glutamine!Y37),"",Glutamine!Y37)</f>
        <v/>
      </c>
      <c r="Z46" s="238" t="str">
        <f>IF(ISBLANK(Glutamine!Z37),"",Glutamine!Z37)</f>
        <v/>
      </c>
      <c r="AA46" s="238" t="str">
        <f>IF(ISBLANK(Glutamine!AA37),"",Glutamine!AA37)</f>
        <v/>
      </c>
      <c r="AB46" s="238" t="str">
        <f>IF(ISBLANK(Glutamine!AB37),"",Glutamine!AB37)</f>
        <v/>
      </c>
      <c r="AC46" s="238" t="str">
        <f>IF(ISBLANK(Glutamine!AC37),"",Glutamine!AC37)</f>
        <v/>
      </c>
      <c r="AD46" s="238" t="str">
        <f>IF(ISBLANK(Glutamine!AD37),"",Glutamine!AD37)</f>
        <v/>
      </c>
      <c r="AE46" s="238" t="str">
        <f>IF(ISBLANK(Glutamine!AE37),"",Glutamine!AE37)</f>
        <v/>
      </c>
      <c r="AF46" s="238" t="str">
        <f>IF(ISBLANK(Glutamine!AF37),"",Glutamine!AF37)</f>
        <v/>
      </c>
      <c r="AG46" s="238" t="str">
        <f>IF(ISBLANK(Glutamine!AG37),"",Glutamine!AG37)</f>
        <v/>
      </c>
      <c r="AH46" s="238" t="str">
        <f>IF(ISBLANK(Glutamine!AH37),"",Glutamine!AH37)</f>
        <v/>
      </c>
      <c r="AI46" s="238" t="str">
        <f>IF(ISBLANK(Glutamine!AI37),"",Glutamine!AI37)</f>
        <v/>
      </c>
      <c r="AJ46" s="238" t="str">
        <f>IF(ISBLANK(Glutamine!AJ37),"",Glutamine!AJ37)</f>
        <v/>
      </c>
      <c r="AK46" s="238" t="str">
        <f>IF(ISBLANK(Glutamine!AK37),"",Glutamine!AK37)</f>
        <v/>
      </c>
      <c r="AL46" s="238" t="str">
        <f>IF(ISBLANK(Glutamine!AL37),"",Glutamine!AL37)</f>
        <v/>
      </c>
      <c r="AM46" s="238" t="str">
        <f>IF(ISBLANK(Glutamine!AM37),"",Glutamine!AM37)</f>
        <v/>
      </c>
      <c r="AN46" s="238" t="str">
        <f>IF(ISBLANK(Glutamine!AN37),"",Glutamine!AN37)</f>
        <v/>
      </c>
      <c r="AO46" s="238" t="str">
        <f>IF(ISBLANK(Glutamine!AO37),"",Glutamine!AO37)</f>
        <v/>
      </c>
      <c r="AP46" s="238" t="str">
        <f>IF(ISBLANK(Glutamine!AP37),"",Glutamine!AP37)</f>
        <v/>
      </c>
      <c r="AQ46" s="238" t="e">
        <f>IF(ISBLANK(Glutamine!#REF!),"",Glutamine!#REF!)</f>
        <v>#REF!</v>
      </c>
      <c r="AR46" s="238" t="e">
        <f>IF(ISBLANK(Glutamine!#REF!),"",Glutamine!#REF!)</f>
        <v>#REF!</v>
      </c>
      <c r="AS46" s="238" t="e">
        <f>IF(ISBLANK(Glutamine!#REF!),"",Glutamine!#REF!)</f>
        <v>#REF!</v>
      </c>
      <c r="AT46" s="238" t="e">
        <f>IF(ISBLANK(Glutamine!#REF!),"",Glutamine!#REF!)</f>
        <v>#REF!</v>
      </c>
      <c r="AU46" s="238" t="e">
        <f>IF(ISBLANK(Glutamine!#REF!),"",Glutamine!#REF!)</f>
        <v>#REF!</v>
      </c>
      <c r="AV46" s="238" t="e">
        <f>IF(ISBLANK(Glutamine!#REF!),"",Glutamine!#REF!)</f>
        <v>#REF!</v>
      </c>
      <c r="AW46" s="238" t="e">
        <f>IF(ISBLANK(Glutamine!#REF!),"",Glutamine!#REF!)</f>
        <v>#REF!</v>
      </c>
      <c r="AX46" s="238" t="e">
        <f>IF(ISBLANK(Glutamine!#REF!),"",Glutamine!#REF!)</f>
        <v>#REF!</v>
      </c>
      <c r="AY46" s="238" t="e">
        <f>IF(ISBLANK(Glutamine!#REF!),"",Glutamine!#REF!)</f>
        <v>#REF!</v>
      </c>
      <c r="AZ46" s="238" t="e">
        <f>IF(ISBLANK(Glutamine!#REF!),"",Glutamine!#REF!)</f>
        <v>#REF!</v>
      </c>
      <c r="BA46" s="238" t="e">
        <f>IF(ISBLANK(Glutamine!#REF!),"",Glutamine!#REF!)</f>
        <v>#REF!</v>
      </c>
      <c r="BB46" s="238" t="e">
        <f>IF(ISBLANK(Glutamine!#REF!),"",Glutamine!#REF!)</f>
        <v>#REF!</v>
      </c>
      <c r="BC46" s="238" t="e">
        <f>IF(ISBLANK(Glutamine!#REF!),"",Glutamine!#REF!)</f>
        <v>#REF!</v>
      </c>
      <c r="BD46" s="238" t="e">
        <f>IF(ISBLANK(Glutamine!#REF!),"",Glutamine!#REF!)</f>
        <v>#REF!</v>
      </c>
      <c r="BE46" s="238" t="e">
        <f>IF(ISBLANK(Glutamine!#REF!),"",Glutamine!#REF!)</f>
        <v>#REF!</v>
      </c>
      <c r="BF46" s="238" t="e">
        <f>IF(ISBLANK(Glutamine!#REF!),"",Glutamine!#REF!)</f>
        <v>#REF!</v>
      </c>
      <c r="BG46" s="238" t="e">
        <f>IF(ISBLANK(Glutamine!#REF!),"",Glutamine!#REF!)</f>
        <v>#REF!</v>
      </c>
      <c r="BH46" s="238" t="e">
        <f>IF(ISBLANK(Glutamine!#REF!),"",Glutamine!#REF!)</f>
        <v>#REF!</v>
      </c>
      <c r="BI46" s="238" t="e">
        <f>IF(ISBLANK(Glutamine!#REF!),"",Glutamine!#REF!)</f>
        <v>#REF!</v>
      </c>
      <c r="BJ46" s="238" t="e">
        <f>IF(ISBLANK(Glutamine!#REF!),"",Glutamine!#REF!)</f>
        <v>#REF!</v>
      </c>
      <c r="BK46" s="238" t="e">
        <f>IF(ISBLANK(Glutamine!#REF!),"",Glutamine!#REF!)</f>
        <v>#REF!</v>
      </c>
      <c r="BL46" s="238" t="e">
        <f>IF(ISBLANK(Glutamine!#REF!),"",Glutamine!#REF!)</f>
        <v>#REF!</v>
      </c>
      <c r="BM46" s="238" t="e">
        <f>IF(ISBLANK(Glutamine!#REF!),"",Glutamine!#REF!)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IF(Glutamine!B38&lt;&gt;0,Glutamine!$B$1,"")</f>
        <v/>
      </c>
      <c r="B47" s="238" t="str">
        <f>IF(ISBLANK(Glutamine!A38),"",Glutamine!A38)</f>
        <v/>
      </c>
      <c r="C47" s="245" t="str">
        <f>IF(ISBLANK(Glutamine!B38),"",Glutamine!B38)</f>
        <v/>
      </c>
      <c r="D47" s="246" t="str">
        <f>IF(ISBLANK(Glutamine!C38),"",Glutamine!C38)</f>
        <v/>
      </c>
      <c r="E47" s="238" t="str">
        <f>IF(ISBLANK(Glutamine!D38),"",Glutamine!D38)</f>
        <v/>
      </c>
      <c r="F47" s="238" t="str">
        <f>IF(ISBLANK(Glutamine!E38),"",Glutamine!E38)</f>
        <v/>
      </c>
      <c r="G47" s="238" t="str">
        <f>IF(ISBLANK(Glutamine!G38),"",Glutamine!G38)</f>
        <v/>
      </c>
      <c r="H47" s="238" t="str">
        <f>IF(ISBLANK(Glutamine!H38),"",Glutamine!H38)</f>
        <v/>
      </c>
      <c r="I47" s="238" t="str">
        <f>IF(ISBLANK(Glutamine!I38),"",Glutamine!I38)</f>
        <v/>
      </c>
      <c r="J47" s="238" t="str">
        <f>IF(ISBLANK(Glutamine!J38),"",Glutamine!J38)</f>
        <v/>
      </c>
      <c r="K47" s="238" t="str">
        <f>IF(ISBLANK(Glutamine!K38),"",Glutamine!K38)</f>
        <v/>
      </c>
      <c r="L47" s="238" t="str">
        <f>IF(ISBLANK(Glutamine!L38),"",Glutamine!L38)</f>
        <v/>
      </c>
      <c r="M47" s="238" t="str">
        <f>IF(ISBLANK(Glutamine!M38),"",Glutamine!M38)</f>
        <v/>
      </c>
      <c r="N47" s="238" t="str">
        <f>IF(ISBLANK(Glutamine!N38),"",Glutamine!N38)</f>
        <v/>
      </c>
      <c r="O47" s="238" t="str">
        <f>IF(ISBLANK(Glutamine!O38),"",Glutamine!O38)</f>
        <v/>
      </c>
      <c r="P47" s="238" t="str">
        <f>IF(ISBLANK(Glutamine!P38),"",Glutamine!P38)</f>
        <v/>
      </c>
      <c r="Q47" s="238" t="str">
        <f>IF(ISBLANK(Glutamine!Q38),"",Glutamine!Q38)</f>
        <v/>
      </c>
      <c r="R47" s="238" t="str">
        <f>IF(ISBLANK(Glutamine!R38),"",Glutamine!R38)</f>
        <v/>
      </c>
      <c r="S47" s="238" t="str">
        <f>IF(ISBLANK(Glutamine!S38),"",Glutamine!S38)</f>
        <v/>
      </c>
      <c r="T47" s="238" t="str">
        <f>IF(ISBLANK(Glutamine!T38),"",Glutamine!T38)</f>
        <v/>
      </c>
      <c r="U47" s="238" t="str">
        <f>IF(ISBLANK(Glutamine!U38),"",Glutamine!U38)</f>
        <v/>
      </c>
      <c r="V47" s="238" t="str">
        <f>IF(ISBLANK(Glutamine!V38),"",Glutamine!V38)</f>
        <v/>
      </c>
      <c r="W47" s="238" t="str">
        <f>IF(ISBLANK(Glutamine!W38),"",Glutamine!W38)</f>
        <v/>
      </c>
      <c r="X47" s="238" t="str">
        <f>IF(ISBLANK(Glutamine!X38),"",Glutamine!X38)</f>
        <v/>
      </c>
      <c r="Y47" s="238" t="str">
        <f>IF(ISBLANK(Glutamine!Y38),"",Glutamine!Y38)</f>
        <v/>
      </c>
      <c r="Z47" s="238" t="str">
        <f>IF(ISBLANK(Glutamine!Z38),"",Glutamine!Z38)</f>
        <v/>
      </c>
      <c r="AA47" s="238" t="str">
        <f>IF(ISBLANK(Glutamine!AA38),"",Glutamine!AA38)</f>
        <v/>
      </c>
      <c r="AB47" s="238" t="str">
        <f>IF(ISBLANK(Glutamine!AB38),"",Glutamine!AB38)</f>
        <v/>
      </c>
      <c r="AC47" s="238" t="str">
        <f>IF(ISBLANK(Glutamine!AC38),"",Glutamine!AC38)</f>
        <v/>
      </c>
      <c r="AD47" s="238" t="str">
        <f>IF(ISBLANK(Glutamine!AD38),"",Glutamine!AD38)</f>
        <v/>
      </c>
      <c r="AE47" s="238" t="str">
        <f>IF(ISBLANK(Glutamine!AE38),"",Glutamine!AE38)</f>
        <v/>
      </c>
      <c r="AF47" s="238" t="str">
        <f>IF(ISBLANK(Glutamine!AF38),"",Glutamine!AF38)</f>
        <v/>
      </c>
      <c r="AG47" s="238" t="str">
        <f>IF(ISBLANK(Glutamine!AG38),"",Glutamine!AG38)</f>
        <v/>
      </c>
      <c r="AH47" s="238" t="str">
        <f>IF(ISBLANK(Glutamine!AH38),"",Glutamine!AH38)</f>
        <v/>
      </c>
      <c r="AI47" s="238" t="str">
        <f>IF(ISBLANK(Glutamine!AI38),"",Glutamine!AI38)</f>
        <v/>
      </c>
      <c r="AJ47" s="238" t="str">
        <f>IF(ISBLANK(Glutamine!AJ38),"",Glutamine!AJ38)</f>
        <v/>
      </c>
      <c r="AK47" s="238" t="str">
        <f>IF(ISBLANK(Glutamine!AK38),"",Glutamine!AK38)</f>
        <v/>
      </c>
      <c r="AL47" s="238" t="str">
        <f>IF(ISBLANK(Glutamine!AL38),"",Glutamine!AL38)</f>
        <v/>
      </c>
      <c r="AM47" s="238" t="str">
        <f>IF(ISBLANK(Glutamine!AM38),"",Glutamine!AM38)</f>
        <v/>
      </c>
      <c r="AN47" s="238" t="str">
        <f>IF(ISBLANK(Glutamine!AN38),"",Glutamine!AN38)</f>
        <v/>
      </c>
      <c r="AO47" s="238" t="str">
        <f>IF(ISBLANK(Glutamine!AO38),"",Glutamine!AO38)</f>
        <v/>
      </c>
      <c r="AP47" s="238" t="str">
        <f>IF(ISBLANK(Glutamine!AP38),"",Glutamine!AP38)</f>
        <v/>
      </c>
      <c r="AQ47" s="238" t="e">
        <f>IF(ISBLANK(Glutamine!#REF!),"",Glutamine!#REF!)</f>
        <v>#REF!</v>
      </c>
      <c r="AR47" s="238" t="e">
        <f>IF(ISBLANK(Glutamine!#REF!),"",Glutamine!#REF!)</f>
        <v>#REF!</v>
      </c>
      <c r="AS47" s="238" t="e">
        <f>IF(ISBLANK(Glutamine!#REF!),"",Glutamine!#REF!)</f>
        <v>#REF!</v>
      </c>
      <c r="AT47" s="238" t="e">
        <f>IF(ISBLANK(Glutamine!#REF!),"",Glutamine!#REF!)</f>
        <v>#REF!</v>
      </c>
      <c r="AU47" s="238" t="e">
        <f>IF(ISBLANK(Glutamine!#REF!),"",Glutamine!#REF!)</f>
        <v>#REF!</v>
      </c>
      <c r="AV47" s="238" t="e">
        <f>IF(ISBLANK(Glutamine!#REF!),"",Glutamine!#REF!)</f>
        <v>#REF!</v>
      </c>
      <c r="AW47" s="238" t="e">
        <f>IF(ISBLANK(Glutamine!#REF!),"",Glutamine!#REF!)</f>
        <v>#REF!</v>
      </c>
      <c r="AX47" s="238" t="e">
        <f>IF(ISBLANK(Glutamine!#REF!),"",Glutamine!#REF!)</f>
        <v>#REF!</v>
      </c>
      <c r="AY47" s="238" t="e">
        <f>IF(ISBLANK(Glutamine!#REF!),"",Glutamine!#REF!)</f>
        <v>#REF!</v>
      </c>
      <c r="AZ47" s="238" t="e">
        <f>IF(ISBLANK(Glutamine!#REF!),"",Glutamine!#REF!)</f>
        <v>#REF!</v>
      </c>
      <c r="BA47" s="238" t="e">
        <f>IF(ISBLANK(Glutamine!#REF!),"",Glutamine!#REF!)</f>
        <v>#REF!</v>
      </c>
      <c r="BB47" s="238" t="e">
        <f>IF(ISBLANK(Glutamine!#REF!),"",Glutamine!#REF!)</f>
        <v>#REF!</v>
      </c>
      <c r="BC47" s="238" t="e">
        <f>IF(ISBLANK(Glutamine!#REF!),"",Glutamine!#REF!)</f>
        <v>#REF!</v>
      </c>
      <c r="BD47" s="238" t="e">
        <f>IF(ISBLANK(Glutamine!#REF!),"",Glutamine!#REF!)</f>
        <v>#REF!</v>
      </c>
      <c r="BE47" s="238" t="e">
        <f>IF(ISBLANK(Glutamine!#REF!),"",Glutamine!#REF!)</f>
        <v>#REF!</v>
      </c>
      <c r="BF47" s="238" t="e">
        <f>IF(ISBLANK(Glutamine!#REF!),"",Glutamine!#REF!)</f>
        <v>#REF!</v>
      </c>
      <c r="BG47" s="238" t="e">
        <f>IF(ISBLANK(Glutamine!#REF!),"",Glutamine!#REF!)</f>
        <v>#REF!</v>
      </c>
      <c r="BH47" s="238" t="e">
        <f>IF(ISBLANK(Glutamine!#REF!),"",Glutamine!#REF!)</f>
        <v>#REF!</v>
      </c>
      <c r="BI47" s="238" t="e">
        <f>IF(ISBLANK(Glutamine!#REF!),"",Glutamine!#REF!)</f>
        <v>#REF!</v>
      </c>
      <c r="BJ47" s="238" t="e">
        <f>IF(ISBLANK(Glutamine!#REF!),"",Glutamine!#REF!)</f>
        <v>#REF!</v>
      </c>
      <c r="BK47" s="238" t="e">
        <f>IF(ISBLANK(Glutamine!#REF!),"",Glutamine!#REF!)</f>
        <v>#REF!</v>
      </c>
      <c r="BL47" s="238" t="e">
        <f>IF(ISBLANK(Glutamine!#REF!),"",Glutamine!#REF!)</f>
        <v>#REF!</v>
      </c>
      <c r="BM47" s="238" t="e">
        <f>IF(ISBLANK(Glutamine!#REF!),"",Glutamine!#REF!)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IF(Glutamine!B39&lt;&gt;0,Glutamine!$B$1,"")</f>
        <v/>
      </c>
      <c r="B48" s="238" t="str">
        <f>IF(ISBLANK(Glutamine!A39),"",Glutamine!A39)</f>
        <v/>
      </c>
      <c r="C48" s="245" t="str">
        <f>IF(ISBLANK(Glutamine!B39),"",Glutamine!B39)</f>
        <v/>
      </c>
      <c r="D48" s="246" t="str">
        <f>IF(ISBLANK(Glutamine!C39),"",Glutamine!C39)</f>
        <v/>
      </c>
      <c r="E48" s="238" t="str">
        <f>IF(ISBLANK(Glutamine!D39),"",Glutamine!D39)</f>
        <v/>
      </c>
      <c r="F48" s="238" t="str">
        <f>IF(ISBLANK(Glutamine!E39),"",Glutamine!E39)</f>
        <v/>
      </c>
      <c r="G48" s="238" t="str">
        <f>IF(ISBLANK(Glutamine!G39),"",Glutamine!G39)</f>
        <v/>
      </c>
      <c r="H48" s="238" t="str">
        <f>IF(ISBLANK(Glutamine!H39),"",Glutamine!H39)</f>
        <v/>
      </c>
      <c r="I48" s="238" t="str">
        <f>IF(ISBLANK(Glutamine!I39),"",Glutamine!I39)</f>
        <v/>
      </c>
      <c r="J48" s="238" t="str">
        <f>IF(ISBLANK(Glutamine!J39),"",Glutamine!J39)</f>
        <v/>
      </c>
      <c r="K48" s="238" t="str">
        <f>IF(ISBLANK(Glutamine!K39),"",Glutamine!K39)</f>
        <v/>
      </c>
      <c r="L48" s="238" t="str">
        <f>IF(ISBLANK(Glutamine!L39),"",Glutamine!L39)</f>
        <v/>
      </c>
      <c r="M48" s="238" t="str">
        <f>IF(ISBLANK(Glutamine!M39),"",Glutamine!M39)</f>
        <v/>
      </c>
      <c r="N48" s="238" t="str">
        <f>IF(ISBLANK(Glutamine!N39),"",Glutamine!N39)</f>
        <v/>
      </c>
      <c r="O48" s="238" t="str">
        <f>IF(ISBLANK(Glutamine!O39),"",Glutamine!O39)</f>
        <v/>
      </c>
      <c r="P48" s="238" t="str">
        <f>IF(ISBLANK(Glutamine!P39),"",Glutamine!P39)</f>
        <v/>
      </c>
      <c r="Q48" s="238" t="str">
        <f>IF(ISBLANK(Glutamine!Q39),"",Glutamine!Q39)</f>
        <v/>
      </c>
      <c r="R48" s="238" t="str">
        <f>IF(ISBLANK(Glutamine!R39),"",Glutamine!R39)</f>
        <v/>
      </c>
      <c r="S48" s="238" t="str">
        <f>IF(ISBLANK(Glutamine!S39),"",Glutamine!S39)</f>
        <v/>
      </c>
      <c r="T48" s="238" t="str">
        <f>IF(ISBLANK(Glutamine!T39),"",Glutamine!T39)</f>
        <v/>
      </c>
      <c r="U48" s="238" t="str">
        <f>IF(ISBLANK(Glutamine!U39),"",Glutamine!U39)</f>
        <v/>
      </c>
      <c r="V48" s="238" t="str">
        <f>IF(ISBLANK(Glutamine!V39),"",Glutamine!V39)</f>
        <v/>
      </c>
      <c r="W48" s="238" t="str">
        <f>IF(ISBLANK(Glutamine!W39),"",Glutamine!W39)</f>
        <v/>
      </c>
      <c r="X48" s="238" t="str">
        <f>IF(ISBLANK(Glutamine!X39),"",Glutamine!X39)</f>
        <v/>
      </c>
      <c r="Y48" s="238" t="str">
        <f>IF(ISBLANK(Glutamine!Y39),"",Glutamine!Y39)</f>
        <v/>
      </c>
      <c r="Z48" s="238" t="str">
        <f>IF(ISBLANK(Glutamine!Z39),"",Glutamine!Z39)</f>
        <v/>
      </c>
      <c r="AA48" s="238" t="str">
        <f>IF(ISBLANK(Glutamine!AA39),"",Glutamine!AA39)</f>
        <v/>
      </c>
      <c r="AB48" s="238" t="str">
        <f>IF(ISBLANK(Glutamine!AB39),"",Glutamine!AB39)</f>
        <v/>
      </c>
      <c r="AC48" s="238" t="str">
        <f>IF(ISBLANK(Glutamine!AC39),"",Glutamine!AC39)</f>
        <v/>
      </c>
      <c r="AD48" s="238" t="str">
        <f>IF(ISBLANK(Glutamine!AD39),"",Glutamine!AD39)</f>
        <v/>
      </c>
      <c r="AE48" s="238" t="str">
        <f>IF(ISBLANK(Glutamine!AE39),"",Glutamine!AE39)</f>
        <v/>
      </c>
      <c r="AF48" s="238" t="str">
        <f>IF(ISBLANK(Glutamine!AF39),"",Glutamine!AF39)</f>
        <v/>
      </c>
      <c r="AG48" s="238" t="str">
        <f>IF(ISBLANK(Glutamine!AG39),"",Glutamine!AG39)</f>
        <v/>
      </c>
      <c r="AH48" s="238" t="str">
        <f>IF(ISBLANK(Glutamine!AH39),"",Glutamine!AH39)</f>
        <v/>
      </c>
      <c r="AI48" s="238" t="str">
        <f>IF(ISBLANK(Glutamine!AI39),"",Glutamine!AI39)</f>
        <v/>
      </c>
      <c r="AJ48" s="238" t="str">
        <f>IF(ISBLANK(Glutamine!AJ39),"",Glutamine!AJ39)</f>
        <v/>
      </c>
      <c r="AK48" s="238" t="str">
        <f>IF(ISBLANK(Glutamine!AK39),"",Glutamine!AK39)</f>
        <v/>
      </c>
      <c r="AL48" s="238" t="str">
        <f>IF(ISBLANK(Glutamine!AL39),"",Glutamine!AL39)</f>
        <v/>
      </c>
      <c r="AM48" s="238" t="str">
        <f>IF(ISBLANK(Glutamine!AM39),"",Glutamine!AM39)</f>
        <v/>
      </c>
      <c r="AN48" s="238" t="str">
        <f>IF(ISBLANK(Glutamine!AN39),"",Glutamine!AN39)</f>
        <v/>
      </c>
      <c r="AO48" s="238" t="str">
        <f>IF(ISBLANK(Glutamine!AO39),"",Glutamine!AO39)</f>
        <v/>
      </c>
      <c r="AP48" s="238" t="str">
        <f>IF(ISBLANK(Glutamine!AP39),"",Glutamine!AP39)</f>
        <v/>
      </c>
      <c r="AQ48" s="238" t="e">
        <f>IF(ISBLANK(Glutamine!#REF!),"",Glutamine!#REF!)</f>
        <v>#REF!</v>
      </c>
      <c r="AR48" s="238" t="e">
        <f>IF(ISBLANK(Glutamine!#REF!),"",Glutamine!#REF!)</f>
        <v>#REF!</v>
      </c>
      <c r="AS48" s="238" t="e">
        <f>IF(ISBLANK(Glutamine!#REF!),"",Glutamine!#REF!)</f>
        <v>#REF!</v>
      </c>
      <c r="AT48" s="238" t="e">
        <f>IF(ISBLANK(Glutamine!#REF!),"",Glutamine!#REF!)</f>
        <v>#REF!</v>
      </c>
      <c r="AU48" s="238" t="e">
        <f>IF(ISBLANK(Glutamine!#REF!),"",Glutamine!#REF!)</f>
        <v>#REF!</v>
      </c>
      <c r="AV48" s="238" t="e">
        <f>IF(ISBLANK(Glutamine!#REF!),"",Glutamine!#REF!)</f>
        <v>#REF!</v>
      </c>
      <c r="AW48" s="238" t="e">
        <f>IF(ISBLANK(Glutamine!#REF!),"",Glutamine!#REF!)</f>
        <v>#REF!</v>
      </c>
      <c r="AX48" s="238" t="e">
        <f>IF(ISBLANK(Glutamine!#REF!),"",Glutamine!#REF!)</f>
        <v>#REF!</v>
      </c>
      <c r="AY48" s="238" t="e">
        <f>IF(ISBLANK(Glutamine!#REF!),"",Glutamine!#REF!)</f>
        <v>#REF!</v>
      </c>
      <c r="AZ48" s="238" t="e">
        <f>IF(ISBLANK(Glutamine!#REF!),"",Glutamine!#REF!)</f>
        <v>#REF!</v>
      </c>
      <c r="BA48" s="238" t="e">
        <f>IF(ISBLANK(Glutamine!#REF!),"",Glutamine!#REF!)</f>
        <v>#REF!</v>
      </c>
      <c r="BB48" s="238" t="e">
        <f>IF(ISBLANK(Glutamine!#REF!),"",Glutamine!#REF!)</f>
        <v>#REF!</v>
      </c>
      <c r="BC48" s="238" t="e">
        <f>IF(ISBLANK(Glutamine!#REF!),"",Glutamine!#REF!)</f>
        <v>#REF!</v>
      </c>
      <c r="BD48" s="238" t="e">
        <f>IF(ISBLANK(Glutamine!#REF!),"",Glutamine!#REF!)</f>
        <v>#REF!</v>
      </c>
      <c r="BE48" s="238" t="e">
        <f>IF(ISBLANK(Glutamine!#REF!),"",Glutamine!#REF!)</f>
        <v>#REF!</v>
      </c>
      <c r="BF48" s="238" t="e">
        <f>IF(ISBLANK(Glutamine!#REF!),"",Glutamine!#REF!)</f>
        <v>#REF!</v>
      </c>
      <c r="BG48" s="238" t="e">
        <f>IF(ISBLANK(Glutamine!#REF!),"",Glutamine!#REF!)</f>
        <v>#REF!</v>
      </c>
      <c r="BH48" s="238" t="e">
        <f>IF(ISBLANK(Glutamine!#REF!),"",Glutamine!#REF!)</f>
        <v>#REF!</v>
      </c>
      <c r="BI48" s="238" t="e">
        <f>IF(ISBLANK(Glutamine!#REF!),"",Glutamine!#REF!)</f>
        <v>#REF!</v>
      </c>
      <c r="BJ48" s="238" t="e">
        <f>IF(ISBLANK(Glutamine!#REF!),"",Glutamine!#REF!)</f>
        <v>#REF!</v>
      </c>
      <c r="BK48" s="238" t="e">
        <f>IF(ISBLANK(Glutamine!#REF!),"",Glutamine!#REF!)</f>
        <v>#REF!</v>
      </c>
      <c r="BL48" s="238" t="e">
        <f>IF(ISBLANK(Glutamine!#REF!),"",Glutamine!#REF!)</f>
        <v>#REF!</v>
      </c>
      <c r="BM48" s="238" t="e">
        <f>IF(ISBLANK(Glutamine!#REF!),"",Glutamine!#REF!)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IF(Glutamine!B40&lt;&gt;0,Glutamine!$B$1,"")</f>
        <v/>
      </c>
      <c r="B49" s="238" t="str">
        <f>IF(ISBLANK(Glutamine!A40),"",Glutamine!A40)</f>
        <v/>
      </c>
      <c r="C49" s="245" t="str">
        <f>IF(ISBLANK(Glutamine!B40),"",Glutamine!B40)</f>
        <v/>
      </c>
      <c r="D49" s="246" t="str">
        <f>IF(ISBLANK(Glutamine!C40),"",Glutamine!C40)</f>
        <v/>
      </c>
      <c r="E49" s="238" t="str">
        <f>IF(ISBLANK(Glutamine!D40),"",Glutamine!D40)</f>
        <v/>
      </c>
      <c r="F49" s="238" t="str">
        <f>IF(ISBLANK(Glutamine!E40),"",Glutamine!E40)</f>
        <v/>
      </c>
      <c r="G49" s="238" t="str">
        <f>IF(ISBLANK(Glutamine!G40),"",Glutamine!G40)</f>
        <v/>
      </c>
      <c r="H49" s="238" t="str">
        <f>IF(ISBLANK(Glutamine!H40),"",Glutamine!H40)</f>
        <v/>
      </c>
      <c r="I49" s="238" t="str">
        <f>IF(ISBLANK(Glutamine!I40),"",Glutamine!I40)</f>
        <v/>
      </c>
      <c r="J49" s="238" t="str">
        <f>IF(ISBLANK(Glutamine!J40),"",Glutamine!J40)</f>
        <v/>
      </c>
      <c r="K49" s="238" t="str">
        <f>IF(ISBLANK(Glutamine!K40),"",Glutamine!K40)</f>
        <v/>
      </c>
      <c r="L49" s="238" t="str">
        <f>IF(ISBLANK(Glutamine!L40),"",Glutamine!L40)</f>
        <v/>
      </c>
      <c r="M49" s="238" t="str">
        <f>IF(ISBLANK(Glutamine!M40),"",Glutamine!M40)</f>
        <v/>
      </c>
      <c r="N49" s="238" t="str">
        <f>IF(ISBLANK(Glutamine!N40),"",Glutamine!N40)</f>
        <v/>
      </c>
      <c r="O49" s="238" t="str">
        <f>IF(ISBLANK(Glutamine!O40),"",Glutamine!O40)</f>
        <v/>
      </c>
      <c r="P49" s="238" t="str">
        <f>IF(ISBLANK(Glutamine!P40),"",Glutamine!P40)</f>
        <v/>
      </c>
      <c r="Q49" s="238" t="str">
        <f>IF(ISBLANK(Glutamine!Q40),"",Glutamine!Q40)</f>
        <v/>
      </c>
      <c r="R49" s="238" t="str">
        <f>IF(ISBLANK(Glutamine!R40),"",Glutamine!R40)</f>
        <v/>
      </c>
      <c r="S49" s="238" t="str">
        <f>IF(ISBLANK(Glutamine!S40),"",Glutamine!S40)</f>
        <v/>
      </c>
      <c r="T49" s="238" t="str">
        <f>IF(ISBLANK(Glutamine!T40),"",Glutamine!T40)</f>
        <v/>
      </c>
      <c r="U49" s="238" t="str">
        <f>IF(ISBLANK(Glutamine!U40),"",Glutamine!U40)</f>
        <v/>
      </c>
      <c r="V49" s="238" t="str">
        <f>IF(ISBLANK(Glutamine!V40),"",Glutamine!V40)</f>
        <v/>
      </c>
      <c r="W49" s="238" t="str">
        <f>IF(ISBLANK(Glutamine!W40),"",Glutamine!W40)</f>
        <v/>
      </c>
      <c r="X49" s="238" t="str">
        <f>IF(ISBLANK(Glutamine!X40),"",Glutamine!X40)</f>
        <v/>
      </c>
      <c r="Y49" s="238" t="str">
        <f>IF(ISBLANK(Glutamine!Y40),"",Glutamine!Y40)</f>
        <v/>
      </c>
      <c r="Z49" s="238" t="str">
        <f>IF(ISBLANK(Glutamine!Z40),"",Glutamine!Z40)</f>
        <v/>
      </c>
      <c r="AA49" s="238" t="str">
        <f>IF(ISBLANK(Glutamine!AA40),"",Glutamine!AA40)</f>
        <v/>
      </c>
      <c r="AB49" s="238" t="str">
        <f>IF(ISBLANK(Glutamine!AB40),"",Glutamine!AB40)</f>
        <v/>
      </c>
      <c r="AC49" s="238" t="str">
        <f>IF(ISBLANK(Glutamine!AC40),"",Glutamine!AC40)</f>
        <v/>
      </c>
      <c r="AD49" s="238" t="str">
        <f>IF(ISBLANK(Glutamine!AD40),"",Glutamine!AD40)</f>
        <v/>
      </c>
      <c r="AE49" s="238" t="str">
        <f>IF(ISBLANK(Glutamine!AE40),"",Glutamine!AE40)</f>
        <v/>
      </c>
      <c r="AF49" s="238" t="str">
        <f>IF(ISBLANK(Glutamine!AF40),"",Glutamine!AF40)</f>
        <v/>
      </c>
      <c r="AG49" s="238" t="str">
        <f>IF(ISBLANK(Glutamine!AG40),"",Glutamine!AG40)</f>
        <v/>
      </c>
      <c r="AH49" s="238" t="str">
        <f>IF(ISBLANK(Glutamine!AH40),"",Glutamine!AH40)</f>
        <v/>
      </c>
      <c r="AI49" s="238" t="str">
        <f>IF(ISBLANK(Glutamine!AI40),"",Glutamine!AI40)</f>
        <v/>
      </c>
      <c r="AJ49" s="238" t="str">
        <f>IF(ISBLANK(Glutamine!AJ40),"",Glutamine!AJ40)</f>
        <v/>
      </c>
      <c r="AK49" s="238" t="str">
        <f>IF(ISBLANK(Glutamine!AK40),"",Glutamine!AK40)</f>
        <v/>
      </c>
      <c r="AL49" s="238" t="str">
        <f>IF(ISBLANK(Glutamine!AL40),"",Glutamine!AL40)</f>
        <v/>
      </c>
      <c r="AM49" s="238" t="str">
        <f>IF(ISBLANK(Glutamine!AM40),"",Glutamine!AM40)</f>
        <v/>
      </c>
      <c r="AN49" s="238" t="str">
        <f>IF(ISBLANK(Glutamine!AN40),"",Glutamine!AN40)</f>
        <v/>
      </c>
      <c r="AO49" s="238" t="str">
        <f>IF(ISBLANK(Glutamine!AO40),"",Glutamine!AO40)</f>
        <v/>
      </c>
      <c r="AP49" s="238" t="str">
        <f>IF(ISBLANK(Glutamine!AP40),"",Glutamine!AP40)</f>
        <v/>
      </c>
      <c r="AQ49" s="238" t="e">
        <f>IF(ISBLANK(Glutamine!#REF!),"",Glutamine!#REF!)</f>
        <v>#REF!</v>
      </c>
      <c r="AR49" s="238" t="e">
        <f>IF(ISBLANK(Glutamine!#REF!),"",Glutamine!#REF!)</f>
        <v>#REF!</v>
      </c>
      <c r="AS49" s="238" t="e">
        <f>IF(ISBLANK(Glutamine!#REF!),"",Glutamine!#REF!)</f>
        <v>#REF!</v>
      </c>
      <c r="AT49" s="238" t="e">
        <f>IF(ISBLANK(Glutamine!#REF!),"",Glutamine!#REF!)</f>
        <v>#REF!</v>
      </c>
      <c r="AU49" s="238" t="e">
        <f>IF(ISBLANK(Glutamine!#REF!),"",Glutamine!#REF!)</f>
        <v>#REF!</v>
      </c>
      <c r="AV49" s="238" t="e">
        <f>IF(ISBLANK(Glutamine!#REF!),"",Glutamine!#REF!)</f>
        <v>#REF!</v>
      </c>
      <c r="AW49" s="238" t="e">
        <f>IF(ISBLANK(Glutamine!#REF!),"",Glutamine!#REF!)</f>
        <v>#REF!</v>
      </c>
      <c r="AX49" s="238" t="e">
        <f>IF(ISBLANK(Glutamine!#REF!),"",Glutamine!#REF!)</f>
        <v>#REF!</v>
      </c>
      <c r="AY49" s="238" t="e">
        <f>IF(ISBLANK(Glutamine!#REF!),"",Glutamine!#REF!)</f>
        <v>#REF!</v>
      </c>
      <c r="AZ49" s="238" t="e">
        <f>IF(ISBLANK(Glutamine!#REF!),"",Glutamine!#REF!)</f>
        <v>#REF!</v>
      </c>
      <c r="BA49" s="238" t="e">
        <f>IF(ISBLANK(Glutamine!#REF!),"",Glutamine!#REF!)</f>
        <v>#REF!</v>
      </c>
      <c r="BB49" s="238" t="e">
        <f>IF(ISBLANK(Glutamine!#REF!),"",Glutamine!#REF!)</f>
        <v>#REF!</v>
      </c>
      <c r="BC49" s="238" t="e">
        <f>IF(ISBLANK(Glutamine!#REF!),"",Glutamine!#REF!)</f>
        <v>#REF!</v>
      </c>
      <c r="BD49" s="238" t="e">
        <f>IF(ISBLANK(Glutamine!#REF!),"",Glutamine!#REF!)</f>
        <v>#REF!</v>
      </c>
      <c r="BE49" s="238" t="e">
        <f>IF(ISBLANK(Glutamine!#REF!),"",Glutamine!#REF!)</f>
        <v>#REF!</v>
      </c>
      <c r="BF49" s="238" t="e">
        <f>IF(ISBLANK(Glutamine!#REF!),"",Glutamine!#REF!)</f>
        <v>#REF!</v>
      </c>
      <c r="BG49" s="238" t="e">
        <f>IF(ISBLANK(Glutamine!#REF!),"",Glutamine!#REF!)</f>
        <v>#REF!</v>
      </c>
      <c r="BH49" s="238" t="e">
        <f>IF(ISBLANK(Glutamine!#REF!),"",Glutamine!#REF!)</f>
        <v>#REF!</v>
      </c>
      <c r="BI49" s="238" t="e">
        <f>IF(ISBLANK(Glutamine!#REF!),"",Glutamine!#REF!)</f>
        <v>#REF!</v>
      </c>
      <c r="BJ49" s="238" t="e">
        <f>IF(ISBLANK(Glutamine!#REF!),"",Glutamine!#REF!)</f>
        <v>#REF!</v>
      </c>
      <c r="BK49" s="238" t="e">
        <f>IF(ISBLANK(Glutamine!#REF!),"",Glutamine!#REF!)</f>
        <v>#REF!</v>
      </c>
      <c r="BL49" s="238" t="e">
        <f>IF(ISBLANK(Glutamine!#REF!),"",Glutamine!#REF!)</f>
        <v>#REF!</v>
      </c>
      <c r="BM49" s="238" t="e">
        <f>IF(ISBLANK(Glutamine!#REF!),"",Glutamine!#REF!)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IF(Glutamine!B41&lt;&gt;0,Glutamine!$B$1,"")</f>
        <v/>
      </c>
      <c r="B50" s="238" t="str">
        <f>IF(ISBLANK(Glutamine!A41),"",Glutamine!A41)</f>
        <v/>
      </c>
      <c r="C50" s="245" t="str">
        <f>IF(ISBLANK(Glutamine!B41),"",Glutamine!B41)</f>
        <v/>
      </c>
      <c r="D50" s="246" t="str">
        <f>IF(ISBLANK(Glutamine!C41),"",Glutamine!C41)</f>
        <v/>
      </c>
      <c r="E50" s="238" t="str">
        <f>IF(ISBLANK(Glutamine!D41),"",Glutamine!D41)</f>
        <v/>
      </c>
      <c r="F50" s="238" t="str">
        <f>IF(ISBLANK(Glutamine!E41),"",Glutamine!E41)</f>
        <v/>
      </c>
      <c r="G50" s="238" t="str">
        <f>IF(ISBLANK(Glutamine!G41),"",Glutamine!G41)</f>
        <v/>
      </c>
      <c r="H50" s="238" t="str">
        <f>IF(ISBLANK(Glutamine!H41),"",Glutamine!H41)</f>
        <v/>
      </c>
      <c r="I50" s="238" t="str">
        <f>IF(ISBLANK(Glutamine!I41),"",Glutamine!I41)</f>
        <v/>
      </c>
      <c r="J50" s="238" t="str">
        <f>IF(ISBLANK(Glutamine!J41),"",Glutamine!J41)</f>
        <v/>
      </c>
      <c r="K50" s="238" t="str">
        <f>IF(ISBLANK(Glutamine!K41),"",Glutamine!K41)</f>
        <v/>
      </c>
      <c r="L50" s="238" t="str">
        <f>IF(ISBLANK(Glutamine!L41),"",Glutamine!L41)</f>
        <v/>
      </c>
      <c r="M50" s="238" t="str">
        <f>IF(ISBLANK(Glutamine!M41),"",Glutamine!M41)</f>
        <v/>
      </c>
      <c r="N50" s="238" t="str">
        <f>IF(ISBLANK(Glutamine!N41),"",Glutamine!N41)</f>
        <v/>
      </c>
      <c r="O50" s="238" t="str">
        <f>IF(ISBLANK(Glutamine!O41),"",Glutamine!O41)</f>
        <v/>
      </c>
      <c r="P50" s="238" t="str">
        <f>IF(ISBLANK(Glutamine!P41),"",Glutamine!P41)</f>
        <v/>
      </c>
      <c r="Q50" s="238" t="str">
        <f>IF(ISBLANK(Glutamine!Q41),"",Glutamine!Q41)</f>
        <v/>
      </c>
      <c r="R50" s="238" t="str">
        <f>IF(ISBLANK(Glutamine!R41),"",Glutamine!R41)</f>
        <v/>
      </c>
      <c r="S50" s="238" t="str">
        <f>IF(ISBLANK(Glutamine!S41),"",Glutamine!S41)</f>
        <v/>
      </c>
      <c r="T50" s="238" t="str">
        <f>IF(ISBLANK(Glutamine!T41),"",Glutamine!T41)</f>
        <v/>
      </c>
      <c r="U50" s="238" t="str">
        <f>IF(ISBLANK(Glutamine!U41),"",Glutamine!U41)</f>
        <v/>
      </c>
      <c r="V50" s="238" t="str">
        <f>IF(ISBLANK(Glutamine!V41),"",Glutamine!V41)</f>
        <v/>
      </c>
      <c r="W50" s="238" t="str">
        <f>IF(ISBLANK(Glutamine!W41),"",Glutamine!W41)</f>
        <v/>
      </c>
      <c r="X50" s="238" t="str">
        <f>IF(ISBLANK(Glutamine!X41),"",Glutamine!X41)</f>
        <v/>
      </c>
      <c r="Y50" s="238" t="str">
        <f>IF(ISBLANK(Glutamine!Y41),"",Glutamine!Y41)</f>
        <v/>
      </c>
      <c r="Z50" s="238" t="str">
        <f>IF(ISBLANK(Glutamine!Z41),"",Glutamine!Z41)</f>
        <v/>
      </c>
      <c r="AA50" s="238" t="str">
        <f>IF(ISBLANK(Glutamine!AA41),"",Glutamine!AA41)</f>
        <v/>
      </c>
      <c r="AB50" s="238" t="str">
        <f>IF(ISBLANK(Glutamine!AB41),"",Glutamine!AB41)</f>
        <v/>
      </c>
      <c r="AC50" s="238" t="str">
        <f>IF(ISBLANK(Glutamine!AC41),"",Glutamine!AC41)</f>
        <v/>
      </c>
      <c r="AD50" s="238" t="str">
        <f>IF(ISBLANK(Glutamine!AD41),"",Glutamine!AD41)</f>
        <v/>
      </c>
      <c r="AE50" s="238" t="str">
        <f>IF(ISBLANK(Glutamine!AE41),"",Glutamine!AE41)</f>
        <v/>
      </c>
      <c r="AF50" s="238" t="str">
        <f>IF(ISBLANK(Glutamine!AF41),"",Glutamine!AF41)</f>
        <v/>
      </c>
      <c r="AG50" s="238" t="str">
        <f>IF(ISBLANK(Glutamine!AG41),"",Glutamine!AG41)</f>
        <v/>
      </c>
      <c r="AH50" s="238" t="str">
        <f>IF(ISBLANK(Glutamine!AH41),"",Glutamine!AH41)</f>
        <v/>
      </c>
      <c r="AI50" s="238" t="str">
        <f>IF(ISBLANK(Glutamine!AI41),"",Glutamine!AI41)</f>
        <v/>
      </c>
      <c r="AJ50" s="238" t="str">
        <f>IF(ISBLANK(Glutamine!AJ41),"",Glutamine!AJ41)</f>
        <v/>
      </c>
      <c r="AK50" s="238" t="str">
        <f>IF(ISBLANK(Glutamine!AK41),"",Glutamine!AK41)</f>
        <v/>
      </c>
      <c r="AL50" s="238" t="str">
        <f>IF(ISBLANK(Glutamine!AL41),"",Glutamine!AL41)</f>
        <v/>
      </c>
      <c r="AM50" s="238" t="str">
        <f>IF(ISBLANK(Glutamine!AM41),"",Glutamine!AM41)</f>
        <v/>
      </c>
      <c r="AN50" s="238" t="str">
        <f>IF(ISBLANK(Glutamine!AN41),"",Glutamine!AN41)</f>
        <v/>
      </c>
      <c r="AO50" s="238" t="str">
        <f>IF(ISBLANK(Glutamine!AO41),"",Glutamine!AO41)</f>
        <v/>
      </c>
      <c r="AP50" s="238" t="str">
        <f>IF(ISBLANK(Glutamine!AP41),"",Glutamine!AP41)</f>
        <v/>
      </c>
      <c r="AQ50" s="238" t="e">
        <f>IF(ISBLANK(Glutamine!#REF!),"",Glutamine!#REF!)</f>
        <v>#REF!</v>
      </c>
      <c r="AR50" s="238" t="e">
        <f>IF(ISBLANK(Glutamine!#REF!),"",Glutamine!#REF!)</f>
        <v>#REF!</v>
      </c>
      <c r="AS50" s="238" t="e">
        <f>IF(ISBLANK(Glutamine!#REF!),"",Glutamine!#REF!)</f>
        <v>#REF!</v>
      </c>
      <c r="AT50" s="238" t="e">
        <f>IF(ISBLANK(Glutamine!#REF!),"",Glutamine!#REF!)</f>
        <v>#REF!</v>
      </c>
      <c r="AU50" s="238" t="e">
        <f>IF(ISBLANK(Glutamine!#REF!),"",Glutamine!#REF!)</f>
        <v>#REF!</v>
      </c>
      <c r="AV50" s="238" t="e">
        <f>IF(ISBLANK(Glutamine!#REF!),"",Glutamine!#REF!)</f>
        <v>#REF!</v>
      </c>
      <c r="AW50" s="238" t="e">
        <f>IF(ISBLANK(Glutamine!#REF!),"",Glutamine!#REF!)</f>
        <v>#REF!</v>
      </c>
      <c r="AX50" s="238" t="e">
        <f>IF(ISBLANK(Glutamine!#REF!),"",Glutamine!#REF!)</f>
        <v>#REF!</v>
      </c>
      <c r="AY50" s="238" t="e">
        <f>IF(ISBLANK(Glutamine!#REF!),"",Glutamine!#REF!)</f>
        <v>#REF!</v>
      </c>
      <c r="AZ50" s="238" t="e">
        <f>IF(ISBLANK(Glutamine!#REF!),"",Glutamine!#REF!)</f>
        <v>#REF!</v>
      </c>
      <c r="BA50" s="238" t="e">
        <f>IF(ISBLANK(Glutamine!#REF!),"",Glutamine!#REF!)</f>
        <v>#REF!</v>
      </c>
      <c r="BB50" s="238" t="e">
        <f>IF(ISBLANK(Glutamine!#REF!),"",Glutamine!#REF!)</f>
        <v>#REF!</v>
      </c>
      <c r="BC50" s="238" t="e">
        <f>IF(ISBLANK(Glutamine!#REF!),"",Glutamine!#REF!)</f>
        <v>#REF!</v>
      </c>
      <c r="BD50" s="238" t="e">
        <f>IF(ISBLANK(Glutamine!#REF!),"",Glutamine!#REF!)</f>
        <v>#REF!</v>
      </c>
      <c r="BE50" s="238" t="e">
        <f>IF(ISBLANK(Glutamine!#REF!),"",Glutamine!#REF!)</f>
        <v>#REF!</v>
      </c>
      <c r="BF50" s="238" t="e">
        <f>IF(ISBLANK(Glutamine!#REF!),"",Glutamine!#REF!)</f>
        <v>#REF!</v>
      </c>
      <c r="BG50" s="238" t="e">
        <f>IF(ISBLANK(Glutamine!#REF!),"",Glutamine!#REF!)</f>
        <v>#REF!</v>
      </c>
      <c r="BH50" s="238" t="e">
        <f>IF(ISBLANK(Glutamine!#REF!),"",Glutamine!#REF!)</f>
        <v>#REF!</v>
      </c>
      <c r="BI50" s="238" t="e">
        <f>IF(ISBLANK(Glutamine!#REF!),"",Glutamine!#REF!)</f>
        <v>#REF!</v>
      </c>
      <c r="BJ50" s="238" t="e">
        <f>IF(ISBLANK(Glutamine!#REF!),"",Glutamine!#REF!)</f>
        <v>#REF!</v>
      </c>
      <c r="BK50" s="238" t="e">
        <f>IF(ISBLANK(Glutamine!#REF!),"",Glutamine!#REF!)</f>
        <v>#REF!</v>
      </c>
      <c r="BL50" s="238" t="e">
        <f>IF(ISBLANK(Glutamine!#REF!),"",Glutamine!#REF!)</f>
        <v>#REF!</v>
      </c>
      <c r="BM50" s="238" t="e">
        <f>IF(ISBLANK(Glutamine!#REF!),"",Glutamine!#REF!)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IF(Glutamine!B42&lt;&gt;0,Glutamine!$B$1,"")</f>
        <v/>
      </c>
      <c r="B51" s="238" t="str">
        <f>IF(ISBLANK(Glutamine!A42),"",Glutamine!A42)</f>
        <v/>
      </c>
      <c r="C51" s="245" t="str">
        <f>IF(ISBLANK(Glutamine!B42),"",Glutamine!B42)</f>
        <v/>
      </c>
      <c r="D51" s="246" t="str">
        <f>IF(ISBLANK(Glutamine!C42),"",Glutamine!C42)</f>
        <v/>
      </c>
      <c r="E51" s="238" t="str">
        <f>IF(ISBLANK(Glutamine!D42),"",Glutamine!D42)</f>
        <v/>
      </c>
      <c r="F51" s="238" t="str">
        <f>IF(ISBLANK(Glutamine!E42),"",Glutamine!E42)</f>
        <v/>
      </c>
      <c r="G51" s="238" t="str">
        <f>IF(ISBLANK(Glutamine!G42),"",Glutamine!G42)</f>
        <v/>
      </c>
      <c r="H51" s="238" t="str">
        <f>IF(ISBLANK(Glutamine!H42),"",Glutamine!H42)</f>
        <v/>
      </c>
      <c r="I51" s="238" t="str">
        <f>IF(ISBLANK(Glutamine!I42),"",Glutamine!I42)</f>
        <v/>
      </c>
      <c r="J51" s="238" t="str">
        <f>IF(ISBLANK(Glutamine!J42),"",Glutamine!J42)</f>
        <v/>
      </c>
      <c r="K51" s="238" t="str">
        <f>IF(ISBLANK(Glutamine!K42),"",Glutamine!K42)</f>
        <v/>
      </c>
      <c r="L51" s="238" t="str">
        <f>IF(ISBLANK(Glutamine!L42),"",Glutamine!L42)</f>
        <v/>
      </c>
      <c r="M51" s="238" t="str">
        <f>IF(ISBLANK(Glutamine!M42),"",Glutamine!M42)</f>
        <v/>
      </c>
      <c r="N51" s="238" t="str">
        <f>IF(ISBLANK(Glutamine!N42),"",Glutamine!N42)</f>
        <v/>
      </c>
      <c r="O51" s="238" t="str">
        <f>IF(ISBLANK(Glutamine!O42),"",Glutamine!O42)</f>
        <v/>
      </c>
      <c r="P51" s="238" t="str">
        <f>IF(ISBLANK(Glutamine!P42),"",Glutamine!P42)</f>
        <v/>
      </c>
      <c r="Q51" s="238" t="str">
        <f>IF(ISBLANK(Glutamine!Q42),"",Glutamine!Q42)</f>
        <v/>
      </c>
      <c r="R51" s="238" t="str">
        <f>IF(ISBLANK(Glutamine!R42),"",Glutamine!R42)</f>
        <v/>
      </c>
      <c r="S51" s="238" t="str">
        <f>IF(ISBLANK(Glutamine!S42),"",Glutamine!S42)</f>
        <v/>
      </c>
      <c r="T51" s="238" t="str">
        <f>IF(ISBLANK(Glutamine!T42),"",Glutamine!T42)</f>
        <v/>
      </c>
      <c r="U51" s="238" t="str">
        <f>IF(ISBLANK(Glutamine!U42),"",Glutamine!U42)</f>
        <v/>
      </c>
      <c r="V51" s="238" t="str">
        <f>IF(ISBLANK(Glutamine!V42),"",Glutamine!V42)</f>
        <v/>
      </c>
      <c r="W51" s="238" t="str">
        <f>IF(ISBLANK(Glutamine!W42),"",Glutamine!W42)</f>
        <v/>
      </c>
      <c r="X51" s="238" t="str">
        <f>IF(ISBLANK(Glutamine!X42),"",Glutamine!X42)</f>
        <v/>
      </c>
      <c r="Y51" s="238" t="str">
        <f>IF(ISBLANK(Glutamine!Y42),"",Glutamine!Y42)</f>
        <v/>
      </c>
      <c r="Z51" s="238" t="str">
        <f>IF(ISBLANK(Glutamine!Z42),"",Glutamine!Z42)</f>
        <v/>
      </c>
      <c r="AA51" s="238" t="str">
        <f>IF(ISBLANK(Glutamine!AA42),"",Glutamine!AA42)</f>
        <v/>
      </c>
      <c r="AB51" s="238" t="str">
        <f>IF(ISBLANK(Glutamine!AB42),"",Glutamine!AB42)</f>
        <v/>
      </c>
      <c r="AC51" s="238" t="str">
        <f>IF(ISBLANK(Glutamine!AC42),"",Glutamine!AC42)</f>
        <v/>
      </c>
      <c r="AD51" s="238" t="str">
        <f>IF(ISBLANK(Glutamine!AD42),"",Glutamine!AD42)</f>
        <v/>
      </c>
      <c r="AE51" s="238" t="str">
        <f>IF(ISBLANK(Glutamine!AE42),"",Glutamine!AE42)</f>
        <v/>
      </c>
      <c r="AF51" s="238" t="str">
        <f>IF(ISBLANK(Glutamine!AF42),"",Glutamine!AF42)</f>
        <v/>
      </c>
      <c r="AG51" s="238" t="str">
        <f>IF(ISBLANK(Glutamine!AG42),"",Glutamine!AG42)</f>
        <v/>
      </c>
      <c r="AH51" s="238" t="str">
        <f>IF(ISBLANK(Glutamine!AH42),"",Glutamine!AH42)</f>
        <v/>
      </c>
      <c r="AI51" s="238" t="str">
        <f>IF(ISBLANK(Glutamine!AI42),"",Glutamine!AI42)</f>
        <v/>
      </c>
      <c r="AJ51" s="238" t="str">
        <f>IF(ISBLANK(Glutamine!AJ42),"",Glutamine!AJ42)</f>
        <v/>
      </c>
      <c r="AK51" s="238" t="str">
        <f>IF(ISBLANK(Glutamine!AK42),"",Glutamine!AK42)</f>
        <v/>
      </c>
      <c r="AL51" s="238" t="str">
        <f>IF(ISBLANK(Glutamine!AL42),"",Glutamine!AL42)</f>
        <v/>
      </c>
      <c r="AM51" s="238" t="str">
        <f>IF(ISBLANK(Glutamine!AM42),"",Glutamine!AM42)</f>
        <v/>
      </c>
      <c r="AN51" s="238" t="str">
        <f>IF(ISBLANK(Glutamine!AN42),"",Glutamine!AN42)</f>
        <v/>
      </c>
      <c r="AO51" s="238" t="str">
        <f>IF(ISBLANK(Glutamine!AO42),"",Glutamine!AO42)</f>
        <v/>
      </c>
      <c r="AP51" s="238" t="str">
        <f>IF(ISBLANK(Glutamine!AP42),"",Glutamine!AP42)</f>
        <v/>
      </c>
      <c r="AQ51" s="238" t="e">
        <f>IF(ISBLANK(Glutamine!#REF!),"",Glutamine!#REF!)</f>
        <v>#REF!</v>
      </c>
      <c r="AR51" s="238" t="e">
        <f>IF(ISBLANK(Glutamine!#REF!),"",Glutamine!#REF!)</f>
        <v>#REF!</v>
      </c>
      <c r="AS51" s="238" t="e">
        <f>IF(ISBLANK(Glutamine!#REF!),"",Glutamine!#REF!)</f>
        <v>#REF!</v>
      </c>
      <c r="AT51" s="238" t="e">
        <f>IF(ISBLANK(Glutamine!#REF!),"",Glutamine!#REF!)</f>
        <v>#REF!</v>
      </c>
      <c r="AU51" s="238" t="e">
        <f>IF(ISBLANK(Glutamine!#REF!),"",Glutamine!#REF!)</f>
        <v>#REF!</v>
      </c>
      <c r="AV51" s="238" t="e">
        <f>IF(ISBLANK(Glutamine!#REF!),"",Glutamine!#REF!)</f>
        <v>#REF!</v>
      </c>
      <c r="AW51" s="238" t="e">
        <f>IF(ISBLANK(Glutamine!#REF!),"",Glutamine!#REF!)</f>
        <v>#REF!</v>
      </c>
      <c r="AX51" s="238" t="e">
        <f>IF(ISBLANK(Glutamine!#REF!),"",Glutamine!#REF!)</f>
        <v>#REF!</v>
      </c>
      <c r="AY51" s="238" t="e">
        <f>IF(ISBLANK(Glutamine!#REF!),"",Glutamine!#REF!)</f>
        <v>#REF!</v>
      </c>
      <c r="AZ51" s="238" t="e">
        <f>IF(ISBLANK(Glutamine!#REF!),"",Glutamine!#REF!)</f>
        <v>#REF!</v>
      </c>
      <c r="BA51" s="238" t="e">
        <f>IF(ISBLANK(Glutamine!#REF!),"",Glutamine!#REF!)</f>
        <v>#REF!</v>
      </c>
      <c r="BB51" s="238" t="e">
        <f>IF(ISBLANK(Glutamine!#REF!),"",Glutamine!#REF!)</f>
        <v>#REF!</v>
      </c>
      <c r="BC51" s="238" t="e">
        <f>IF(ISBLANK(Glutamine!#REF!),"",Glutamine!#REF!)</f>
        <v>#REF!</v>
      </c>
      <c r="BD51" s="238" t="e">
        <f>IF(ISBLANK(Glutamine!#REF!),"",Glutamine!#REF!)</f>
        <v>#REF!</v>
      </c>
      <c r="BE51" s="238" t="e">
        <f>IF(ISBLANK(Glutamine!#REF!),"",Glutamine!#REF!)</f>
        <v>#REF!</v>
      </c>
      <c r="BF51" s="238" t="e">
        <f>IF(ISBLANK(Glutamine!#REF!),"",Glutamine!#REF!)</f>
        <v>#REF!</v>
      </c>
      <c r="BG51" s="238" t="e">
        <f>IF(ISBLANK(Glutamine!#REF!),"",Glutamine!#REF!)</f>
        <v>#REF!</v>
      </c>
      <c r="BH51" s="238" t="e">
        <f>IF(ISBLANK(Glutamine!#REF!),"",Glutamine!#REF!)</f>
        <v>#REF!</v>
      </c>
      <c r="BI51" s="238" t="e">
        <f>IF(ISBLANK(Glutamine!#REF!),"",Glutamine!#REF!)</f>
        <v>#REF!</v>
      </c>
      <c r="BJ51" s="238" t="e">
        <f>IF(ISBLANK(Glutamine!#REF!),"",Glutamine!#REF!)</f>
        <v>#REF!</v>
      </c>
      <c r="BK51" s="238" t="e">
        <f>IF(ISBLANK(Glutamine!#REF!),"",Glutamine!#REF!)</f>
        <v>#REF!</v>
      </c>
      <c r="BL51" s="238" t="e">
        <f>IF(ISBLANK(Glutamine!#REF!),"",Glutamine!#REF!)</f>
        <v>#REF!</v>
      </c>
      <c r="BM51" s="238" t="e">
        <f>IF(ISBLANK(Glutamine!#REF!),"",Glutamine!#REF!)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IF(Glutamine!B43&lt;&gt;0,Glutamine!$B$1,"")</f>
        <v/>
      </c>
      <c r="B52" s="238" t="str">
        <f>IF(ISBLANK(Glutamine!A43),"",Glutamine!A43)</f>
        <v/>
      </c>
      <c r="C52" s="245" t="str">
        <f>IF(ISBLANK(Glutamine!B43),"",Glutamine!B43)</f>
        <v/>
      </c>
      <c r="D52" s="246" t="str">
        <f>IF(ISBLANK(Glutamine!C43),"",Glutamine!C43)</f>
        <v/>
      </c>
      <c r="E52" s="238" t="str">
        <f>IF(ISBLANK(Glutamine!D43),"",Glutamine!D43)</f>
        <v/>
      </c>
      <c r="F52" s="238" t="str">
        <f>IF(ISBLANK(Glutamine!E43),"",Glutamine!E43)</f>
        <v/>
      </c>
      <c r="G52" s="238" t="str">
        <f>IF(ISBLANK(Glutamine!G43),"",Glutamine!G43)</f>
        <v/>
      </c>
      <c r="H52" s="238" t="str">
        <f>IF(ISBLANK(Glutamine!H43),"",Glutamine!H43)</f>
        <v/>
      </c>
      <c r="I52" s="238" t="str">
        <f>IF(ISBLANK(Glutamine!I43),"",Glutamine!I43)</f>
        <v/>
      </c>
      <c r="J52" s="238" t="str">
        <f>IF(ISBLANK(Glutamine!J43),"",Glutamine!J43)</f>
        <v/>
      </c>
      <c r="K52" s="238" t="str">
        <f>IF(ISBLANK(Glutamine!K43),"",Glutamine!K43)</f>
        <v/>
      </c>
      <c r="L52" s="238" t="str">
        <f>IF(ISBLANK(Glutamine!L43),"",Glutamine!L43)</f>
        <v/>
      </c>
      <c r="M52" s="238" t="str">
        <f>IF(ISBLANK(Glutamine!M43),"",Glutamine!M43)</f>
        <v/>
      </c>
      <c r="N52" s="238" t="str">
        <f>IF(ISBLANK(Glutamine!N43),"",Glutamine!N43)</f>
        <v/>
      </c>
      <c r="O52" s="238" t="str">
        <f>IF(ISBLANK(Glutamine!O43),"",Glutamine!O43)</f>
        <v/>
      </c>
      <c r="P52" s="238" t="str">
        <f>IF(ISBLANK(Glutamine!P43),"",Glutamine!P43)</f>
        <v/>
      </c>
      <c r="Q52" s="238" t="str">
        <f>IF(ISBLANK(Glutamine!Q43),"",Glutamine!Q43)</f>
        <v/>
      </c>
      <c r="R52" s="238" t="str">
        <f>IF(ISBLANK(Glutamine!R43),"",Glutamine!R43)</f>
        <v/>
      </c>
      <c r="S52" s="238" t="str">
        <f>IF(ISBLANK(Glutamine!S43),"",Glutamine!S43)</f>
        <v/>
      </c>
      <c r="T52" s="238" t="str">
        <f>IF(ISBLANK(Glutamine!T43),"",Glutamine!T43)</f>
        <v/>
      </c>
      <c r="U52" s="238" t="str">
        <f>IF(ISBLANK(Glutamine!U43),"",Glutamine!U43)</f>
        <v/>
      </c>
      <c r="V52" s="238" t="str">
        <f>IF(ISBLANK(Glutamine!V43),"",Glutamine!V43)</f>
        <v/>
      </c>
      <c r="W52" s="238" t="str">
        <f>IF(ISBLANK(Glutamine!W43),"",Glutamine!W43)</f>
        <v/>
      </c>
      <c r="X52" s="238" t="str">
        <f>IF(ISBLANK(Glutamine!X43),"",Glutamine!X43)</f>
        <v/>
      </c>
      <c r="Y52" s="238" t="str">
        <f>IF(ISBLANK(Glutamine!Y43),"",Glutamine!Y43)</f>
        <v/>
      </c>
      <c r="Z52" s="238" t="str">
        <f>IF(ISBLANK(Glutamine!Z43),"",Glutamine!Z43)</f>
        <v/>
      </c>
      <c r="AA52" s="238" t="str">
        <f>IF(ISBLANK(Glutamine!AA43),"",Glutamine!AA43)</f>
        <v/>
      </c>
      <c r="AB52" s="238" t="str">
        <f>IF(ISBLANK(Glutamine!AB43),"",Glutamine!AB43)</f>
        <v/>
      </c>
      <c r="AC52" s="238" t="str">
        <f>IF(ISBLANK(Glutamine!AC43),"",Glutamine!AC43)</f>
        <v/>
      </c>
      <c r="AD52" s="238" t="str">
        <f>IF(ISBLANK(Glutamine!AD43),"",Glutamine!AD43)</f>
        <v/>
      </c>
      <c r="AE52" s="238" t="str">
        <f>IF(ISBLANK(Glutamine!AE43),"",Glutamine!AE43)</f>
        <v/>
      </c>
      <c r="AF52" s="238" t="str">
        <f>IF(ISBLANK(Glutamine!AF43),"",Glutamine!AF43)</f>
        <v/>
      </c>
      <c r="AG52" s="238" t="str">
        <f>IF(ISBLANK(Glutamine!AG43),"",Glutamine!AG43)</f>
        <v/>
      </c>
      <c r="AH52" s="238" t="str">
        <f>IF(ISBLANK(Glutamine!AH43),"",Glutamine!AH43)</f>
        <v/>
      </c>
      <c r="AI52" s="238" t="str">
        <f>IF(ISBLANK(Glutamine!AI43),"",Glutamine!AI43)</f>
        <v/>
      </c>
      <c r="AJ52" s="238" t="str">
        <f>IF(ISBLANK(Glutamine!AJ43),"",Glutamine!AJ43)</f>
        <v/>
      </c>
      <c r="AK52" s="238" t="str">
        <f>IF(ISBLANK(Glutamine!AK43),"",Glutamine!AK43)</f>
        <v/>
      </c>
      <c r="AL52" s="238" t="str">
        <f>IF(ISBLANK(Glutamine!AL43),"",Glutamine!AL43)</f>
        <v/>
      </c>
      <c r="AM52" s="238" t="str">
        <f>IF(ISBLANK(Glutamine!AM43),"",Glutamine!AM43)</f>
        <v/>
      </c>
      <c r="AN52" s="238" t="str">
        <f>IF(ISBLANK(Glutamine!AN43),"",Glutamine!AN43)</f>
        <v/>
      </c>
      <c r="AO52" s="238" t="str">
        <f>IF(ISBLANK(Glutamine!AO43),"",Glutamine!AO43)</f>
        <v/>
      </c>
      <c r="AP52" s="238" t="str">
        <f>IF(ISBLANK(Glutamine!AP43),"",Glutamine!AP43)</f>
        <v/>
      </c>
      <c r="AQ52" s="238" t="e">
        <f>IF(ISBLANK(Glutamine!#REF!),"",Glutamine!#REF!)</f>
        <v>#REF!</v>
      </c>
      <c r="AR52" s="238" t="e">
        <f>IF(ISBLANK(Glutamine!#REF!),"",Glutamine!#REF!)</f>
        <v>#REF!</v>
      </c>
      <c r="AS52" s="238" t="e">
        <f>IF(ISBLANK(Glutamine!#REF!),"",Glutamine!#REF!)</f>
        <v>#REF!</v>
      </c>
      <c r="AT52" s="238" t="e">
        <f>IF(ISBLANK(Glutamine!#REF!),"",Glutamine!#REF!)</f>
        <v>#REF!</v>
      </c>
      <c r="AU52" s="238" t="e">
        <f>IF(ISBLANK(Glutamine!#REF!),"",Glutamine!#REF!)</f>
        <v>#REF!</v>
      </c>
      <c r="AV52" s="238" t="e">
        <f>IF(ISBLANK(Glutamine!#REF!),"",Glutamine!#REF!)</f>
        <v>#REF!</v>
      </c>
      <c r="AW52" s="238" t="e">
        <f>IF(ISBLANK(Glutamine!#REF!),"",Glutamine!#REF!)</f>
        <v>#REF!</v>
      </c>
      <c r="AX52" s="238" t="e">
        <f>IF(ISBLANK(Glutamine!#REF!),"",Glutamine!#REF!)</f>
        <v>#REF!</v>
      </c>
      <c r="AY52" s="238" t="e">
        <f>IF(ISBLANK(Glutamine!#REF!),"",Glutamine!#REF!)</f>
        <v>#REF!</v>
      </c>
      <c r="AZ52" s="238" t="e">
        <f>IF(ISBLANK(Glutamine!#REF!),"",Glutamine!#REF!)</f>
        <v>#REF!</v>
      </c>
      <c r="BA52" s="238" t="e">
        <f>IF(ISBLANK(Glutamine!#REF!),"",Glutamine!#REF!)</f>
        <v>#REF!</v>
      </c>
      <c r="BB52" s="238" t="e">
        <f>IF(ISBLANK(Glutamine!#REF!),"",Glutamine!#REF!)</f>
        <v>#REF!</v>
      </c>
      <c r="BC52" s="238" t="e">
        <f>IF(ISBLANK(Glutamine!#REF!),"",Glutamine!#REF!)</f>
        <v>#REF!</v>
      </c>
      <c r="BD52" s="238" t="e">
        <f>IF(ISBLANK(Glutamine!#REF!),"",Glutamine!#REF!)</f>
        <v>#REF!</v>
      </c>
      <c r="BE52" s="238" t="e">
        <f>IF(ISBLANK(Glutamine!#REF!),"",Glutamine!#REF!)</f>
        <v>#REF!</v>
      </c>
      <c r="BF52" s="238" t="e">
        <f>IF(ISBLANK(Glutamine!#REF!),"",Glutamine!#REF!)</f>
        <v>#REF!</v>
      </c>
      <c r="BG52" s="238" t="e">
        <f>IF(ISBLANK(Glutamine!#REF!),"",Glutamine!#REF!)</f>
        <v>#REF!</v>
      </c>
      <c r="BH52" s="238" t="e">
        <f>IF(ISBLANK(Glutamine!#REF!),"",Glutamine!#REF!)</f>
        <v>#REF!</v>
      </c>
      <c r="BI52" s="238" t="e">
        <f>IF(ISBLANK(Glutamine!#REF!),"",Glutamine!#REF!)</f>
        <v>#REF!</v>
      </c>
      <c r="BJ52" s="238" t="e">
        <f>IF(ISBLANK(Glutamine!#REF!),"",Glutamine!#REF!)</f>
        <v>#REF!</v>
      </c>
      <c r="BK52" s="238" t="e">
        <f>IF(ISBLANK(Glutamine!#REF!),"",Glutamine!#REF!)</f>
        <v>#REF!</v>
      </c>
      <c r="BL52" s="238" t="e">
        <f>IF(ISBLANK(Glutamine!#REF!),"",Glutamine!#REF!)</f>
        <v>#REF!</v>
      </c>
      <c r="BM52" s="238" t="e">
        <f>IF(ISBLANK(Glutamine!#REF!),"",Glutamine!#REF!)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IF(Glutamine!B44&lt;&gt;0,Glutamine!$B$1,"")</f>
        <v/>
      </c>
      <c r="B53" s="238" t="str">
        <f>IF(ISBLANK(Glutamine!A44),"",Glutamine!A44)</f>
        <v/>
      </c>
      <c r="C53" s="245" t="str">
        <f>IF(ISBLANK(Glutamine!B44),"",Glutamine!B44)</f>
        <v/>
      </c>
      <c r="D53" s="246" t="str">
        <f>IF(ISBLANK(Glutamine!C44),"",Glutamine!C44)</f>
        <v/>
      </c>
      <c r="E53" s="238" t="str">
        <f>IF(ISBLANK(Glutamine!D44),"",Glutamine!D44)</f>
        <v/>
      </c>
      <c r="F53" s="238" t="str">
        <f>IF(ISBLANK(Glutamine!E44),"",Glutamine!E44)</f>
        <v/>
      </c>
      <c r="G53" s="238" t="str">
        <f>IF(ISBLANK(Glutamine!G44),"",Glutamine!G44)</f>
        <v/>
      </c>
      <c r="H53" s="238" t="str">
        <f>IF(ISBLANK(Glutamine!H44),"",Glutamine!H44)</f>
        <v/>
      </c>
      <c r="I53" s="238" t="str">
        <f>IF(ISBLANK(Glutamine!I44),"",Glutamine!I44)</f>
        <v/>
      </c>
      <c r="J53" s="238" t="str">
        <f>IF(ISBLANK(Glutamine!J44),"",Glutamine!J44)</f>
        <v/>
      </c>
      <c r="K53" s="238" t="str">
        <f>IF(ISBLANK(Glutamine!K44),"",Glutamine!K44)</f>
        <v/>
      </c>
      <c r="L53" s="238" t="str">
        <f>IF(ISBLANK(Glutamine!L44),"",Glutamine!L44)</f>
        <v/>
      </c>
      <c r="M53" s="238" t="str">
        <f>IF(ISBLANK(Glutamine!M44),"",Glutamine!M44)</f>
        <v/>
      </c>
      <c r="N53" s="238" t="str">
        <f>IF(ISBLANK(Glutamine!N44),"",Glutamine!N44)</f>
        <v/>
      </c>
      <c r="O53" s="238" t="str">
        <f>IF(ISBLANK(Glutamine!O44),"",Glutamine!O44)</f>
        <v/>
      </c>
      <c r="P53" s="238" t="str">
        <f>IF(ISBLANK(Glutamine!P44),"",Glutamine!P44)</f>
        <v/>
      </c>
      <c r="Q53" s="238" t="str">
        <f>IF(ISBLANK(Glutamine!Q44),"",Glutamine!Q44)</f>
        <v/>
      </c>
      <c r="R53" s="238" t="str">
        <f>IF(ISBLANK(Glutamine!R44),"",Glutamine!R44)</f>
        <v/>
      </c>
      <c r="S53" s="238" t="str">
        <f>IF(ISBLANK(Glutamine!S44),"",Glutamine!S44)</f>
        <v/>
      </c>
      <c r="T53" s="238" t="str">
        <f>IF(ISBLANK(Glutamine!T44),"",Glutamine!T44)</f>
        <v/>
      </c>
      <c r="U53" s="238" t="str">
        <f>IF(ISBLANK(Glutamine!U44),"",Glutamine!U44)</f>
        <v/>
      </c>
      <c r="V53" s="238" t="str">
        <f>IF(ISBLANK(Glutamine!V44),"",Glutamine!V44)</f>
        <v/>
      </c>
      <c r="W53" s="238" t="str">
        <f>IF(ISBLANK(Glutamine!W44),"",Glutamine!W44)</f>
        <v/>
      </c>
      <c r="X53" s="238" t="str">
        <f>IF(ISBLANK(Glutamine!X44),"",Glutamine!X44)</f>
        <v/>
      </c>
      <c r="Y53" s="238" t="str">
        <f>IF(ISBLANK(Glutamine!Y44),"",Glutamine!Y44)</f>
        <v/>
      </c>
      <c r="Z53" s="238" t="str">
        <f>IF(ISBLANK(Glutamine!Z44),"",Glutamine!Z44)</f>
        <v/>
      </c>
      <c r="AA53" s="238" t="str">
        <f>IF(ISBLANK(Glutamine!AA44),"",Glutamine!AA44)</f>
        <v/>
      </c>
      <c r="AB53" s="238" t="str">
        <f>IF(ISBLANK(Glutamine!AB44),"",Glutamine!AB44)</f>
        <v/>
      </c>
      <c r="AC53" s="238" t="str">
        <f>IF(ISBLANK(Glutamine!AC44),"",Glutamine!AC44)</f>
        <v/>
      </c>
      <c r="AD53" s="238" t="str">
        <f>IF(ISBLANK(Glutamine!AD44),"",Glutamine!AD44)</f>
        <v/>
      </c>
      <c r="AE53" s="238" t="str">
        <f>IF(ISBLANK(Glutamine!AE44),"",Glutamine!AE44)</f>
        <v/>
      </c>
      <c r="AF53" s="238" t="str">
        <f>IF(ISBLANK(Glutamine!AF44),"",Glutamine!AF44)</f>
        <v/>
      </c>
      <c r="AG53" s="238" t="str">
        <f>IF(ISBLANK(Glutamine!AG44),"",Glutamine!AG44)</f>
        <v/>
      </c>
      <c r="AH53" s="238" t="str">
        <f>IF(ISBLANK(Glutamine!AH44),"",Glutamine!AH44)</f>
        <v/>
      </c>
      <c r="AI53" s="238" t="str">
        <f>IF(ISBLANK(Glutamine!AI44),"",Glutamine!AI44)</f>
        <v/>
      </c>
      <c r="AJ53" s="238" t="str">
        <f>IF(ISBLANK(Glutamine!AJ44),"",Glutamine!AJ44)</f>
        <v/>
      </c>
      <c r="AK53" s="238" t="str">
        <f>IF(ISBLANK(Glutamine!AK44),"",Glutamine!AK44)</f>
        <v/>
      </c>
      <c r="AL53" s="238" t="str">
        <f>IF(ISBLANK(Glutamine!AL44),"",Glutamine!AL44)</f>
        <v/>
      </c>
      <c r="AM53" s="238" t="str">
        <f>IF(ISBLANK(Glutamine!AM44),"",Glutamine!AM44)</f>
        <v/>
      </c>
      <c r="AN53" s="238" t="str">
        <f>IF(ISBLANK(Glutamine!AN44),"",Glutamine!AN44)</f>
        <v/>
      </c>
      <c r="AO53" s="238" t="str">
        <f>IF(ISBLANK(Glutamine!AO44),"",Glutamine!AO44)</f>
        <v/>
      </c>
      <c r="AP53" s="238" t="str">
        <f>IF(ISBLANK(Glutamine!AP44),"",Glutamine!AP44)</f>
        <v/>
      </c>
      <c r="AQ53" s="238" t="e">
        <f>IF(ISBLANK(Glutamine!#REF!),"",Glutamine!#REF!)</f>
        <v>#REF!</v>
      </c>
      <c r="AR53" s="238" t="e">
        <f>IF(ISBLANK(Glutamine!#REF!),"",Glutamine!#REF!)</f>
        <v>#REF!</v>
      </c>
      <c r="AS53" s="238" t="e">
        <f>IF(ISBLANK(Glutamine!#REF!),"",Glutamine!#REF!)</f>
        <v>#REF!</v>
      </c>
      <c r="AT53" s="238" t="e">
        <f>IF(ISBLANK(Glutamine!#REF!),"",Glutamine!#REF!)</f>
        <v>#REF!</v>
      </c>
      <c r="AU53" s="238" t="e">
        <f>IF(ISBLANK(Glutamine!#REF!),"",Glutamine!#REF!)</f>
        <v>#REF!</v>
      </c>
      <c r="AV53" s="238" t="e">
        <f>IF(ISBLANK(Glutamine!#REF!),"",Glutamine!#REF!)</f>
        <v>#REF!</v>
      </c>
      <c r="AW53" s="238" t="e">
        <f>IF(ISBLANK(Glutamine!#REF!),"",Glutamine!#REF!)</f>
        <v>#REF!</v>
      </c>
      <c r="AX53" s="238" t="e">
        <f>IF(ISBLANK(Glutamine!#REF!),"",Glutamine!#REF!)</f>
        <v>#REF!</v>
      </c>
      <c r="AY53" s="238" t="e">
        <f>IF(ISBLANK(Glutamine!#REF!),"",Glutamine!#REF!)</f>
        <v>#REF!</v>
      </c>
      <c r="AZ53" s="238" t="e">
        <f>IF(ISBLANK(Glutamine!#REF!),"",Glutamine!#REF!)</f>
        <v>#REF!</v>
      </c>
      <c r="BA53" s="238" t="e">
        <f>IF(ISBLANK(Glutamine!#REF!),"",Glutamine!#REF!)</f>
        <v>#REF!</v>
      </c>
      <c r="BB53" s="238" t="e">
        <f>IF(ISBLANK(Glutamine!#REF!),"",Glutamine!#REF!)</f>
        <v>#REF!</v>
      </c>
      <c r="BC53" s="238" t="e">
        <f>IF(ISBLANK(Glutamine!#REF!),"",Glutamine!#REF!)</f>
        <v>#REF!</v>
      </c>
      <c r="BD53" s="238" t="e">
        <f>IF(ISBLANK(Glutamine!#REF!),"",Glutamine!#REF!)</f>
        <v>#REF!</v>
      </c>
      <c r="BE53" s="238" t="e">
        <f>IF(ISBLANK(Glutamine!#REF!),"",Glutamine!#REF!)</f>
        <v>#REF!</v>
      </c>
      <c r="BF53" s="238" t="e">
        <f>IF(ISBLANK(Glutamine!#REF!),"",Glutamine!#REF!)</f>
        <v>#REF!</v>
      </c>
      <c r="BG53" s="238" t="e">
        <f>IF(ISBLANK(Glutamine!#REF!),"",Glutamine!#REF!)</f>
        <v>#REF!</v>
      </c>
      <c r="BH53" s="238" t="e">
        <f>IF(ISBLANK(Glutamine!#REF!),"",Glutamine!#REF!)</f>
        <v>#REF!</v>
      </c>
      <c r="BI53" s="238" t="e">
        <f>IF(ISBLANK(Glutamine!#REF!),"",Glutamine!#REF!)</f>
        <v>#REF!</v>
      </c>
      <c r="BJ53" s="238" t="e">
        <f>IF(ISBLANK(Glutamine!#REF!),"",Glutamine!#REF!)</f>
        <v>#REF!</v>
      </c>
      <c r="BK53" s="238" t="e">
        <f>IF(ISBLANK(Glutamine!#REF!),"",Glutamine!#REF!)</f>
        <v>#REF!</v>
      </c>
      <c r="BL53" s="238" t="e">
        <f>IF(ISBLANK(Glutamine!#REF!),"",Glutamine!#REF!)</f>
        <v>#REF!</v>
      </c>
      <c r="BM53" s="238" t="e">
        <f>IF(ISBLANK(Glutamine!#REF!),"",Glutamine!#REF!)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IF(Glutamine!B45&lt;&gt;0,Glutamine!$B$1,"")</f>
        <v/>
      </c>
      <c r="B54" s="238" t="str">
        <f>IF(ISBLANK(Glutamine!A45),"",Glutamine!A45)</f>
        <v/>
      </c>
      <c r="C54" s="245" t="str">
        <f>IF(ISBLANK(Glutamine!B45),"",Glutamine!B45)</f>
        <v/>
      </c>
      <c r="D54" s="246" t="str">
        <f>IF(ISBLANK(Glutamine!C45),"",Glutamine!C45)</f>
        <v/>
      </c>
      <c r="E54" s="238" t="str">
        <f>IF(ISBLANK(Glutamine!D45),"",Glutamine!D45)</f>
        <v/>
      </c>
      <c r="F54" s="238" t="str">
        <f>IF(ISBLANK(Glutamine!E45),"",Glutamine!E45)</f>
        <v/>
      </c>
      <c r="G54" s="238" t="str">
        <f>IF(ISBLANK(Glutamine!G45),"",Glutamine!G45)</f>
        <v/>
      </c>
      <c r="H54" s="238" t="str">
        <f>IF(ISBLANK(Glutamine!H45),"",Glutamine!H45)</f>
        <v/>
      </c>
      <c r="I54" s="238" t="str">
        <f>IF(ISBLANK(Glutamine!I45),"",Glutamine!I45)</f>
        <v/>
      </c>
      <c r="J54" s="238" t="str">
        <f>IF(ISBLANK(Glutamine!J45),"",Glutamine!J45)</f>
        <v/>
      </c>
      <c r="K54" s="238" t="str">
        <f>IF(ISBLANK(Glutamine!K45),"",Glutamine!K45)</f>
        <v/>
      </c>
      <c r="L54" s="238" t="str">
        <f>IF(ISBLANK(Glutamine!L45),"",Glutamine!L45)</f>
        <v/>
      </c>
      <c r="M54" s="238" t="str">
        <f>IF(ISBLANK(Glutamine!M45),"",Glutamine!M45)</f>
        <v/>
      </c>
      <c r="N54" s="238" t="str">
        <f>IF(ISBLANK(Glutamine!N45),"",Glutamine!N45)</f>
        <v/>
      </c>
      <c r="O54" s="238" t="str">
        <f>IF(ISBLANK(Glutamine!O45),"",Glutamine!O45)</f>
        <v/>
      </c>
      <c r="P54" s="238" t="str">
        <f>IF(ISBLANK(Glutamine!P45),"",Glutamine!P45)</f>
        <v/>
      </c>
      <c r="Q54" s="238" t="str">
        <f>IF(ISBLANK(Glutamine!Q45),"",Glutamine!Q45)</f>
        <v/>
      </c>
      <c r="R54" s="238" t="str">
        <f>IF(ISBLANK(Glutamine!R45),"",Glutamine!R45)</f>
        <v/>
      </c>
      <c r="S54" s="238" t="str">
        <f>IF(ISBLANK(Glutamine!S45),"",Glutamine!S45)</f>
        <v/>
      </c>
      <c r="T54" s="238" t="str">
        <f>IF(ISBLANK(Glutamine!T45),"",Glutamine!T45)</f>
        <v/>
      </c>
      <c r="U54" s="238" t="str">
        <f>IF(ISBLANK(Glutamine!U45),"",Glutamine!U45)</f>
        <v/>
      </c>
      <c r="V54" s="238" t="str">
        <f>IF(ISBLANK(Glutamine!V45),"",Glutamine!V45)</f>
        <v/>
      </c>
      <c r="W54" s="238" t="str">
        <f>IF(ISBLANK(Glutamine!W45),"",Glutamine!W45)</f>
        <v/>
      </c>
      <c r="X54" s="238" t="str">
        <f>IF(ISBLANK(Glutamine!X45),"",Glutamine!X45)</f>
        <v/>
      </c>
      <c r="Y54" s="238" t="str">
        <f>IF(ISBLANK(Glutamine!Y45),"",Glutamine!Y45)</f>
        <v/>
      </c>
      <c r="Z54" s="238" t="str">
        <f>IF(ISBLANK(Glutamine!Z45),"",Glutamine!Z45)</f>
        <v/>
      </c>
      <c r="AA54" s="238" t="str">
        <f>IF(ISBLANK(Glutamine!AA45),"",Glutamine!AA45)</f>
        <v/>
      </c>
      <c r="AB54" s="238" t="str">
        <f>IF(ISBLANK(Glutamine!AB45),"",Glutamine!AB45)</f>
        <v/>
      </c>
      <c r="AC54" s="238" t="str">
        <f>IF(ISBLANK(Glutamine!AC45),"",Glutamine!AC45)</f>
        <v/>
      </c>
      <c r="AD54" s="238" t="str">
        <f>IF(ISBLANK(Glutamine!AD45),"",Glutamine!AD45)</f>
        <v/>
      </c>
      <c r="AE54" s="238" t="str">
        <f>IF(ISBLANK(Glutamine!AE45),"",Glutamine!AE45)</f>
        <v/>
      </c>
      <c r="AF54" s="238" t="str">
        <f>IF(ISBLANK(Glutamine!AF45),"",Glutamine!AF45)</f>
        <v/>
      </c>
      <c r="AG54" s="238" t="str">
        <f>IF(ISBLANK(Glutamine!AG45),"",Glutamine!AG45)</f>
        <v/>
      </c>
      <c r="AH54" s="238" t="str">
        <f>IF(ISBLANK(Glutamine!AH45),"",Glutamine!AH45)</f>
        <v/>
      </c>
      <c r="AI54" s="238" t="str">
        <f>IF(ISBLANK(Glutamine!AI45),"",Glutamine!AI45)</f>
        <v/>
      </c>
      <c r="AJ54" s="238" t="str">
        <f>IF(ISBLANK(Glutamine!AJ45),"",Glutamine!AJ45)</f>
        <v/>
      </c>
      <c r="AK54" s="238" t="str">
        <f>IF(ISBLANK(Glutamine!AK45),"",Glutamine!AK45)</f>
        <v/>
      </c>
      <c r="AL54" s="238" t="str">
        <f>IF(ISBLANK(Glutamine!AL45),"",Glutamine!AL45)</f>
        <v/>
      </c>
      <c r="AM54" s="238" t="str">
        <f>IF(ISBLANK(Glutamine!AM45),"",Glutamine!AM45)</f>
        <v/>
      </c>
      <c r="AN54" s="238" t="str">
        <f>IF(ISBLANK(Glutamine!AN45),"",Glutamine!AN45)</f>
        <v/>
      </c>
      <c r="AO54" s="238" t="str">
        <f>IF(ISBLANK(Glutamine!AO45),"",Glutamine!AO45)</f>
        <v/>
      </c>
      <c r="AP54" s="238" t="str">
        <f>IF(ISBLANK(Glutamine!AP45),"",Glutamine!AP45)</f>
        <v/>
      </c>
      <c r="AQ54" s="238" t="e">
        <f>IF(ISBLANK(Glutamine!#REF!),"",Glutamine!#REF!)</f>
        <v>#REF!</v>
      </c>
      <c r="AR54" s="238" t="e">
        <f>IF(ISBLANK(Glutamine!#REF!),"",Glutamine!#REF!)</f>
        <v>#REF!</v>
      </c>
      <c r="AS54" s="238" t="e">
        <f>IF(ISBLANK(Glutamine!#REF!),"",Glutamine!#REF!)</f>
        <v>#REF!</v>
      </c>
      <c r="AT54" s="238" t="e">
        <f>IF(ISBLANK(Glutamine!#REF!),"",Glutamine!#REF!)</f>
        <v>#REF!</v>
      </c>
      <c r="AU54" s="238" t="e">
        <f>IF(ISBLANK(Glutamine!#REF!),"",Glutamine!#REF!)</f>
        <v>#REF!</v>
      </c>
      <c r="AV54" s="238" t="e">
        <f>IF(ISBLANK(Glutamine!#REF!),"",Glutamine!#REF!)</f>
        <v>#REF!</v>
      </c>
      <c r="AW54" s="238" t="e">
        <f>IF(ISBLANK(Glutamine!#REF!),"",Glutamine!#REF!)</f>
        <v>#REF!</v>
      </c>
      <c r="AX54" s="238" t="e">
        <f>IF(ISBLANK(Glutamine!#REF!),"",Glutamine!#REF!)</f>
        <v>#REF!</v>
      </c>
      <c r="AY54" s="238" t="e">
        <f>IF(ISBLANK(Glutamine!#REF!),"",Glutamine!#REF!)</f>
        <v>#REF!</v>
      </c>
      <c r="AZ54" s="238" t="e">
        <f>IF(ISBLANK(Glutamine!#REF!),"",Glutamine!#REF!)</f>
        <v>#REF!</v>
      </c>
      <c r="BA54" s="238" t="e">
        <f>IF(ISBLANK(Glutamine!#REF!),"",Glutamine!#REF!)</f>
        <v>#REF!</v>
      </c>
      <c r="BB54" s="238" t="e">
        <f>IF(ISBLANK(Glutamine!#REF!),"",Glutamine!#REF!)</f>
        <v>#REF!</v>
      </c>
      <c r="BC54" s="238" t="e">
        <f>IF(ISBLANK(Glutamine!#REF!),"",Glutamine!#REF!)</f>
        <v>#REF!</v>
      </c>
      <c r="BD54" s="238" t="e">
        <f>IF(ISBLANK(Glutamine!#REF!),"",Glutamine!#REF!)</f>
        <v>#REF!</v>
      </c>
      <c r="BE54" s="238" t="e">
        <f>IF(ISBLANK(Glutamine!#REF!),"",Glutamine!#REF!)</f>
        <v>#REF!</v>
      </c>
      <c r="BF54" s="238" t="e">
        <f>IF(ISBLANK(Glutamine!#REF!),"",Glutamine!#REF!)</f>
        <v>#REF!</v>
      </c>
      <c r="BG54" s="238" t="e">
        <f>IF(ISBLANK(Glutamine!#REF!),"",Glutamine!#REF!)</f>
        <v>#REF!</v>
      </c>
      <c r="BH54" s="238" t="e">
        <f>IF(ISBLANK(Glutamine!#REF!),"",Glutamine!#REF!)</f>
        <v>#REF!</v>
      </c>
      <c r="BI54" s="238" t="e">
        <f>IF(ISBLANK(Glutamine!#REF!),"",Glutamine!#REF!)</f>
        <v>#REF!</v>
      </c>
      <c r="BJ54" s="238" t="e">
        <f>IF(ISBLANK(Glutamine!#REF!),"",Glutamine!#REF!)</f>
        <v>#REF!</v>
      </c>
      <c r="BK54" s="238" t="e">
        <f>IF(ISBLANK(Glutamine!#REF!),"",Glutamine!#REF!)</f>
        <v>#REF!</v>
      </c>
      <c r="BL54" s="238" t="e">
        <f>IF(ISBLANK(Glutamine!#REF!),"",Glutamine!#REF!)</f>
        <v>#REF!</v>
      </c>
      <c r="BM54" s="238" t="e">
        <f>IF(ISBLANK(Glutamine!#REF!),"",Glutamine!#REF!)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IF(Glutamine!B46&lt;&gt;0,Glutamine!$B$1,"")</f>
        <v/>
      </c>
      <c r="B55" s="238" t="str">
        <f>IF(ISBLANK(Glutamine!A46),"",Glutamine!A46)</f>
        <v/>
      </c>
      <c r="C55" s="245" t="str">
        <f>IF(ISBLANK(Glutamine!B46),"",Glutamine!B46)</f>
        <v/>
      </c>
      <c r="D55" s="246" t="str">
        <f>IF(ISBLANK(Glutamine!C46),"",Glutamine!C46)</f>
        <v/>
      </c>
      <c r="E55" s="238" t="str">
        <f>IF(ISBLANK(Glutamine!D46),"",Glutamine!D46)</f>
        <v/>
      </c>
      <c r="F55" s="238" t="str">
        <f>IF(ISBLANK(Glutamine!E46),"",Glutamine!E46)</f>
        <v/>
      </c>
      <c r="G55" s="238" t="str">
        <f>IF(ISBLANK(Glutamine!G46),"",Glutamine!G46)</f>
        <v/>
      </c>
      <c r="H55" s="238" t="str">
        <f>IF(ISBLANK(Glutamine!H46),"",Glutamine!H46)</f>
        <v/>
      </c>
      <c r="I55" s="238" t="str">
        <f>IF(ISBLANK(Glutamine!I46),"",Glutamine!I46)</f>
        <v/>
      </c>
      <c r="J55" s="238" t="str">
        <f>IF(ISBLANK(Glutamine!J46),"",Glutamine!J46)</f>
        <v/>
      </c>
      <c r="K55" s="238" t="str">
        <f>IF(ISBLANK(Glutamine!K46),"",Glutamine!K46)</f>
        <v/>
      </c>
      <c r="L55" s="238" t="str">
        <f>IF(ISBLANK(Glutamine!L46),"",Glutamine!L46)</f>
        <v/>
      </c>
      <c r="M55" s="238" t="str">
        <f>IF(ISBLANK(Glutamine!M46),"",Glutamine!M46)</f>
        <v/>
      </c>
      <c r="N55" s="238" t="str">
        <f>IF(ISBLANK(Glutamine!N46),"",Glutamine!N46)</f>
        <v/>
      </c>
      <c r="O55" s="238" t="str">
        <f>IF(ISBLANK(Glutamine!O46),"",Glutamine!O46)</f>
        <v/>
      </c>
      <c r="P55" s="238" t="str">
        <f>IF(ISBLANK(Glutamine!P46),"",Glutamine!P46)</f>
        <v/>
      </c>
      <c r="Q55" s="238" t="str">
        <f>IF(ISBLANK(Glutamine!Q46),"",Glutamine!Q46)</f>
        <v/>
      </c>
      <c r="R55" s="238" t="str">
        <f>IF(ISBLANK(Glutamine!R46),"",Glutamine!R46)</f>
        <v/>
      </c>
      <c r="S55" s="238" t="str">
        <f>IF(ISBLANK(Glutamine!S46),"",Glutamine!S46)</f>
        <v/>
      </c>
      <c r="T55" s="238" t="str">
        <f>IF(ISBLANK(Glutamine!T46),"",Glutamine!T46)</f>
        <v/>
      </c>
      <c r="U55" s="238" t="str">
        <f>IF(ISBLANK(Glutamine!U46),"",Glutamine!U46)</f>
        <v/>
      </c>
      <c r="V55" s="238" t="str">
        <f>IF(ISBLANK(Glutamine!V46),"",Glutamine!V46)</f>
        <v/>
      </c>
      <c r="W55" s="238" t="str">
        <f>IF(ISBLANK(Glutamine!W46),"",Glutamine!W46)</f>
        <v/>
      </c>
      <c r="X55" s="238" t="str">
        <f>IF(ISBLANK(Glutamine!X46),"",Glutamine!X46)</f>
        <v/>
      </c>
      <c r="Y55" s="238" t="str">
        <f>IF(ISBLANK(Glutamine!Y46),"",Glutamine!Y46)</f>
        <v/>
      </c>
      <c r="Z55" s="238" t="str">
        <f>IF(ISBLANK(Glutamine!Z46),"",Glutamine!Z46)</f>
        <v/>
      </c>
      <c r="AA55" s="238" t="str">
        <f>IF(ISBLANK(Glutamine!AA46),"",Glutamine!AA46)</f>
        <v/>
      </c>
      <c r="AB55" s="238" t="str">
        <f>IF(ISBLANK(Glutamine!AB46),"",Glutamine!AB46)</f>
        <v/>
      </c>
      <c r="AC55" s="238" t="str">
        <f>IF(ISBLANK(Glutamine!AC46),"",Glutamine!AC46)</f>
        <v/>
      </c>
      <c r="AD55" s="238" t="str">
        <f>IF(ISBLANK(Glutamine!AD46),"",Glutamine!AD46)</f>
        <v/>
      </c>
      <c r="AE55" s="238" t="str">
        <f>IF(ISBLANK(Glutamine!AE46),"",Glutamine!AE46)</f>
        <v/>
      </c>
      <c r="AF55" s="238" t="str">
        <f>IF(ISBLANK(Glutamine!AF46),"",Glutamine!AF46)</f>
        <v/>
      </c>
      <c r="AG55" s="238" t="str">
        <f>IF(ISBLANK(Glutamine!AG46),"",Glutamine!AG46)</f>
        <v/>
      </c>
      <c r="AH55" s="238" t="str">
        <f>IF(ISBLANK(Glutamine!AH46),"",Glutamine!AH46)</f>
        <v/>
      </c>
      <c r="AI55" s="238" t="str">
        <f>IF(ISBLANK(Glutamine!AI46),"",Glutamine!AI46)</f>
        <v/>
      </c>
      <c r="AJ55" s="238" t="str">
        <f>IF(ISBLANK(Glutamine!AJ46),"",Glutamine!AJ46)</f>
        <v/>
      </c>
      <c r="AK55" s="238" t="str">
        <f>IF(ISBLANK(Glutamine!AK46),"",Glutamine!AK46)</f>
        <v/>
      </c>
      <c r="AL55" s="238" t="str">
        <f>IF(ISBLANK(Glutamine!AL46),"",Glutamine!AL46)</f>
        <v/>
      </c>
      <c r="AM55" s="238" t="str">
        <f>IF(ISBLANK(Glutamine!AM46),"",Glutamine!AM46)</f>
        <v/>
      </c>
      <c r="AN55" s="238" t="str">
        <f>IF(ISBLANK(Glutamine!AN46),"",Glutamine!AN46)</f>
        <v/>
      </c>
      <c r="AO55" s="238" t="str">
        <f>IF(ISBLANK(Glutamine!AO46),"",Glutamine!AO46)</f>
        <v/>
      </c>
      <c r="AP55" s="238" t="str">
        <f>IF(ISBLANK(Glutamine!AP46),"",Glutamine!AP46)</f>
        <v/>
      </c>
      <c r="AQ55" s="238" t="e">
        <f>IF(ISBLANK(Glutamine!#REF!),"",Glutamine!#REF!)</f>
        <v>#REF!</v>
      </c>
      <c r="AR55" s="238" t="e">
        <f>IF(ISBLANK(Glutamine!#REF!),"",Glutamine!#REF!)</f>
        <v>#REF!</v>
      </c>
      <c r="AS55" s="238" t="e">
        <f>IF(ISBLANK(Glutamine!#REF!),"",Glutamine!#REF!)</f>
        <v>#REF!</v>
      </c>
      <c r="AT55" s="238" t="e">
        <f>IF(ISBLANK(Glutamine!#REF!),"",Glutamine!#REF!)</f>
        <v>#REF!</v>
      </c>
      <c r="AU55" s="238" t="e">
        <f>IF(ISBLANK(Glutamine!#REF!),"",Glutamine!#REF!)</f>
        <v>#REF!</v>
      </c>
      <c r="AV55" s="238" t="e">
        <f>IF(ISBLANK(Glutamine!#REF!),"",Glutamine!#REF!)</f>
        <v>#REF!</v>
      </c>
      <c r="AW55" s="238" t="e">
        <f>IF(ISBLANK(Glutamine!#REF!),"",Glutamine!#REF!)</f>
        <v>#REF!</v>
      </c>
      <c r="AX55" s="238" t="e">
        <f>IF(ISBLANK(Glutamine!#REF!),"",Glutamine!#REF!)</f>
        <v>#REF!</v>
      </c>
      <c r="AY55" s="238" t="e">
        <f>IF(ISBLANK(Glutamine!#REF!),"",Glutamine!#REF!)</f>
        <v>#REF!</v>
      </c>
      <c r="AZ55" s="238" t="e">
        <f>IF(ISBLANK(Glutamine!#REF!),"",Glutamine!#REF!)</f>
        <v>#REF!</v>
      </c>
      <c r="BA55" s="238" t="e">
        <f>IF(ISBLANK(Glutamine!#REF!),"",Glutamine!#REF!)</f>
        <v>#REF!</v>
      </c>
      <c r="BB55" s="238" t="e">
        <f>IF(ISBLANK(Glutamine!#REF!),"",Glutamine!#REF!)</f>
        <v>#REF!</v>
      </c>
      <c r="BC55" s="238" t="e">
        <f>IF(ISBLANK(Glutamine!#REF!),"",Glutamine!#REF!)</f>
        <v>#REF!</v>
      </c>
      <c r="BD55" s="238" t="e">
        <f>IF(ISBLANK(Glutamine!#REF!),"",Glutamine!#REF!)</f>
        <v>#REF!</v>
      </c>
      <c r="BE55" s="238" t="e">
        <f>IF(ISBLANK(Glutamine!#REF!),"",Glutamine!#REF!)</f>
        <v>#REF!</v>
      </c>
      <c r="BF55" s="238" t="e">
        <f>IF(ISBLANK(Glutamine!#REF!),"",Glutamine!#REF!)</f>
        <v>#REF!</v>
      </c>
      <c r="BG55" s="238" t="e">
        <f>IF(ISBLANK(Glutamine!#REF!),"",Glutamine!#REF!)</f>
        <v>#REF!</v>
      </c>
      <c r="BH55" s="238" t="e">
        <f>IF(ISBLANK(Glutamine!#REF!),"",Glutamine!#REF!)</f>
        <v>#REF!</v>
      </c>
      <c r="BI55" s="238" t="e">
        <f>IF(ISBLANK(Glutamine!#REF!),"",Glutamine!#REF!)</f>
        <v>#REF!</v>
      </c>
      <c r="BJ55" s="238" t="e">
        <f>IF(ISBLANK(Glutamine!#REF!),"",Glutamine!#REF!)</f>
        <v>#REF!</v>
      </c>
      <c r="BK55" s="238" t="e">
        <f>IF(ISBLANK(Glutamine!#REF!),"",Glutamine!#REF!)</f>
        <v>#REF!</v>
      </c>
      <c r="BL55" s="238" t="e">
        <f>IF(ISBLANK(Glutamine!#REF!),"",Glutamine!#REF!)</f>
        <v>#REF!</v>
      </c>
      <c r="BM55" s="238" t="e">
        <f>IF(ISBLANK(Glutamine!#REF!),"",Glutamine!#REF!)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IF(Glutamine!B47&lt;&gt;0,Glutamine!$B$1,"")</f>
        <v/>
      </c>
      <c r="B56" s="238" t="str">
        <f>IF(ISBLANK(Glutamine!A47),"",Glutamine!A47)</f>
        <v/>
      </c>
      <c r="C56" s="245" t="str">
        <f>IF(ISBLANK(Glutamine!B47),"",Glutamine!B47)</f>
        <v/>
      </c>
      <c r="D56" s="246" t="str">
        <f>IF(ISBLANK(Glutamine!C47),"",Glutamine!C47)</f>
        <v/>
      </c>
      <c r="E56" s="238" t="str">
        <f>IF(ISBLANK(Glutamine!D47),"",Glutamine!D47)</f>
        <v/>
      </c>
      <c r="F56" s="238" t="str">
        <f>IF(ISBLANK(Glutamine!E47),"",Glutamine!E47)</f>
        <v/>
      </c>
      <c r="G56" s="238" t="str">
        <f>IF(ISBLANK(Glutamine!G47),"",Glutamine!G47)</f>
        <v/>
      </c>
      <c r="H56" s="238" t="str">
        <f>IF(ISBLANK(Glutamine!H47),"",Glutamine!H47)</f>
        <v/>
      </c>
      <c r="I56" s="238" t="str">
        <f>IF(ISBLANK(Glutamine!I47),"",Glutamine!I47)</f>
        <v/>
      </c>
      <c r="J56" s="238" t="str">
        <f>IF(ISBLANK(Glutamine!J47),"",Glutamine!J47)</f>
        <v/>
      </c>
      <c r="K56" s="238" t="str">
        <f>IF(ISBLANK(Glutamine!K47),"",Glutamine!K47)</f>
        <v/>
      </c>
      <c r="L56" s="238" t="str">
        <f>IF(ISBLANK(Glutamine!L47),"",Glutamine!L47)</f>
        <v/>
      </c>
      <c r="M56" s="238" t="str">
        <f>IF(ISBLANK(Glutamine!M47),"",Glutamine!M47)</f>
        <v/>
      </c>
      <c r="N56" s="238" t="str">
        <f>IF(ISBLANK(Glutamine!N47),"",Glutamine!N47)</f>
        <v/>
      </c>
      <c r="O56" s="238" t="str">
        <f>IF(ISBLANK(Glutamine!O47),"",Glutamine!O47)</f>
        <v/>
      </c>
      <c r="P56" s="238" t="str">
        <f>IF(ISBLANK(Glutamine!P47),"",Glutamine!P47)</f>
        <v/>
      </c>
      <c r="Q56" s="238" t="str">
        <f>IF(ISBLANK(Glutamine!Q47),"",Glutamine!Q47)</f>
        <v/>
      </c>
      <c r="R56" s="238" t="str">
        <f>IF(ISBLANK(Glutamine!R47),"",Glutamine!R47)</f>
        <v/>
      </c>
      <c r="S56" s="238" t="str">
        <f>IF(ISBLANK(Glutamine!S47),"",Glutamine!S47)</f>
        <v/>
      </c>
      <c r="T56" s="238" t="str">
        <f>IF(ISBLANK(Glutamine!T47),"",Glutamine!T47)</f>
        <v/>
      </c>
      <c r="U56" s="238" t="str">
        <f>IF(ISBLANK(Glutamine!U47),"",Glutamine!U47)</f>
        <v/>
      </c>
      <c r="V56" s="238" t="str">
        <f>IF(ISBLANK(Glutamine!V47),"",Glutamine!V47)</f>
        <v/>
      </c>
      <c r="W56" s="238" t="str">
        <f>IF(ISBLANK(Glutamine!W47),"",Glutamine!W47)</f>
        <v/>
      </c>
      <c r="X56" s="238" t="str">
        <f>IF(ISBLANK(Glutamine!X47),"",Glutamine!X47)</f>
        <v/>
      </c>
      <c r="Y56" s="238" t="str">
        <f>IF(ISBLANK(Glutamine!Y47),"",Glutamine!Y47)</f>
        <v/>
      </c>
      <c r="Z56" s="238" t="str">
        <f>IF(ISBLANK(Glutamine!Z47),"",Glutamine!Z47)</f>
        <v/>
      </c>
      <c r="AA56" s="238" t="str">
        <f>IF(ISBLANK(Glutamine!AA47),"",Glutamine!AA47)</f>
        <v/>
      </c>
      <c r="AB56" s="238" t="str">
        <f>IF(ISBLANK(Glutamine!AB47),"",Glutamine!AB47)</f>
        <v/>
      </c>
      <c r="AC56" s="238" t="str">
        <f>IF(ISBLANK(Glutamine!AC47),"",Glutamine!AC47)</f>
        <v/>
      </c>
      <c r="AD56" s="238" t="str">
        <f>IF(ISBLANK(Glutamine!AD47),"",Glutamine!AD47)</f>
        <v/>
      </c>
      <c r="AE56" s="238" t="str">
        <f>IF(ISBLANK(Glutamine!AE47),"",Glutamine!AE47)</f>
        <v/>
      </c>
      <c r="AF56" s="238" t="str">
        <f>IF(ISBLANK(Glutamine!AF47),"",Glutamine!AF47)</f>
        <v/>
      </c>
      <c r="AG56" s="238" t="str">
        <f>IF(ISBLANK(Glutamine!AG47),"",Glutamine!AG47)</f>
        <v/>
      </c>
      <c r="AH56" s="238" t="str">
        <f>IF(ISBLANK(Glutamine!AH47),"",Glutamine!AH47)</f>
        <v/>
      </c>
      <c r="AI56" s="238" t="str">
        <f>IF(ISBLANK(Glutamine!AI47),"",Glutamine!AI47)</f>
        <v/>
      </c>
      <c r="AJ56" s="238" t="str">
        <f>IF(ISBLANK(Glutamine!AJ47),"",Glutamine!AJ47)</f>
        <v/>
      </c>
      <c r="AK56" s="238" t="str">
        <f>IF(ISBLANK(Glutamine!AK47),"",Glutamine!AK47)</f>
        <v/>
      </c>
      <c r="AL56" s="238" t="str">
        <f>IF(ISBLANK(Glutamine!AL47),"",Glutamine!AL47)</f>
        <v/>
      </c>
      <c r="AM56" s="238" t="str">
        <f>IF(ISBLANK(Glutamine!AM47),"",Glutamine!AM47)</f>
        <v/>
      </c>
      <c r="AN56" s="238" t="str">
        <f>IF(ISBLANK(Glutamine!AN47),"",Glutamine!AN47)</f>
        <v/>
      </c>
      <c r="AO56" s="238" t="str">
        <f>IF(ISBLANK(Glutamine!AO47),"",Glutamine!AO47)</f>
        <v/>
      </c>
      <c r="AP56" s="238" t="str">
        <f>IF(ISBLANK(Glutamine!AP47),"",Glutamine!AP47)</f>
        <v/>
      </c>
      <c r="AQ56" s="238" t="e">
        <f>IF(ISBLANK(Glutamine!#REF!),"",Glutamine!#REF!)</f>
        <v>#REF!</v>
      </c>
      <c r="AR56" s="238" t="e">
        <f>IF(ISBLANK(Glutamine!#REF!),"",Glutamine!#REF!)</f>
        <v>#REF!</v>
      </c>
      <c r="AS56" s="238" t="e">
        <f>IF(ISBLANK(Glutamine!#REF!),"",Glutamine!#REF!)</f>
        <v>#REF!</v>
      </c>
      <c r="AT56" s="238" t="e">
        <f>IF(ISBLANK(Glutamine!#REF!),"",Glutamine!#REF!)</f>
        <v>#REF!</v>
      </c>
      <c r="AU56" s="238" t="e">
        <f>IF(ISBLANK(Glutamine!#REF!),"",Glutamine!#REF!)</f>
        <v>#REF!</v>
      </c>
      <c r="AV56" s="238" t="e">
        <f>IF(ISBLANK(Glutamine!#REF!),"",Glutamine!#REF!)</f>
        <v>#REF!</v>
      </c>
      <c r="AW56" s="238" t="e">
        <f>IF(ISBLANK(Glutamine!#REF!),"",Glutamine!#REF!)</f>
        <v>#REF!</v>
      </c>
      <c r="AX56" s="238" t="e">
        <f>IF(ISBLANK(Glutamine!#REF!),"",Glutamine!#REF!)</f>
        <v>#REF!</v>
      </c>
      <c r="AY56" s="238" t="e">
        <f>IF(ISBLANK(Glutamine!#REF!),"",Glutamine!#REF!)</f>
        <v>#REF!</v>
      </c>
      <c r="AZ56" s="238" t="e">
        <f>IF(ISBLANK(Glutamine!#REF!),"",Glutamine!#REF!)</f>
        <v>#REF!</v>
      </c>
      <c r="BA56" s="238" t="e">
        <f>IF(ISBLANK(Glutamine!#REF!),"",Glutamine!#REF!)</f>
        <v>#REF!</v>
      </c>
      <c r="BB56" s="238" t="e">
        <f>IF(ISBLANK(Glutamine!#REF!),"",Glutamine!#REF!)</f>
        <v>#REF!</v>
      </c>
      <c r="BC56" s="238" t="e">
        <f>IF(ISBLANK(Glutamine!#REF!),"",Glutamine!#REF!)</f>
        <v>#REF!</v>
      </c>
      <c r="BD56" s="238" t="e">
        <f>IF(ISBLANK(Glutamine!#REF!),"",Glutamine!#REF!)</f>
        <v>#REF!</v>
      </c>
      <c r="BE56" s="238" t="e">
        <f>IF(ISBLANK(Glutamine!#REF!),"",Glutamine!#REF!)</f>
        <v>#REF!</v>
      </c>
      <c r="BF56" s="238" t="e">
        <f>IF(ISBLANK(Glutamine!#REF!),"",Glutamine!#REF!)</f>
        <v>#REF!</v>
      </c>
      <c r="BG56" s="238" t="e">
        <f>IF(ISBLANK(Glutamine!#REF!),"",Glutamine!#REF!)</f>
        <v>#REF!</v>
      </c>
      <c r="BH56" s="238" t="e">
        <f>IF(ISBLANK(Glutamine!#REF!),"",Glutamine!#REF!)</f>
        <v>#REF!</v>
      </c>
      <c r="BI56" s="238" t="e">
        <f>IF(ISBLANK(Glutamine!#REF!),"",Glutamine!#REF!)</f>
        <v>#REF!</v>
      </c>
      <c r="BJ56" s="238" t="e">
        <f>IF(ISBLANK(Glutamine!#REF!),"",Glutamine!#REF!)</f>
        <v>#REF!</v>
      </c>
      <c r="BK56" s="238" t="e">
        <f>IF(ISBLANK(Glutamine!#REF!),"",Glutamine!#REF!)</f>
        <v>#REF!</v>
      </c>
      <c r="BL56" s="238" t="e">
        <f>IF(ISBLANK(Glutamine!#REF!),"",Glutamine!#REF!)</f>
        <v>#REF!</v>
      </c>
      <c r="BM56" s="238" t="e">
        <f>IF(ISBLANK(Glutamine!#REF!),"",Glutamine!#REF!)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IF(Glutamine!B48&lt;&gt;0,Glutamine!$B$1,"")</f>
        <v/>
      </c>
      <c r="B57" s="238" t="str">
        <f>IF(ISBLANK(Glutamine!A48),"",Glutamine!A48)</f>
        <v/>
      </c>
      <c r="C57" s="245" t="str">
        <f>IF(ISBLANK(Glutamine!B48),"",Glutamine!B48)</f>
        <v/>
      </c>
      <c r="D57" s="246" t="str">
        <f>IF(ISBLANK(Glutamine!C48),"",Glutamine!C48)</f>
        <v/>
      </c>
      <c r="E57" s="238" t="str">
        <f>IF(ISBLANK(Glutamine!D48),"",Glutamine!D48)</f>
        <v/>
      </c>
      <c r="F57" s="238" t="str">
        <f>IF(ISBLANK(Glutamine!E48),"",Glutamine!E48)</f>
        <v/>
      </c>
      <c r="G57" s="238" t="str">
        <f>IF(ISBLANK(Glutamine!G48),"",Glutamine!G48)</f>
        <v/>
      </c>
      <c r="H57" s="238" t="str">
        <f>IF(ISBLANK(Glutamine!H48),"",Glutamine!H48)</f>
        <v/>
      </c>
      <c r="I57" s="238" t="str">
        <f>IF(ISBLANK(Glutamine!I48),"",Glutamine!I48)</f>
        <v/>
      </c>
      <c r="J57" s="238" t="str">
        <f>IF(ISBLANK(Glutamine!J48),"",Glutamine!J48)</f>
        <v/>
      </c>
      <c r="K57" s="238" t="str">
        <f>IF(ISBLANK(Glutamine!K48),"",Glutamine!K48)</f>
        <v/>
      </c>
      <c r="L57" s="238" t="str">
        <f>IF(ISBLANK(Glutamine!L48),"",Glutamine!L48)</f>
        <v/>
      </c>
      <c r="M57" s="238" t="str">
        <f>IF(ISBLANK(Glutamine!M48),"",Glutamine!M48)</f>
        <v/>
      </c>
      <c r="N57" s="238" t="str">
        <f>IF(ISBLANK(Glutamine!N48),"",Glutamine!N48)</f>
        <v/>
      </c>
      <c r="O57" s="238" t="str">
        <f>IF(ISBLANK(Glutamine!O48),"",Glutamine!O48)</f>
        <v/>
      </c>
      <c r="P57" s="238" t="str">
        <f>IF(ISBLANK(Glutamine!P48),"",Glutamine!P48)</f>
        <v/>
      </c>
      <c r="Q57" s="238" t="str">
        <f>IF(ISBLANK(Glutamine!Q48),"",Glutamine!Q48)</f>
        <v/>
      </c>
      <c r="R57" s="238" t="str">
        <f>IF(ISBLANK(Glutamine!R48),"",Glutamine!R48)</f>
        <v/>
      </c>
      <c r="S57" s="238" t="str">
        <f>IF(ISBLANK(Glutamine!S48),"",Glutamine!S48)</f>
        <v/>
      </c>
      <c r="T57" s="238" t="str">
        <f>IF(ISBLANK(Glutamine!T48),"",Glutamine!T48)</f>
        <v/>
      </c>
      <c r="U57" s="238" t="str">
        <f>IF(ISBLANK(Glutamine!U48),"",Glutamine!U48)</f>
        <v/>
      </c>
      <c r="V57" s="238" t="str">
        <f>IF(ISBLANK(Glutamine!V48),"",Glutamine!V48)</f>
        <v/>
      </c>
      <c r="W57" s="238" t="str">
        <f>IF(ISBLANK(Glutamine!W48),"",Glutamine!W48)</f>
        <v/>
      </c>
      <c r="X57" s="238" t="str">
        <f>IF(ISBLANK(Glutamine!X48),"",Glutamine!X48)</f>
        <v/>
      </c>
      <c r="Y57" s="238" t="str">
        <f>IF(ISBLANK(Glutamine!Y48),"",Glutamine!Y48)</f>
        <v/>
      </c>
      <c r="Z57" s="238" t="str">
        <f>IF(ISBLANK(Glutamine!Z48),"",Glutamine!Z48)</f>
        <v/>
      </c>
      <c r="AA57" s="238" t="str">
        <f>IF(ISBLANK(Glutamine!AA48),"",Glutamine!AA48)</f>
        <v/>
      </c>
      <c r="AB57" s="238" t="str">
        <f>IF(ISBLANK(Glutamine!AB48),"",Glutamine!AB48)</f>
        <v/>
      </c>
      <c r="AC57" s="238" t="str">
        <f>IF(ISBLANK(Glutamine!AC48),"",Glutamine!AC48)</f>
        <v/>
      </c>
      <c r="AD57" s="238" t="str">
        <f>IF(ISBLANK(Glutamine!AD48),"",Glutamine!AD48)</f>
        <v/>
      </c>
      <c r="AE57" s="238" t="str">
        <f>IF(ISBLANK(Glutamine!AE48),"",Glutamine!AE48)</f>
        <v/>
      </c>
      <c r="AF57" s="238" t="str">
        <f>IF(ISBLANK(Glutamine!AF48),"",Glutamine!AF48)</f>
        <v/>
      </c>
      <c r="AG57" s="238" t="str">
        <f>IF(ISBLANK(Glutamine!AG48),"",Glutamine!AG48)</f>
        <v/>
      </c>
      <c r="AH57" s="238" t="str">
        <f>IF(ISBLANK(Glutamine!AH48),"",Glutamine!AH48)</f>
        <v/>
      </c>
      <c r="AI57" s="238" t="str">
        <f>IF(ISBLANK(Glutamine!AI48),"",Glutamine!AI48)</f>
        <v/>
      </c>
      <c r="AJ57" s="238" t="str">
        <f>IF(ISBLANK(Glutamine!AJ48),"",Glutamine!AJ48)</f>
        <v/>
      </c>
      <c r="AK57" s="238" t="str">
        <f>IF(ISBLANK(Glutamine!AK48),"",Glutamine!AK48)</f>
        <v/>
      </c>
      <c r="AL57" s="238" t="str">
        <f>IF(ISBLANK(Glutamine!AL48),"",Glutamine!AL48)</f>
        <v/>
      </c>
      <c r="AM57" s="238" t="str">
        <f>IF(ISBLANK(Glutamine!AM48),"",Glutamine!AM48)</f>
        <v/>
      </c>
      <c r="AN57" s="238" t="str">
        <f>IF(ISBLANK(Glutamine!AN48),"",Glutamine!AN48)</f>
        <v/>
      </c>
      <c r="AO57" s="238" t="str">
        <f>IF(ISBLANK(Glutamine!AO48),"",Glutamine!AO48)</f>
        <v/>
      </c>
      <c r="AP57" s="238" t="str">
        <f>IF(ISBLANK(Glutamine!AP48),"",Glutamine!AP48)</f>
        <v/>
      </c>
      <c r="AQ57" s="238" t="e">
        <f>IF(ISBLANK(Glutamine!#REF!),"",Glutamine!#REF!)</f>
        <v>#REF!</v>
      </c>
      <c r="AR57" s="238" t="e">
        <f>IF(ISBLANK(Glutamine!#REF!),"",Glutamine!#REF!)</f>
        <v>#REF!</v>
      </c>
      <c r="AS57" s="238" t="e">
        <f>IF(ISBLANK(Glutamine!#REF!),"",Glutamine!#REF!)</f>
        <v>#REF!</v>
      </c>
      <c r="AT57" s="238" t="e">
        <f>IF(ISBLANK(Glutamine!#REF!),"",Glutamine!#REF!)</f>
        <v>#REF!</v>
      </c>
      <c r="AU57" s="238" t="e">
        <f>IF(ISBLANK(Glutamine!#REF!),"",Glutamine!#REF!)</f>
        <v>#REF!</v>
      </c>
      <c r="AV57" s="238" t="e">
        <f>IF(ISBLANK(Glutamine!#REF!),"",Glutamine!#REF!)</f>
        <v>#REF!</v>
      </c>
      <c r="AW57" s="238" t="e">
        <f>IF(ISBLANK(Glutamine!#REF!),"",Glutamine!#REF!)</f>
        <v>#REF!</v>
      </c>
      <c r="AX57" s="238" t="e">
        <f>IF(ISBLANK(Glutamine!#REF!),"",Glutamine!#REF!)</f>
        <v>#REF!</v>
      </c>
      <c r="AY57" s="238" t="e">
        <f>IF(ISBLANK(Glutamine!#REF!),"",Glutamine!#REF!)</f>
        <v>#REF!</v>
      </c>
      <c r="AZ57" s="238" t="e">
        <f>IF(ISBLANK(Glutamine!#REF!),"",Glutamine!#REF!)</f>
        <v>#REF!</v>
      </c>
      <c r="BA57" s="238" t="e">
        <f>IF(ISBLANK(Glutamine!#REF!),"",Glutamine!#REF!)</f>
        <v>#REF!</v>
      </c>
      <c r="BB57" s="238" t="e">
        <f>IF(ISBLANK(Glutamine!#REF!),"",Glutamine!#REF!)</f>
        <v>#REF!</v>
      </c>
      <c r="BC57" s="238" t="e">
        <f>IF(ISBLANK(Glutamine!#REF!),"",Glutamine!#REF!)</f>
        <v>#REF!</v>
      </c>
      <c r="BD57" s="238" t="e">
        <f>IF(ISBLANK(Glutamine!#REF!),"",Glutamine!#REF!)</f>
        <v>#REF!</v>
      </c>
      <c r="BE57" s="238" t="e">
        <f>IF(ISBLANK(Glutamine!#REF!),"",Glutamine!#REF!)</f>
        <v>#REF!</v>
      </c>
      <c r="BF57" s="238" t="e">
        <f>IF(ISBLANK(Glutamine!#REF!),"",Glutamine!#REF!)</f>
        <v>#REF!</v>
      </c>
      <c r="BG57" s="238" t="e">
        <f>IF(ISBLANK(Glutamine!#REF!),"",Glutamine!#REF!)</f>
        <v>#REF!</v>
      </c>
      <c r="BH57" s="238" t="e">
        <f>IF(ISBLANK(Glutamine!#REF!),"",Glutamine!#REF!)</f>
        <v>#REF!</v>
      </c>
      <c r="BI57" s="238" t="e">
        <f>IF(ISBLANK(Glutamine!#REF!),"",Glutamine!#REF!)</f>
        <v>#REF!</v>
      </c>
      <c r="BJ57" s="238" t="e">
        <f>IF(ISBLANK(Glutamine!#REF!),"",Glutamine!#REF!)</f>
        <v>#REF!</v>
      </c>
      <c r="BK57" s="238" t="e">
        <f>IF(ISBLANK(Glutamine!#REF!),"",Glutamine!#REF!)</f>
        <v>#REF!</v>
      </c>
      <c r="BL57" s="238" t="e">
        <f>IF(ISBLANK(Glutamine!#REF!),"",Glutamine!#REF!)</f>
        <v>#REF!</v>
      </c>
      <c r="BM57" s="238" t="e">
        <f>IF(ISBLANK(Glutamine!#REF!),"",Glutamine!#REF!)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IF(Glutamine!B49&lt;&gt;0,Glutamine!$B$1,"")</f>
        <v/>
      </c>
      <c r="B58" s="238" t="str">
        <f>IF(ISBLANK(Glutamine!A49),"",Glutamine!A49)</f>
        <v/>
      </c>
      <c r="C58" s="245" t="str">
        <f>IF(ISBLANK(Glutamine!B49),"",Glutamine!B49)</f>
        <v/>
      </c>
      <c r="D58" s="246" t="str">
        <f>IF(ISBLANK(Glutamine!C49),"",Glutamine!C49)</f>
        <v/>
      </c>
      <c r="E58" s="238" t="str">
        <f>IF(ISBLANK(Glutamine!D49),"",Glutamine!D49)</f>
        <v/>
      </c>
      <c r="F58" s="238" t="str">
        <f>IF(ISBLANK(Glutamine!E49),"",Glutamine!E49)</f>
        <v/>
      </c>
      <c r="G58" s="238" t="str">
        <f>IF(ISBLANK(Glutamine!G49),"",Glutamine!G49)</f>
        <v/>
      </c>
      <c r="H58" s="238" t="str">
        <f>IF(ISBLANK(Glutamine!H49),"",Glutamine!H49)</f>
        <v/>
      </c>
      <c r="I58" s="238" t="str">
        <f>IF(ISBLANK(Glutamine!I49),"",Glutamine!I49)</f>
        <v/>
      </c>
      <c r="J58" s="238" t="str">
        <f>IF(ISBLANK(Glutamine!J49),"",Glutamine!J49)</f>
        <v/>
      </c>
      <c r="K58" s="238" t="str">
        <f>IF(ISBLANK(Glutamine!K49),"",Glutamine!K49)</f>
        <v/>
      </c>
      <c r="L58" s="238" t="str">
        <f>IF(ISBLANK(Glutamine!L49),"",Glutamine!L49)</f>
        <v/>
      </c>
      <c r="M58" s="238" t="str">
        <f>IF(ISBLANK(Glutamine!M49),"",Glutamine!M49)</f>
        <v/>
      </c>
      <c r="N58" s="238" t="str">
        <f>IF(ISBLANK(Glutamine!N49),"",Glutamine!N49)</f>
        <v/>
      </c>
      <c r="O58" s="238" t="str">
        <f>IF(ISBLANK(Glutamine!O49),"",Glutamine!O49)</f>
        <v/>
      </c>
      <c r="P58" s="238" t="str">
        <f>IF(ISBLANK(Glutamine!P49),"",Glutamine!P49)</f>
        <v/>
      </c>
      <c r="Q58" s="238" t="str">
        <f>IF(ISBLANK(Glutamine!Q49),"",Glutamine!Q49)</f>
        <v/>
      </c>
      <c r="R58" s="238" t="str">
        <f>IF(ISBLANK(Glutamine!R49),"",Glutamine!R49)</f>
        <v/>
      </c>
      <c r="S58" s="238" t="str">
        <f>IF(ISBLANK(Glutamine!S49),"",Glutamine!S49)</f>
        <v/>
      </c>
      <c r="T58" s="238" t="str">
        <f>IF(ISBLANK(Glutamine!T49),"",Glutamine!T49)</f>
        <v/>
      </c>
      <c r="U58" s="238" t="str">
        <f>IF(ISBLANK(Glutamine!U49),"",Glutamine!U49)</f>
        <v/>
      </c>
      <c r="V58" s="238" t="str">
        <f>IF(ISBLANK(Glutamine!V49),"",Glutamine!V49)</f>
        <v/>
      </c>
      <c r="W58" s="238" t="str">
        <f>IF(ISBLANK(Glutamine!W49),"",Glutamine!W49)</f>
        <v/>
      </c>
      <c r="X58" s="238" t="str">
        <f>IF(ISBLANK(Glutamine!X49),"",Glutamine!X49)</f>
        <v/>
      </c>
      <c r="Y58" s="238" t="str">
        <f>IF(ISBLANK(Glutamine!Y49),"",Glutamine!Y49)</f>
        <v/>
      </c>
      <c r="Z58" s="238" t="str">
        <f>IF(ISBLANK(Glutamine!Z49),"",Glutamine!Z49)</f>
        <v/>
      </c>
      <c r="AA58" s="238" t="str">
        <f>IF(ISBLANK(Glutamine!AA49),"",Glutamine!AA49)</f>
        <v/>
      </c>
      <c r="AB58" s="238" t="str">
        <f>IF(ISBLANK(Glutamine!AB49),"",Glutamine!AB49)</f>
        <v/>
      </c>
      <c r="AC58" s="238" t="str">
        <f>IF(ISBLANK(Glutamine!AC49),"",Glutamine!AC49)</f>
        <v/>
      </c>
      <c r="AD58" s="238" t="str">
        <f>IF(ISBLANK(Glutamine!AD49),"",Glutamine!AD49)</f>
        <v/>
      </c>
      <c r="AE58" s="238" t="str">
        <f>IF(ISBLANK(Glutamine!AE49),"",Glutamine!AE49)</f>
        <v/>
      </c>
      <c r="AF58" s="238" t="str">
        <f>IF(ISBLANK(Glutamine!AF49),"",Glutamine!AF49)</f>
        <v/>
      </c>
      <c r="AG58" s="238" t="str">
        <f>IF(ISBLANK(Glutamine!AG49),"",Glutamine!AG49)</f>
        <v/>
      </c>
      <c r="AH58" s="238" t="str">
        <f>IF(ISBLANK(Glutamine!AH49),"",Glutamine!AH49)</f>
        <v/>
      </c>
      <c r="AI58" s="238" t="str">
        <f>IF(ISBLANK(Glutamine!AI49),"",Glutamine!AI49)</f>
        <v/>
      </c>
      <c r="AJ58" s="238" t="str">
        <f>IF(ISBLANK(Glutamine!AJ49),"",Glutamine!AJ49)</f>
        <v/>
      </c>
      <c r="AK58" s="238" t="str">
        <f>IF(ISBLANK(Glutamine!AK49),"",Glutamine!AK49)</f>
        <v/>
      </c>
      <c r="AL58" s="238" t="str">
        <f>IF(ISBLANK(Glutamine!AL49),"",Glutamine!AL49)</f>
        <v/>
      </c>
      <c r="AM58" s="238" t="str">
        <f>IF(ISBLANK(Glutamine!AM49),"",Glutamine!AM49)</f>
        <v/>
      </c>
      <c r="AN58" s="238" t="str">
        <f>IF(ISBLANK(Glutamine!AN49),"",Glutamine!AN49)</f>
        <v/>
      </c>
      <c r="AO58" s="238" t="str">
        <f>IF(ISBLANK(Glutamine!AO49),"",Glutamine!AO49)</f>
        <v/>
      </c>
      <c r="AP58" s="238" t="str">
        <f>IF(ISBLANK(Glutamine!AP49),"",Glutamine!AP49)</f>
        <v/>
      </c>
      <c r="AQ58" s="238" t="e">
        <f>IF(ISBLANK(Glutamine!#REF!),"",Glutamine!#REF!)</f>
        <v>#REF!</v>
      </c>
      <c r="AR58" s="238" t="e">
        <f>IF(ISBLANK(Glutamine!#REF!),"",Glutamine!#REF!)</f>
        <v>#REF!</v>
      </c>
      <c r="AS58" s="238" t="e">
        <f>IF(ISBLANK(Glutamine!#REF!),"",Glutamine!#REF!)</f>
        <v>#REF!</v>
      </c>
      <c r="AT58" s="238" t="e">
        <f>IF(ISBLANK(Glutamine!#REF!),"",Glutamine!#REF!)</f>
        <v>#REF!</v>
      </c>
      <c r="AU58" s="238" t="e">
        <f>IF(ISBLANK(Glutamine!#REF!),"",Glutamine!#REF!)</f>
        <v>#REF!</v>
      </c>
      <c r="AV58" s="238" t="e">
        <f>IF(ISBLANK(Glutamine!#REF!),"",Glutamine!#REF!)</f>
        <v>#REF!</v>
      </c>
      <c r="AW58" s="238" t="e">
        <f>IF(ISBLANK(Glutamine!#REF!),"",Glutamine!#REF!)</f>
        <v>#REF!</v>
      </c>
      <c r="AX58" s="238" t="e">
        <f>IF(ISBLANK(Glutamine!#REF!),"",Glutamine!#REF!)</f>
        <v>#REF!</v>
      </c>
      <c r="AY58" s="238" t="e">
        <f>IF(ISBLANK(Glutamine!#REF!),"",Glutamine!#REF!)</f>
        <v>#REF!</v>
      </c>
      <c r="AZ58" s="238" t="e">
        <f>IF(ISBLANK(Glutamine!#REF!),"",Glutamine!#REF!)</f>
        <v>#REF!</v>
      </c>
      <c r="BA58" s="238" t="e">
        <f>IF(ISBLANK(Glutamine!#REF!),"",Glutamine!#REF!)</f>
        <v>#REF!</v>
      </c>
      <c r="BB58" s="238" t="e">
        <f>IF(ISBLANK(Glutamine!#REF!),"",Glutamine!#REF!)</f>
        <v>#REF!</v>
      </c>
      <c r="BC58" s="238" t="e">
        <f>IF(ISBLANK(Glutamine!#REF!),"",Glutamine!#REF!)</f>
        <v>#REF!</v>
      </c>
      <c r="BD58" s="238" t="e">
        <f>IF(ISBLANK(Glutamine!#REF!),"",Glutamine!#REF!)</f>
        <v>#REF!</v>
      </c>
      <c r="BE58" s="238" t="e">
        <f>IF(ISBLANK(Glutamine!#REF!),"",Glutamine!#REF!)</f>
        <v>#REF!</v>
      </c>
      <c r="BF58" s="238" t="e">
        <f>IF(ISBLANK(Glutamine!#REF!),"",Glutamine!#REF!)</f>
        <v>#REF!</v>
      </c>
      <c r="BG58" s="238" t="e">
        <f>IF(ISBLANK(Glutamine!#REF!),"",Glutamine!#REF!)</f>
        <v>#REF!</v>
      </c>
      <c r="BH58" s="238" t="e">
        <f>IF(ISBLANK(Glutamine!#REF!),"",Glutamine!#REF!)</f>
        <v>#REF!</v>
      </c>
      <c r="BI58" s="238" t="e">
        <f>IF(ISBLANK(Glutamine!#REF!),"",Glutamine!#REF!)</f>
        <v>#REF!</v>
      </c>
      <c r="BJ58" s="238" t="e">
        <f>IF(ISBLANK(Glutamine!#REF!),"",Glutamine!#REF!)</f>
        <v>#REF!</v>
      </c>
      <c r="BK58" s="238" t="e">
        <f>IF(ISBLANK(Glutamine!#REF!),"",Glutamine!#REF!)</f>
        <v>#REF!</v>
      </c>
      <c r="BL58" s="238" t="e">
        <f>IF(ISBLANK(Glutamine!#REF!),"",Glutamine!#REF!)</f>
        <v>#REF!</v>
      </c>
      <c r="BM58" s="238" t="e">
        <f>IF(ISBLANK(Glutamine!#REF!),"",Glutamine!#REF!)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IF(Glutamine!B50&lt;&gt;0,Glutamine!$B$1,"")</f>
        <v/>
      </c>
      <c r="B59" s="238" t="str">
        <f>IF(ISBLANK(Glutamine!A50),"",Glutamine!A50)</f>
        <v/>
      </c>
      <c r="C59" s="245" t="str">
        <f>IF(ISBLANK(Glutamine!B50),"",Glutamine!B50)</f>
        <v/>
      </c>
      <c r="D59" s="246" t="str">
        <f>IF(ISBLANK(Glutamine!C50),"",Glutamine!C50)</f>
        <v/>
      </c>
      <c r="E59" s="238" t="str">
        <f>IF(ISBLANK(Glutamine!D50),"",Glutamine!D50)</f>
        <v/>
      </c>
      <c r="F59" s="238" t="str">
        <f>IF(ISBLANK(Glutamine!E50),"",Glutamine!E50)</f>
        <v/>
      </c>
      <c r="G59" s="238" t="str">
        <f>IF(ISBLANK(Glutamine!G50),"",Glutamine!G50)</f>
        <v/>
      </c>
      <c r="H59" s="238" t="str">
        <f>IF(ISBLANK(Glutamine!H50),"",Glutamine!H50)</f>
        <v/>
      </c>
      <c r="I59" s="238" t="str">
        <f>IF(ISBLANK(Glutamine!I50),"",Glutamine!I50)</f>
        <v/>
      </c>
      <c r="J59" s="238" t="str">
        <f>IF(ISBLANK(Glutamine!J50),"",Glutamine!J50)</f>
        <v/>
      </c>
      <c r="K59" s="238" t="str">
        <f>IF(ISBLANK(Glutamine!K50),"",Glutamine!K50)</f>
        <v/>
      </c>
      <c r="L59" s="238" t="str">
        <f>IF(ISBLANK(Glutamine!L50),"",Glutamine!L50)</f>
        <v/>
      </c>
      <c r="M59" s="238" t="str">
        <f>IF(ISBLANK(Glutamine!M50),"",Glutamine!M50)</f>
        <v/>
      </c>
      <c r="N59" s="238" t="str">
        <f>IF(ISBLANK(Glutamine!N50),"",Glutamine!N50)</f>
        <v/>
      </c>
      <c r="O59" s="238" t="str">
        <f>IF(ISBLANK(Glutamine!O50),"",Glutamine!O50)</f>
        <v/>
      </c>
      <c r="P59" s="238" t="str">
        <f>IF(ISBLANK(Glutamine!P50),"",Glutamine!P50)</f>
        <v/>
      </c>
      <c r="Q59" s="238" t="str">
        <f>IF(ISBLANK(Glutamine!Q50),"",Glutamine!Q50)</f>
        <v/>
      </c>
      <c r="R59" s="238" t="str">
        <f>IF(ISBLANK(Glutamine!R50),"",Glutamine!R50)</f>
        <v/>
      </c>
      <c r="S59" s="238" t="str">
        <f>IF(ISBLANK(Glutamine!S50),"",Glutamine!S50)</f>
        <v/>
      </c>
      <c r="T59" s="238" t="str">
        <f>IF(ISBLANK(Glutamine!T50),"",Glutamine!T50)</f>
        <v/>
      </c>
      <c r="U59" s="238" t="str">
        <f>IF(ISBLANK(Glutamine!U50),"",Glutamine!U50)</f>
        <v/>
      </c>
      <c r="V59" s="238" t="str">
        <f>IF(ISBLANK(Glutamine!V50),"",Glutamine!V50)</f>
        <v/>
      </c>
      <c r="W59" s="238" t="str">
        <f>IF(ISBLANK(Glutamine!W50),"",Glutamine!W50)</f>
        <v/>
      </c>
      <c r="X59" s="238" t="str">
        <f>IF(ISBLANK(Glutamine!X50),"",Glutamine!X50)</f>
        <v/>
      </c>
      <c r="Y59" s="238" t="str">
        <f>IF(ISBLANK(Glutamine!Y50),"",Glutamine!Y50)</f>
        <v/>
      </c>
      <c r="Z59" s="238" t="str">
        <f>IF(ISBLANK(Glutamine!Z50),"",Glutamine!Z50)</f>
        <v/>
      </c>
      <c r="AA59" s="238" t="str">
        <f>IF(ISBLANK(Glutamine!AA50),"",Glutamine!AA50)</f>
        <v/>
      </c>
      <c r="AB59" s="238" t="str">
        <f>IF(ISBLANK(Glutamine!AB50),"",Glutamine!AB50)</f>
        <v/>
      </c>
      <c r="AC59" s="238" t="str">
        <f>IF(ISBLANK(Glutamine!AC50),"",Glutamine!AC50)</f>
        <v/>
      </c>
      <c r="AD59" s="238" t="str">
        <f>IF(ISBLANK(Glutamine!AD50),"",Glutamine!AD50)</f>
        <v/>
      </c>
      <c r="AE59" s="238" t="str">
        <f>IF(ISBLANK(Glutamine!AE50),"",Glutamine!AE50)</f>
        <v/>
      </c>
      <c r="AF59" s="238" t="str">
        <f>IF(ISBLANK(Glutamine!AF50),"",Glutamine!AF50)</f>
        <v/>
      </c>
      <c r="AG59" s="238" t="str">
        <f>IF(ISBLANK(Glutamine!AG50),"",Glutamine!AG50)</f>
        <v/>
      </c>
      <c r="AH59" s="238" t="str">
        <f>IF(ISBLANK(Glutamine!AH50),"",Glutamine!AH50)</f>
        <v/>
      </c>
      <c r="AI59" s="238" t="str">
        <f>IF(ISBLANK(Glutamine!AI50),"",Glutamine!AI50)</f>
        <v/>
      </c>
      <c r="AJ59" s="238" t="str">
        <f>IF(ISBLANK(Glutamine!AJ50),"",Glutamine!AJ50)</f>
        <v/>
      </c>
      <c r="AK59" s="238" t="str">
        <f>IF(ISBLANK(Glutamine!AK50),"",Glutamine!AK50)</f>
        <v/>
      </c>
      <c r="AL59" s="238" t="str">
        <f>IF(ISBLANK(Glutamine!AL50),"",Glutamine!AL50)</f>
        <v/>
      </c>
      <c r="AM59" s="238" t="str">
        <f>IF(ISBLANK(Glutamine!AM50),"",Glutamine!AM50)</f>
        <v/>
      </c>
      <c r="AN59" s="238" t="str">
        <f>IF(ISBLANK(Glutamine!AN50),"",Glutamine!AN50)</f>
        <v/>
      </c>
      <c r="AO59" s="238" t="str">
        <f>IF(ISBLANK(Glutamine!AO50),"",Glutamine!AO50)</f>
        <v/>
      </c>
      <c r="AP59" s="238" t="str">
        <f>IF(ISBLANK(Glutamine!AP50),"",Glutamine!AP50)</f>
        <v/>
      </c>
      <c r="AQ59" s="238" t="e">
        <f>IF(ISBLANK(Glutamine!#REF!),"",Glutamine!#REF!)</f>
        <v>#REF!</v>
      </c>
      <c r="AR59" s="238" t="e">
        <f>IF(ISBLANK(Glutamine!#REF!),"",Glutamine!#REF!)</f>
        <v>#REF!</v>
      </c>
      <c r="AS59" s="238" t="e">
        <f>IF(ISBLANK(Glutamine!#REF!),"",Glutamine!#REF!)</f>
        <v>#REF!</v>
      </c>
      <c r="AT59" s="238" t="e">
        <f>IF(ISBLANK(Glutamine!#REF!),"",Glutamine!#REF!)</f>
        <v>#REF!</v>
      </c>
      <c r="AU59" s="238" t="e">
        <f>IF(ISBLANK(Glutamine!#REF!),"",Glutamine!#REF!)</f>
        <v>#REF!</v>
      </c>
      <c r="AV59" s="238" t="e">
        <f>IF(ISBLANK(Glutamine!#REF!),"",Glutamine!#REF!)</f>
        <v>#REF!</v>
      </c>
      <c r="AW59" s="238" t="e">
        <f>IF(ISBLANK(Glutamine!#REF!),"",Glutamine!#REF!)</f>
        <v>#REF!</v>
      </c>
      <c r="AX59" s="238" t="e">
        <f>IF(ISBLANK(Glutamine!#REF!),"",Glutamine!#REF!)</f>
        <v>#REF!</v>
      </c>
      <c r="AY59" s="238" t="e">
        <f>IF(ISBLANK(Glutamine!#REF!),"",Glutamine!#REF!)</f>
        <v>#REF!</v>
      </c>
      <c r="AZ59" s="238" t="e">
        <f>IF(ISBLANK(Glutamine!#REF!),"",Glutamine!#REF!)</f>
        <v>#REF!</v>
      </c>
      <c r="BA59" s="238" t="e">
        <f>IF(ISBLANK(Glutamine!#REF!),"",Glutamine!#REF!)</f>
        <v>#REF!</v>
      </c>
      <c r="BB59" s="238" t="e">
        <f>IF(ISBLANK(Glutamine!#REF!),"",Glutamine!#REF!)</f>
        <v>#REF!</v>
      </c>
      <c r="BC59" s="238" t="e">
        <f>IF(ISBLANK(Glutamine!#REF!),"",Glutamine!#REF!)</f>
        <v>#REF!</v>
      </c>
      <c r="BD59" s="238" t="e">
        <f>IF(ISBLANK(Glutamine!#REF!),"",Glutamine!#REF!)</f>
        <v>#REF!</v>
      </c>
      <c r="BE59" s="238" t="e">
        <f>IF(ISBLANK(Glutamine!#REF!),"",Glutamine!#REF!)</f>
        <v>#REF!</v>
      </c>
      <c r="BF59" s="238" t="e">
        <f>IF(ISBLANK(Glutamine!#REF!),"",Glutamine!#REF!)</f>
        <v>#REF!</v>
      </c>
      <c r="BG59" s="238" t="e">
        <f>IF(ISBLANK(Glutamine!#REF!),"",Glutamine!#REF!)</f>
        <v>#REF!</v>
      </c>
      <c r="BH59" s="238" t="e">
        <f>IF(ISBLANK(Glutamine!#REF!),"",Glutamine!#REF!)</f>
        <v>#REF!</v>
      </c>
      <c r="BI59" s="238" t="e">
        <f>IF(ISBLANK(Glutamine!#REF!),"",Glutamine!#REF!)</f>
        <v>#REF!</v>
      </c>
      <c r="BJ59" s="238" t="e">
        <f>IF(ISBLANK(Glutamine!#REF!),"",Glutamine!#REF!)</f>
        <v>#REF!</v>
      </c>
      <c r="BK59" s="238" t="e">
        <f>IF(ISBLANK(Glutamine!#REF!),"",Glutamine!#REF!)</f>
        <v>#REF!</v>
      </c>
      <c r="BL59" s="238" t="e">
        <f>IF(ISBLANK(Glutamine!#REF!),"",Glutamine!#REF!)</f>
        <v>#REF!</v>
      </c>
      <c r="BM59" s="238" t="e">
        <f>IF(ISBLANK(Glutamine!#REF!),"",Glutamine!#REF!)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IF(Glutamine!B51&lt;&gt;0,Glutamine!$B$1,"")</f>
        <v/>
      </c>
      <c r="B60" s="238" t="str">
        <f>IF(ISBLANK(Glutamine!A51),"",Glutamine!A51)</f>
        <v/>
      </c>
      <c r="C60" s="245" t="str">
        <f>IF(ISBLANK(Glutamine!B51),"",Glutamine!B51)</f>
        <v/>
      </c>
      <c r="D60" s="246" t="str">
        <f>IF(ISBLANK(Glutamine!C51),"",Glutamine!C51)</f>
        <v/>
      </c>
      <c r="E60" s="238" t="str">
        <f>IF(ISBLANK(Glutamine!D51),"",Glutamine!D51)</f>
        <v/>
      </c>
      <c r="F60" s="238" t="str">
        <f>IF(ISBLANK(Glutamine!E51),"",Glutamine!E51)</f>
        <v/>
      </c>
      <c r="G60" s="238" t="str">
        <f>IF(ISBLANK(Glutamine!G51),"",Glutamine!G51)</f>
        <v/>
      </c>
      <c r="H60" s="238" t="str">
        <f>IF(ISBLANK(Glutamine!H51),"",Glutamine!H51)</f>
        <v/>
      </c>
      <c r="I60" s="238" t="str">
        <f>IF(ISBLANK(Glutamine!I51),"",Glutamine!I51)</f>
        <v/>
      </c>
      <c r="J60" s="238" t="str">
        <f>IF(ISBLANK(Glutamine!J51),"",Glutamine!J51)</f>
        <v/>
      </c>
      <c r="K60" s="238" t="str">
        <f>IF(ISBLANK(Glutamine!K51),"",Glutamine!K51)</f>
        <v/>
      </c>
      <c r="L60" s="238" t="str">
        <f>IF(ISBLANK(Glutamine!L51),"",Glutamine!L51)</f>
        <v/>
      </c>
      <c r="M60" s="238" t="str">
        <f>IF(ISBLANK(Glutamine!M51),"",Glutamine!M51)</f>
        <v/>
      </c>
      <c r="N60" s="238" t="str">
        <f>IF(ISBLANK(Glutamine!N51),"",Glutamine!N51)</f>
        <v/>
      </c>
      <c r="O60" s="238" t="str">
        <f>IF(ISBLANK(Glutamine!O51),"",Glutamine!O51)</f>
        <v/>
      </c>
      <c r="P60" s="238" t="str">
        <f>IF(ISBLANK(Glutamine!P51),"",Glutamine!P51)</f>
        <v/>
      </c>
      <c r="Q60" s="238" t="str">
        <f>IF(ISBLANK(Glutamine!Q51),"",Glutamine!Q51)</f>
        <v/>
      </c>
      <c r="R60" s="238" t="str">
        <f>IF(ISBLANK(Glutamine!R51),"",Glutamine!R51)</f>
        <v/>
      </c>
      <c r="S60" s="238" t="str">
        <f>IF(ISBLANK(Glutamine!S51),"",Glutamine!S51)</f>
        <v/>
      </c>
      <c r="T60" s="238" t="str">
        <f>IF(ISBLANK(Glutamine!T51),"",Glutamine!T51)</f>
        <v/>
      </c>
      <c r="U60" s="238" t="str">
        <f>IF(ISBLANK(Glutamine!U51),"",Glutamine!U51)</f>
        <v/>
      </c>
      <c r="V60" s="238" t="str">
        <f>IF(ISBLANK(Glutamine!V51),"",Glutamine!V51)</f>
        <v/>
      </c>
      <c r="W60" s="238" t="str">
        <f>IF(ISBLANK(Glutamine!W51),"",Glutamine!W51)</f>
        <v/>
      </c>
      <c r="X60" s="238" t="str">
        <f>IF(ISBLANK(Glutamine!X51),"",Glutamine!X51)</f>
        <v/>
      </c>
      <c r="Y60" s="238" t="str">
        <f>IF(ISBLANK(Glutamine!Y51),"",Glutamine!Y51)</f>
        <v/>
      </c>
      <c r="Z60" s="238" t="str">
        <f>IF(ISBLANK(Glutamine!Z51),"",Glutamine!Z51)</f>
        <v/>
      </c>
      <c r="AA60" s="238" t="str">
        <f>IF(ISBLANK(Glutamine!AA51),"",Glutamine!AA51)</f>
        <v/>
      </c>
      <c r="AB60" s="238" t="str">
        <f>IF(ISBLANK(Glutamine!AB51),"",Glutamine!AB51)</f>
        <v/>
      </c>
      <c r="AC60" s="238" t="str">
        <f>IF(ISBLANK(Glutamine!AC51),"",Glutamine!AC51)</f>
        <v/>
      </c>
      <c r="AD60" s="238" t="str">
        <f>IF(ISBLANK(Glutamine!AD51),"",Glutamine!AD51)</f>
        <v/>
      </c>
      <c r="AE60" s="238" t="str">
        <f>IF(ISBLANK(Glutamine!AE51),"",Glutamine!AE51)</f>
        <v/>
      </c>
      <c r="AF60" s="238" t="str">
        <f>IF(ISBLANK(Glutamine!AF51),"",Glutamine!AF51)</f>
        <v/>
      </c>
      <c r="AG60" s="238" t="str">
        <f>IF(ISBLANK(Glutamine!AG51),"",Glutamine!AG51)</f>
        <v/>
      </c>
      <c r="AH60" s="238" t="str">
        <f>IF(ISBLANK(Glutamine!AH51),"",Glutamine!AH51)</f>
        <v/>
      </c>
      <c r="AI60" s="238" t="str">
        <f>IF(ISBLANK(Glutamine!AI51),"",Glutamine!AI51)</f>
        <v/>
      </c>
      <c r="AJ60" s="238" t="str">
        <f>IF(ISBLANK(Glutamine!AJ51),"",Glutamine!AJ51)</f>
        <v/>
      </c>
      <c r="AK60" s="238" t="str">
        <f>IF(ISBLANK(Glutamine!AK51),"",Glutamine!AK51)</f>
        <v/>
      </c>
      <c r="AL60" s="238" t="str">
        <f>IF(ISBLANK(Glutamine!AL51),"",Glutamine!AL51)</f>
        <v/>
      </c>
      <c r="AM60" s="238" t="str">
        <f>IF(ISBLANK(Glutamine!AM51),"",Glutamine!AM51)</f>
        <v/>
      </c>
      <c r="AN60" s="238" t="str">
        <f>IF(ISBLANK(Glutamine!AN51),"",Glutamine!AN51)</f>
        <v/>
      </c>
      <c r="AO60" s="238" t="str">
        <f>IF(ISBLANK(Glutamine!AO51),"",Glutamine!AO51)</f>
        <v/>
      </c>
      <c r="AP60" s="238" t="str">
        <f>IF(ISBLANK(Glutamine!AP51),"",Glutamine!AP51)</f>
        <v/>
      </c>
      <c r="AQ60" s="238" t="e">
        <f>IF(ISBLANK(Glutamine!#REF!),"",Glutamine!#REF!)</f>
        <v>#REF!</v>
      </c>
      <c r="AR60" s="238" t="e">
        <f>IF(ISBLANK(Glutamine!#REF!),"",Glutamine!#REF!)</f>
        <v>#REF!</v>
      </c>
      <c r="AS60" s="238" t="e">
        <f>IF(ISBLANK(Glutamine!#REF!),"",Glutamine!#REF!)</f>
        <v>#REF!</v>
      </c>
      <c r="AT60" s="238" t="e">
        <f>IF(ISBLANK(Glutamine!#REF!),"",Glutamine!#REF!)</f>
        <v>#REF!</v>
      </c>
      <c r="AU60" s="238" t="e">
        <f>IF(ISBLANK(Glutamine!#REF!),"",Glutamine!#REF!)</f>
        <v>#REF!</v>
      </c>
      <c r="AV60" s="238" t="e">
        <f>IF(ISBLANK(Glutamine!#REF!),"",Glutamine!#REF!)</f>
        <v>#REF!</v>
      </c>
      <c r="AW60" s="238" t="e">
        <f>IF(ISBLANK(Glutamine!#REF!),"",Glutamine!#REF!)</f>
        <v>#REF!</v>
      </c>
      <c r="AX60" s="238" t="e">
        <f>IF(ISBLANK(Glutamine!#REF!),"",Glutamine!#REF!)</f>
        <v>#REF!</v>
      </c>
      <c r="AY60" s="238" t="e">
        <f>IF(ISBLANK(Glutamine!#REF!),"",Glutamine!#REF!)</f>
        <v>#REF!</v>
      </c>
      <c r="AZ60" s="238" t="e">
        <f>IF(ISBLANK(Glutamine!#REF!),"",Glutamine!#REF!)</f>
        <v>#REF!</v>
      </c>
      <c r="BA60" s="238" t="e">
        <f>IF(ISBLANK(Glutamine!#REF!),"",Glutamine!#REF!)</f>
        <v>#REF!</v>
      </c>
      <c r="BB60" s="238" t="e">
        <f>IF(ISBLANK(Glutamine!#REF!),"",Glutamine!#REF!)</f>
        <v>#REF!</v>
      </c>
      <c r="BC60" s="238" t="e">
        <f>IF(ISBLANK(Glutamine!#REF!),"",Glutamine!#REF!)</f>
        <v>#REF!</v>
      </c>
      <c r="BD60" s="238" t="e">
        <f>IF(ISBLANK(Glutamine!#REF!),"",Glutamine!#REF!)</f>
        <v>#REF!</v>
      </c>
      <c r="BE60" s="238" t="e">
        <f>IF(ISBLANK(Glutamine!#REF!),"",Glutamine!#REF!)</f>
        <v>#REF!</v>
      </c>
      <c r="BF60" s="238" t="e">
        <f>IF(ISBLANK(Glutamine!#REF!),"",Glutamine!#REF!)</f>
        <v>#REF!</v>
      </c>
      <c r="BG60" s="238" t="e">
        <f>IF(ISBLANK(Glutamine!#REF!),"",Glutamine!#REF!)</f>
        <v>#REF!</v>
      </c>
      <c r="BH60" s="238" t="e">
        <f>IF(ISBLANK(Glutamine!#REF!),"",Glutamine!#REF!)</f>
        <v>#REF!</v>
      </c>
      <c r="BI60" s="238" t="e">
        <f>IF(ISBLANK(Glutamine!#REF!),"",Glutamine!#REF!)</f>
        <v>#REF!</v>
      </c>
      <c r="BJ60" s="238" t="e">
        <f>IF(ISBLANK(Glutamine!#REF!),"",Glutamine!#REF!)</f>
        <v>#REF!</v>
      </c>
      <c r="BK60" s="238" t="e">
        <f>IF(ISBLANK(Glutamine!#REF!),"",Glutamine!#REF!)</f>
        <v>#REF!</v>
      </c>
      <c r="BL60" s="238" t="e">
        <f>IF(ISBLANK(Glutamine!#REF!),"",Glutamine!#REF!)</f>
        <v>#REF!</v>
      </c>
      <c r="BM60" s="238" t="e">
        <f>IF(ISBLANK(Glutamine!#REF!),"",Glutamine!#REF!)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IF(Glutamine!B52&lt;&gt;0,Glutamine!$B$1,"")</f>
        <v/>
      </c>
      <c r="B61" s="238" t="str">
        <f>IF(ISBLANK(Glutamine!A52),"",Glutamine!A52)</f>
        <v/>
      </c>
      <c r="C61" s="245" t="str">
        <f>IF(ISBLANK(Glutamine!B52),"",Glutamine!B52)</f>
        <v/>
      </c>
      <c r="D61" s="246" t="str">
        <f>IF(ISBLANK(Glutamine!C52),"",Glutamine!C52)</f>
        <v/>
      </c>
      <c r="E61" s="238" t="str">
        <f>IF(ISBLANK(Glutamine!D52),"",Glutamine!D52)</f>
        <v/>
      </c>
      <c r="F61" s="238" t="str">
        <f>IF(ISBLANK(Glutamine!E52),"",Glutamine!E52)</f>
        <v/>
      </c>
      <c r="G61" s="238" t="str">
        <f>IF(ISBLANK(Glutamine!G52),"",Glutamine!G52)</f>
        <v/>
      </c>
      <c r="H61" s="238" t="str">
        <f>IF(ISBLANK(Glutamine!H52),"",Glutamine!H52)</f>
        <v/>
      </c>
      <c r="I61" s="238" t="str">
        <f>IF(ISBLANK(Glutamine!I52),"",Glutamine!I52)</f>
        <v/>
      </c>
      <c r="J61" s="238" t="str">
        <f>IF(ISBLANK(Glutamine!J52),"",Glutamine!J52)</f>
        <v/>
      </c>
      <c r="K61" s="238" t="str">
        <f>IF(ISBLANK(Glutamine!K52),"",Glutamine!K52)</f>
        <v/>
      </c>
      <c r="L61" s="238" t="str">
        <f>IF(ISBLANK(Glutamine!L52),"",Glutamine!L52)</f>
        <v/>
      </c>
      <c r="M61" s="238" t="str">
        <f>IF(ISBLANK(Glutamine!M52),"",Glutamine!M52)</f>
        <v/>
      </c>
      <c r="N61" s="238" t="str">
        <f>IF(ISBLANK(Glutamine!N52),"",Glutamine!N52)</f>
        <v/>
      </c>
      <c r="O61" s="238" t="str">
        <f>IF(ISBLANK(Glutamine!O52),"",Glutamine!O52)</f>
        <v/>
      </c>
      <c r="P61" s="238" t="str">
        <f>IF(ISBLANK(Glutamine!P52),"",Glutamine!P52)</f>
        <v/>
      </c>
      <c r="Q61" s="238" t="str">
        <f>IF(ISBLANK(Glutamine!Q52),"",Glutamine!Q52)</f>
        <v/>
      </c>
      <c r="R61" s="238" t="str">
        <f>IF(ISBLANK(Glutamine!R52),"",Glutamine!R52)</f>
        <v/>
      </c>
      <c r="S61" s="238" t="str">
        <f>IF(ISBLANK(Glutamine!S52),"",Glutamine!S52)</f>
        <v/>
      </c>
      <c r="T61" s="238" t="str">
        <f>IF(ISBLANK(Glutamine!T52),"",Glutamine!T52)</f>
        <v/>
      </c>
      <c r="U61" s="238" t="str">
        <f>IF(ISBLANK(Glutamine!U52),"",Glutamine!U52)</f>
        <v/>
      </c>
      <c r="V61" s="238" t="str">
        <f>IF(ISBLANK(Glutamine!V52),"",Glutamine!V52)</f>
        <v/>
      </c>
      <c r="W61" s="238" t="str">
        <f>IF(ISBLANK(Glutamine!W52),"",Glutamine!W52)</f>
        <v/>
      </c>
      <c r="X61" s="238" t="str">
        <f>IF(ISBLANK(Glutamine!X52),"",Glutamine!X52)</f>
        <v/>
      </c>
      <c r="Y61" s="238" t="str">
        <f>IF(ISBLANK(Glutamine!Y52),"",Glutamine!Y52)</f>
        <v/>
      </c>
      <c r="Z61" s="238" t="str">
        <f>IF(ISBLANK(Glutamine!Z52),"",Glutamine!Z52)</f>
        <v/>
      </c>
      <c r="AA61" s="238" t="str">
        <f>IF(ISBLANK(Glutamine!AA52),"",Glutamine!AA52)</f>
        <v/>
      </c>
      <c r="AB61" s="238" t="str">
        <f>IF(ISBLANK(Glutamine!AB52),"",Glutamine!AB52)</f>
        <v/>
      </c>
      <c r="AC61" s="238" t="str">
        <f>IF(ISBLANK(Glutamine!AC52),"",Glutamine!AC52)</f>
        <v/>
      </c>
      <c r="AD61" s="238" t="str">
        <f>IF(ISBLANK(Glutamine!AD52),"",Glutamine!AD52)</f>
        <v/>
      </c>
      <c r="AE61" s="238" t="str">
        <f>IF(ISBLANK(Glutamine!AE52),"",Glutamine!AE52)</f>
        <v/>
      </c>
      <c r="AF61" s="238" t="str">
        <f>IF(ISBLANK(Glutamine!AF52),"",Glutamine!AF52)</f>
        <v/>
      </c>
      <c r="AG61" s="238" t="str">
        <f>IF(ISBLANK(Glutamine!AG52),"",Glutamine!AG52)</f>
        <v/>
      </c>
      <c r="AH61" s="238" t="str">
        <f>IF(ISBLANK(Glutamine!AH52),"",Glutamine!AH52)</f>
        <v/>
      </c>
      <c r="AI61" s="238" t="str">
        <f>IF(ISBLANK(Glutamine!AI52),"",Glutamine!AI52)</f>
        <v/>
      </c>
      <c r="AJ61" s="238" t="str">
        <f>IF(ISBLANK(Glutamine!AJ52),"",Glutamine!AJ52)</f>
        <v/>
      </c>
      <c r="AK61" s="238" t="str">
        <f>IF(ISBLANK(Glutamine!AK52),"",Glutamine!AK52)</f>
        <v/>
      </c>
      <c r="AL61" s="238" t="str">
        <f>IF(ISBLANK(Glutamine!AL52),"",Glutamine!AL52)</f>
        <v/>
      </c>
      <c r="AM61" s="238" t="str">
        <f>IF(ISBLANK(Glutamine!AM52),"",Glutamine!AM52)</f>
        <v/>
      </c>
      <c r="AN61" s="238" t="str">
        <f>IF(ISBLANK(Glutamine!AN52),"",Glutamine!AN52)</f>
        <v/>
      </c>
      <c r="AO61" s="238" t="str">
        <f>IF(ISBLANK(Glutamine!AO52),"",Glutamine!AO52)</f>
        <v/>
      </c>
      <c r="AP61" s="238" t="str">
        <f>IF(ISBLANK(Glutamine!AP52),"",Glutamine!AP52)</f>
        <v/>
      </c>
      <c r="AQ61" s="238" t="e">
        <f>IF(ISBLANK(Glutamine!#REF!),"",Glutamine!#REF!)</f>
        <v>#REF!</v>
      </c>
      <c r="AR61" s="238" t="e">
        <f>IF(ISBLANK(Glutamine!#REF!),"",Glutamine!#REF!)</f>
        <v>#REF!</v>
      </c>
      <c r="AS61" s="238" t="e">
        <f>IF(ISBLANK(Glutamine!#REF!),"",Glutamine!#REF!)</f>
        <v>#REF!</v>
      </c>
      <c r="AT61" s="238" t="e">
        <f>IF(ISBLANK(Glutamine!#REF!),"",Glutamine!#REF!)</f>
        <v>#REF!</v>
      </c>
      <c r="AU61" s="238" t="e">
        <f>IF(ISBLANK(Glutamine!#REF!),"",Glutamine!#REF!)</f>
        <v>#REF!</v>
      </c>
      <c r="AV61" s="238" t="e">
        <f>IF(ISBLANK(Glutamine!#REF!),"",Glutamine!#REF!)</f>
        <v>#REF!</v>
      </c>
      <c r="AW61" s="238" t="e">
        <f>IF(ISBLANK(Glutamine!#REF!),"",Glutamine!#REF!)</f>
        <v>#REF!</v>
      </c>
      <c r="AX61" s="238" t="e">
        <f>IF(ISBLANK(Glutamine!#REF!),"",Glutamine!#REF!)</f>
        <v>#REF!</v>
      </c>
      <c r="AY61" s="238" t="e">
        <f>IF(ISBLANK(Glutamine!#REF!),"",Glutamine!#REF!)</f>
        <v>#REF!</v>
      </c>
      <c r="AZ61" s="238" t="e">
        <f>IF(ISBLANK(Glutamine!#REF!),"",Glutamine!#REF!)</f>
        <v>#REF!</v>
      </c>
      <c r="BA61" s="238" t="e">
        <f>IF(ISBLANK(Glutamine!#REF!),"",Glutamine!#REF!)</f>
        <v>#REF!</v>
      </c>
      <c r="BB61" s="238" t="e">
        <f>IF(ISBLANK(Glutamine!#REF!),"",Glutamine!#REF!)</f>
        <v>#REF!</v>
      </c>
      <c r="BC61" s="238" t="e">
        <f>IF(ISBLANK(Glutamine!#REF!),"",Glutamine!#REF!)</f>
        <v>#REF!</v>
      </c>
      <c r="BD61" s="238" t="e">
        <f>IF(ISBLANK(Glutamine!#REF!),"",Glutamine!#REF!)</f>
        <v>#REF!</v>
      </c>
      <c r="BE61" s="238" t="e">
        <f>IF(ISBLANK(Glutamine!#REF!),"",Glutamine!#REF!)</f>
        <v>#REF!</v>
      </c>
      <c r="BF61" s="238" t="e">
        <f>IF(ISBLANK(Glutamine!#REF!),"",Glutamine!#REF!)</f>
        <v>#REF!</v>
      </c>
      <c r="BG61" s="238" t="e">
        <f>IF(ISBLANK(Glutamine!#REF!),"",Glutamine!#REF!)</f>
        <v>#REF!</v>
      </c>
      <c r="BH61" s="238" t="e">
        <f>IF(ISBLANK(Glutamine!#REF!),"",Glutamine!#REF!)</f>
        <v>#REF!</v>
      </c>
      <c r="BI61" s="238" t="e">
        <f>IF(ISBLANK(Glutamine!#REF!),"",Glutamine!#REF!)</f>
        <v>#REF!</v>
      </c>
      <c r="BJ61" s="238" t="e">
        <f>IF(ISBLANK(Glutamine!#REF!),"",Glutamine!#REF!)</f>
        <v>#REF!</v>
      </c>
      <c r="BK61" s="238" t="e">
        <f>IF(ISBLANK(Glutamine!#REF!),"",Glutamine!#REF!)</f>
        <v>#REF!</v>
      </c>
      <c r="BL61" s="238" t="e">
        <f>IF(ISBLANK(Glutamine!#REF!),"",Glutamine!#REF!)</f>
        <v>#REF!</v>
      </c>
      <c r="BM61" s="238" t="e">
        <f>IF(ISBLANK(Glutamine!#REF!),"",Glutamine!#REF!)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IF(Glutamine!B53&lt;&gt;0,Glutamine!$B$1,"")</f>
        <v/>
      </c>
      <c r="B62" s="238" t="str">
        <f>IF(ISBLANK(Glutamine!A53),"",Glutamine!A53)</f>
        <v/>
      </c>
      <c r="C62" s="245" t="str">
        <f>IF(ISBLANK(Glutamine!B53),"",Glutamine!B53)</f>
        <v/>
      </c>
      <c r="D62" s="246" t="str">
        <f>IF(ISBLANK(Glutamine!C53),"",Glutamine!C53)</f>
        <v/>
      </c>
      <c r="E62" s="238" t="str">
        <f>IF(ISBLANK(Glutamine!D53),"",Glutamine!D53)</f>
        <v/>
      </c>
      <c r="F62" s="238" t="str">
        <f>IF(ISBLANK(Glutamine!E53),"",Glutamine!E53)</f>
        <v/>
      </c>
      <c r="G62" s="238" t="str">
        <f>IF(ISBLANK(Glutamine!G53),"",Glutamine!G53)</f>
        <v/>
      </c>
      <c r="H62" s="238" t="str">
        <f>IF(ISBLANK(Glutamine!H53),"",Glutamine!H53)</f>
        <v/>
      </c>
      <c r="I62" s="238" t="str">
        <f>IF(ISBLANK(Glutamine!I53),"",Glutamine!I53)</f>
        <v/>
      </c>
      <c r="J62" s="238" t="str">
        <f>IF(ISBLANK(Glutamine!J53),"",Glutamine!J53)</f>
        <v/>
      </c>
      <c r="K62" s="238" t="str">
        <f>IF(ISBLANK(Glutamine!K53),"",Glutamine!K53)</f>
        <v/>
      </c>
      <c r="L62" s="238" t="str">
        <f>IF(ISBLANK(Glutamine!L53),"",Glutamine!L53)</f>
        <v/>
      </c>
      <c r="M62" s="238" t="str">
        <f>IF(ISBLANK(Glutamine!M53),"",Glutamine!M53)</f>
        <v/>
      </c>
      <c r="N62" s="238" t="str">
        <f>IF(ISBLANK(Glutamine!N53),"",Glutamine!N53)</f>
        <v/>
      </c>
      <c r="O62" s="238" t="str">
        <f>IF(ISBLANK(Glutamine!O53),"",Glutamine!O53)</f>
        <v/>
      </c>
      <c r="P62" s="238" t="str">
        <f>IF(ISBLANK(Glutamine!P53),"",Glutamine!P53)</f>
        <v/>
      </c>
      <c r="Q62" s="238" t="str">
        <f>IF(ISBLANK(Glutamine!Q53),"",Glutamine!Q53)</f>
        <v/>
      </c>
      <c r="R62" s="238" t="str">
        <f>IF(ISBLANK(Glutamine!R53),"",Glutamine!R53)</f>
        <v/>
      </c>
      <c r="S62" s="238" t="str">
        <f>IF(ISBLANK(Glutamine!S53),"",Glutamine!S53)</f>
        <v/>
      </c>
      <c r="T62" s="238" t="str">
        <f>IF(ISBLANK(Glutamine!T53),"",Glutamine!T53)</f>
        <v/>
      </c>
      <c r="U62" s="238" t="str">
        <f>IF(ISBLANK(Glutamine!U53),"",Glutamine!U53)</f>
        <v/>
      </c>
      <c r="V62" s="238" t="str">
        <f>IF(ISBLANK(Glutamine!V53),"",Glutamine!V53)</f>
        <v/>
      </c>
      <c r="W62" s="238" t="str">
        <f>IF(ISBLANK(Glutamine!W53),"",Glutamine!W53)</f>
        <v/>
      </c>
      <c r="X62" s="238" t="str">
        <f>IF(ISBLANK(Glutamine!X53),"",Glutamine!X53)</f>
        <v/>
      </c>
      <c r="Y62" s="238" t="str">
        <f>IF(ISBLANK(Glutamine!Y53),"",Glutamine!Y53)</f>
        <v/>
      </c>
      <c r="Z62" s="238" t="str">
        <f>IF(ISBLANK(Glutamine!Z53),"",Glutamine!Z53)</f>
        <v/>
      </c>
      <c r="AA62" s="238" t="str">
        <f>IF(ISBLANK(Glutamine!AA53),"",Glutamine!AA53)</f>
        <v/>
      </c>
      <c r="AB62" s="238" t="str">
        <f>IF(ISBLANK(Glutamine!AB53),"",Glutamine!AB53)</f>
        <v/>
      </c>
      <c r="AC62" s="238" t="str">
        <f>IF(ISBLANK(Glutamine!AC53),"",Glutamine!AC53)</f>
        <v/>
      </c>
      <c r="AD62" s="238" t="str">
        <f>IF(ISBLANK(Glutamine!AD53),"",Glutamine!AD53)</f>
        <v/>
      </c>
      <c r="AE62" s="238" t="str">
        <f>IF(ISBLANK(Glutamine!AE53),"",Glutamine!AE53)</f>
        <v/>
      </c>
      <c r="AF62" s="238" t="str">
        <f>IF(ISBLANK(Glutamine!AF53),"",Glutamine!AF53)</f>
        <v/>
      </c>
      <c r="AG62" s="238" t="str">
        <f>IF(ISBLANK(Glutamine!AG53),"",Glutamine!AG53)</f>
        <v/>
      </c>
      <c r="AH62" s="238" t="str">
        <f>IF(ISBLANK(Glutamine!AH53),"",Glutamine!AH53)</f>
        <v/>
      </c>
      <c r="AI62" s="238" t="str">
        <f>IF(ISBLANK(Glutamine!AI53),"",Glutamine!AI53)</f>
        <v/>
      </c>
      <c r="AJ62" s="238" t="str">
        <f>IF(ISBLANK(Glutamine!AJ53),"",Glutamine!AJ53)</f>
        <v/>
      </c>
      <c r="AK62" s="238" t="str">
        <f>IF(ISBLANK(Glutamine!AK53),"",Glutamine!AK53)</f>
        <v/>
      </c>
      <c r="AL62" s="238" t="str">
        <f>IF(ISBLANK(Glutamine!AL53),"",Glutamine!AL53)</f>
        <v/>
      </c>
      <c r="AM62" s="238" t="str">
        <f>IF(ISBLANK(Glutamine!AM53),"",Glutamine!AM53)</f>
        <v/>
      </c>
      <c r="AN62" s="238" t="str">
        <f>IF(ISBLANK(Glutamine!AN53),"",Glutamine!AN53)</f>
        <v/>
      </c>
      <c r="AO62" s="238" t="str">
        <f>IF(ISBLANK(Glutamine!AO53),"",Glutamine!AO53)</f>
        <v/>
      </c>
      <c r="AP62" s="238" t="str">
        <f>IF(ISBLANK(Glutamine!AP53),"",Glutamine!AP53)</f>
        <v/>
      </c>
      <c r="AQ62" s="238" t="e">
        <f>IF(ISBLANK(Glutamine!#REF!),"",Glutamine!#REF!)</f>
        <v>#REF!</v>
      </c>
      <c r="AR62" s="238" t="e">
        <f>IF(ISBLANK(Glutamine!#REF!),"",Glutamine!#REF!)</f>
        <v>#REF!</v>
      </c>
      <c r="AS62" s="238" t="e">
        <f>IF(ISBLANK(Glutamine!#REF!),"",Glutamine!#REF!)</f>
        <v>#REF!</v>
      </c>
      <c r="AT62" s="238" t="e">
        <f>IF(ISBLANK(Glutamine!#REF!),"",Glutamine!#REF!)</f>
        <v>#REF!</v>
      </c>
      <c r="AU62" s="238" t="e">
        <f>IF(ISBLANK(Glutamine!#REF!),"",Glutamine!#REF!)</f>
        <v>#REF!</v>
      </c>
      <c r="AV62" s="238" t="e">
        <f>IF(ISBLANK(Glutamine!#REF!),"",Glutamine!#REF!)</f>
        <v>#REF!</v>
      </c>
      <c r="AW62" s="238" t="e">
        <f>IF(ISBLANK(Glutamine!#REF!),"",Glutamine!#REF!)</f>
        <v>#REF!</v>
      </c>
      <c r="AX62" s="238" t="e">
        <f>IF(ISBLANK(Glutamine!#REF!),"",Glutamine!#REF!)</f>
        <v>#REF!</v>
      </c>
      <c r="AY62" s="238" t="e">
        <f>IF(ISBLANK(Glutamine!#REF!),"",Glutamine!#REF!)</f>
        <v>#REF!</v>
      </c>
      <c r="AZ62" s="238" t="e">
        <f>IF(ISBLANK(Glutamine!#REF!),"",Glutamine!#REF!)</f>
        <v>#REF!</v>
      </c>
      <c r="BA62" s="238" t="e">
        <f>IF(ISBLANK(Glutamine!#REF!),"",Glutamine!#REF!)</f>
        <v>#REF!</v>
      </c>
      <c r="BB62" s="238" t="e">
        <f>IF(ISBLANK(Glutamine!#REF!),"",Glutamine!#REF!)</f>
        <v>#REF!</v>
      </c>
      <c r="BC62" s="238" t="e">
        <f>IF(ISBLANK(Glutamine!#REF!),"",Glutamine!#REF!)</f>
        <v>#REF!</v>
      </c>
      <c r="BD62" s="238" t="e">
        <f>IF(ISBLANK(Glutamine!#REF!),"",Glutamine!#REF!)</f>
        <v>#REF!</v>
      </c>
      <c r="BE62" s="238" t="e">
        <f>IF(ISBLANK(Glutamine!#REF!),"",Glutamine!#REF!)</f>
        <v>#REF!</v>
      </c>
      <c r="BF62" s="238" t="e">
        <f>IF(ISBLANK(Glutamine!#REF!),"",Glutamine!#REF!)</f>
        <v>#REF!</v>
      </c>
      <c r="BG62" s="238" t="e">
        <f>IF(ISBLANK(Glutamine!#REF!),"",Glutamine!#REF!)</f>
        <v>#REF!</v>
      </c>
      <c r="BH62" s="238" t="e">
        <f>IF(ISBLANK(Glutamine!#REF!),"",Glutamine!#REF!)</f>
        <v>#REF!</v>
      </c>
      <c r="BI62" s="238" t="e">
        <f>IF(ISBLANK(Glutamine!#REF!),"",Glutamine!#REF!)</f>
        <v>#REF!</v>
      </c>
      <c r="BJ62" s="238" t="e">
        <f>IF(ISBLANK(Glutamine!#REF!),"",Glutamine!#REF!)</f>
        <v>#REF!</v>
      </c>
      <c r="BK62" s="238" t="e">
        <f>IF(ISBLANK(Glutamine!#REF!),"",Glutamine!#REF!)</f>
        <v>#REF!</v>
      </c>
      <c r="BL62" s="238" t="e">
        <f>IF(ISBLANK(Glutamine!#REF!),"",Glutamine!#REF!)</f>
        <v>#REF!</v>
      </c>
      <c r="BM62" s="238" t="e">
        <f>IF(ISBLANK(Glutamine!#REF!),"",Glutamine!#REF!)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IF(Glutamine!B54&lt;&gt;0,Glutamine!$B$1,"")</f>
        <v/>
      </c>
      <c r="B63" s="238" t="str">
        <f>IF(ISBLANK(Glutamine!A54),"",Glutamine!A54)</f>
        <v/>
      </c>
      <c r="C63" s="245" t="str">
        <f>IF(ISBLANK(Glutamine!B54),"",Glutamine!B54)</f>
        <v/>
      </c>
      <c r="D63" s="246" t="str">
        <f>IF(ISBLANK(Glutamine!C54),"",Glutamine!C54)</f>
        <v/>
      </c>
      <c r="E63" s="238" t="str">
        <f>IF(ISBLANK(Glutamine!D54),"",Glutamine!D54)</f>
        <v/>
      </c>
      <c r="F63" s="238" t="str">
        <f>IF(ISBLANK(Glutamine!E54),"",Glutamine!E54)</f>
        <v/>
      </c>
      <c r="G63" s="238" t="str">
        <f>IF(ISBLANK(Glutamine!G54),"",Glutamine!G54)</f>
        <v/>
      </c>
      <c r="H63" s="238" t="str">
        <f>IF(ISBLANK(Glutamine!H54),"",Glutamine!H54)</f>
        <v/>
      </c>
      <c r="I63" s="238" t="str">
        <f>IF(ISBLANK(Glutamine!I54),"",Glutamine!I54)</f>
        <v/>
      </c>
      <c r="J63" s="238" t="str">
        <f>IF(ISBLANK(Glutamine!J54),"",Glutamine!J54)</f>
        <v/>
      </c>
      <c r="K63" s="238" t="str">
        <f>IF(ISBLANK(Glutamine!K54),"",Glutamine!K54)</f>
        <v/>
      </c>
      <c r="L63" s="238" t="str">
        <f>IF(ISBLANK(Glutamine!L54),"",Glutamine!L54)</f>
        <v/>
      </c>
      <c r="M63" s="238" t="str">
        <f>IF(ISBLANK(Glutamine!M54),"",Glutamine!M54)</f>
        <v/>
      </c>
      <c r="N63" s="238" t="str">
        <f>IF(ISBLANK(Glutamine!N54),"",Glutamine!N54)</f>
        <v/>
      </c>
      <c r="O63" s="238" t="str">
        <f>IF(ISBLANK(Glutamine!O54),"",Glutamine!O54)</f>
        <v/>
      </c>
      <c r="P63" s="238" t="str">
        <f>IF(ISBLANK(Glutamine!P54),"",Glutamine!P54)</f>
        <v/>
      </c>
      <c r="Q63" s="238" t="str">
        <f>IF(ISBLANK(Glutamine!Q54),"",Glutamine!Q54)</f>
        <v/>
      </c>
      <c r="R63" s="238" t="str">
        <f>IF(ISBLANK(Glutamine!R54),"",Glutamine!R54)</f>
        <v/>
      </c>
      <c r="S63" s="238" t="str">
        <f>IF(ISBLANK(Glutamine!S54),"",Glutamine!S54)</f>
        <v/>
      </c>
      <c r="T63" s="238" t="str">
        <f>IF(ISBLANK(Glutamine!T54),"",Glutamine!T54)</f>
        <v/>
      </c>
      <c r="U63" s="238" t="str">
        <f>IF(ISBLANK(Glutamine!U54),"",Glutamine!U54)</f>
        <v/>
      </c>
      <c r="V63" s="238" t="str">
        <f>IF(ISBLANK(Glutamine!V54),"",Glutamine!V54)</f>
        <v/>
      </c>
      <c r="W63" s="238" t="str">
        <f>IF(ISBLANK(Glutamine!W54),"",Glutamine!W54)</f>
        <v/>
      </c>
      <c r="X63" s="238" t="str">
        <f>IF(ISBLANK(Glutamine!X54),"",Glutamine!X54)</f>
        <v/>
      </c>
      <c r="Y63" s="238" t="str">
        <f>IF(ISBLANK(Glutamine!Y54),"",Glutamine!Y54)</f>
        <v/>
      </c>
      <c r="Z63" s="238" t="str">
        <f>IF(ISBLANK(Glutamine!Z54),"",Glutamine!Z54)</f>
        <v/>
      </c>
      <c r="AA63" s="238" t="str">
        <f>IF(ISBLANK(Glutamine!AA54),"",Glutamine!AA54)</f>
        <v/>
      </c>
      <c r="AB63" s="238" t="str">
        <f>IF(ISBLANK(Glutamine!AB54),"",Glutamine!AB54)</f>
        <v/>
      </c>
      <c r="AC63" s="238" t="str">
        <f>IF(ISBLANK(Glutamine!AC54),"",Glutamine!AC54)</f>
        <v/>
      </c>
      <c r="AD63" s="238" t="str">
        <f>IF(ISBLANK(Glutamine!AD54),"",Glutamine!AD54)</f>
        <v/>
      </c>
      <c r="AE63" s="238" t="str">
        <f>IF(ISBLANK(Glutamine!AE54),"",Glutamine!AE54)</f>
        <v/>
      </c>
      <c r="AF63" s="238" t="str">
        <f>IF(ISBLANK(Glutamine!AF54),"",Glutamine!AF54)</f>
        <v/>
      </c>
      <c r="AG63" s="238" t="str">
        <f>IF(ISBLANK(Glutamine!AG54),"",Glutamine!AG54)</f>
        <v/>
      </c>
      <c r="AH63" s="238" t="str">
        <f>IF(ISBLANK(Glutamine!AH54),"",Glutamine!AH54)</f>
        <v/>
      </c>
      <c r="AI63" s="238" t="str">
        <f>IF(ISBLANK(Glutamine!AI54),"",Glutamine!AI54)</f>
        <v/>
      </c>
      <c r="AJ63" s="238" t="str">
        <f>IF(ISBLANK(Glutamine!AJ54),"",Glutamine!AJ54)</f>
        <v/>
      </c>
      <c r="AK63" s="238" t="str">
        <f>IF(ISBLANK(Glutamine!AK54),"",Glutamine!AK54)</f>
        <v/>
      </c>
      <c r="AL63" s="238" t="str">
        <f>IF(ISBLANK(Glutamine!AL54),"",Glutamine!AL54)</f>
        <v/>
      </c>
      <c r="AM63" s="238" t="str">
        <f>IF(ISBLANK(Glutamine!AM54),"",Glutamine!AM54)</f>
        <v/>
      </c>
      <c r="AN63" s="238" t="str">
        <f>IF(ISBLANK(Glutamine!AN54),"",Glutamine!AN54)</f>
        <v/>
      </c>
      <c r="AO63" s="238" t="str">
        <f>IF(ISBLANK(Glutamine!AO54),"",Glutamine!AO54)</f>
        <v/>
      </c>
      <c r="AP63" s="238" t="str">
        <f>IF(ISBLANK(Glutamine!AP54),"",Glutamine!AP54)</f>
        <v/>
      </c>
      <c r="AQ63" s="238" t="e">
        <f>IF(ISBLANK(Glutamine!#REF!),"",Glutamine!#REF!)</f>
        <v>#REF!</v>
      </c>
      <c r="AR63" s="238" t="e">
        <f>IF(ISBLANK(Glutamine!#REF!),"",Glutamine!#REF!)</f>
        <v>#REF!</v>
      </c>
      <c r="AS63" s="238" t="e">
        <f>IF(ISBLANK(Glutamine!#REF!),"",Glutamine!#REF!)</f>
        <v>#REF!</v>
      </c>
      <c r="AT63" s="238" t="e">
        <f>IF(ISBLANK(Glutamine!#REF!),"",Glutamine!#REF!)</f>
        <v>#REF!</v>
      </c>
      <c r="AU63" s="238" t="e">
        <f>IF(ISBLANK(Glutamine!#REF!),"",Glutamine!#REF!)</f>
        <v>#REF!</v>
      </c>
      <c r="AV63" s="238" t="e">
        <f>IF(ISBLANK(Glutamine!#REF!),"",Glutamine!#REF!)</f>
        <v>#REF!</v>
      </c>
      <c r="AW63" s="238" t="e">
        <f>IF(ISBLANK(Glutamine!#REF!),"",Glutamine!#REF!)</f>
        <v>#REF!</v>
      </c>
      <c r="AX63" s="238" t="e">
        <f>IF(ISBLANK(Glutamine!#REF!),"",Glutamine!#REF!)</f>
        <v>#REF!</v>
      </c>
      <c r="AY63" s="238" t="e">
        <f>IF(ISBLANK(Glutamine!#REF!),"",Glutamine!#REF!)</f>
        <v>#REF!</v>
      </c>
      <c r="AZ63" s="238" t="e">
        <f>IF(ISBLANK(Glutamine!#REF!),"",Glutamine!#REF!)</f>
        <v>#REF!</v>
      </c>
      <c r="BA63" s="238" t="e">
        <f>IF(ISBLANK(Glutamine!#REF!),"",Glutamine!#REF!)</f>
        <v>#REF!</v>
      </c>
      <c r="BB63" s="238" t="e">
        <f>IF(ISBLANK(Glutamine!#REF!),"",Glutamine!#REF!)</f>
        <v>#REF!</v>
      </c>
      <c r="BC63" s="238" t="e">
        <f>IF(ISBLANK(Glutamine!#REF!),"",Glutamine!#REF!)</f>
        <v>#REF!</v>
      </c>
      <c r="BD63" s="238" t="e">
        <f>IF(ISBLANK(Glutamine!#REF!),"",Glutamine!#REF!)</f>
        <v>#REF!</v>
      </c>
      <c r="BE63" s="238" t="e">
        <f>IF(ISBLANK(Glutamine!#REF!),"",Glutamine!#REF!)</f>
        <v>#REF!</v>
      </c>
      <c r="BF63" s="238" t="e">
        <f>IF(ISBLANK(Glutamine!#REF!),"",Glutamine!#REF!)</f>
        <v>#REF!</v>
      </c>
      <c r="BG63" s="238" t="e">
        <f>IF(ISBLANK(Glutamine!#REF!),"",Glutamine!#REF!)</f>
        <v>#REF!</v>
      </c>
      <c r="BH63" s="238" t="e">
        <f>IF(ISBLANK(Glutamine!#REF!),"",Glutamine!#REF!)</f>
        <v>#REF!</v>
      </c>
      <c r="BI63" s="238" t="e">
        <f>IF(ISBLANK(Glutamine!#REF!),"",Glutamine!#REF!)</f>
        <v>#REF!</v>
      </c>
      <c r="BJ63" s="238" t="e">
        <f>IF(ISBLANK(Glutamine!#REF!),"",Glutamine!#REF!)</f>
        <v>#REF!</v>
      </c>
      <c r="BK63" s="238" t="e">
        <f>IF(ISBLANK(Glutamine!#REF!),"",Glutamine!#REF!)</f>
        <v>#REF!</v>
      </c>
      <c r="BL63" s="238" t="e">
        <f>IF(ISBLANK(Glutamine!#REF!),"",Glutamine!#REF!)</f>
        <v>#REF!</v>
      </c>
      <c r="BM63" s="238" t="e">
        <f>IF(ISBLANK(Glutamine!#REF!),"",Glutamine!#REF!)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IF(Glutamine!B55&lt;&gt;0,Glutamine!$B$1,"")</f>
        <v/>
      </c>
      <c r="B64" s="238" t="str">
        <f>IF(ISBLANK(Glutamine!A55),"",Glutamine!A55)</f>
        <v/>
      </c>
      <c r="C64" s="245" t="str">
        <f>IF(ISBLANK(Glutamine!B55),"",Glutamine!B55)</f>
        <v/>
      </c>
      <c r="D64" s="246" t="str">
        <f>IF(ISBLANK(Glutamine!C55),"",Glutamine!C55)</f>
        <v/>
      </c>
      <c r="E64" s="238" t="str">
        <f>IF(ISBLANK(Glutamine!D55),"",Glutamine!D55)</f>
        <v/>
      </c>
      <c r="F64" s="238" t="str">
        <f>IF(ISBLANK(Glutamine!E55),"",Glutamine!E55)</f>
        <v/>
      </c>
      <c r="G64" s="238" t="str">
        <f>IF(ISBLANK(Glutamine!G55),"",Glutamine!G55)</f>
        <v/>
      </c>
      <c r="H64" s="238" t="str">
        <f>IF(ISBLANK(Glutamine!H55),"",Glutamine!H55)</f>
        <v/>
      </c>
      <c r="I64" s="238" t="str">
        <f>IF(ISBLANK(Glutamine!I55),"",Glutamine!I55)</f>
        <v/>
      </c>
      <c r="J64" s="238" t="str">
        <f>IF(ISBLANK(Glutamine!J55),"",Glutamine!J55)</f>
        <v/>
      </c>
      <c r="K64" s="238" t="str">
        <f>IF(ISBLANK(Glutamine!K55),"",Glutamine!K55)</f>
        <v/>
      </c>
      <c r="L64" s="238" t="str">
        <f>IF(ISBLANK(Glutamine!L55),"",Glutamine!L55)</f>
        <v/>
      </c>
      <c r="M64" s="238" t="str">
        <f>IF(ISBLANK(Glutamine!M55),"",Glutamine!M55)</f>
        <v/>
      </c>
      <c r="N64" s="238" t="str">
        <f>IF(ISBLANK(Glutamine!N55),"",Glutamine!N55)</f>
        <v/>
      </c>
      <c r="O64" s="238" t="str">
        <f>IF(ISBLANK(Glutamine!O55),"",Glutamine!O55)</f>
        <v/>
      </c>
      <c r="P64" s="238" t="str">
        <f>IF(ISBLANK(Glutamine!P55),"",Glutamine!P55)</f>
        <v/>
      </c>
      <c r="Q64" s="238" t="str">
        <f>IF(ISBLANK(Glutamine!Q55),"",Glutamine!Q55)</f>
        <v/>
      </c>
      <c r="R64" s="238" t="str">
        <f>IF(ISBLANK(Glutamine!R55),"",Glutamine!R55)</f>
        <v/>
      </c>
      <c r="S64" s="238" t="str">
        <f>IF(ISBLANK(Glutamine!S55),"",Glutamine!S55)</f>
        <v/>
      </c>
      <c r="T64" s="238" t="str">
        <f>IF(ISBLANK(Glutamine!T55),"",Glutamine!T55)</f>
        <v/>
      </c>
      <c r="U64" s="238" t="str">
        <f>IF(ISBLANK(Glutamine!U55),"",Glutamine!U55)</f>
        <v/>
      </c>
      <c r="V64" s="238" t="str">
        <f>IF(ISBLANK(Glutamine!V55),"",Glutamine!V55)</f>
        <v/>
      </c>
      <c r="W64" s="238" t="str">
        <f>IF(ISBLANK(Glutamine!W55),"",Glutamine!W55)</f>
        <v/>
      </c>
      <c r="X64" s="238" t="str">
        <f>IF(ISBLANK(Glutamine!X55),"",Glutamine!X55)</f>
        <v/>
      </c>
      <c r="Y64" s="238" t="str">
        <f>IF(ISBLANK(Glutamine!Y55),"",Glutamine!Y55)</f>
        <v/>
      </c>
      <c r="Z64" s="238" t="str">
        <f>IF(ISBLANK(Glutamine!Z55),"",Glutamine!Z55)</f>
        <v/>
      </c>
      <c r="AA64" s="238" t="str">
        <f>IF(ISBLANK(Glutamine!AA55),"",Glutamine!AA55)</f>
        <v/>
      </c>
      <c r="AB64" s="238" t="str">
        <f>IF(ISBLANK(Glutamine!AB55),"",Glutamine!AB55)</f>
        <v/>
      </c>
      <c r="AC64" s="238" t="str">
        <f>IF(ISBLANK(Glutamine!AC55),"",Glutamine!AC55)</f>
        <v/>
      </c>
      <c r="AD64" s="238" t="str">
        <f>IF(ISBLANK(Glutamine!AD55),"",Glutamine!AD55)</f>
        <v/>
      </c>
      <c r="AE64" s="238" t="str">
        <f>IF(ISBLANK(Glutamine!AE55),"",Glutamine!AE55)</f>
        <v/>
      </c>
      <c r="AF64" s="238" t="str">
        <f>IF(ISBLANK(Glutamine!AF55),"",Glutamine!AF55)</f>
        <v/>
      </c>
      <c r="AG64" s="238" t="str">
        <f>IF(ISBLANK(Glutamine!AG55),"",Glutamine!AG55)</f>
        <v/>
      </c>
      <c r="AH64" s="238" t="str">
        <f>IF(ISBLANK(Glutamine!AH55),"",Glutamine!AH55)</f>
        <v/>
      </c>
      <c r="AI64" s="238" t="str">
        <f>IF(ISBLANK(Glutamine!AI55),"",Glutamine!AI55)</f>
        <v/>
      </c>
      <c r="AJ64" s="238" t="str">
        <f>IF(ISBLANK(Glutamine!AJ55),"",Glutamine!AJ55)</f>
        <v/>
      </c>
      <c r="AK64" s="238" t="str">
        <f>IF(ISBLANK(Glutamine!AK55),"",Glutamine!AK55)</f>
        <v/>
      </c>
      <c r="AL64" s="238" t="str">
        <f>IF(ISBLANK(Glutamine!AL55),"",Glutamine!AL55)</f>
        <v/>
      </c>
      <c r="AM64" s="238" t="str">
        <f>IF(ISBLANK(Glutamine!AM55),"",Glutamine!AM55)</f>
        <v/>
      </c>
      <c r="AN64" s="238" t="str">
        <f>IF(ISBLANK(Glutamine!AN55),"",Glutamine!AN55)</f>
        <v/>
      </c>
      <c r="AO64" s="238" t="str">
        <f>IF(ISBLANK(Glutamine!AO55),"",Glutamine!AO55)</f>
        <v/>
      </c>
      <c r="AP64" s="238" t="str">
        <f>IF(ISBLANK(Glutamine!AP55),"",Glutamine!AP55)</f>
        <v/>
      </c>
      <c r="AQ64" s="238" t="e">
        <f>IF(ISBLANK(Glutamine!#REF!),"",Glutamine!#REF!)</f>
        <v>#REF!</v>
      </c>
      <c r="AR64" s="238" t="e">
        <f>IF(ISBLANK(Glutamine!#REF!),"",Glutamine!#REF!)</f>
        <v>#REF!</v>
      </c>
      <c r="AS64" s="238" t="e">
        <f>IF(ISBLANK(Glutamine!#REF!),"",Glutamine!#REF!)</f>
        <v>#REF!</v>
      </c>
      <c r="AT64" s="238" t="e">
        <f>IF(ISBLANK(Glutamine!#REF!),"",Glutamine!#REF!)</f>
        <v>#REF!</v>
      </c>
      <c r="AU64" s="238" t="e">
        <f>IF(ISBLANK(Glutamine!#REF!),"",Glutamine!#REF!)</f>
        <v>#REF!</v>
      </c>
      <c r="AV64" s="238" t="e">
        <f>IF(ISBLANK(Glutamine!#REF!),"",Glutamine!#REF!)</f>
        <v>#REF!</v>
      </c>
      <c r="AW64" s="238" t="e">
        <f>IF(ISBLANK(Glutamine!#REF!),"",Glutamine!#REF!)</f>
        <v>#REF!</v>
      </c>
      <c r="AX64" s="238" t="e">
        <f>IF(ISBLANK(Glutamine!#REF!),"",Glutamine!#REF!)</f>
        <v>#REF!</v>
      </c>
      <c r="AY64" s="238" t="e">
        <f>IF(ISBLANK(Glutamine!#REF!),"",Glutamine!#REF!)</f>
        <v>#REF!</v>
      </c>
      <c r="AZ64" s="238" t="e">
        <f>IF(ISBLANK(Glutamine!#REF!),"",Glutamine!#REF!)</f>
        <v>#REF!</v>
      </c>
      <c r="BA64" s="238" t="e">
        <f>IF(ISBLANK(Glutamine!#REF!),"",Glutamine!#REF!)</f>
        <v>#REF!</v>
      </c>
      <c r="BB64" s="238" t="e">
        <f>IF(ISBLANK(Glutamine!#REF!),"",Glutamine!#REF!)</f>
        <v>#REF!</v>
      </c>
      <c r="BC64" s="238" t="e">
        <f>IF(ISBLANK(Glutamine!#REF!),"",Glutamine!#REF!)</f>
        <v>#REF!</v>
      </c>
      <c r="BD64" s="238" t="e">
        <f>IF(ISBLANK(Glutamine!#REF!),"",Glutamine!#REF!)</f>
        <v>#REF!</v>
      </c>
      <c r="BE64" s="238" t="e">
        <f>IF(ISBLANK(Glutamine!#REF!),"",Glutamine!#REF!)</f>
        <v>#REF!</v>
      </c>
      <c r="BF64" s="238" t="e">
        <f>IF(ISBLANK(Glutamine!#REF!),"",Glutamine!#REF!)</f>
        <v>#REF!</v>
      </c>
      <c r="BG64" s="238" t="e">
        <f>IF(ISBLANK(Glutamine!#REF!),"",Glutamine!#REF!)</f>
        <v>#REF!</v>
      </c>
      <c r="BH64" s="238" t="e">
        <f>IF(ISBLANK(Glutamine!#REF!),"",Glutamine!#REF!)</f>
        <v>#REF!</v>
      </c>
      <c r="BI64" s="238" t="e">
        <f>IF(ISBLANK(Glutamine!#REF!),"",Glutamine!#REF!)</f>
        <v>#REF!</v>
      </c>
      <c r="BJ64" s="238" t="e">
        <f>IF(ISBLANK(Glutamine!#REF!),"",Glutamine!#REF!)</f>
        <v>#REF!</v>
      </c>
      <c r="BK64" s="238" t="e">
        <f>IF(ISBLANK(Glutamine!#REF!),"",Glutamine!#REF!)</f>
        <v>#REF!</v>
      </c>
      <c r="BL64" s="238" t="e">
        <f>IF(ISBLANK(Glutamine!#REF!),"",Glutamine!#REF!)</f>
        <v>#REF!</v>
      </c>
      <c r="BM64" s="238" t="e">
        <f>IF(ISBLANK(Glutamine!#REF!),"",Glutamine!#REF!)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IF(Glutamine!B56&lt;&gt;0,Glutamine!$B$1,"")</f>
        <v/>
      </c>
      <c r="B65" s="238" t="str">
        <f>IF(ISBLANK(Glutamine!A56),"",Glutamine!A56)</f>
        <v/>
      </c>
      <c r="C65" s="245" t="str">
        <f>IF(ISBLANK(Glutamine!B56),"",Glutamine!B56)</f>
        <v/>
      </c>
      <c r="D65" s="246" t="str">
        <f>IF(ISBLANK(Glutamine!C56),"",Glutamine!C56)</f>
        <v/>
      </c>
      <c r="E65" s="238" t="str">
        <f>IF(ISBLANK(Glutamine!D56),"",Glutamine!D56)</f>
        <v/>
      </c>
      <c r="F65" s="238" t="str">
        <f>IF(ISBLANK(Glutamine!E56),"",Glutamine!E56)</f>
        <v/>
      </c>
      <c r="G65" s="238" t="str">
        <f>IF(ISBLANK(Glutamine!G56),"",Glutamine!G56)</f>
        <v/>
      </c>
      <c r="H65" s="238" t="str">
        <f>IF(ISBLANK(Glutamine!H56),"",Glutamine!H56)</f>
        <v/>
      </c>
      <c r="I65" s="238" t="str">
        <f>IF(ISBLANK(Glutamine!I56),"",Glutamine!I56)</f>
        <v/>
      </c>
      <c r="J65" s="238" t="str">
        <f>IF(ISBLANK(Glutamine!J56),"",Glutamine!J56)</f>
        <v/>
      </c>
      <c r="K65" s="238" t="str">
        <f>IF(ISBLANK(Glutamine!K56),"",Glutamine!K56)</f>
        <v/>
      </c>
      <c r="L65" s="238" t="str">
        <f>IF(ISBLANK(Glutamine!L56),"",Glutamine!L56)</f>
        <v/>
      </c>
      <c r="M65" s="238" t="str">
        <f>IF(ISBLANK(Glutamine!M56),"",Glutamine!M56)</f>
        <v/>
      </c>
      <c r="N65" s="238" t="str">
        <f>IF(ISBLANK(Glutamine!N56),"",Glutamine!N56)</f>
        <v/>
      </c>
      <c r="O65" s="238" t="str">
        <f>IF(ISBLANK(Glutamine!O56),"",Glutamine!O56)</f>
        <v/>
      </c>
      <c r="P65" s="238" t="str">
        <f>IF(ISBLANK(Glutamine!P56),"",Glutamine!P56)</f>
        <v/>
      </c>
      <c r="Q65" s="238" t="str">
        <f>IF(ISBLANK(Glutamine!Q56),"",Glutamine!Q56)</f>
        <v/>
      </c>
      <c r="R65" s="238" t="str">
        <f>IF(ISBLANK(Glutamine!R56),"",Glutamine!R56)</f>
        <v/>
      </c>
      <c r="S65" s="238" t="str">
        <f>IF(ISBLANK(Glutamine!S56),"",Glutamine!S56)</f>
        <v/>
      </c>
      <c r="T65" s="238" t="str">
        <f>IF(ISBLANK(Glutamine!T56),"",Glutamine!T56)</f>
        <v/>
      </c>
      <c r="U65" s="238" t="str">
        <f>IF(ISBLANK(Glutamine!U56),"",Glutamine!U56)</f>
        <v/>
      </c>
      <c r="V65" s="238" t="str">
        <f>IF(ISBLANK(Glutamine!V56),"",Glutamine!V56)</f>
        <v/>
      </c>
      <c r="W65" s="238" t="str">
        <f>IF(ISBLANK(Glutamine!W56),"",Glutamine!W56)</f>
        <v/>
      </c>
      <c r="X65" s="238" t="str">
        <f>IF(ISBLANK(Glutamine!X56),"",Glutamine!X56)</f>
        <v/>
      </c>
      <c r="Y65" s="238" t="str">
        <f>IF(ISBLANK(Glutamine!Y56),"",Glutamine!Y56)</f>
        <v/>
      </c>
      <c r="Z65" s="238" t="str">
        <f>IF(ISBLANK(Glutamine!Z56),"",Glutamine!Z56)</f>
        <v/>
      </c>
      <c r="AA65" s="238" t="str">
        <f>IF(ISBLANK(Glutamine!AA56),"",Glutamine!AA56)</f>
        <v/>
      </c>
      <c r="AB65" s="238" t="str">
        <f>IF(ISBLANK(Glutamine!AB56),"",Glutamine!AB56)</f>
        <v/>
      </c>
      <c r="AC65" s="238" t="str">
        <f>IF(ISBLANK(Glutamine!AC56),"",Glutamine!AC56)</f>
        <v/>
      </c>
      <c r="AD65" s="238" t="str">
        <f>IF(ISBLANK(Glutamine!AD56),"",Glutamine!AD56)</f>
        <v/>
      </c>
      <c r="AE65" s="238" t="str">
        <f>IF(ISBLANK(Glutamine!AE56),"",Glutamine!AE56)</f>
        <v/>
      </c>
      <c r="AF65" s="238" t="str">
        <f>IF(ISBLANK(Glutamine!AF56),"",Glutamine!AF56)</f>
        <v/>
      </c>
      <c r="AG65" s="238" t="str">
        <f>IF(ISBLANK(Glutamine!AG56),"",Glutamine!AG56)</f>
        <v/>
      </c>
      <c r="AH65" s="238" t="str">
        <f>IF(ISBLANK(Glutamine!AH56),"",Glutamine!AH56)</f>
        <v/>
      </c>
      <c r="AI65" s="238" t="str">
        <f>IF(ISBLANK(Glutamine!AI56),"",Glutamine!AI56)</f>
        <v/>
      </c>
      <c r="AJ65" s="238" t="str">
        <f>IF(ISBLANK(Glutamine!AJ56),"",Glutamine!AJ56)</f>
        <v/>
      </c>
      <c r="AK65" s="238" t="str">
        <f>IF(ISBLANK(Glutamine!AK56),"",Glutamine!AK56)</f>
        <v/>
      </c>
      <c r="AL65" s="238" t="str">
        <f>IF(ISBLANK(Glutamine!AL56),"",Glutamine!AL56)</f>
        <v/>
      </c>
      <c r="AM65" s="238" t="str">
        <f>IF(ISBLANK(Glutamine!AM56),"",Glutamine!AM56)</f>
        <v/>
      </c>
      <c r="AN65" s="238" t="str">
        <f>IF(ISBLANK(Glutamine!AN56),"",Glutamine!AN56)</f>
        <v/>
      </c>
      <c r="AO65" s="238" t="str">
        <f>IF(ISBLANK(Glutamine!AO56),"",Glutamine!AO56)</f>
        <v/>
      </c>
      <c r="AP65" s="238" t="str">
        <f>IF(ISBLANK(Glutamine!AP56),"",Glutamine!AP56)</f>
        <v/>
      </c>
      <c r="AQ65" s="238" t="e">
        <f>IF(ISBLANK(Glutamine!#REF!),"",Glutamine!#REF!)</f>
        <v>#REF!</v>
      </c>
      <c r="AR65" s="238" t="e">
        <f>IF(ISBLANK(Glutamine!#REF!),"",Glutamine!#REF!)</f>
        <v>#REF!</v>
      </c>
      <c r="AS65" s="238" t="e">
        <f>IF(ISBLANK(Glutamine!#REF!),"",Glutamine!#REF!)</f>
        <v>#REF!</v>
      </c>
      <c r="AT65" s="238" t="e">
        <f>IF(ISBLANK(Glutamine!#REF!),"",Glutamine!#REF!)</f>
        <v>#REF!</v>
      </c>
      <c r="AU65" s="238" t="e">
        <f>IF(ISBLANK(Glutamine!#REF!),"",Glutamine!#REF!)</f>
        <v>#REF!</v>
      </c>
      <c r="AV65" s="238" t="e">
        <f>IF(ISBLANK(Glutamine!#REF!),"",Glutamine!#REF!)</f>
        <v>#REF!</v>
      </c>
      <c r="AW65" s="238" t="e">
        <f>IF(ISBLANK(Glutamine!#REF!),"",Glutamine!#REF!)</f>
        <v>#REF!</v>
      </c>
      <c r="AX65" s="238" t="e">
        <f>IF(ISBLANK(Glutamine!#REF!),"",Glutamine!#REF!)</f>
        <v>#REF!</v>
      </c>
      <c r="AY65" s="238" t="e">
        <f>IF(ISBLANK(Glutamine!#REF!),"",Glutamine!#REF!)</f>
        <v>#REF!</v>
      </c>
      <c r="AZ65" s="238" t="e">
        <f>IF(ISBLANK(Glutamine!#REF!),"",Glutamine!#REF!)</f>
        <v>#REF!</v>
      </c>
      <c r="BA65" s="238" t="e">
        <f>IF(ISBLANK(Glutamine!#REF!),"",Glutamine!#REF!)</f>
        <v>#REF!</v>
      </c>
      <c r="BB65" s="238" t="e">
        <f>IF(ISBLANK(Glutamine!#REF!),"",Glutamine!#REF!)</f>
        <v>#REF!</v>
      </c>
      <c r="BC65" s="238" t="e">
        <f>IF(ISBLANK(Glutamine!#REF!),"",Glutamine!#REF!)</f>
        <v>#REF!</v>
      </c>
      <c r="BD65" s="238" t="e">
        <f>IF(ISBLANK(Glutamine!#REF!),"",Glutamine!#REF!)</f>
        <v>#REF!</v>
      </c>
      <c r="BE65" s="238" t="e">
        <f>IF(ISBLANK(Glutamine!#REF!),"",Glutamine!#REF!)</f>
        <v>#REF!</v>
      </c>
      <c r="BF65" s="238" t="e">
        <f>IF(ISBLANK(Glutamine!#REF!),"",Glutamine!#REF!)</f>
        <v>#REF!</v>
      </c>
      <c r="BG65" s="238" t="e">
        <f>IF(ISBLANK(Glutamine!#REF!),"",Glutamine!#REF!)</f>
        <v>#REF!</v>
      </c>
      <c r="BH65" s="238" t="e">
        <f>IF(ISBLANK(Glutamine!#REF!),"",Glutamine!#REF!)</f>
        <v>#REF!</v>
      </c>
      <c r="BI65" s="238" t="e">
        <f>IF(ISBLANK(Glutamine!#REF!),"",Glutamine!#REF!)</f>
        <v>#REF!</v>
      </c>
      <c r="BJ65" s="238" t="e">
        <f>IF(ISBLANK(Glutamine!#REF!),"",Glutamine!#REF!)</f>
        <v>#REF!</v>
      </c>
      <c r="BK65" s="238" t="e">
        <f>IF(ISBLANK(Glutamine!#REF!),"",Glutamine!#REF!)</f>
        <v>#REF!</v>
      </c>
      <c r="BL65" s="238" t="e">
        <f>IF(ISBLANK(Glutamine!#REF!),"",Glutamine!#REF!)</f>
        <v>#REF!</v>
      </c>
      <c r="BM65" s="238" t="e">
        <f>IF(ISBLANK(Glutamine!#REF!),"",Glutamine!#REF!)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IF(Glutamine!B57&lt;&gt;0,Glutamine!$B$1,"")</f>
        <v/>
      </c>
      <c r="B66" s="238" t="str">
        <f>IF(ISBLANK(Glutamine!A57),"",Glutamine!A57)</f>
        <v/>
      </c>
      <c r="C66" s="245" t="str">
        <f>IF(ISBLANK(Glutamine!B57),"",Glutamine!B57)</f>
        <v/>
      </c>
      <c r="D66" s="246" t="str">
        <f>IF(ISBLANK(Glutamine!C57),"",Glutamine!C57)</f>
        <v/>
      </c>
      <c r="E66" s="238" t="str">
        <f>IF(ISBLANK(Glutamine!D57),"",Glutamine!D57)</f>
        <v/>
      </c>
      <c r="F66" s="238" t="str">
        <f>IF(ISBLANK(Glutamine!E57),"",Glutamine!E57)</f>
        <v/>
      </c>
      <c r="G66" s="238" t="str">
        <f>IF(ISBLANK(Glutamine!G57),"",Glutamine!G57)</f>
        <v/>
      </c>
      <c r="H66" s="238" t="str">
        <f>IF(ISBLANK(Glutamine!H57),"",Glutamine!H57)</f>
        <v/>
      </c>
      <c r="I66" s="238" t="str">
        <f>IF(ISBLANK(Glutamine!I57),"",Glutamine!I57)</f>
        <v/>
      </c>
      <c r="J66" s="238" t="str">
        <f>IF(ISBLANK(Glutamine!J57),"",Glutamine!J57)</f>
        <v/>
      </c>
      <c r="K66" s="238" t="str">
        <f>IF(ISBLANK(Glutamine!K57),"",Glutamine!K57)</f>
        <v/>
      </c>
      <c r="L66" s="238" t="str">
        <f>IF(ISBLANK(Glutamine!L57),"",Glutamine!L57)</f>
        <v/>
      </c>
      <c r="M66" s="238" t="str">
        <f>IF(ISBLANK(Glutamine!M57),"",Glutamine!M57)</f>
        <v/>
      </c>
      <c r="N66" s="238" t="str">
        <f>IF(ISBLANK(Glutamine!N57),"",Glutamine!N57)</f>
        <v/>
      </c>
      <c r="O66" s="238" t="str">
        <f>IF(ISBLANK(Glutamine!O57),"",Glutamine!O57)</f>
        <v/>
      </c>
      <c r="P66" s="238" t="str">
        <f>IF(ISBLANK(Glutamine!P57),"",Glutamine!P57)</f>
        <v/>
      </c>
      <c r="Q66" s="238" t="str">
        <f>IF(ISBLANK(Glutamine!Q57),"",Glutamine!Q57)</f>
        <v/>
      </c>
      <c r="R66" s="238" t="str">
        <f>IF(ISBLANK(Glutamine!R57),"",Glutamine!R57)</f>
        <v/>
      </c>
      <c r="S66" s="238" t="str">
        <f>IF(ISBLANK(Glutamine!S57),"",Glutamine!S57)</f>
        <v/>
      </c>
      <c r="T66" s="238" t="str">
        <f>IF(ISBLANK(Glutamine!T57),"",Glutamine!T57)</f>
        <v/>
      </c>
      <c r="U66" s="238" t="str">
        <f>IF(ISBLANK(Glutamine!U57),"",Glutamine!U57)</f>
        <v/>
      </c>
      <c r="V66" s="238" t="str">
        <f>IF(ISBLANK(Glutamine!V57),"",Glutamine!V57)</f>
        <v/>
      </c>
      <c r="W66" s="238" t="str">
        <f>IF(ISBLANK(Glutamine!W57),"",Glutamine!W57)</f>
        <v/>
      </c>
      <c r="X66" s="238" t="str">
        <f>IF(ISBLANK(Glutamine!X57),"",Glutamine!X57)</f>
        <v/>
      </c>
      <c r="Y66" s="238" t="str">
        <f>IF(ISBLANK(Glutamine!Y57),"",Glutamine!Y57)</f>
        <v/>
      </c>
      <c r="Z66" s="238" t="str">
        <f>IF(ISBLANK(Glutamine!Z57),"",Glutamine!Z57)</f>
        <v/>
      </c>
      <c r="AA66" s="238" t="str">
        <f>IF(ISBLANK(Glutamine!AA57),"",Glutamine!AA57)</f>
        <v/>
      </c>
      <c r="AB66" s="238" t="str">
        <f>IF(ISBLANK(Glutamine!AB57),"",Glutamine!AB57)</f>
        <v/>
      </c>
      <c r="AC66" s="238" t="str">
        <f>IF(ISBLANK(Glutamine!AC57),"",Glutamine!AC57)</f>
        <v/>
      </c>
      <c r="AD66" s="238" t="str">
        <f>IF(ISBLANK(Glutamine!AD57),"",Glutamine!AD57)</f>
        <v/>
      </c>
      <c r="AE66" s="238" t="str">
        <f>IF(ISBLANK(Glutamine!AE57),"",Glutamine!AE57)</f>
        <v/>
      </c>
      <c r="AF66" s="238" t="str">
        <f>IF(ISBLANK(Glutamine!AF57),"",Glutamine!AF57)</f>
        <v/>
      </c>
      <c r="AG66" s="238" t="str">
        <f>IF(ISBLANK(Glutamine!AG57),"",Glutamine!AG57)</f>
        <v/>
      </c>
      <c r="AH66" s="238" t="str">
        <f>IF(ISBLANK(Glutamine!AH57),"",Glutamine!AH57)</f>
        <v/>
      </c>
      <c r="AI66" s="238" t="str">
        <f>IF(ISBLANK(Glutamine!AI57),"",Glutamine!AI57)</f>
        <v/>
      </c>
      <c r="AJ66" s="238" t="str">
        <f>IF(ISBLANK(Glutamine!AJ57),"",Glutamine!AJ57)</f>
        <v/>
      </c>
      <c r="AK66" s="238" t="str">
        <f>IF(ISBLANK(Glutamine!AK57),"",Glutamine!AK57)</f>
        <v/>
      </c>
      <c r="AL66" s="238" t="str">
        <f>IF(ISBLANK(Glutamine!AL57),"",Glutamine!AL57)</f>
        <v/>
      </c>
      <c r="AM66" s="238" t="str">
        <f>IF(ISBLANK(Glutamine!AM57),"",Glutamine!AM57)</f>
        <v/>
      </c>
      <c r="AN66" s="238" t="str">
        <f>IF(ISBLANK(Glutamine!AN57),"",Glutamine!AN57)</f>
        <v/>
      </c>
      <c r="AO66" s="238" t="str">
        <f>IF(ISBLANK(Glutamine!AO57),"",Glutamine!AO57)</f>
        <v/>
      </c>
      <c r="AP66" s="238" t="str">
        <f>IF(ISBLANK(Glutamine!AP57),"",Glutamine!AP57)</f>
        <v/>
      </c>
      <c r="AQ66" s="238" t="e">
        <f>IF(ISBLANK(Glutamine!#REF!),"",Glutamine!#REF!)</f>
        <v>#REF!</v>
      </c>
      <c r="AR66" s="238" t="e">
        <f>IF(ISBLANK(Glutamine!#REF!),"",Glutamine!#REF!)</f>
        <v>#REF!</v>
      </c>
      <c r="AS66" s="238" t="e">
        <f>IF(ISBLANK(Glutamine!#REF!),"",Glutamine!#REF!)</f>
        <v>#REF!</v>
      </c>
      <c r="AT66" s="238" t="e">
        <f>IF(ISBLANK(Glutamine!#REF!),"",Glutamine!#REF!)</f>
        <v>#REF!</v>
      </c>
      <c r="AU66" s="238" t="e">
        <f>IF(ISBLANK(Glutamine!#REF!),"",Glutamine!#REF!)</f>
        <v>#REF!</v>
      </c>
      <c r="AV66" s="238" t="e">
        <f>IF(ISBLANK(Glutamine!#REF!),"",Glutamine!#REF!)</f>
        <v>#REF!</v>
      </c>
      <c r="AW66" s="238" t="e">
        <f>IF(ISBLANK(Glutamine!#REF!),"",Glutamine!#REF!)</f>
        <v>#REF!</v>
      </c>
      <c r="AX66" s="238" t="e">
        <f>IF(ISBLANK(Glutamine!#REF!),"",Glutamine!#REF!)</f>
        <v>#REF!</v>
      </c>
      <c r="AY66" s="238" t="e">
        <f>IF(ISBLANK(Glutamine!#REF!),"",Glutamine!#REF!)</f>
        <v>#REF!</v>
      </c>
      <c r="AZ66" s="238" t="e">
        <f>IF(ISBLANK(Glutamine!#REF!),"",Glutamine!#REF!)</f>
        <v>#REF!</v>
      </c>
      <c r="BA66" s="238" t="e">
        <f>IF(ISBLANK(Glutamine!#REF!),"",Glutamine!#REF!)</f>
        <v>#REF!</v>
      </c>
      <c r="BB66" s="238" t="e">
        <f>IF(ISBLANK(Glutamine!#REF!),"",Glutamine!#REF!)</f>
        <v>#REF!</v>
      </c>
      <c r="BC66" s="238" t="e">
        <f>IF(ISBLANK(Glutamine!#REF!),"",Glutamine!#REF!)</f>
        <v>#REF!</v>
      </c>
      <c r="BD66" s="238" t="e">
        <f>IF(ISBLANK(Glutamine!#REF!),"",Glutamine!#REF!)</f>
        <v>#REF!</v>
      </c>
      <c r="BE66" s="238" t="e">
        <f>IF(ISBLANK(Glutamine!#REF!),"",Glutamine!#REF!)</f>
        <v>#REF!</v>
      </c>
      <c r="BF66" s="238" t="e">
        <f>IF(ISBLANK(Glutamine!#REF!),"",Glutamine!#REF!)</f>
        <v>#REF!</v>
      </c>
      <c r="BG66" s="238" t="e">
        <f>IF(ISBLANK(Glutamine!#REF!),"",Glutamine!#REF!)</f>
        <v>#REF!</v>
      </c>
      <c r="BH66" s="238" t="e">
        <f>IF(ISBLANK(Glutamine!#REF!),"",Glutamine!#REF!)</f>
        <v>#REF!</v>
      </c>
      <c r="BI66" s="238" t="e">
        <f>IF(ISBLANK(Glutamine!#REF!),"",Glutamine!#REF!)</f>
        <v>#REF!</v>
      </c>
      <c r="BJ66" s="238" t="e">
        <f>IF(ISBLANK(Glutamine!#REF!),"",Glutamine!#REF!)</f>
        <v>#REF!</v>
      </c>
      <c r="BK66" s="238" t="e">
        <f>IF(ISBLANK(Glutamine!#REF!),"",Glutamine!#REF!)</f>
        <v>#REF!</v>
      </c>
      <c r="BL66" s="238" t="e">
        <f>IF(ISBLANK(Glutamine!#REF!),"",Glutamine!#REF!)</f>
        <v>#REF!</v>
      </c>
      <c r="BM66" s="238" t="e">
        <f>IF(ISBLANK(Glutamine!#REF!),"",Glutamine!#REF!)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IF(Glutamine!B58&lt;&gt;0,Glutamine!$B$1,"")</f>
        <v/>
      </c>
      <c r="B67" s="238" t="str">
        <f>IF(ISBLANK(Glutamine!A58),"",Glutamine!A58)</f>
        <v/>
      </c>
      <c r="C67" s="245" t="str">
        <f>IF(ISBLANK(Glutamine!B58),"",Glutamine!B58)</f>
        <v/>
      </c>
      <c r="D67" s="246" t="str">
        <f>IF(ISBLANK(Glutamine!C58),"",Glutamine!C58)</f>
        <v/>
      </c>
      <c r="E67" s="238" t="str">
        <f>IF(ISBLANK(Glutamine!D58),"",Glutamine!D58)</f>
        <v/>
      </c>
      <c r="F67" s="238" t="str">
        <f>IF(ISBLANK(Glutamine!E58),"",Glutamine!E58)</f>
        <v/>
      </c>
      <c r="G67" s="238" t="str">
        <f>IF(ISBLANK(Glutamine!G58),"",Glutamine!G58)</f>
        <v/>
      </c>
      <c r="H67" s="238" t="str">
        <f>IF(ISBLANK(Glutamine!H58),"",Glutamine!H58)</f>
        <v/>
      </c>
      <c r="I67" s="238" t="str">
        <f>IF(ISBLANK(Glutamine!I58),"",Glutamine!I58)</f>
        <v/>
      </c>
      <c r="J67" s="238" t="str">
        <f>IF(ISBLANK(Glutamine!J58),"",Glutamine!J58)</f>
        <v/>
      </c>
      <c r="K67" s="238" t="str">
        <f>IF(ISBLANK(Glutamine!K58),"",Glutamine!K58)</f>
        <v/>
      </c>
      <c r="L67" s="238" t="str">
        <f>IF(ISBLANK(Glutamine!L58),"",Glutamine!L58)</f>
        <v/>
      </c>
      <c r="M67" s="238" t="str">
        <f>IF(ISBLANK(Glutamine!M58),"",Glutamine!M58)</f>
        <v/>
      </c>
      <c r="N67" s="238" t="str">
        <f>IF(ISBLANK(Glutamine!N58),"",Glutamine!N58)</f>
        <v/>
      </c>
      <c r="O67" s="238" t="str">
        <f>IF(ISBLANK(Glutamine!O58),"",Glutamine!O58)</f>
        <v/>
      </c>
      <c r="P67" s="238" t="str">
        <f>IF(ISBLANK(Glutamine!P58),"",Glutamine!P58)</f>
        <v/>
      </c>
      <c r="Q67" s="238" t="str">
        <f>IF(ISBLANK(Glutamine!Q58),"",Glutamine!Q58)</f>
        <v/>
      </c>
      <c r="R67" s="238" t="str">
        <f>IF(ISBLANK(Glutamine!R58),"",Glutamine!R58)</f>
        <v/>
      </c>
      <c r="S67" s="238" t="str">
        <f>IF(ISBLANK(Glutamine!S58),"",Glutamine!S58)</f>
        <v/>
      </c>
      <c r="T67" s="238" t="str">
        <f>IF(ISBLANK(Glutamine!T58),"",Glutamine!T58)</f>
        <v/>
      </c>
      <c r="U67" s="238" t="str">
        <f>IF(ISBLANK(Glutamine!U58),"",Glutamine!U58)</f>
        <v/>
      </c>
      <c r="V67" s="238" t="str">
        <f>IF(ISBLANK(Glutamine!V58),"",Glutamine!V58)</f>
        <v/>
      </c>
      <c r="W67" s="238" t="str">
        <f>IF(ISBLANK(Glutamine!W58),"",Glutamine!W58)</f>
        <v/>
      </c>
      <c r="X67" s="238" t="str">
        <f>IF(ISBLANK(Glutamine!X58),"",Glutamine!X58)</f>
        <v/>
      </c>
      <c r="Y67" s="238" t="str">
        <f>IF(ISBLANK(Glutamine!Y58),"",Glutamine!Y58)</f>
        <v/>
      </c>
      <c r="Z67" s="238" t="str">
        <f>IF(ISBLANK(Glutamine!Z58),"",Glutamine!Z58)</f>
        <v/>
      </c>
      <c r="AA67" s="238" t="str">
        <f>IF(ISBLANK(Glutamine!AA58),"",Glutamine!AA58)</f>
        <v/>
      </c>
      <c r="AB67" s="238" t="str">
        <f>IF(ISBLANK(Glutamine!AB58),"",Glutamine!AB58)</f>
        <v/>
      </c>
      <c r="AC67" s="238" t="str">
        <f>IF(ISBLANK(Glutamine!AC58),"",Glutamine!AC58)</f>
        <v/>
      </c>
      <c r="AD67" s="238" t="str">
        <f>IF(ISBLANK(Glutamine!AD58),"",Glutamine!AD58)</f>
        <v/>
      </c>
      <c r="AE67" s="238" t="str">
        <f>IF(ISBLANK(Glutamine!AE58),"",Glutamine!AE58)</f>
        <v/>
      </c>
      <c r="AF67" s="238" t="str">
        <f>IF(ISBLANK(Glutamine!AF58),"",Glutamine!AF58)</f>
        <v/>
      </c>
      <c r="AG67" s="238" t="str">
        <f>IF(ISBLANK(Glutamine!AG58),"",Glutamine!AG58)</f>
        <v/>
      </c>
      <c r="AH67" s="238" t="str">
        <f>IF(ISBLANK(Glutamine!AH58),"",Glutamine!AH58)</f>
        <v/>
      </c>
      <c r="AI67" s="238" t="str">
        <f>IF(ISBLANK(Glutamine!AI58),"",Glutamine!AI58)</f>
        <v/>
      </c>
      <c r="AJ67" s="238" t="str">
        <f>IF(ISBLANK(Glutamine!AJ58),"",Glutamine!AJ58)</f>
        <v/>
      </c>
      <c r="AK67" s="238" t="str">
        <f>IF(ISBLANK(Glutamine!AK58),"",Glutamine!AK58)</f>
        <v/>
      </c>
      <c r="AL67" s="238" t="str">
        <f>IF(ISBLANK(Glutamine!AL58),"",Glutamine!AL58)</f>
        <v/>
      </c>
      <c r="AM67" s="238" t="str">
        <f>IF(ISBLANK(Glutamine!AM58),"",Glutamine!AM58)</f>
        <v/>
      </c>
      <c r="AN67" s="238" t="str">
        <f>IF(ISBLANK(Glutamine!AN58),"",Glutamine!AN58)</f>
        <v/>
      </c>
      <c r="AO67" s="238" t="str">
        <f>IF(ISBLANK(Glutamine!AO58),"",Glutamine!AO58)</f>
        <v/>
      </c>
      <c r="AP67" s="238" t="str">
        <f>IF(ISBLANK(Glutamine!AP58),"",Glutamine!AP58)</f>
        <v/>
      </c>
      <c r="AQ67" s="238" t="e">
        <f>IF(ISBLANK(Glutamine!#REF!),"",Glutamine!#REF!)</f>
        <v>#REF!</v>
      </c>
      <c r="AR67" s="238" t="e">
        <f>IF(ISBLANK(Glutamine!#REF!),"",Glutamine!#REF!)</f>
        <v>#REF!</v>
      </c>
      <c r="AS67" s="238" t="e">
        <f>IF(ISBLANK(Glutamine!#REF!),"",Glutamine!#REF!)</f>
        <v>#REF!</v>
      </c>
      <c r="AT67" s="238" t="e">
        <f>IF(ISBLANK(Glutamine!#REF!),"",Glutamine!#REF!)</f>
        <v>#REF!</v>
      </c>
      <c r="AU67" s="238" t="e">
        <f>IF(ISBLANK(Glutamine!#REF!),"",Glutamine!#REF!)</f>
        <v>#REF!</v>
      </c>
      <c r="AV67" s="238" t="e">
        <f>IF(ISBLANK(Glutamine!#REF!),"",Glutamine!#REF!)</f>
        <v>#REF!</v>
      </c>
      <c r="AW67" s="238" t="e">
        <f>IF(ISBLANK(Glutamine!#REF!),"",Glutamine!#REF!)</f>
        <v>#REF!</v>
      </c>
      <c r="AX67" s="238" t="e">
        <f>IF(ISBLANK(Glutamine!#REF!),"",Glutamine!#REF!)</f>
        <v>#REF!</v>
      </c>
      <c r="AY67" s="238" t="e">
        <f>IF(ISBLANK(Glutamine!#REF!),"",Glutamine!#REF!)</f>
        <v>#REF!</v>
      </c>
      <c r="AZ67" s="238" t="e">
        <f>IF(ISBLANK(Glutamine!#REF!),"",Glutamine!#REF!)</f>
        <v>#REF!</v>
      </c>
      <c r="BA67" s="238" t="e">
        <f>IF(ISBLANK(Glutamine!#REF!),"",Glutamine!#REF!)</f>
        <v>#REF!</v>
      </c>
      <c r="BB67" s="238" t="e">
        <f>IF(ISBLANK(Glutamine!#REF!),"",Glutamine!#REF!)</f>
        <v>#REF!</v>
      </c>
      <c r="BC67" s="238" t="e">
        <f>IF(ISBLANK(Glutamine!#REF!),"",Glutamine!#REF!)</f>
        <v>#REF!</v>
      </c>
      <c r="BD67" s="238" t="e">
        <f>IF(ISBLANK(Glutamine!#REF!),"",Glutamine!#REF!)</f>
        <v>#REF!</v>
      </c>
      <c r="BE67" s="238" t="e">
        <f>IF(ISBLANK(Glutamine!#REF!),"",Glutamine!#REF!)</f>
        <v>#REF!</v>
      </c>
      <c r="BF67" s="238" t="e">
        <f>IF(ISBLANK(Glutamine!#REF!),"",Glutamine!#REF!)</f>
        <v>#REF!</v>
      </c>
      <c r="BG67" s="238" t="e">
        <f>IF(ISBLANK(Glutamine!#REF!),"",Glutamine!#REF!)</f>
        <v>#REF!</v>
      </c>
      <c r="BH67" s="238" t="e">
        <f>IF(ISBLANK(Glutamine!#REF!),"",Glutamine!#REF!)</f>
        <v>#REF!</v>
      </c>
      <c r="BI67" s="238" t="e">
        <f>IF(ISBLANK(Glutamine!#REF!),"",Glutamine!#REF!)</f>
        <v>#REF!</v>
      </c>
      <c r="BJ67" s="238" t="e">
        <f>IF(ISBLANK(Glutamine!#REF!),"",Glutamine!#REF!)</f>
        <v>#REF!</v>
      </c>
      <c r="BK67" s="238" t="e">
        <f>IF(ISBLANK(Glutamine!#REF!),"",Glutamine!#REF!)</f>
        <v>#REF!</v>
      </c>
      <c r="BL67" s="238" t="e">
        <f>IF(ISBLANK(Glutamine!#REF!),"",Glutamine!#REF!)</f>
        <v>#REF!</v>
      </c>
      <c r="BM67" s="238" t="e">
        <f>IF(ISBLANK(Glutamine!#REF!),"",Glutamine!#REF!)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IF(Glutamine!B59&lt;&gt;0,Glutamine!$B$1,"")</f>
        <v/>
      </c>
      <c r="B68" s="238" t="str">
        <f>IF(ISBLANK(Glutamine!A59),"",Glutamine!A59)</f>
        <v/>
      </c>
      <c r="C68" s="245" t="str">
        <f>IF(ISBLANK(Glutamine!B59),"",Glutamine!B59)</f>
        <v/>
      </c>
      <c r="D68" s="246" t="str">
        <f>IF(ISBLANK(Glutamine!C59),"",Glutamine!C59)</f>
        <v/>
      </c>
      <c r="E68" s="238" t="str">
        <f>IF(ISBLANK(Glutamine!D59),"",Glutamine!D59)</f>
        <v/>
      </c>
      <c r="F68" s="238" t="str">
        <f>IF(ISBLANK(Glutamine!E59),"",Glutamine!E59)</f>
        <v/>
      </c>
      <c r="G68" s="238" t="str">
        <f>IF(ISBLANK(Glutamine!G59),"",Glutamine!G59)</f>
        <v/>
      </c>
      <c r="H68" s="238" t="str">
        <f>IF(ISBLANK(Glutamine!H59),"",Glutamine!H59)</f>
        <v/>
      </c>
      <c r="I68" s="238" t="str">
        <f>IF(ISBLANK(Glutamine!I59),"",Glutamine!I59)</f>
        <v/>
      </c>
      <c r="J68" s="238" t="str">
        <f>IF(ISBLANK(Glutamine!J59),"",Glutamine!J59)</f>
        <v/>
      </c>
      <c r="K68" s="238" t="str">
        <f>IF(ISBLANK(Glutamine!K59),"",Glutamine!K59)</f>
        <v/>
      </c>
      <c r="L68" s="238" t="str">
        <f>IF(ISBLANK(Glutamine!L59),"",Glutamine!L59)</f>
        <v/>
      </c>
      <c r="M68" s="238" t="str">
        <f>IF(ISBLANK(Glutamine!M59),"",Glutamine!M59)</f>
        <v/>
      </c>
      <c r="N68" s="238" t="str">
        <f>IF(ISBLANK(Glutamine!N59),"",Glutamine!N59)</f>
        <v/>
      </c>
      <c r="O68" s="238" t="str">
        <f>IF(ISBLANK(Glutamine!O59),"",Glutamine!O59)</f>
        <v/>
      </c>
      <c r="P68" s="238" t="str">
        <f>IF(ISBLANK(Glutamine!P59),"",Glutamine!P59)</f>
        <v/>
      </c>
      <c r="Q68" s="238" t="str">
        <f>IF(ISBLANK(Glutamine!Q59),"",Glutamine!Q59)</f>
        <v/>
      </c>
      <c r="R68" s="238" t="str">
        <f>IF(ISBLANK(Glutamine!R59),"",Glutamine!R59)</f>
        <v/>
      </c>
      <c r="S68" s="238" t="str">
        <f>IF(ISBLANK(Glutamine!S59),"",Glutamine!S59)</f>
        <v/>
      </c>
      <c r="T68" s="238" t="str">
        <f>IF(ISBLANK(Glutamine!T59),"",Glutamine!T59)</f>
        <v/>
      </c>
      <c r="U68" s="238" t="str">
        <f>IF(ISBLANK(Glutamine!U59),"",Glutamine!U59)</f>
        <v/>
      </c>
      <c r="V68" s="238" t="str">
        <f>IF(ISBLANK(Glutamine!V59),"",Glutamine!V59)</f>
        <v/>
      </c>
      <c r="W68" s="238" t="str">
        <f>IF(ISBLANK(Glutamine!W59),"",Glutamine!W59)</f>
        <v/>
      </c>
      <c r="X68" s="238" t="str">
        <f>IF(ISBLANK(Glutamine!X59),"",Glutamine!X59)</f>
        <v/>
      </c>
      <c r="Y68" s="238" t="str">
        <f>IF(ISBLANK(Glutamine!Y59),"",Glutamine!Y59)</f>
        <v/>
      </c>
      <c r="Z68" s="238" t="str">
        <f>IF(ISBLANK(Glutamine!Z59),"",Glutamine!Z59)</f>
        <v/>
      </c>
      <c r="AA68" s="238" t="str">
        <f>IF(ISBLANK(Glutamine!AA59),"",Glutamine!AA59)</f>
        <v/>
      </c>
      <c r="AB68" s="238" t="str">
        <f>IF(ISBLANK(Glutamine!AB59),"",Glutamine!AB59)</f>
        <v/>
      </c>
      <c r="AC68" s="238" t="str">
        <f>IF(ISBLANK(Glutamine!AC59),"",Glutamine!AC59)</f>
        <v/>
      </c>
      <c r="AD68" s="238" t="str">
        <f>IF(ISBLANK(Glutamine!AD59),"",Glutamine!AD59)</f>
        <v/>
      </c>
      <c r="AE68" s="238" t="str">
        <f>IF(ISBLANK(Glutamine!AE59),"",Glutamine!AE59)</f>
        <v/>
      </c>
      <c r="AF68" s="238" t="str">
        <f>IF(ISBLANK(Glutamine!AF59),"",Glutamine!AF59)</f>
        <v/>
      </c>
      <c r="AG68" s="238" t="str">
        <f>IF(ISBLANK(Glutamine!AG59),"",Glutamine!AG59)</f>
        <v/>
      </c>
      <c r="AH68" s="238" t="str">
        <f>IF(ISBLANK(Glutamine!AH59),"",Glutamine!AH59)</f>
        <v/>
      </c>
      <c r="AI68" s="238" t="str">
        <f>IF(ISBLANK(Glutamine!AI59),"",Glutamine!AI59)</f>
        <v/>
      </c>
      <c r="AJ68" s="238" t="str">
        <f>IF(ISBLANK(Glutamine!AJ59),"",Glutamine!AJ59)</f>
        <v/>
      </c>
      <c r="AK68" s="238" t="str">
        <f>IF(ISBLANK(Glutamine!AK59),"",Glutamine!AK59)</f>
        <v/>
      </c>
      <c r="AL68" s="238" t="str">
        <f>IF(ISBLANK(Glutamine!AL59),"",Glutamine!AL59)</f>
        <v/>
      </c>
      <c r="AM68" s="238" t="str">
        <f>IF(ISBLANK(Glutamine!AM59),"",Glutamine!AM59)</f>
        <v/>
      </c>
      <c r="AN68" s="238" t="str">
        <f>IF(ISBLANK(Glutamine!AN59),"",Glutamine!AN59)</f>
        <v/>
      </c>
      <c r="AO68" s="238" t="str">
        <f>IF(ISBLANK(Glutamine!AO59),"",Glutamine!AO59)</f>
        <v/>
      </c>
      <c r="AP68" s="238" t="str">
        <f>IF(ISBLANK(Glutamine!AP59),"",Glutamine!AP59)</f>
        <v/>
      </c>
      <c r="AQ68" s="238" t="e">
        <f>IF(ISBLANK(Glutamine!#REF!),"",Glutamine!#REF!)</f>
        <v>#REF!</v>
      </c>
      <c r="AR68" s="238" t="e">
        <f>IF(ISBLANK(Glutamine!#REF!),"",Glutamine!#REF!)</f>
        <v>#REF!</v>
      </c>
      <c r="AS68" s="238" t="e">
        <f>IF(ISBLANK(Glutamine!#REF!),"",Glutamine!#REF!)</f>
        <v>#REF!</v>
      </c>
      <c r="AT68" s="238" t="e">
        <f>IF(ISBLANK(Glutamine!#REF!),"",Glutamine!#REF!)</f>
        <v>#REF!</v>
      </c>
      <c r="AU68" s="238" t="e">
        <f>IF(ISBLANK(Glutamine!#REF!),"",Glutamine!#REF!)</f>
        <v>#REF!</v>
      </c>
      <c r="AV68" s="238" t="e">
        <f>IF(ISBLANK(Glutamine!#REF!),"",Glutamine!#REF!)</f>
        <v>#REF!</v>
      </c>
      <c r="AW68" s="238" t="e">
        <f>IF(ISBLANK(Glutamine!#REF!),"",Glutamine!#REF!)</f>
        <v>#REF!</v>
      </c>
      <c r="AX68" s="238" t="e">
        <f>IF(ISBLANK(Glutamine!#REF!),"",Glutamine!#REF!)</f>
        <v>#REF!</v>
      </c>
      <c r="AY68" s="238" t="e">
        <f>IF(ISBLANK(Glutamine!#REF!),"",Glutamine!#REF!)</f>
        <v>#REF!</v>
      </c>
      <c r="AZ68" s="238" t="e">
        <f>IF(ISBLANK(Glutamine!#REF!),"",Glutamine!#REF!)</f>
        <v>#REF!</v>
      </c>
      <c r="BA68" s="238" t="e">
        <f>IF(ISBLANK(Glutamine!#REF!),"",Glutamine!#REF!)</f>
        <v>#REF!</v>
      </c>
      <c r="BB68" s="238" t="e">
        <f>IF(ISBLANK(Glutamine!#REF!),"",Glutamine!#REF!)</f>
        <v>#REF!</v>
      </c>
      <c r="BC68" s="238" t="e">
        <f>IF(ISBLANK(Glutamine!#REF!),"",Glutamine!#REF!)</f>
        <v>#REF!</v>
      </c>
      <c r="BD68" s="238" t="e">
        <f>IF(ISBLANK(Glutamine!#REF!),"",Glutamine!#REF!)</f>
        <v>#REF!</v>
      </c>
      <c r="BE68" s="238" t="e">
        <f>IF(ISBLANK(Glutamine!#REF!),"",Glutamine!#REF!)</f>
        <v>#REF!</v>
      </c>
      <c r="BF68" s="238" t="e">
        <f>IF(ISBLANK(Glutamine!#REF!),"",Glutamine!#REF!)</f>
        <v>#REF!</v>
      </c>
      <c r="BG68" s="238" t="e">
        <f>IF(ISBLANK(Glutamine!#REF!),"",Glutamine!#REF!)</f>
        <v>#REF!</v>
      </c>
      <c r="BH68" s="238" t="e">
        <f>IF(ISBLANK(Glutamine!#REF!),"",Glutamine!#REF!)</f>
        <v>#REF!</v>
      </c>
      <c r="BI68" s="238" t="e">
        <f>IF(ISBLANK(Glutamine!#REF!),"",Glutamine!#REF!)</f>
        <v>#REF!</v>
      </c>
      <c r="BJ68" s="238" t="e">
        <f>IF(ISBLANK(Glutamine!#REF!),"",Glutamine!#REF!)</f>
        <v>#REF!</v>
      </c>
      <c r="BK68" s="238" t="e">
        <f>IF(ISBLANK(Glutamine!#REF!),"",Glutamine!#REF!)</f>
        <v>#REF!</v>
      </c>
      <c r="BL68" s="238" t="e">
        <f>IF(ISBLANK(Glutamine!#REF!),"",Glutamine!#REF!)</f>
        <v>#REF!</v>
      </c>
      <c r="BM68" s="238" t="e">
        <f>IF(ISBLANK(Glutamine!#REF!),"",Glutamine!#REF!)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IF(Glutamine!B60&lt;&gt;0,Glutamine!$B$1,"")</f>
        <v/>
      </c>
      <c r="B69" s="238" t="str">
        <f>IF(ISBLANK(Glutamine!A60),"",Glutamine!A60)</f>
        <v/>
      </c>
      <c r="C69" s="245" t="str">
        <f>IF(ISBLANK(Glutamine!B60),"",Glutamine!B60)</f>
        <v/>
      </c>
      <c r="D69" s="246" t="str">
        <f>IF(ISBLANK(Glutamine!C60),"",Glutamine!C60)</f>
        <v/>
      </c>
      <c r="E69" s="238" t="str">
        <f>IF(ISBLANK(Glutamine!D60),"",Glutamine!D60)</f>
        <v/>
      </c>
      <c r="F69" s="238" t="str">
        <f>IF(ISBLANK(Glutamine!E60),"",Glutamine!E60)</f>
        <v/>
      </c>
      <c r="G69" s="238" t="str">
        <f>IF(ISBLANK(Glutamine!G60),"",Glutamine!G60)</f>
        <v/>
      </c>
      <c r="H69" s="238" t="str">
        <f>IF(ISBLANK(Glutamine!H60),"",Glutamine!H60)</f>
        <v/>
      </c>
      <c r="I69" s="238" t="str">
        <f>IF(ISBLANK(Glutamine!I60),"",Glutamine!I60)</f>
        <v/>
      </c>
      <c r="J69" s="238" t="str">
        <f>IF(ISBLANK(Glutamine!J60),"",Glutamine!J60)</f>
        <v/>
      </c>
      <c r="K69" s="238" t="str">
        <f>IF(ISBLANK(Glutamine!K60),"",Glutamine!K60)</f>
        <v/>
      </c>
      <c r="L69" s="238" t="str">
        <f>IF(ISBLANK(Glutamine!L60),"",Glutamine!L60)</f>
        <v/>
      </c>
      <c r="M69" s="238" t="str">
        <f>IF(ISBLANK(Glutamine!M60),"",Glutamine!M60)</f>
        <v/>
      </c>
      <c r="N69" s="238" t="str">
        <f>IF(ISBLANK(Glutamine!N60),"",Glutamine!N60)</f>
        <v/>
      </c>
      <c r="O69" s="238" t="str">
        <f>IF(ISBLANK(Glutamine!O60),"",Glutamine!O60)</f>
        <v/>
      </c>
      <c r="P69" s="238" t="str">
        <f>IF(ISBLANK(Glutamine!P60),"",Glutamine!P60)</f>
        <v/>
      </c>
      <c r="Q69" s="238" t="str">
        <f>IF(ISBLANK(Glutamine!Q60),"",Glutamine!Q60)</f>
        <v/>
      </c>
      <c r="R69" s="238" t="str">
        <f>IF(ISBLANK(Glutamine!R60),"",Glutamine!R60)</f>
        <v/>
      </c>
      <c r="S69" s="238" t="str">
        <f>IF(ISBLANK(Glutamine!S60),"",Glutamine!S60)</f>
        <v/>
      </c>
      <c r="T69" s="238" t="str">
        <f>IF(ISBLANK(Glutamine!T60),"",Glutamine!T60)</f>
        <v/>
      </c>
      <c r="U69" s="238" t="str">
        <f>IF(ISBLANK(Glutamine!U60),"",Glutamine!U60)</f>
        <v/>
      </c>
      <c r="V69" s="238" t="str">
        <f>IF(ISBLANK(Glutamine!V60),"",Glutamine!V60)</f>
        <v/>
      </c>
      <c r="W69" s="238" t="str">
        <f>IF(ISBLANK(Glutamine!W60),"",Glutamine!W60)</f>
        <v/>
      </c>
      <c r="X69" s="238" t="str">
        <f>IF(ISBLANK(Glutamine!X60),"",Glutamine!X60)</f>
        <v/>
      </c>
      <c r="Y69" s="238" t="str">
        <f>IF(ISBLANK(Glutamine!Y60),"",Glutamine!Y60)</f>
        <v/>
      </c>
      <c r="Z69" s="238" t="str">
        <f>IF(ISBLANK(Glutamine!Z60),"",Glutamine!Z60)</f>
        <v/>
      </c>
      <c r="AA69" s="238" t="str">
        <f>IF(ISBLANK(Glutamine!AA60),"",Glutamine!AA60)</f>
        <v/>
      </c>
      <c r="AB69" s="238" t="str">
        <f>IF(ISBLANK(Glutamine!AB60),"",Glutamine!AB60)</f>
        <v/>
      </c>
      <c r="AC69" s="238" t="str">
        <f>IF(ISBLANK(Glutamine!AC60),"",Glutamine!AC60)</f>
        <v/>
      </c>
      <c r="AD69" s="238" t="str">
        <f>IF(ISBLANK(Glutamine!AD60),"",Glutamine!AD60)</f>
        <v/>
      </c>
      <c r="AE69" s="238" t="str">
        <f>IF(ISBLANK(Glutamine!AE60),"",Glutamine!AE60)</f>
        <v/>
      </c>
      <c r="AF69" s="238" t="str">
        <f>IF(ISBLANK(Glutamine!AF60),"",Glutamine!AF60)</f>
        <v/>
      </c>
      <c r="AG69" s="238" t="str">
        <f>IF(ISBLANK(Glutamine!AG60),"",Glutamine!AG60)</f>
        <v/>
      </c>
      <c r="AH69" s="238" t="str">
        <f>IF(ISBLANK(Glutamine!AH60),"",Glutamine!AH60)</f>
        <v/>
      </c>
      <c r="AI69" s="238" t="str">
        <f>IF(ISBLANK(Glutamine!AI60),"",Glutamine!AI60)</f>
        <v/>
      </c>
      <c r="AJ69" s="238" t="str">
        <f>IF(ISBLANK(Glutamine!AJ60),"",Glutamine!AJ60)</f>
        <v/>
      </c>
      <c r="AK69" s="238" t="str">
        <f>IF(ISBLANK(Glutamine!AK60),"",Glutamine!AK60)</f>
        <v/>
      </c>
      <c r="AL69" s="238" t="str">
        <f>IF(ISBLANK(Glutamine!AL60),"",Glutamine!AL60)</f>
        <v/>
      </c>
      <c r="AM69" s="238" t="str">
        <f>IF(ISBLANK(Glutamine!AM60),"",Glutamine!AM60)</f>
        <v/>
      </c>
      <c r="AN69" s="238" t="str">
        <f>IF(ISBLANK(Glutamine!AN60),"",Glutamine!AN60)</f>
        <v/>
      </c>
      <c r="AO69" s="238" t="str">
        <f>IF(ISBLANK(Glutamine!AO60),"",Glutamine!AO60)</f>
        <v/>
      </c>
      <c r="AP69" s="238" t="str">
        <f>IF(ISBLANK(Glutamine!AP60),"",Glutamine!AP60)</f>
        <v/>
      </c>
      <c r="AQ69" s="238" t="e">
        <f>IF(ISBLANK(Glutamine!#REF!),"",Glutamine!#REF!)</f>
        <v>#REF!</v>
      </c>
      <c r="AR69" s="238" t="e">
        <f>IF(ISBLANK(Glutamine!#REF!),"",Glutamine!#REF!)</f>
        <v>#REF!</v>
      </c>
      <c r="AS69" s="238" t="e">
        <f>IF(ISBLANK(Glutamine!#REF!),"",Glutamine!#REF!)</f>
        <v>#REF!</v>
      </c>
      <c r="AT69" s="238" t="e">
        <f>IF(ISBLANK(Glutamine!#REF!),"",Glutamine!#REF!)</f>
        <v>#REF!</v>
      </c>
      <c r="AU69" s="238" t="e">
        <f>IF(ISBLANK(Glutamine!#REF!),"",Glutamine!#REF!)</f>
        <v>#REF!</v>
      </c>
      <c r="AV69" s="238" t="e">
        <f>IF(ISBLANK(Glutamine!#REF!),"",Glutamine!#REF!)</f>
        <v>#REF!</v>
      </c>
      <c r="AW69" s="238" t="e">
        <f>IF(ISBLANK(Glutamine!#REF!),"",Glutamine!#REF!)</f>
        <v>#REF!</v>
      </c>
      <c r="AX69" s="238" t="e">
        <f>IF(ISBLANK(Glutamine!#REF!),"",Glutamine!#REF!)</f>
        <v>#REF!</v>
      </c>
      <c r="AY69" s="238" t="e">
        <f>IF(ISBLANK(Glutamine!#REF!),"",Glutamine!#REF!)</f>
        <v>#REF!</v>
      </c>
      <c r="AZ69" s="238" t="e">
        <f>IF(ISBLANK(Glutamine!#REF!),"",Glutamine!#REF!)</f>
        <v>#REF!</v>
      </c>
      <c r="BA69" s="238" t="e">
        <f>IF(ISBLANK(Glutamine!#REF!),"",Glutamine!#REF!)</f>
        <v>#REF!</v>
      </c>
      <c r="BB69" s="238" t="e">
        <f>IF(ISBLANK(Glutamine!#REF!),"",Glutamine!#REF!)</f>
        <v>#REF!</v>
      </c>
      <c r="BC69" s="238" t="e">
        <f>IF(ISBLANK(Glutamine!#REF!),"",Glutamine!#REF!)</f>
        <v>#REF!</v>
      </c>
      <c r="BD69" s="238" t="e">
        <f>IF(ISBLANK(Glutamine!#REF!),"",Glutamine!#REF!)</f>
        <v>#REF!</v>
      </c>
      <c r="BE69" s="238" t="e">
        <f>IF(ISBLANK(Glutamine!#REF!),"",Glutamine!#REF!)</f>
        <v>#REF!</v>
      </c>
      <c r="BF69" s="238" t="e">
        <f>IF(ISBLANK(Glutamine!#REF!),"",Glutamine!#REF!)</f>
        <v>#REF!</v>
      </c>
      <c r="BG69" s="238" t="e">
        <f>IF(ISBLANK(Glutamine!#REF!),"",Glutamine!#REF!)</f>
        <v>#REF!</v>
      </c>
      <c r="BH69" s="238" t="e">
        <f>IF(ISBLANK(Glutamine!#REF!),"",Glutamine!#REF!)</f>
        <v>#REF!</v>
      </c>
      <c r="BI69" s="238" t="e">
        <f>IF(ISBLANK(Glutamine!#REF!),"",Glutamine!#REF!)</f>
        <v>#REF!</v>
      </c>
      <c r="BJ69" s="238" t="e">
        <f>IF(ISBLANK(Glutamine!#REF!),"",Glutamine!#REF!)</f>
        <v>#REF!</v>
      </c>
      <c r="BK69" s="238" t="e">
        <f>IF(ISBLANK(Glutamine!#REF!),"",Glutamine!#REF!)</f>
        <v>#REF!</v>
      </c>
      <c r="BL69" s="238" t="e">
        <f>IF(ISBLANK(Glutamine!#REF!),"",Glutamine!#REF!)</f>
        <v>#REF!</v>
      </c>
      <c r="BM69" s="238" t="e">
        <f>IF(ISBLANK(Glutamine!#REF!),"",Glutamine!#REF!)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IF(Glutamine!B61&lt;&gt;0,Glutamine!$B$1,"")</f>
        <v/>
      </c>
      <c r="B70" s="238" t="str">
        <f>IF(ISBLANK(Glutamine!A61),"",Glutamine!A61)</f>
        <v/>
      </c>
      <c r="C70" s="245" t="str">
        <f>IF(ISBLANK(Glutamine!B61),"",Glutamine!B61)</f>
        <v/>
      </c>
      <c r="D70" s="246" t="str">
        <f>IF(ISBLANK(Glutamine!C61),"",Glutamine!C61)</f>
        <v/>
      </c>
      <c r="E70" s="238" t="str">
        <f>IF(ISBLANK(Glutamine!D61),"",Glutamine!D61)</f>
        <v/>
      </c>
      <c r="F70" s="238" t="str">
        <f>IF(ISBLANK(Glutamine!E61),"",Glutamine!E61)</f>
        <v/>
      </c>
      <c r="G70" s="238" t="str">
        <f>IF(ISBLANK(Glutamine!G61),"",Glutamine!G61)</f>
        <v/>
      </c>
      <c r="H70" s="238" t="str">
        <f>IF(ISBLANK(Glutamine!H61),"",Glutamine!H61)</f>
        <v/>
      </c>
      <c r="I70" s="238" t="str">
        <f>IF(ISBLANK(Glutamine!I61),"",Glutamine!I61)</f>
        <v/>
      </c>
      <c r="J70" s="238" t="str">
        <f>IF(ISBLANK(Glutamine!J61),"",Glutamine!J61)</f>
        <v/>
      </c>
      <c r="K70" s="238" t="str">
        <f>IF(ISBLANK(Glutamine!K61),"",Glutamine!K61)</f>
        <v/>
      </c>
      <c r="L70" s="238" t="str">
        <f>IF(ISBLANK(Glutamine!L61),"",Glutamine!L61)</f>
        <v/>
      </c>
      <c r="M70" s="238" t="str">
        <f>IF(ISBLANK(Glutamine!M61),"",Glutamine!M61)</f>
        <v/>
      </c>
      <c r="N70" s="238" t="str">
        <f>IF(ISBLANK(Glutamine!N61),"",Glutamine!N61)</f>
        <v/>
      </c>
      <c r="O70" s="238" t="str">
        <f>IF(ISBLANK(Glutamine!O61),"",Glutamine!O61)</f>
        <v/>
      </c>
      <c r="P70" s="238" t="str">
        <f>IF(ISBLANK(Glutamine!P61),"",Glutamine!P61)</f>
        <v/>
      </c>
      <c r="Q70" s="238" t="str">
        <f>IF(ISBLANK(Glutamine!Q61),"",Glutamine!Q61)</f>
        <v/>
      </c>
      <c r="R70" s="238" t="str">
        <f>IF(ISBLANK(Glutamine!R61),"",Glutamine!R61)</f>
        <v/>
      </c>
      <c r="S70" s="238" t="str">
        <f>IF(ISBLANK(Glutamine!S61),"",Glutamine!S61)</f>
        <v/>
      </c>
      <c r="T70" s="238" t="str">
        <f>IF(ISBLANK(Glutamine!T61),"",Glutamine!T61)</f>
        <v/>
      </c>
      <c r="U70" s="238" t="str">
        <f>IF(ISBLANK(Glutamine!U61),"",Glutamine!U61)</f>
        <v/>
      </c>
      <c r="V70" s="238" t="str">
        <f>IF(ISBLANK(Glutamine!V61),"",Glutamine!V61)</f>
        <v/>
      </c>
      <c r="W70" s="238" t="str">
        <f>IF(ISBLANK(Glutamine!W61),"",Glutamine!W61)</f>
        <v/>
      </c>
      <c r="X70" s="238" t="str">
        <f>IF(ISBLANK(Glutamine!X61),"",Glutamine!X61)</f>
        <v/>
      </c>
      <c r="Y70" s="238" t="str">
        <f>IF(ISBLANK(Glutamine!Y61),"",Glutamine!Y61)</f>
        <v/>
      </c>
      <c r="Z70" s="238" t="str">
        <f>IF(ISBLANK(Glutamine!Z61),"",Glutamine!Z61)</f>
        <v/>
      </c>
      <c r="AA70" s="238" t="str">
        <f>IF(ISBLANK(Glutamine!AA61),"",Glutamine!AA61)</f>
        <v/>
      </c>
      <c r="AB70" s="238" t="str">
        <f>IF(ISBLANK(Glutamine!AB61),"",Glutamine!AB61)</f>
        <v/>
      </c>
      <c r="AC70" s="238" t="str">
        <f>IF(ISBLANK(Glutamine!AC61),"",Glutamine!AC61)</f>
        <v/>
      </c>
      <c r="AD70" s="238" t="str">
        <f>IF(ISBLANK(Glutamine!AD61),"",Glutamine!AD61)</f>
        <v/>
      </c>
      <c r="AE70" s="238" t="str">
        <f>IF(ISBLANK(Glutamine!AE61),"",Glutamine!AE61)</f>
        <v/>
      </c>
      <c r="AF70" s="238" t="str">
        <f>IF(ISBLANK(Glutamine!AF61),"",Glutamine!AF61)</f>
        <v/>
      </c>
      <c r="AG70" s="238" t="str">
        <f>IF(ISBLANK(Glutamine!AG61),"",Glutamine!AG61)</f>
        <v/>
      </c>
      <c r="AH70" s="238" t="str">
        <f>IF(ISBLANK(Glutamine!AH61),"",Glutamine!AH61)</f>
        <v/>
      </c>
      <c r="AI70" s="238" t="str">
        <f>IF(ISBLANK(Glutamine!AI61),"",Glutamine!AI61)</f>
        <v/>
      </c>
      <c r="AJ70" s="238" t="str">
        <f>IF(ISBLANK(Glutamine!AJ61),"",Glutamine!AJ61)</f>
        <v/>
      </c>
      <c r="AK70" s="238" t="str">
        <f>IF(ISBLANK(Glutamine!AK61),"",Glutamine!AK61)</f>
        <v/>
      </c>
      <c r="AL70" s="238" t="str">
        <f>IF(ISBLANK(Glutamine!AL61),"",Glutamine!AL61)</f>
        <v/>
      </c>
      <c r="AM70" s="238" t="str">
        <f>IF(ISBLANK(Glutamine!AM61),"",Glutamine!AM61)</f>
        <v/>
      </c>
      <c r="AN70" s="238" t="str">
        <f>IF(ISBLANK(Glutamine!AN61),"",Glutamine!AN61)</f>
        <v/>
      </c>
      <c r="AO70" s="238" t="str">
        <f>IF(ISBLANK(Glutamine!AO61),"",Glutamine!AO61)</f>
        <v/>
      </c>
      <c r="AP70" s="238" t="str">
        <f>IF(ISBLANK(Glutamine!AP61),"",Glutamine!AP61)</f>
        <v/>
      </c>
      <c r="AQ70" s="238" t="e">
        <f>IF(ISBLANK(Glutamine!#REF!),"",Glutamine!#REF!)</f>
        <v>#REF!</v>
      </c>
      <c r="AR70" s="238" t="e">
        <f>IF(ISBLANK(Glutamine!#REF!),"",Glutamine!#REF!)</f>
        <v>#REF!</v>
      </c>
      <c r="AS70" s="238" t="e">
        <f>IF(ISBLANK(Glutamine!#REF!),"",Glutamine!#REF!)</f>
        <v>#REF!</v>
      </c>
      <c r="AT70" s="238" t="e">
        <f>IF(ISBLANK(Glutamine!#REF!),"",Glutamine!#REF!)</f>
        <v>#REF!</v>
      </c>
      <c r="AU70" s="238" t="e">
        <f>IF(ISBLANK(Glutamine!#REF!),"",Glutamine!#REF!)</f>
        <v>#REF!</v>
      </c>
      <c r="AV70" s="238" t="e">
        <f>IF(ISBLANK(Glutamine!#REF!),"",Glutamine!#REF!)</f>
        <v>#REF!</v>
      </c>
      <c r="AW70" s="238" t="e">
        <f>IF(ISBLANK(Glutamine!#REF!),"",Glutamine!#REF!)</f>
        <v>#REF!</v>
      </c>
      <c r="AX70" s="238" t="e">
        <f>IF(ISBLANK(Glutamine!#REF!),"",Glutamine!#REF!)</f>
        <v>#REF!</v>
      </c>
      <c r="AY70" s="238" t="e">
        <f>IF(ISBLANK(Glutamine!#REF!),"",Glutamine!#REF!)</f>
        <v>#REF!</v>
      </c>
      <c r="AZ70" s="238" t="e">
        <f>IF(ISBLANK(Glutamine!#REF!),"",Glutamine!#REF!)</f>
        <v>#REF!</v>
      </c>
      <c r="BA70" s="238" t="e">
        <f>IF(ISBLANK(Glutamine!#REF!),"",Glutamine!#REF!)</f>
        <v>#REF!</v>
      </c>
      <c r="BB70" s="238" t="e">
        <f>IF(ISBLANK(Glutamine!#REF!),"",Glutamine!#REF!)</f>
        <v>#REF!</v>
      </c>
      <c r="BC70" s="238" t="e">
        <f>IF(ISBLANK(Glutamine!#REF!),"",Glutamine!#REF!)</f>
        <v>#REF!</v>
      </c>
      <c r="BD70" s="238" t="e">
        <f>IF(ISBLANK(Glutamine!#REF!),"",Glutamine!#REF!)</f>
        <v>#REF!</v>
      </c>
      <c r="BE70" s="238" t="e">
        <f>IF(ISBLANK(Glutamine!#REF!),"",Glutamine!#REF!)</f>
        <v>#REF!</v>
      </c>
      <c r="BF70" s="238" t="e">
        <f>IF(ISBLANK(Glutamine!#REF!),"",Glutamine!#REF!)</f>
        <v>#REF!</v>
      </c>
      <c r="BG70" s="238" t="e">
        <f>IF(ISBLANK(Glutamine!#REF!),"",Glutamine!#REF!)</f>
        <v>#REF!</v>
      </c>
      <c r="BH70" s="238" t="e">
        <f>IF(ISBLANK(Glutamine!#REF!),"",Glutamine!#REF!)</f>
        <v>#REF!</v>
      </c>
      <c r="BI70" s="238" t="e">
        <f>IF(ISBLANK(Glutamine!#REF!),"",Glutamine!#REF!)</f>
        <v>#REF!</v>
      </c>
      <c r="BJ70" s="238" t="e">
        <f>IF(ISBLANK(Glutamine!#REF!),"",Glutamine!#REF!)</f>
        <v>#REF!</v>
      </c>
      <c r="BK70" s="238" t="e">
        <f>IF(ISBLANK(Glutamine!#REF!),"",Glutamine!#REF!)</f>
        <v>#REF!</v>
      </c>
      <c r="BL70" s="238" t="e">
        <f>IF(ISBLANK(Glutamine!#REF!),"",Glutamine!#REF!)</f>
        <v>#REF!</v>
      </c>
      <c r="BM70" s="238" t="e">
        <f>IF(ISBLANK(Glutamine!#REF!),"",Glutamine!#REF!)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IF(Glutamine!B62&lt;&gt;0,Glutamine!$B$1,"")</f>
        <v/>
      </c>
      <c r="B71" s="238" t="str">
        <f>IF(ISBLANK(Glutamine!A62),"",Glutamine!A62)</f>
        <v/>
      </c>
      <c r="C71" s="245" t="str">
        <f>IF(ISBLANK(Glutamine!B62),"",Glutamine!B62)</f>
        <v/>
      </c>
      <c r="D71" s="246" t="str">
        <f>IF(ISBLANK(Glutamine!C62),"",Glutamine!C62)</f>
        <v/>
      </c>
      <c r="E71" s="238" t="str">
        <f>IF(ISBLANK(Glutamine!D62),"",Glutamine!D62)</f>
        <v/>
      </c>
      <c r="F71" s="238" t="str">
        <f>IF(ISBLANK(Glutamine!E62),"",Glutamine!E62)</f>
        <v/>
      </c>
      <c r="G71" s="238" t="str">
        <f>IF(ISBLANK(Glutamine!G62),"",Glutamine!G62)</f>
        <v/>
      </c>
      <c r="H71" s="238" t="str">
        <f>IF(ISBLANK(Glutamine!H62),"",Glutamine!H62)</f>
        <v/>
      </c>
      <c r="I71" s="238" t="str">
        <f>IF(ISBLANK(Glutamine!I62),"",Glutamine!I62)</f>
        <v/>
      </c>
      <c r="J71" s="238" t="str">
        <f>IF(ISBLANK(Glutamine!J62),"",Glutamine!J62)</f>
        <v/>
      </c>
      <c r="K71" s="238" t="str">
        <f>IF(ISBLANK(Glutamine!K62),"",Glutamine!K62)</f>
        <v/>
      </c>
      <c r="L71" s="238" t="str">
        <f>IF(ISBLANK(Glutamine!L62),"",Glutamine!L62)</f>
        <v/>
      </c>
      <c r="M71" s="238" t="str">
        <f>IF(ISBLANK(Glutamine!M62),"",Glutamine!M62)</f>
        <v/>
      </c>
      <c r="N71" s="238" t="str">
        <f>IF(ISBLANK(Glutamine!N62),"",Glutamine!N62)</f>
        <v/>
      </c>
      <c r="O71" s="238" t="str">
        <f>IF(ISBLANK(Glutamine!O62),"",Glutamine!O62)</f>
        <v/>
      </c>
      <c r="P71" s="238" t="str">
        <f>IF(ISBLANK(Glutamine!P62),"",Glutamine!P62)</f>
        <v/>
      </c>
      <c r="Q71" s="238" t="str">
        <f>IF(ISBLANK(Glutamine!Q62),"",Glutamine!Q62)</f>
        <v/>
      </c>
      <c r="R71" s="238" t="str">
        <f>IF(ISBLANK(Glutamine!R62),"",Glutamine!R62)</f>
        <v/>
      </c>
      <c r="S71" s="238" t="str">
        <f>IF(ISBLANK(Glutamine!S62),"",Glutamine!S62)</f>
        <v/>
      </c>
      <c r="T71" s="238" t="str">
        <f>IF(ISBLANK(Glutamine!T62),"",Glutamine!T62)</f>
        <v/>
      </c>
      <c r="U71" s="238" t="str">
        <f>IF(ISBLANK(Glutamine!U62),"",Glutamine!U62)</f>
        <v/>
      </c>
      <c r="V71" s="238" t="str">
        <f>IF(ISBLANK(Glutamine!V62),"",Glutamine!V62)</f>
        <v/>
      </c>
      <c r="W71" s="238" t="str">
        <f>IF(ISBLANK(Glutamine!W62),"",Glutamine!W62)</f>
        <v/>
      </c>
      <c r="X71" s="238" t="str">
        <f>IF(ISBLANK(Glutamine!X62),"",Glutamine!X62)</f>
        <v/>
      </c>
      <c r="Y71" s="238" t="str">
        <f>IF(ISBLANK(Glutamine!Y62),"",Glutamine!Y62)</f>
        <v/>
      </c>
      <c r="Z71" s="238" t="str">
        <f>IF(ISBLANK(Glutamine!Z62),"",Glutamine!Z62)</f>
        <v/>
      </c>
      <c r="AA71" s="238" t="str">
        <f>IF(ISBLANK(Glutamine!AA62),"",Glutamine!AA62)</f>
        <v/>
      </c>
      <c r="AB71" s="238" t="str">
        <f>IF(ISBLANK(Glutamine!AB62),"",Glutamine!AB62)</f>
        <v/>
      </c>
      <c r="AC71" s="238" t="str">
        <f>IF(ISBLANK(Glutamine!AC62),"",Glutamine!AC62)</f>
        <v/>
      </c>
      <c r="AD71" s="238" t="str">
        <f>IF(ISBLANK(Glutamine!AD62),"",Glutamine!AD62)</f>
        <v/>
      </c>
      <c r="AE71" s="238" t="str">
        <f>IF(ISBLANK(Glutamine!AE62),"",Glutamine!AE62)</f>
        <v/>
      </c>
      <c r="AF71" s="238" t="str">
        <f>IF(ISBLANK(Glutamine!AF62),"",Glutamine!AF62)</f>
        <v/>
      </c>
      <c r="AG71" s="238" t="str">
        <f>IF(ISBLANK(Glutamine!AG62),"",Glutamine!AG62)</f>
        <v/>
      </c>
      <c r="AH71" s="238" t="str">
        <f>IF(ISBLANK(Glutamine!AH62),"",Glutamine!AH62)</f>
        <v/>
      </c>
      <c r="AI71" s="238" t="str">
        <f>IF(ISBLANK(Glutamine!AI62),"",Glutamine!AI62)</f>
        <v/>
      </c>
      <c r="AJ71" s="238" t="str">
        <f>IF(ISBLANK(Glutamine!AJ62),"",Glutamine!AJ62)</f>
        <v/>
      </c>
      <c r="AK71" s="238" t="str">
        <f>IF(ISBLANK(Glutamine!AK62),"",Glutamine!AK62)</f>
        <v/>
      </c>
      <c r="AL71" s="238" t="str">
        <f>IF(ISBLANK(Glutamine!AL62),"",Glutamine!AL62)</f>
        <v/>
      </c>
      <c r="AM71" s="238" t="str">
        <f>IF(ISBLANK(Glutamine!AM62),"",Glutamine!AM62)</f>
        <v/>
      </c>
      <c r="AN71" s="238" t="str">
        <f>IF(ISBLANK(Glutamine!AN62),"",Glutamine!AN62)</f>
        <v/>
      </c>
      <c r="AO71" s="238" t="str">
        <f>IF(ISBLANK(Glutamine!AO62),"",Glutamine!AO62)</f>
        <v/>
      </c>
      <c r="AP71" s="238" t="str">
        <f>IF(ISBLANK(Glutamine!AP62),"",Glutamine!AP62)</f>
        <v/>
      </c>
      <c r="AQ71" s="238" t="e">
        <f>IF(ISBLANK(Glutamine!#REF!),"",Glutamine!#REF!)</f>
        <v>#REF!</v>
      </c>
      <c r="AR71" s="238" t="e">
        <f>IF(ISBLANK(Glutamine!#REF!),"",Glutamine!#REF!)</f>
        <v>#REF!</v>
      </c>
      <c r="AS71" s="238" t="e">
        <f>IF(ISBLANK(Glutamine!#REF!),"",Glutamine!#REF!)</f>
        <v>#REF!</v>
      </c>
      <c r="AT71" s="238" t="e">
        <f>IF(ISBLANK(Glutamine!#REF!),"",Glutamine!#REF!)</f>
        <v>#REF!</v>
      </c>
      <c r="AU71" s="238" t="e">
        <f>IF(ISBLANK(Glutamine!#REF!),"",Glutamine!#REF!)</f>
        <v>#REF!</v>
      </c>
      <c r="AV71" s="238" t="e">
        <f>IF(ISBLANK(Glutamine!#REF!),"",Glutamine!#REF!)</f>
        <v>#REF!</v>
      </c>
      <c r="AW71" s="238" t="e">
        <f>IF(ISBLANK(Glutamine!#REF!),"",Glutamine!#REF!)</f>
        <v>#REF!</v>
      </c>
      <c r="AX71" s="238" t="e">
        <f>IF(ISBLANK(Glutamine!#REF!),"",Glutamine!#REF!)</f>
        <v>#REF!</v>
      </c>
      <c r="AY71" s="238" t="e">
        <f>IF(ISBLANK(Glutamine!#REF!),"",Glutamine!#REF!)</f>
        <v>#REF!</v>
      </c>
      <c r="AZ71" s="238" t="e">
        <f>IF(ISBLANK(Glutamine!#REF!),"",Glutamine!#REF!)</f>
        <v>#REF!</v>
      </c>
      <c r="BA71" s="238" t="e">
        <f>IF(ISBLANK(Glutamine!#REF!),"",Glutamine!#REF!)</f>
        <v>#REF!</v>
      </c>
      <c r="BB71" s="238" t="e">
        <f>IF(ISBLANK(Glutamine!#REF!),"",Glutamine!#REF!)</f>
        <v>#REF!</v>
      </c>
      <c r="BC71" s="238" t="e">
        <f>IF(ISBLANK(Glutamine!#REF!),"",Glutamine!#REF!)</f>
        <v>#REF!</v>
      </c>
      <c r="BD71" s="238" t="e">
        <f>IF(ISBLANK(Glutamine!#REF!),"",Glutamine!#REF!)</f>
        <v>#REF!</v>
      </c>
      <c r="BE71" s="238" t="e">
        <f>IF(ISBLANK(Glutamine!#REF!),"",Glutamine!#REF!)</f>
        <v>#REF!</v>
      </c>
      <c r="BF71" s="238" t="e">
        <f>IF(ISBLANK(Glutamine!#REF!),"",Glutamine!#REF!)</f>
        <v>#REF!</v>
      </c>
      <c r="BG71" s="238" t="e">
        <f>IF(ISBLANK(Glutamine!#REF!),"",Glutamine!#REF!)</f>
        <v>#REF!</v>
      </c>
      <c r="BH71" s="238" t="e">
        <f>IF(ISBLANK(Glutamine!#REF!),"",Glutamine!#REF!)</f>
        <v>#REF!</v>
      </c>
      <c r="BI71" s="238" t="e">
        <f>IF(ISBLANK(Glutamine!#REF!),"",Glutamine!#REF!)</f>
        <v>#REF!</v>
      </c>
      <c r="BJ71" s="238" t="e">
        <f>IF(ISBLANK(Glutamine!#REF!),"",Glutamine!#REF!)</f>
        <v>#REF!</v>
      </c>
      <c r="BK71" s="238" t="e">
        <f>IF(ISBLANK(Glutamine!#REF!),"",Glutamine!#REF!)</f>
        <v>#REF!</v>
      </c>
      <c r="BL71" s="238" t="e">
        <f>IF(ISBLANK(Glutamine!#REF!),"",Glutamine!#REF!)</f>
        <v>#REF!</v>
      </c>
      <c r="BM71" s="238" t="e">
        <f>IF(ISBLANK(Glutamine!#REF!),"",Glutamine!#REF!)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IF(Glutamine!B63&lt;&gt;0,Glutamine!$B$1,"")</f>
        <v/>
      </c>
      <c r="B72" s="238" t="str">
        <f>IF(ISBLANK(Glutamine!A63),"",Glutamine!A63)</f>
        <v/>
      </c>
      <c r="C72" s="245" t="str">
        <f>IF(ISBLANK(Glutamine!B63),"",Glutamine!B63)</f>
        <v/>
      </c>
      <c r="D72" s="246" t="str">
        <f>IF(ISBLANK(Glutamine!C63),"",Glutamine!C63)</f>
        <v/>
      </c>
      <c r="E72" s="238" t="str">
        <f>IF(ISBLANK(Glutamine!D63),"",Glutamine!D63)</f>
        <v/>
      </c>
      <c r="F72" s="238" t="str">
        <f>IF(ISBLANK(Glutamine!E63),"",Glutamine!E63)</f>
        <v/>
      </c>
      <c r="G72" s="238" t="str">
        <f>IF(ISBLANK(Glutamine!G63),"",Glutamine!G63)</f>
        <v/>
      </c>
      <c r="H72" s="238" t="str">
        <f>IF(ISBLANK(Glutamine!H63),"",Glutamine!H63)</f>
        <v/>
      </c>
      <c r="I72" s="238" t="str">
        <f>IF(ISBLANK(Glutamine!I63),"",Glutamine!I63)</f>
        <v/>
      </c>
      <c r="J72" s="238" t="str">
        <f>IF(ISBLANK(Glutamine!J63),"",Glutamine!J63)</f>
        <v/>
      </c>
      <c r="K72" s="238" t="str">
        <f>IF(ISBLANK(Glutamine!K63),"",Glutamine!K63)</f>
        <v/>
      </c>
      <c r="L72" s="238" t="str">
        <f>IF(ISBLANK(Glutamine!L63),"",Glutamine!L63)</f>
        <v/>
      </c>
      <c r="M72" s="238" t="str">
        <f>IF(ISBLANK(Glutamine!M63),"",Glutamine!M63)</f>
        <v/>
      </c>
      <c r="N72" s="238" t="str">
        <f>IF(ISBLANK(Glutamine!N63),"",Glutamine!N63)</f>
        <v/>
      </c>
      <c r="O72" s="238" t="str">
        <f>IF(ISBLANK(Glutamine!O63),"",Glutamine!O63)</f>
        <v/>
      </c>
      <c r="P72" s="238" t="str">
        <f>IF(ISBLANK(Glutamine!P63),"",Glutamine!P63)</f>
        <v/>
      </c>
      <c r="Q72" s="238" t="str">
        <f>IF(ISBLANK(Glutamine!Q63),"",Glutamine!Q63)</f>
        <v/>
      </c>
      <c r="R72" s="238" t="str">
        <f>IF(ISBLANK(Glutamine!R63),"",Glutamine!R63)</f>
        <v/>
      </c>
      <c r="S72" s="238" t="str">
        <f>IF(ISBLANK(Glutamine!S63),"",Glutamine!S63)</f>
        <v/>
      </c>
      <c r="T72" s="238" t="str">
        <f>IF(ISBLANK(Glutamine!T63),"",Glutamine!T63)</f>
        <v/>
      </c>
      <c r="U72" s="238" t="str">
        <f>IF(ISBLANK(Glutamine!U63),"",Glutamine!U63)</f>
        <v/>
      </c>
      <c r="V72" s="238" t="str">
        <f>IF(ISBLANK(Glutamine!V63),"",Glutamine!V63)</f>
        <v/>
      </c>
      <c r="W72" s="238" t="str">
        <f>IF(ISBLANK(Glutamine!W63),"",Glutamine!W63)</f>
        <v/>
      </c>
      <c r="X72" s="238" t="str">
        <f>IF(ISBLANK(Glutamine!X63),"",Glutamine!X63)</f>
        <v/>
      </c>
      <c r="Y72" s="238" t="str">
        <f>IF(ISBLANK(Glutamine!Y63),"",Glutamine!Y63)</f>
        <v/>
      </c>
      <c r="Z72" s="238" t="str">
        <f>IF(ISBLANK(Glutamine!Z63),"",Glutamine!Z63)</f>
        <v/>
      </c>
      <c r="AA72" s="238" t="str">
        <f>IF(ISBLANK(Glutamine!AA63),"",Glutamine!AA63)</f>
        <v/>
      </c>
      <c r="AB72" s="238" t="str">
        <f>IF(ISBLANK(Glutamine!AB63),"",Glutamine!AB63)</f>
        <v/>
      </c>
      <c r="AC72" s="238" t="str">
        <f>IF(ISBLANK(Glutamine!AC63),"",Glutamine!AC63)</f>
        <v/>
      </c>
      <c r="AD72" s="238" t="str">
        <f>IF(ISBLANK(Glutamine!AD63),"",Glutamine!AD63)</f>
        <v/>
      </c>
      <c r="AE72" s="238" t="str">
        <f>IF(ISBLANK(Glutamine!AE63),"",Glutamine!AE63)</f>
        <v/>
      </c>
      <c r="AF72" s="238" t="str">
        <f>IF(ISBLANK(Glutamine!AF63),"",Glutamine!AF63)</f>
        <v/>
      </c>
      <c r="AG72" s="238" t="str">
        <f>IF(ISBLANK(Glutamine!AG63),"",Glutamine!AG63)</f>
        <v/>
      </c>
      <c r="AH72" s="238" t="str">
        <f>IF(ISBLANK(Glutamine!AH63),"",Glutamine!AH63)</f>
        <v/>
      </c>
      <c r="AI72" s="238" t="str">
        <f>IF(ISBLANK(Glutamine!AI63),"",Glutamine!AI63)</f>
        <v/>
      </c>
      <c r="AJ72" s="238" t="str">
        <f>IF(ISBLANK(Glutamine!AJ63),"",Glutamine!AJ63)</f>
        <v/>
      </c>
      <c r="AK72" s="238" t="str">
        <f>IF(ISBLANK(Glutamine!AK63),"",Glutamine!AK63)</f>
        <v/>
      </c>
      <c r="AL72" s="238" t="str">
        <f>IF(ISBLANK(Glutamine!AL63),"",Glutamine!AL63)</f>
        <v/>
      </c>
      <c r="AM72" s="238" t="str">
        <f>IF(ISBLANK(Glutamine!AM63),"",Glutamine!AM63)</f>
        <v/>
      </c>
      <c r="AN72" s="238" t="str">
        <f>IF(ISBLANK(Glutamine!AN63),"",Glutamine!AN63)</f>
        <v/>
      </c>
      <c r="AO72" s="238" t="str">
        <f>IF(ISBLANK(Glutamine!AO63),"",Glutamine!AO63)</f>
        <v/>
      </c>
      <c r="AP72" s="238" t="str">
        <f>IF(ISBLANK(Glutamine!AP63),"",Glutamine!AP63)</f>
        <v/>
      </c>
      <c r="AQ72" s="238" t="e">
        <f>IF(ISBLANK(Glutamine!#REF!),"",Glutamine!#REF!)</f>
        <v>#REF!</v>
      </c>
      <c r="AR72" s="238" t="e">
        <f>IF(ISBLANK(Glutamine!#REF!),"",Glutamine!#REF!)</f>
        <v>#REF!</v>
      </c>
      <c r="AS72" s="238" t="e">
        <f>IF(ISBLANK(Glutamine!#REF!),"",Glutamine!#REF!)</f>
        <v>#REF!</v>
      </c>
      <c r="AT72" s="238" t="e">
        <f>IF(ISBLANK(Glutamine!#REF!),"",Glutamine!#REF!)</f>
        <v>#REF!</v>
      </c>
      <c r="AU72" s="238" t="e">
        <f>IF(ISBLANK(Glutamine!#REF!),"",Glutamine!#REF!)</f>
        <v>#REF!</v>
      </c>
      <c r="AV72" s="238" t="e">
        <f>IF(ISBLANK(Glutamine!#REF!),"",Glutamine!#REF!)</f>
        <v>#REF!</v>
      </c>
      <c r="AW72" s="238" t="e">
        <f>IF(ISBLANK(Glutamine!#REF!),"",Glutamine!#REF!)</f>
        <v>#REF!</v>
      </c>
      <c r="AX72" s="238" t="e">
        <f>IF(ISBLANK(Glutamine!#REF!),"",Glutamine!#REF!)</f>
        <v>#REF!</v>
      </c>
      <c r="AY72" s="238" t="e">
        <f>IF(ISBLANK(Glutamine!#REF!),"",Glutamine!#REF!)</f>
        <v>#REF!</v>
      </c>
      <c r="AZ72" s="238" t="e">
        <f>IF(ISBLANK(Glutamine!#REF!),"",Glutamine!#REF!)</f>
        <v>#REF!</v>
      </c>
      <c r="BA72" s="238" t="e">
        <f>IF(ISBLANK(Glutamine!#REF!),"",Glutamine!#REF!)</f>
        <v>#REF!</v>
      </c>
      <c r="BB72" s="238" t="e">
        <f>IF(ISBLANK(Glutamine!#REF!),"",Glutamine!#REF!)</f>
        <v>#REF!</v>
      </c>
      <c r="BC72" s="238" t="e">
        <f>IF(ISBLANK(Glutamine!#REF!),"",Glutamine!#REF!)</f>
        <v>#REF!</v>
      </c>
      <c r="BD72" s="238" t="e">
        <f>IF(ISBLANK(Glutamine!#REF!),"",Glutamine!#REF!)</f>
        <v>#REF!</v>
      </c>
      <c r="BE72" s="238" t="e">
        <f>IF(ISBLANK(Glutamine!#REF!),"",Glutamine!#REF!)</f>
        <v>#REF!</v>
      </c>
      <c r="BF72" s="238" t="e">
        <f>IF(ISBLANK(Glutamine!#REF!),"",Glutamine!#REF!)</f>
        <v>#REF!</v>
      </c>
      <c r="BG72" s="238" t="e">
        <f>IF(ISBLANK(Glutamine!#REF!),"",Glutamine!#REF!)</f>
        <v>#REF!</v>
      </c>
      <c r="BH72" s="238" t="e">
        <f>IF(ISBLANK(Glutamine!#REF!),"",Glutamine!#REF!)</f>
        <v>#REF!</v>
      </c>
      <c r="BI72" s="238" t="e">
        <f>IF(ISBLANK(Glutamine!#REF!),"",Glutamine!#REF!)</f>
        <v>#REF!</v>
      </c>
      <c r="BJ72" s="238" t="e">
        <f>IF(ISBLANK(Glutamine!#REF!),"",Glutamine!#REF!)</f>
        <v>#REF!</v>
      </c>
      <c r="BK72" s="238" t="e">
        <f>IF(ISBLANK(Glutamine!#REF!),"",Glutamine!#REF!)</f>
        <v>#REF!</v>
      </c>
      <c r="BL72" s="238" t="e">
        <f>IF(ISBLANK(Glutamine!#REF!),"",Glutamine!#REF!)</f>
        <v>#REF!</v>
      </c>
      <c r="BM72" s="238" t="e">
        <f>IF(ISBLANK(Glutamine!#REF!),"",Glutamine!#REF!)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IF(Glutamine!B64&lt;&gt;0,Glutamine!$B$1,"")</f>
        <v/>
      </c>
      <c r="B73" s="238" t="str">
        <f>IF(ISBLANK(Glutamine!A64),"",Glutamine!A64)</f>
        <v/>
      </c>
      <c r="C73" s="245" t="str">
        <f>IF(ISBLANK(Glutamine!B64),"",Glutamine!B64)</f>
        <v/>
      </c>
      <c r="D73" s="246" t="str">
        <f>IF(ISBLANK(Glutamine!C64),"",Glutamine!C64)</f>
        <v/>
      </c>
      <c r="E73" s="238" t="str">
        <f>IF(ISBLANK(Glutamine!D64),"",Glutamine!D64)</f>
        <v/>
      </c>
      <c r="F73" s="238" t="str">
        <f>IF(ISBLANK(Glutamine!E64),"",Glutamine!E64)</f>
        <v/>
      </c>
      <c r="G73" s="238" t="str">
        <f>IF(ISBLANK(Glutamine!G64),"",Glutamine!G64)</f>
        <v/>
      </c>
      <c r="H73" s="238" t="str">
        <f>IF(ISBLANK(Glutamine!H64),"",Glutamine!H64)</f>
        <v/>
      </c>
      <c r="I73" s="238" t="str">
        <f>IF(ISBLANK(Glutamine!I64),"",Glutamine!I64)</f>
        <v/>
      </c>
      <c r="J73" s="238" t="str">
        <f>IF(ISBLANK(Glutamine!J64),"",Glutamine!J64)</f>
        <v/>
      </c>
      <c r="K73" s="238" t="str">
        <f>IF(ISBLANK(Glutamine!K64),"",Glutamine!K64)</f>
        <v/>
      </c>
      <c r="L73" s="238" t="str">
        <f>IF(ISBLANK(Glutamine!L64),"",Glutamine!L64)</f>
        <v/>
      </c>
      <c r="M73" s="238" t="str">
        <f>IF(ISBLANK(Glutamine!M64),"",Glutamine!M64)</f>
        <v/>
      </c>
      <c r="N73" s="238" t="str">
        <f>IF(ISBLANK(Glutamine!N64),"",Glutamine!N64)</f>
        <v/>
      </c>
      <c r="O73" s="238" t="str">
        <f>IF(ISBLANK(Glutamine!O64),"",Glutamine!O64)</f>
        <v/>
      </c>
      <c r="P73" s="238" t="str">
        <f>IF(ISBLANK(Glutamine!P64),"",Glutamine!P64)</f>
        <v/>
      </c>
      <c r="Q73" s="238" t="str">
        <f>IF(ISBLANK(Glutamine!Q64),"",Glutamine!Q64)</f>
        <v/>
      </c>
      <c r="R73" s="238" t="str">
        <f>IF(ISBLANK(Glutamine!R64),"",Glutamine!R64)</f>
        <v/>
      </c>
      <c r="S73" s="238" t="str">
        <f>IF(ISBLANK(Glutamine!S64),"",Glutamine!S64)</f>
        <v/>
      </c>
      <c r="T73" s="238" t="str">
        <f>IF(ISBLANK(Glutamine!T64),"",Glutamine!T64)</f>
        <v/>
      </c>
      <c r="U73" s="238" t="str">
        <f>IF(ISBLANK(Glutamine!U64),"",Glutamine!U64)</f>
        <v/>
      </c>
      <c r="V73" s="238" t="str">
        <f>IF(ISBLANK(Glutamine!V64),"",Glutamine!V64)</f>
        <v/>
      </c>
      <c r="W73" s="238" t="str">
        <f>IF(ISBLANK(Glutamine!W64),"",Glutamine!W64)</f>
        <v/>
      </c>
      <c r="X73" s="238" t="str">
        <f>IF(ISBLANK(Glutamine!X64),"",Glutamine!X64)</f>
        <v/>
      </c>
      <c r="Y73" s="238" t="str">
        <f>IF(ISBLANK(Glutamine!Y64),"",Glutamine!Y64)</f>
        <v/>
      </c>
      <c r="Z73" s="238" t="str">
        <f>IF(ISBLANK(Glutamine!Z64),"",Glutamine!Z64)</f>
        <v/>
      </c>
      <c r="AA73" s="238" t="str">
        <f>IF(ISBLANK(Glutamine!AA64),"",Glutamine!AA64)</f>
        <v/>
      </c>
      <c r="AB73" s="238" t="str">
        <f>IF(ISBLANK(Glutamine!AB64),"",Glutamine!AB64)</f>
        <v/>
      </c>
      <c r="AC73" s="238" t="str">
        <f>IF(ISBLANK(Glutamine!AC64),"",Glutamine!AC64)</f>
        <v/>
      </c>
      <c r="AD73" s="238" t="str">
        <f>IF(ISBLANK(Glutamine!AD64),"",Glutamine!AD64)</f>
        <v/>
      </c>
      <c r="AE73" s="238" t="str">
        <f>IF(ISBLANK(Glutamine!AE64),"",Glutamine!AE64)</f>
        <v/>
      </c>
      <c r="AF73" s="238" t="str">
        <f>IF(ISBLANK(Glutamine!AF64),"",Glutamine!AF64)</f>
        <v/>
      </c>
      <c r="AG73" s="238" t="str">
        <f>IF(ISBLANK(Glutamine!AG64),"",Glutamine!AG64)</f>
        <v/>
      </c>
      <c r="AH73" s="238" t="str">
        <f>IF(ISBLANK(Glutamine!AH64),"",Glutamine!AH64)</f>
        <v/>
      </c>
      <c r="AI73" s="238" t="str">
        <f>IF(ISBLANK(Glutamine!AI64),"",Glutamine!AI64)</f>
        <v/>
      </c>
      <c r="AJ73" s="238" t="str">
        <f>IF(ISBLANK(Glutamine!AJ64),"",Glutamine!AJ64)</f>
        <v/>
      </c>
      <c r="AK73" s="238" t="str">
        <f>IF(ISBLANK(Glutamine!AK64),"",Glutamine!AK64)</f>
        <v/>
      </c>
      <c r="AL73" s="238" t="str">
        <f>IF(ISBLANK(Glutamine!AL64),"",Glutamine!AL64)</f>
        <v/>
      </c>
      <c r="AM73" s="238" t="str">
        <f>IF(ISBLANK(Glutamine!AM64),"",Glutamine!AM64)</f>
        <v/>
      </c>
      <c r="AN73" s="238" t="str">
        <f>IF(ISBLANK(Glutamine!AN64),"",Glutamine!AN64)</f>
        <v/>
      </c>
      <c r="AO73" s="238" t="str">
        <f>IF(ISBLANK(Glutamine!AO64),"",Glutamine!AO64)</f>
        <v/>
      </c>
      <c r="AP73" s="238" t="str">
        <f>IF(ISBLANK(Glutamine!AP64),"",Glutamine!AP64)</f>
        <v/>
      </c>
      <c r="AQ73" s="238" t="e">
        <f>IF(ISBLANK(Glutamine!#REF!),"",Glutamine!#REF!)</f>
        <v>#REF!</v>
      </c>
      <c r="AR73" s="238" t="e">
        <f>IF(ISBLANK(Glutamine!#REF!),"",Glutamine!#REF!)</f>
        <v>#REF!</v>
      </c>
      <c r="AS73" s="238" t="e">
        <f>IF(ISBLANK(Glutamine!#REF!),"",Glutamine!#REF!)</f>
        <v>#REF!</v>
      </c>
      <c r="AT73" s="238" t="e">
        <f>IF(ISBLANK(Glutamine!#REF!),"",Glutamine!#REF!)</f>
        <v>#REF!</v>
      </c>
      <c r="AU73" s="238" t="e">
        <f>IF(ISBLANK(Glutamine!#REF!),"",Glutamine!#REF!)</f>
        <v>#REF!</v>
      </c>
      <c r="AV73" s="238" t="e">
        <f>IF(ISBLANK(Glutamine!#REF!),"",Glutamine!#REF!)</f>
        <v>#REF!</v>
      </c>
      <c r="AW73" s="238" t="e">
        <f>IF(ISBLANK(Glutamine!#REF!),"",Glutamine!#REF!)</f>
        <v>#REF!</v>
      </c>
      <c r="AX73" s="238" t="e">
        <f>IF(ISBLANK(Glutamine!#REF!),"",Glutamine!#REF!)</f>
        <v>#REF!</v>
      </c>
      <c r="AY73" s="238" t="e">
        <f>IF(ISBLANK(Glutamine!#REF!),"",Glutamine!#REF!)</f>
        <v>#REF!</v>
      </c>
      <c r="AZ73" s="238" t="e">
        <f>IF(ISBLANK(Glutamine!#REF!),"",Glutamine!#REF!)</f>
        <v>#REF!</v>
      </c>
      <c r="BA73" s="238" t="e">
        <f>IF(ISBLANK(Glutamine!#REF!),"",Glutamine!#REF!)</f>
        <v>#REF!</v>
      </c>
      <c r="BB73" s="238" t="e">
        <f>IF(ISBLANK(Glutamine!#REF!),"",Glutamine!#REF!)</f>
        <v>#REF!</v>
      </c>
      <c r="BC73" s="238" t="e">
        <f>IF(ISBLANK(Glutamine!#REF!),"",Glutamine!#REF!)</f>
        <v>#REF!</v>
      </c>
      <c r="BD73" s="238" t="e">
        <f>IF(ISBLANK(Glutamine!#REF!),"",Glutamine!#REF!)</f>
        <v>#REF!</v>
      </c>
      <c r="BE73" s="238" t="e">
        <f>IF(ISBLANK(Glutamine!#REF!),"",Glutamine!#REF!)</f>
        <v>#REF!</v>
      </c>
      <c r="BF73" s="238" t="e">
        <f>IF(ISBLANK(Glutamine!#REF!),"",Glutamine!#REF!)</f>
        <v>#REF!</v>
      </c>
      <c r="BG73" s="238" t="e">
        <f>IF(ISBLANK(Glutamine!#REF!),"",Glutamine!#REF!)</f>
        <v>#REF!</v>
      </c>
      <c r="BH73" s="238" t="e">
        <f>IF(ISBLANK(Glutamine!#REF!),"",Glutamine!#REF!)</f>
        <v>#REF!</v>
      </c>
      <c r="BI73" s="238" t="e">
        <f>IF(ISBLANK(Glutamine!#REF!),"",Glutamine!#REF!)</f>
        <v>#REF!</v>
      </c>
      <c r="BJ73" s="238" t="e">
        <f>IF(ISBLANK(Glutamine!#REF!),"",Glutamine!#REF!)</f>
        <v>#REF!</v>
      </c>
      <c r="BK73" s="238" t="e">
        <f>IF(ISBLANK(Glutamine!#REF!),"",Glutamine!#REF!)</f>
        <v>#REF!</v>
      </c>
      <c r="BL73" s="238" t="e">
        <f>IF(ISBLANK(Glutamine!#REF!),"",Glutamine!#REF!)</f>
        <v>#REF!</v>
      </c>
      <c r="BM73" s="238" t="e">
        <f>IF(ISBLANK(Glutamine!#REF!),"",Glutamine!#REF!)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IF(Glutamine!B65&lt;&gt;0,Glutamine!$B$1,"")</f>
        <v/>
      </c>
      <c r="B74" s="238" t="str">
        <f>IF(ISBLANK(Glutamine!A65),"",Glutamine!A65)</f>
        <v/>
      </c>
      <c r="C74" s="245" t="str">
        <f>IF(ISBLANK(Glutamine!B65),"",Glutamine!B65)</f>
        <v/>
      </c>
      <c r="D74" s="246" t="str">
        <f>IF(ISBLANK(Glutamine!C65),"",Glutamine!C65)</f>
        <v/>
      </c>
      <c r="E74" s="238" t="str">
        <f>IF(ISBLANK(Glutamine!D65),"",Glutamine!D65)</f>
        <v/>
      </c>
      <c r="F74" s="238" t="str">
        <f>IF(ISBLANK(Glutamine!E65),"",Glutamine!E65)</f>
        <v/>
      </c>
      <c r="G74" s="238" t="str">
        <f>IF(ISBLANK(Glutamine!G65),"",Glutamine!G65)</f>
        <v/>
      </c>
      <c r="H74" s="238" t="str">
        <f>IF(ISBLANK(Glutamine!H65),"",Glutamine!H65)</f>
        <v/>
      </c>
      <c r="I74" s="238" t="str">
        <f>IF(ISBLANK(Glutamine!I65),"",Glutamine!I65)</f>
        <v/>
      </c>
      <c r="J74" s="238" t="str">
        <f>IF(ISBLANK(Glutamine!J65),"",Glutamine!J65)</f>
        <v/>
      </c>
      <c r="K74" s="238" t="str">
        <f>IF(ISBLANK(Glutamine!K65),"",Glutamine!K65)</f>
        <v/>
      </c>
      <c r="L74" s="238" t="str">
        <f>IF(ISBLANK(Glutamine!L65),"",Glutamine!L65)</f>
        <v/>
      </c>
      <c r="M74" s="238" t="str">
        <f>IF(ISBLANK(Glutamine!M65),"",Glutamine!M65)</f>
        <v/>
      </c>
      <c r="N74" s="238" t="str">
        <f>IF(ISBLANK(Glutamine!N65),"",Glutamine!N65)</f>
        <v/>
      </c>
      <c r="O74" s="238" t="str">
        <f>IF(ISBLANK(Glutamine!O65),"",Glutamine!O65)</f>
        <v/>
      </c>
      <c r="P74" s="238" t="str">
        <f>IF(ISBLANK(Glutamine!P65),"",Glutamine!P65)</f>
        <v/>
      </c>
      <c r="Q74" s="238" t="str">
        <f>IF(ISBLANK(Glutamine!Q65),"",Glutamine!Q65)</f>
        <v/>
      </c>
      <c r="R74" s="238" t="str">
        <f>IF(ISBLANK(Glutamine!R65),"",Glutamine!R65)</f>
        <v/>
      </c>
      <c r="S74" s="238" t="str">
        <f>IF(ISBLANK(Glutamine!S65),"",Glutamine!S65)</f>
        <v/>
      </c>
      <c r="T74" s="238" t="str">
        <f>IF(ISBLANK(Glutamine!T65),"",Glutamine!T65)</f>
        <v/>
      </c>
      <c r="U74" s="238" t="str">
        <f>IF(ISBLANK(Glutamine!U65),"",Glutamine!U65)</f>
        <v/>
      </c>
      <c r="V74" s="238" t="str">
        <f>IF(ISBLANK(Glutamine!V65),"",Glutamine!V65)</f>
        <v/>
      </c>
      <c r="W74" s="238" t="str">
        <f>IF(ISBLANK(Glutamine!W65),"",Glutamine!W65)</f>
        <v/>
      </c>
      <c r="X74" s="238" t="str">
        <f>IF(ISBLANK(Glutamine!X65),"",Glutamine!X65)</f>
        <v/>
      </c>
      <c r="Y74" s="238" t="str">
        <f>IF(ISBLANK(Glutamine!Y65),"",Glutamine!Y65)</f>
        <v/>
      </c>
      <c r="Z74" s="238" t="str">
        <f>IF(ISBLANK(Glutamine!Z65),"",Glutamine!Z65)</f>
        <v/>
      </c>
      <c r="AA74" s="238" t="str">
        <f>IF(ISBLANK(Glutamine!AA65),"",Glutamine!AA65)</f>
        <v/>
      </c>
      <c r="AB74" s="238" t="str">
        <f>IF(ISBLANK(Glutamine!AB65),"",Glutamine!AB65)</f>
        <v/>
      </c>
      <c r="AC74" s="238" t="str">
        <f>IF(ISBLANK(Glutamine!AC65),"",Glutamine!AC65)</f>
        <v/>
      </c>
      <c r="AD74" s="238" t="str">
        <f>IF(ISBLANK(Glutamine!AD65),"",Glutamine!AD65)</f>
        <v/>
      </c>
      <c r="AE74" s="238" t="str">
        <f>IF(ISBLANK(Glutamine!AE65),"",Glutamine!AE65)</f>
        <v/>
      </c>
      <c r="AF74" s="238" t="str">
        <f>IF(ISBLANK(Glutamine!AF65),"",Glutamine!AF65)</f>
        <v/>
      </c>
      <c r="AG74" s="238" t="str">
        <f>IF(ISBLANK(Glutamine!AG65),"",Glutamine!AG65)</f>
        <v/>
      </c>
      <c r="AH74" s="238" t="str">
        <f>IF(ISBLANK(Glutamine!AH65),"",Glutamine!AH65)</f>
        <v/>
      </c>
      <c r="AI74" s="238" t="str">
        <f>IF(ISBLANK(Glutamine!AI65),"",Glutamine!AI65)</f>
        <v/>
      </c>
      <c r="AJ74" s="238" t="str">
        <f>IF(ISBLANK(Glutamine!AJ65),"",Glutamine!AJ65)</f>
        <v/>
      </c>
      <c r="AK74" s="238" t="str">
        <f>IF(ISBLANK(Glutamine!AK65),"",Glutamine!AK65)</f>
        <v/>
      </c>
      <c r="AL74" s="238" t="str">
        <f>IF(ISBLANK(Glutamine!AL65),"",Glutamine!AL65)</f>
        <v/>
      </c>
      <c r="AM74" s="238" t="str">
        <f>IF(ISBLANK(Glutamine!AM65),"",Glutamine!AM65)</f>
        <v/>
      </c>
      <c r="AN74" s="238" t="str">
        <f>IF(ISBLANK(Glutamine!AN65),"",Glutamine!AN65)</f>
        <v/>
      </c>
      <c r="AO74" s="238" t="str">
        <f>IF(ISBLANK(Glutamine!AO65),"",Glutamine!AO65)</f>
        <v/>
      </c>
      <c r="AP74" s="238" t="str">
        <f>IF(ISBLANK(Glutamine!AP65),"",Glutamine!AP65)</f>
        <v/>
      </c>
      <c r="AQ74" s="238" t="e">
        <f>IF(ISBLANK(Glutamine!#REF!),"",Glutamine!#REF!)</f>
        <v>#REF!</v>
      </c>
      <c r="AR74" s="238" t="e">
        <f>IF(ISBLANK(Glutamine!#REF!),"",Glutamine!#REF!)</f>
        <v>#REF!</v>
      </c>
      <c r="AS74" s="238" t="e">
        <f>IF(ISBLANK(Glutamine!#REF!),"",Glutamine!#REF!)</f>
        <v>#REF!</v>
      </c>
      <c r="AT74" s="238" t="e">
        <f>IF(ISBLANK(Glutamine!#REF!),"",Glutamine!#REF!)</f>
        <v>#REF!</v>
      </c>
      <c r="AU74" s="238" t="e">
        <f>IF(ISBLANK(Glutamine!#REF!),"",Glutamine!#REF!)</f>
        <v>#REF!</v>
      </c>
      <c r="AV74" s="238" t="e">
        <f>IF(ISBLANK(Glutamine!#REF!),"",Glutamine!#REF!)</f>
        <v>#REF!</v>
      </c>
      <c r="AW74" s="238" t="e">
        <f>IF(ISBLANK(Glutamine!#REF!),"",Glutamine!#REF!)</f>
        <v>#REF!</v>
      </c>
      <c r="AX74" s="238" t="e">
        <f>IF(ISBLANK(Glutamine!#REF!),"",Glutamine!#REF!)</f>
        <v>#REF!</v>
      </c>
      <c r="AY74" s="238" t="e">
        <f>IF(ISBLANK(Glutamine!#REF!),"",Glutamine!#REF!)</f>
        <v>#REF!</v>
      </c>
      <c r="AZ74" s="238" t="e">
        <f>IF(ISBLANK(Glutamine!#REF!),"",Glutamine!#REF!)</f>
        <v>#REF!</v>
      </c>
      <c r="BA74" s="238" t="e">
        <f>IF(ISBLANK(Glutamine!#REF!),"",Glutamine!#REF!)</f>
        <v>#REF!</v>
      </c>
      <c r="BB74" s="238" t="e">
        <f>IF(ISBLANK(Glutamine!#REF!),"",Glutamine!#REF!)</f>
        <v>#REF!</v>
      </c>
      <c r="BC74" s="238" t="e">
        <f>IF(ISBLANK(Glutamine!#REF!),"",Glutamine!#REF!)</f>
        <v>#REF!</v>
      </c>
      <c r="BD74" s="238" t="e">
        <f>IF(ISBLANK(Glutamine!#REF!),"",Glutamine!#REF!)</f>
        <v>#REF!</v>
      </c>
      <c r="BE74" s="238" t="e">
        <f>IF(ISBLANK(Glutamine!#REF!),"",Glutamine!#REF!)</f>
        <v>#REF!</v>
      </c>
      <c r="BF74" s="238" t="e">
        <f>IF(ISBLANK(Glutamine!#REF!),"",Glutamine!#REF!)</f>
        <v>#REF!</v>
      </c>
      <c r="BG74" s="238" t="e">
        <f>IF(ISBLANK(Glutamine!#REF!),"",Glutamine!#REF!)</f>
        <v>#REF!</v>
      </c>
      <c r="BH74" s="238" t="e">
        <f>IF(ISBLANK(Glutamine!#REF!),"",Glutamine!#REF!)</f>
        <v>#REF!</v>
      </c>
      <c r="BI74" s="238" t="e">
        <f>IF(ISBLANK(Glutamine!#REF!),"",Glutamine!#REF!)</f>
        <v>#REF!</v>
      </c>
      <c r="BJ74" s="238" t="e">
        <f>IF(ISBLANK(Glutamine!#REF!),"",Glutamine!#REF!)</f>
        <v>#REF!</v>
      </c>
      <c r="BK74" s="238" t="e">
        <f>IF(ISBLANK(Glutamine!#REF!),"",Glutamine!#REF!)</f>
        <v>#REF!</v>
      </c>
      <c r="BL74" s="238" t="e">
        <f>IF(ISBLANK(Glutamine!#REF!),"",Glutamine!#REF!)</f>
        <v>#REF!</v>
      </c>
      <c r="BM74" s="238" t="e">
        <f>IF(ISBLANK(Glutamine!#REF!),"",Glutamine!#REF!)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IF(Glutamine!B66&lt;&gt;0,Glutamine!$B$1,"")</f>
        <v/>
      </c>
      <c r="B75" s="238" t="str">
        <f>IF(ISBLANK(Glutamine!A66),"",Glutamine!A66)</f>
        <v/>
      </c>
      <c r="C75" s="245" t="str">
        <f>IF(ISBLANK(Glutamine!B66),"",Glutamine!B66)</f>
        <v/>
      </c>
      <c r="D75" s="246" t="str">
        <f>IF(ISBLANK(Glutamine!C66),"",Glutamine!C66)</f>
        <v/>
      </c>
      <c r="E75" s="238" t="str">
        <f>IF(ISBLANK(Glutamine!D66),"",Glutamine!D66)</f>
        <v/>
      </c>
      <c r="F75" s="238" t="str">
        <f>IF(ISBLANK(Glutamine!E66),"",Glutamine!E66)</f>
        <v/>
      </c>
      <c r="G75" s="238" t="str">
        <f>IF(ISBLANK(Glutamine!G66),"",Glutamine!G66)</f>
        <v/>
      </c>
      <c r="H75" s="238" t="str">
        <f>IF(ISBLANK(Glutamine!H66),"",Glutamine!H66)</f>
        <v/>
      </c>
      <c r="I75" s="238" t="str">
        <f>IF(ISBLANK(Glutamine!I66),"",Glutamine!I66)</f>
        <v/>
      </c>
      <c r="J75" s="238" t="str">
        <f>IF(ISBLANK(Glutamine!J66),"",Glutamine!J66)</f>
        <v/>
      </c>
      <c r="K75" s="238" t="str">
        <f>IF(ISBLANK(Glutamine!K66),"",Glutamine!K66)</f>
        <v/>
      </c>
      <c r="L75" s="238" t="str">
        <f>IF(ISBLANK(Glutamine!L66),"",Glutamine!L66)</f>
        <v/>
      </c>
      <c r="M75" s="238" t="str">
        <f>IF(ISBLANK(Glutamine!M66),"",Glutamine!M66)</f>
        <v/>
      </c>
      <c r="N75" s="238" t="str">
        <f>IF(ISBLANK(Glutamine!N66),"",Glutamine!N66)</f>
        <v/>
      </c>
      <c r="O75" s="238" t="str">
        <f>IF(ISBLANK(Glutamine!O66),"",Glutamine!O66)</f>
        <v/>
      </c>
      <c r="P75" s="238" t="str">
        <f>IF(ISBLANK(Glutamine!P66),"",Glutamine!P66)</f>
        <v/>
      </c>
      <c r="Q75" s="238" t="str">
        <f>IF(ISBLANK(Glutamine!Q66),"",Glutamine!Q66)</f>
        <v/>
      </c>
      <c r="R75" s="238" t="str">
        <f>IF(ISBLANK(Glutamine!R66),"",Glutamine!R66)</f>
        <v/>
      </c>
      <c r="S75" s="238" t="str">
        <f>IF(ISBLANK(Glutamine!S66),"",Glutamine!S66)</f>
        <v/>
      </c>
      <c r="T75" s="238" t="str">
        <f>IF(ISBLANK(Glutamine!T66),"",Glutamine!T66)</f>
        <v/>
      </c>
      <c r="U75" s="238" t="str">
        <f>IF(ISBLANK(Glutamine!U66),"",Glutamine!U66)</f>
        <v/>
      </c>
      <c r="V75" s="238" t="str">
        <f>IF(ISBLANK(Glutamine!V66),"",Glutamine!V66)</f>
        <v/>
      </c>
      <c r="W75" s="238" t="str">
        <f>IF(ISBLANK(Glutamine!W66),"",Glutamine!W66)</f>
        <v/>
      </c>
      <c r="X75" s="238" t="str">
        <f>IF(ISBLANK(Glutamine!X66),"",Glutamine!X66)</f>
        <v/>
      </c>
      <c r="Y75" s="238" t="str">
        <f>IF(ISBLANK(Glutamine!Y66),"",Glutamine!Y66)</f>
        <v/>
      </c>
      <c r="Z75" s="238" t="str">
        <f>IF(ISBLANK(Glutamine!Z66),"",Glutamine!Z66)</f>
        <v/>
      </c>
      <c r="AA75" s="238" t="str">
        <f>IF(ISBLANK(Glutamine!AA66),"",Glutamine!AA66)</f>
        <v/>
      </c>
      <c r="AB75" s="238" t="str">
        <f>IF(ISBLANK(Glutamine!AB66),"",Glutamine!AB66)</f>
        <v/>
      </c>
      <c r="AC75" s="238" t="str">
        <f>IF(ISBLANK(Glutamine!AC66),"",Glutamine!AC66)</f>
        <v/>
      </c>
      <c r="AD75" s="238" t="str">
        <f>IF(ISBLANK(Glutamine!AD66),"",Glutamine!AD66)</f>
        <v/>
      </c>
      <c r="AE75" s="238" t="str">
        <f>IF(ISBLANK(Glutamine!AE66),"",Glutamine!AE66)</f>
        <v/>
      </c>
      <c r="AF75" s="238" t="str">
        <f>IF(ISBLANK(Glutamine!AF66),"",Glutamine!AF66)</f>
        <v/>
      </c>
      <c r="AG75" s="238" t="str">
        <f>IF(ISBLANK(Glutamine!AG66),"",Glutamine!AG66)</f>
        <v/>
      </c>
      <c r="AH75" s="238" t="str">
        <f>IF(ISBLANK(Glutamine!AH66),"",Glutamine!AH66)</f>
        <v/>
      </c>
      <c r="AI75" s="238" t="str">
        <f>IF(ISBLANK(Glutamine!AI66),"",Glutamine!AI66)</f>
        <v/>
      </c>
      <c r="AJ75" s="238" t="str">
        <f>IF(ISBLANK(Glutamine!AJ66),"",Glutamine!AJ66)</f>
        <v/>
      </c>
      <c r="AK75" s="238" t="str">
        <f>IF(ISBLANK(Glutamine!AK66),"",Glutamine!AK66)</f>
        <v/>
      </c>
      <c r="AL75" s="238" t="str">
        <f>IF(ISBLANK(Glutamine!AL66),"",Glutamine!AL66)</f>
        <v/>
      </c>
      <c r="AM75" s="238" t="str">
        <f>IF(ISBLANK(Glutamine!AM66),"",Glutamine!AM66)</f>
        <v/>
      </c>
      <c r="AN75" s="238" t="str">
        <f>IF(ISBLANK(Glutamine!AN66),"",Glutamine!AN66)</f>
        <v/>
      </c>
      <c r="AO75" s="238" t="str">
        <f>IF(ISBLANK(Glutamine!AO66),"",Glutamine!AO66)</f>
        <v/>
      </c>
      <c r="AP75" s="238" t="str">
        <f>IF(ISBLANK(Glutamine!AP66),"",Glutamine!AP66)</f>
        <v/>
      </c>
      <c r="AQ75" s="238" t="e">
        <f>IF(ISBLANK(Glutamine!#REF!),"",Glutamine!#REF!)</f>
        <v>#REF!</v>
      </c>
      <c r="AR75" s="238" t="e">
        <f>IF(ISBLANK(Glutamine!#REF!),"",Glutamine!#REF!)</f>
        <v>#REF!</v>
      </c>
      <c r="AS75" s="238" t="e">
        <f>IF(ISBLANK(Glutamine!#REF!),"",Glutamine!#REF!)</f>
        <v>#REF!</v>
      </c>
      <c r="AT75" s="238" t="e">
        <f>IF(ISBLANK(Glutamine!#REF!),"",Glutamine!#REF!)</f>
        <v>#REF!</v>
      </c>
      <c r="AU75" s="238" t="e">
        <f>IF(ISBLANK(Glutamine!#REF!),"",Glutamine!#REF!)</f>
        <v>#REF!</v>
      </c>
      <c r="AV75" s="238" t="e">
        <f>IF(ISBLANK(Glutamine!#REF!),"",Glutamine!#REF!)</f>
        <v>#REF!</v>
      </c>
      <c r="AW75" s="238" t="e">
        <f>IF(ISBLANK(Glutamine!#REF!),"",Glutamine!#REF!)</f>
        <v>#REF!</v>
      </c>
      <c r="AX75" s="238" t="e">
        <f>IF(ISBLANK(Glutamine!#REF!),"",Glutamine!#REF!)</f>
        <v>#REF!</v>
      </c>
      <c r="AY75" s="238" t="e">
        <f>IF(ISBLANK(Glutamine!#REF!),"",Glutamine!#REF!)</f>
        <v>#REF!</v>
      </c>
      <c r="AZ75" s="238" t="e">
        <f>IF(ISBLANK(Glutamine!#REF!),"",Glutamine!#REF!)</f>
        <v>#REF!</v>
      </c>
      <c r="BA75" s="238" t="e">
        <f>IF(ISBLANK(Glutamine!#REF!),"",Glutamine!#REF!)</f>
        <v>#REF!</v>
      </c>
      <c r="BB75" s="238" t="e">
        <f>IF(ISBLANK(Glutamine!#REF!),"",Glutamine!#REF!)</f>
        <v>#REF!</v>
      </c>
      <c r="BC75" s="238" t="e">
        <f>IF(ISBLANK(Glutamine!#REF!),"",Glutamine!#REF!)</f>
        <v>#REF!</v>
      </c>
      <c r="BD75" s="238" t="e">
        <f>IF(ISBLANK(Glutamine!#REF!),"",Glutamine!#REF!)</f>
        <v>#REF!</v>
      </c>
      <c r="BE75" s="238" t="e">
        <f>IF(ISBLANK(Glutamine!#REF!),"",Glutamine!#REF!)</f>
        <v>#REF!</v>
      </c>
      <c r="BF75" s="238" t="e">
        <f>IF(ISBLANK(Glutamine!#REF!),"",Glutamine!#REF!)</f>
        <v>#REF!</v>
      </c>
      <c r="BG75" s="238" t="e">
        <f>IF(ISBLANK(Glutamine!#REF!),"",Glutamine!#REF!)</f>
        <v>#REF!</v>
      </c>
      <c r="BH75" s="238" t="e">
        <f>IF(ISBLANK(Glutamine!#REF!),"",Glutamine!#REF!)</f>
        <v>#REF!</v>
      </c>
      <c r="BI75" s="238" t="e">
        <f>IF(ISBLANK(Glutamine!#REF!),"",Glutamine!#REF!)</f>
        <v>#REF!</v>
      </c>
      <c r="BJ75" s="238" t="e">
        <f>IF(ISBLANK(Glutamine!#REF!),"",Glutamine!#REF!)</f>
        <v>#REF!</v>
      </c>
      <c r="BK75" s="238" t="e">
        <f>IF(ISBLANK(Glutamine!#REF!),"",Glutamine!#REF!)</f>
        <v>#REF!</v>
      </c>
      <c r="BL75" s="238" t="e">
        <f>IF(ISBLANK(Glutamine!#REF!),"",Glutamine!#REF!)</f>
        <v>#REF!</v>
      </c>
      <c r="BM75" s="238" t="e">
        <f>IF(ISBLANK(Glutamine!#REF!),"",Glutamine!#REF!)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IF(Glutamine!B67&lt;&gt;0,Glutamine!$B$1,"")</f>
        <v/>
      </c>
      <c r="B76" s="238" t="str">
        <f>IF(ISBLANK(Glutamine!A67),"",Glutamine!A67)</f>
        <v/>
      </c>
      <c r="C76" s="245" t="str">
        <f>IF(ISBLANK(Glutamine!B67),"",Glutamine!B67)</f>
        <v/>
      </c>
      <c r="D76" s="246" t="str">
        <f>IF(ISBLANK(Glutamine!C67),"",Glutamine!C67)</f>
        <v/>
      </c>
      <c r="E76" s="238" t="str">
        <f>IF(ISBLANK(Glutamine!D67),"",Glutamine!D67)</f>
        <v/>
      </c>
      <c r="F76" s="238" t="str">
        <f>IF(ISBLANK(Glutamine!E67),"",Glutamine!E67)</f>
        <v/>
      </c>
      <c r="G76" s="238" t="str">
        <f>IF(ISBLANK(Glutamine!G67),"",Glutamine!G67)</f>
        <v/>
      </c>
      <c r="H76" s="238" t="str">
        <f>IF(ISBLANK(Glutamine!H67),"",Glutamine!H67)</f>
        <v/>
      </c>
      <c r="I76" s="238" t="str">
        <f>IF(ISBLANK(Glutamine!I67),"",Glutamine!I67)</f>
        <v/>
      </c>
      <c r="J76" s="238" t="str">
        <f>IF(ISBLANK(Glutamine!J67),"",Glutamine!J67)</f>
        <v/>
      </c>
      <c r="K76" s="238" t="str">
        <f>IF(ISBLANK(Glutamine!K67),"",Glutamine!K67)</f>
        <v/>
      </c>
      <c r="L76" s="238" t="str">
        <f>IF(ISBLANK(Glutamine!L67),"",Glutamine!L67)</f>
        <v/>
      </c>
      <c r="M76" s="238" t="str">
        <f>IF(ISBLANK(Glutamine!M67),"",Glutamine!M67)</f>
        <v/>
      </c>
      <c r="N76" s="238" t="str">
        <f>IF(ISBLANK(Glutamine!N67),"",Glutamine!N67)</f>
        <v/>
      </c>
      <c r="O76" s="238" t="str">
        <f>IF(ISBLANK(Glutamine!O67),"",Glutamine!O67)</f>
        <v/>
      </c>
      <c r="P76" s="238" t="str">
        <f>IF(ISBLANK(Glutamine!P67),"",Glutamine!P67)</f>
        <v/>
      </c>
      <c r="Q76" s="238" t="str">
        <f>IF(ISBLANK(Glutamine!Q67),"",Glutamine!Q67)</f>
        <v/>
      </c>
      <c r="R76" s="238" t="str">
        <f>IF(ISBLANK(Glutamine!R67),"",Glutamine!R67)</f>
        <v/>
      </c>
      <c r="S76" s="238" t="str">
        <f>IF(ISBLANK(Glutamine!S67),"",Glutamine!S67)</f>
        <v/>
      </c>
      <c r="T76" s="238" t="str">
        <f>IF(ISBLANK(Glutamine!T67),"",Glutamine!T67)</f>
        <v/>
      </c>
      <c r="U76" s="238" t="str">
        <f>IF(ISBLANK(Glutamine!U67),"",Glutamine!U67)</f>
        <v/>
      </c>
      <c r="V76" s="238" t="str">
        <f>IF(ISBLANK(Glutamine!V67),"",Glutamine!V67)</f>
        <v/>
      </c>
      <c r="W76" s="238" t="str">
        <f>IF(ISBLANK(Glutamine!W67),"",Glutamine!W67)</f>
        <v/>
      </c>
      <c r="X76" s="238" t="str">
        <f>IF(ISBLANK(Glutamine!X67),"",Glutamine!X67)</f>
        <v/>
      </c>
      <c r="Y76" s="238" t="str">
        <f>IF(ISBLANK(Glutamine!Y67),"",Glutamine!Y67)</f>
        <v/>
      </c>
      <c r="Z76" s="238" t="str">
        <f>IF(ISBLANK(Glutamine!Z67),"",Glutamine!Z67)</f>
        <v/>
      </c>
      <c r="AA76" s="238" t="str">
        <f>IF(ISBLANK(Glutamine!AA67),"",Glutamine!AA67)</f>
        <v/>
      </c>
      <c r="AB76" s="238" t="str">
        <f>IF(ISBLANK(Glutamine!AB67),"",Glutamine!AB67)</f>
        <v/>
      </c>
      <c r="AC76" s="238" t="str">
        <f>IF(ISBLANK(Glutamine!AC67),"",Glutamine!AC67)</f>
        <v/>
      </c>
      <c r="AD76" s="238" t="str">
        <f>IF(ISBLANK(Glutamine!AD67),"",Glutamine!AD67)</f>
        <v/>
      </c>
      <c r="AE76" s="238" t="str">
        <f>IF(ISBLANK(Glutamine!AE67),"",Glutamine!AE67)</f>
        <v/>
      </c>
      <c r="AF76" s="238" t="str">
        <f>IF(ISBLANK(Glutamine!AF67),"",Glutamine!AF67)</f>
        <v/>
      </c>
      <c r="AG76" s="238" t="str">
        <f>IF(ISBLANK(Glutamine!AG67),"",Glutamine!AG67)</f>
        <v/>
      </c>
      <c r="AH76" s="238" t="str">
        <f>IF(ISBLANK(Glutamine!AH67),"",Glutamine!AH67)</f>
        <v/>
      </c>
      <c r="AI76" s="238" t="str">
        <f>IF(ISBLANK(Glutamine!AI67),"",Glutamine!AI67)</f>
        <v/>
      </c>
      <c r="AJ76" s="238" t="str">
        <f>IF(ISBLANK(Glutamine!AJ67),"",Glutamine!AJ67)</f>
        <v/>
      </c>
      <c r="AK76" s="238" t="str">
        <f>IF(ISBLANK(Glutamine!AK67),"",Glutamine!AK67)</f>
        <v/>
      </c>
      <c r="AL76" s="238" t="str">
        <f>IF(ISBLANK(Glutamine!AL67),"",Glutamine!AL67)</f>
        <v/>
      </c>
      <c r="AM76" s="238" t="str">
        <f>IF(ISBLANK(Glutamine!AM67),"",Glutamine!AM67)</f>
        <v/>
      </c>
      <c r="AN76" s="238" t="str">
        <f>IF(ISBLANK(Glutamine!AN67),"",Glutamine!AN67)</f>
        <v/>
      </c>
      <c r="AO76" s="238" t="str">
        <f>IF(ISBLANK(Glutamine!AO67),"",Glutamine!AO67)</f>
        <v/>
      </c>
      <c r="AP76" s="238" t="str">
        <f>IF(ISBLANK(Glutamine!AP67),"",Glutamine!AP67)</f>
        <v/>
      </c>
      <c r="AQ76" s="238" t="e">
        <f>IF(ISBLANK(Glutamine!#REF!),"",Glutamine!#REF!)</f>
        <v>#REF!</v>
      </c>
      <c r="AR76" s="238" t="e">
        <f>IF(ISBLANK(Glutamine!#REF!),"",Glutamine!#REF!)</f>
        <v>#REF!</v>
      </c>
      <c r="AS76" s="238" t="e">
        <f>IF(ISBLANK(Glutamine!#REF!),"",Glutamine!#REF!)</f>
        <v>#REF!</v>
      </c>
      <c r="AT76" s="238" t="e">
        <f>IF(ISBLANK(Glutamine!#REF!),"",Glutamine!#REF!)</f>
        <v>#REF!</v>
      </c>
      <c r="AU76" s="238" t="e">
        <f>IF(ISBLANK(Glutamine!#REF!),"",Glutamine!#REF!)</f>
        <v>#REF!</v>
      </c>
      <c r="AV76" s="238" t="e">
        <f>IF(ISBLANK(Glutamine!#REF!),"",Glutamine!#REF!)</f>
        <v>#REF!</v>
      </c>
      <c r="AW76" s="238" t="e">
        <f>IF(ISBLANK(Glutamine!#REF!),"",Glutamine!#REF!)</f>
        <v>#REF!</v>
      </c>
      <c r="AX76" s="238" t="e">
        <f>IF(ISBLANK(Glutamine!#REF!),"",Glutamine!#REF!)</f>
        <v>#REF!</v>
      </c>
      <c r="AY76" s="238" t="e">
        <f>IF(ISBLANK(Glutamine!#REF!),"",Glutamine!#REF!)</f>
        <v>#REF!</v>
      </c>
      <c r="AZ76" s="238" t="e">
        <f>IF(ISBLANK(Glutamine!#REF!),"",Glutamine!#REF!)</f>
        <v>#REF!</v>
      </c>
      <c r="BA76" s="238" t="e">
        <f>IF(ISBLANK(Glutamine!#REF!),"",Glutamine!#REF!)</f>
        <v>#REF!</v>
      </c>
      <c r="BB76" s="238" t="e">
        <f>IF(ISBLANK(Glutamine!#REF!),"",Glutamine!#REF!)</f>
        <v>#REF!</v>
      </c>
      <c r="BC76" s="238" t="e">
        <f>IF(ISBLANK(Glutamine!#REF!),"",Glutamine!#REF!)</f>
        <v>#REF!</v>
      </c>
      <c r="BD76" s="238" t="e">
        <f>IF(ISBLANK(Glutamine!#REF!),"",Glutamine!#REF!)</f>
        <v>#REF!</v>
      </c>
      <c r="BE76" s="238" t="e">
        <f>IF(ISBLANK(Glutamine!#REF!),"",Glutamine!#REF!)</f>
        <v>#REF!</v>
      </c>
      <c r="BF76" s="238" t="e">
        <f>IF(ISBLANK(Glutamine!#REF!),"",Glutamine!#REF!)</f>
        <v>#REF!</v>
      </c>
      <c r="BG76" s="238" t="e">
        <f>IF(ISBLANK(Glutamine!#REF!),"",Glutamine!#REF!)</f>
        <v>#REF!</v>
      </c>
      <c r="BH76" s="238" t="e">
        <f>IF(ISBLANK(Glutamine!#REF!),"",Glutamine!#REF!)</f>
        <v>#REF!</v>
      </c>
      <c r="BI76" s="238" t="e">
        <f>IF(ISBLANK(Glutamine!#REF!),"",Glutamine!#REF!)</f>
        <v>#REF!</v>
      </c>
      <c r="BJ76" s="238" t="e">
        <f>IF(ISBLANK(Glutamine!#REF!),"",Glutamine!#REF!)</f>
        <v>#REF!</v>
      </c>
      <c r="BK76" s="238" t="e">
        <f>IF(ISBLANK(Glutamine!#REF!),"",Glutamine!#REF!)</f>
        <v>#REF!</v>
      </c>
      <c r="BL76" s="238" t="e">
        <f>IF(ISBLANK(Glutamine!#REF!),"",Glutamine!#REF!)</f>
        <v>#REF!</v>
      </c>
      <c r="BM76" s="238" t="e">
        <f>IF(ISBLANK(Glutamine!#REF!),"",Glutamine!#REF!)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IF(Glutamine!B68&lt;&gt;0,Glutamine!$B$1,"")</f>
        <v/>
      </c>
      <c r="B77" s="238" t="str">
        <f>IF(ISBLANK(Glutamine!A68),"",Glutamine!A68)</f>
        <v/>
      </c>
      <c r="C77" s="245" t="str">
        <f>IF(ISBLANK(Glutamine!B68),"",Glutamine!B68)</f>
        <v/>
      </c>
      <c r="D77" s="246" t="str">
        <f>IF(ISBLANK(Glutamine!C68),"",Glutamine!C68)</f>
        <v/>
      </c>
      <c r="E77" s="238" t="str">
        <f>IF(ISBLANK(Glutamine!D68),"",Glutamine!D68)</f>
        <v/>
      </c>
      <c r="F77" s="238" t="str">
        <f>IF(ISBLANK(Glutamine!E68),"",Glutamine!E68)</f>
        <v/>
      </c>
      <c r="G77" s="238" t="str">
        <f>IF(ISBLANK(Glutamine!G68),"",Glutamine!G68)</f>
        <v/>
      </c>
      <c r="H77" s="238" t="str">
        <f>IF(ISBLANK(Glutamine!H68),"",Glutamine!H68)</f>
        <v/>
      </c>
      <c r="I77" s="238" t="str">
        <f>IF(ISBLANK(Glutamine!I68),"",Glutamine!I68)</f>
        <v/>
      </c>
      <c r="J77" s="238" t="str">
        <f>IF(ISBLANK(Glutamine!J68),"",Glutamine!J68)</f>
        <v/>
      </c>
      <c r="K77" s="238" t="str">
        <f>IF(ISBLANK(Glutamine!K68),"",Glutamine!K68)</f>
        <v/>
      </c>
      <c r="L77" s="238" t="str">
        <f>IF(ISBLANK(Glutamine!L68),"",Glutamine!L68)</f>
        <v/>
      </c>
      <c r="M77" s="238" t="str">
        <f>IF(ISBLANK(Glutamine!M68),"",Glutamine!M68)</f>
        <v/>
      </c>
      <c r="N77" s="238" t="str">
        <f>IF(ISBLANK(Glutamine!N68),"",Glutamine!N68)</f>
        <v/>
      </c>
      <c r="O77" s="238" t="str">
        <f>IF(ISBLANK(Glutamine!O68),"",Glutamine!O68)</f>
        <v/>
      </c>
      <c r="P77" s="238" t="str">
        <f>IF(ISBLANK(Glutamine!P68),"",Glutamine!P68)</f>
        <v/>
      </c>
      <c r="Q77" s="238" t="str">
        <f>IF(ISBLANK(Glutamine!Q68),"",Glutamine!Q68)</f>
        <v/>
      </c>
      <c r="R77" s="238" t="str">
        <f>IF(ISBLANK(Glutamine!R68),"",Glutamine!R68)</f>
        <v/>
      </c>
      <c r="S77" s="238" t="str">
        <f>IF(ISBLANK(Glutamine!S68),"",Glutamine!S68)</f>
        <v/>
      </c>
      <c r="T77" s="238" t="str">
        <f>IF(ISBLANK(Glutamine!T68),"",Glutamine!T68)</f>
        <v/>
      </c>
      <c r="U77" s="238" t="str">
        <f>IF(ISBLANK(Glutamine!U68),"",Glutamine!U68)</f>
        <v/>
      </c>
      <c r="V77" s="238" t="str">
        <f>IF(ISBLANK(Glutamine!V68),"",Glutamine!V68)</f>
        <v/>
      </c>
      <c r="W77" s="238" t="str">
        <f>IF(ISBLANK(Glutamine!W68),"",Glutamine!W68)</f>
        <v/>
      </c>
      <c r="X77" s="238" t="str">
        <f>IF(ISBLANK(Glutamine!X68),"",Glutamine!X68)</f>
        <v/>
      </c>
      <c r="Y77" s="238" t="str">
        <f>IF(ISBLANK(Glutamine!Y68),"",Glutamine!Y68)</f>
        <v/>
      </c>
      <c r="Z77" s="238" t="str">
        <f>IF(ISBLANK(Glutamine!Z68),"",Glutamine!Z68)</f>
        <v/>
      </c>
      <c r="AA77" s="238" t="str">
        <f>IF(ISBLANK(Glutamine!AA68),"",Glutamine!AA68)</f>
        <v/>
      </c>
      <c r="AB77" s="238" t="str">
        <f>IF(ISBLANK(Glutamine!AB68),"",Glutamine!AB68)</f>
        <v/>
      </c>
      <c r="AC77" s="238" t="str">
        <f>IF(ISBLANK(Glutamine!AC68),"",Glutamine!AC68)</f>
        <v/>
      </c>
      <c r="AD77" s="238" t="str">
        <f>IF(ISBLANK(Glutamine!AD68),"",Glutamine!AD68)</f>
        <v/>
      </c>
      <c r="AE77" s="238" t="str">
        <f>IF(ISBLANK(Glutamine!AE68),"",Glutamine!AE68)</f>
        <v/>
      </c>
      <c r="AF77" s="238" t="str">
        <f>IF(ISBLANK(Glutamine!AF68),"",Glutamine!AF68)</f>
        <v/>
      </c>
      <c r="AG77" s="238" t="str">
        <f>IF(ISBLANK(Glutamine!AG68),"",Glutamine!AG68)</f>
        <v/>
      </c>
      <c r="AH77" s="238" t="str">
        <f>IF(ISBLANK(Glutamine!AH68),"",Glutamine!AH68)</f>
        <v/>
      </c>
      <c r="AI77" s="238" t="str">
        <f>IF(ISBLANK(Glutamine!AI68),"",Glutamine!AI68)</f>
        <v/>
      </c>
      <c r="AJ77" s="238" t="str">
        <f>IF(ISBLANK(Glutamine!AJ68),"",Glutamine!AJ68)</f>
        <v/>
      </c>
      <c r="AK77" s="238" t="str">
        <f>IF(ISBLANK(Glutamine!AK68),"",Glutamine!AK68)</f>
        <v/>
      </c>
      <c r="AL77" s="238" t="str">
        <f>IF(ISBLANK(Glutamine!AL68),"",Glutamine!AL68)</f>
        <v/>
      </c>
      <c r="AM77" s="238" t="str">
        <f>IF(ISBLANK(Glutamine!AM68),"",Glutamine!AM68)</f>
        <v/>
      </c>
      <c r="AN77" s="238" t="str">
        <f>IF(ISBLANK(Glutamine!AN68),"",Glutamine!AN68)</f>
        <v/>
      </c>
      <c r="AO77" s="238" t="str">
        <f>IF(ISBLANK(Glutamine!AO68),"",Glutamine!AO68)</f>
        <v/>
      </c>
      <c r="AP77" s="238" t="str">
        <f>IF(ISBLANK(Glutamine!AP68),"",Glutamine!AP68)</f>
        <v/>
      </c>
      <c r="AQ77" s="238" t="e">
        <f>IF(ISBLANK(Glutamine!#REF!),"",Glutamine!#REF!)</f>
        <v>#REF!</v>
      </c>
      <c r="AR77" s="238" t="e">
        <f>IF(ISBLANK(Glutamine!#REF!),"",Glutamine!#REF!)</f>
        <v>#REF!</v>
      </c>
      <c r="AS77" s="238" t="e">
        <f>IF(ISBLANK(Glutamine!#REF!),"",Glutamine!#REF!)</f>
        <v>#REF!</v>
      </c>
      <c r="AT77" s="238" t="e">
        <f>IF(ISBLANK(Glutamine!#REF!),"",Glutamine!#REF!)</f>
        <v>#REF!</v>
      </c>
      <c r="AU77" s="238" t="e">
        <f>IF(ISBLANK(Glutamine!#REF!),"",Glutamine!#REF!)</f>
        <v>#REF!</v>
      </c>
      <c r="AV77" s="238" t="e">
        <f>IF(ISBLANK(Glutamine!#REF!),"",Glutamine!#REF!)</f>
        <v>#REF!</v>
      </c>
      <c r="AW77" s="238" t="e">
        <f>IF(ISBLANK(Glutamine!#REF!),"",Glutamine!#REF!)</f>
        <v>#REF!</v>
      </c>
      <c r="AX77" s="238" t="e">
        <f>IF(ISBLANK(Glutamine!#REF!),"",Glutamine!#REF!)</f>
        <v>#REF!</v>
      </c>
      <c r="AY77" s="238" t="e">
        <f>IF(ISBLANK(Glutamine!#REF!),"",Glutamine!#REF!)</f>
        <v>#REF!</v>
      </c>
      <c r="AZ77" s="238" t="e">
        <f>IF(ISBLANK(Glutamine!#REF!),"",Glutamine!#REF!)</f>
        <v>#REF!</v>
      </c>
      <c r="BA77" s="238" t="e">
        <f>IF(ISBLANK(Glutamine!#REF!),"",Glutamine!#REF!)</f>
        <v>#REF!</v>
      </c>
      <c r="BB77" s="238" t="e">
        <f>IF(ISBLANK(Glutamine!#REF!),"",Glutamine!#REF!)</f>
        <v>#REF!</v>
      </c>
      <c r="BC77" s="238" t="e">
        <f>IF(ISBLANK(Glutamine!#REF!),"",Glutamine!#REF!)</f>
        <v>#REF!</v>
      </c>
      <c r="BD77" s="238" t="e">
        <f>IF(ISBLANK(Glutamine!#REF!),"",Glutamine!#REF!)</f>
        <v>#REF!</v>
      </c>
      <c r="BE77" s="238" t="e">
        <f>IF(ISBLANK(Glutamine!#REF!),"",Glutamine!#REF!)</f>
        <v>#REF!</v>
      </c>
      <c r="BF77" s="238" t="e">
        <f>IF(ISBLANK(Glutamine!#REF!),"",Glutamine!#REF!)</f>
        <v>#REF!</v>
      </c>
      <c r="BG77" s="238" t="e">
        <f>IF(ISBLANK(Glutamine!#REF!),"",Glutamine!#REF!)</f>
        <v>#REF!</v>
      </c>
      <c r="BH77" s="238" t="e">
        <f>IF(ISBLANK(Glutamine!#REF!),"",Glutamine!#REF!)</f>
        <v>#REF!</v>
      </c>
      <c r="BI77" s="238" t="e">
        <f>IF(ISBLANK(Glutamine!#REF!),"",Glutamine!#REF!)</f>
        <v>#REF!</v>
      </c>
      <c r="BJ77" s="238" t="e">
        <f>IF(ISBLANK(Glutamine!#REF!),"",Glutamine!#REF!)</f>
        <v>#REF!</v>
      </c>
      <c r="BK77" s="238" t="e">
        <f>IF(ISBLANK(Glutamine!#REF!),"",Glutamine!#REF!)</f>
        <v>#REF!</v>
      </c>
      <c r="BL77" s="238" t="e">
        <f>IF(ISBLANK(Glutamine!#REF!),"",Glutamine!#REF!)</f>
        <v>#REF!</v>
      </c>
      <c r="BM77" s="238" t="e">
        <f>IF(ISBLANK(Glutamine!#REF!),"",Glutamine!#REF!)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IF(Glutamine!B69&lt;&gt;0,Glutamine!$B$1,"")</f>
        <v/>
      </c>
      <c r="B78" s="238" t="str">
        <f>IF(ISBLANK(Glutamine!A69),"",Glutamine!A69)</f>
        <v/>
      </c>
      <c r="C78" s="245" t="str">
        <f>IF(ISBLANK(Glutamine!B69),"",Glutamine!B69)</f>
        <v/>
      </c>
      <c r="D78" s="246" t="str">
        <f>IF(ISBLANK(Glutamine!C69),"",Glutamine!C69)</f>
        <v/>
      </c>
      <c r="E78" s="238" t="str">
        <f>IF(ISBLANK(Glutamine!D69),"",Glutamine!D69)</f>
        <v/>
      </c>
      <c r="F78" s="238" t="str">
        <f>IF(ISBLANK(Glutamine!E69),"",Glutamine!E69)</f>
        <v/>
      </c>
      <c r="G78" s="238" t="str">
        <f>IF(ISBLANK(Glutamine!G69),"",Glutamine!G69)</f>
        <v/>
      </c>
      <c r="H78" s="238" t="str">
        <f>IF(ISBLANK(Glutamine!H69),"",Glutamine!H69)</f>
        <v/>
      </c>
      <c r="I78" s="238" t="str">
        <f>IF(ISBLANK(Glutamine!I69),"",Glutamine!I69)</f>
        <v/>
      </c>
      <c r="J78" s="238" t="str">
        <f>IF(ISBLANK(Glutamine!J69),"",Glutamine!J69)</f>
        <v/>
      </c>
      <c r="K78" s="238" t="str">
        <f>IF(ISBLANK(Glutamine!K69),"",Glutamine!K69)</f>
        <v/>
      </c>
      <c r="L78" s="238" t="str">
        <f>IF(ISBLANK(Glutamine!L69),"",Glutamine!L69)</f>
        <v/>
      </c>
      <c r="M78" s="238" t="str">
        <f>IF(ISBLANK(Glutamine!M69),"",Glutamine!M69)</f>
        <v/>
      </c>
      <c r="N78" s="238" t="str">
        <f>IF(ISBLANK(Glutamine!N69),"",Glutamine!N69)</f>
        <v/>
      </c>
      <c r="O78" s="238" t="str">
        <f>IF(ISBLANK(Glutamine!O69),"",Glutamine!O69)</f>
        <v/>
      </c>
      <c r="P78" s="238" t="str">
        <f>IF(ISBLANK(Glutamine!P69),"",Glutamine!P69)</f>
        <v/>
      </c>
      <c r="Q78" s="238" t="str">
        <f>IF(ISBLANK(Glutamine!Q69),"",Glutamine!Q69)</f>
        <v/>
      </c>
      <c r="R78" s="238" t="str">
        <f>IF(ISBLANK(Glutamine!R69),"",Glutamine!R69)</f>
        <v/>
      </c>
      <c r="S78" s="238" t="str">
        <f>IF(ISBLANK(Glutamine!S69),"",Glutamine!S69)</f>
        <v/>
      </c>
      <c r="T78" s="238" t="str">
        <f>IF(ISBLANK(Glutamine!T69),"",Glutamine!T69)</f>
        <v/>
      </c>
      <c r="U78" s="238" t="str">
        <f>IF(ISBLANK(Glutamine!U69),"",Glutamine!U69)</f>
        <v/>
      </c>
      <c r="V78" s="238" t="str">
        <f>IF(ISBLANK(Glutamine!V69),"",Glutamine!V69)</f>
        <v/>
      </c>
      <c r="W78" s="238" t="str">
        <f>IF(ISBLANK(Glutamine!W69),"",Glutamine!W69)</f>
        <v/>
      </c>
      <c r="X78" s="238" t="str">
        <f>IF(ISBLANK(Glutamine!X69),"",Glutamine!X69)</f>
        <v/>
      </c>
      <c r="Y78" s="238" t="str">
        <f>IF(ISBLANK(Glutamine!Y69),"",Glutamine!Y69)</f>
        <v/>
      </c>
      <c r="Z78" s="238" t="str">
        <f>IF(ISBLANK(Glutamine!Z69),"",Glutamine!Z69)</f>
        <v/>
      </c>
      <c r="AA78" s="238" t="str">
        <f>IF(ISBLANK(Glutamine!AA69),"",Glutamine!AA69)</f>
        <v/>
      </c>
      <c r="AB78" s="238" t="str">
        <f>IF(ISBLANK(Glutamine!AB69),"",Glutamine!AB69)</f>
        <v/>
      </c>
      <c r="AC78" s="238" t="str">
        <f>IF(ISBLANK(Glutamine!AC69),"",Glutamine!AC69)</f>
        <v/>
      </c>
      <c r="AD78" s="238" t="str">
        <f>IF(ISBLANK(Glutamine!AD69),"",Glutamine!AD69)</f>
        <v/>
      </c>
      <c r="AE78" s="238" t="str">
        <f>IF(ISBLANK(Glutamine!AE69),"",Glutamine!AE69)</f>
        <v/>
      </c>
      <c r="AF78" s="238" t="str">
        <f>IF(ISBLANK(Glutamine!AF69),"",Glutamine!AF69)</f>
        <v/>
      </c>
      <c r="AG78" s="238" t="str">
        <f>IF(ISBLANK(Glutamine!AG69),"",Glutamine!AG69)</f>
        <v/>
      </c>
      <c r="AH78" s="238" t="str">
        <f>IF(ISBLANK(Glutamine!AH69),"",Glutamine!AH69)</f>
        <v/>
      </c>
      <c r="AI78" s="238" t="str">
        <f>IF(ISBLANK(Glutamine!AI69),"",Glutamine!AI69)</f>
        <v/>
      </c>
      <c r="AJ78" s="238" t="str">
        <f>IF(ISBLANK(Glutamine!AJ69),"",Glutamine!AJ69)</f>
        <v/>
      </c>
      <c r="AK78" s="238" t="str">
        <f>IF(ISBLANK(Glutamine!AK69),"",Glutamine!AK69)</f>
        <v/>
      </c>
      <c r="AL78" s="238" t="str">
        <f>IF(ISBLANK(Glutamine!AL69),"",Glutamine!AL69)</f>
        <v/>
      </c>
      <c r="AM78" s="238" t="str">
        <f>IF(ISBLANK(Glutamine!AM69),"",Glutamine!AM69)</f>
        <v/>
      </c>
      <c r="AN78" s="238" t="str">
        <f>IF(ISBLANK(Glutamine!AN69),"",Glutamine!AN69)</f>
        <v/>
      </c>
      <c r="AO78" s="238" t="str">
        <f>IF(ISBLANK(Glutamine!AO69),"",Glutamine!AO69)</f>
        <v/>
      </c>
      <c r="AP78" s="238" t="str">
        <f>IF(ISBLANK(Glutamine!AP69),"",Glutamine!AP69)</f>
        <v/>
      </c>
      <c r="AQ78" s="238" t="e">
        <f>IF(ISBLANK(Glutamine!#REF!),"",Glutamine!#REF!)</f>
        <v>#REF!</v>
      </c>
      <c r="AR78" s="238" t="e">
        <f>IF(ISBLANK(Glutamine!#REF!),"",Glutamine!#REF!)</f>
        <v>#REF!</v>
      </c>
      <c r="AS78" s="238" t="e">
        <f>IF(ISBLANK(Glutamine!#REF!),"",Glutamine!#REF!)</f>
        <v>#REF!</v>
      </c>
      <c r="AT78" s="238" t="e">
        <f>IF(ISBLANK(Glutamine!#REF!),"",Glutamine!#REF!)</f>
        <v>#REF!</v>
      </c>
      <c r="AU78" s="238" t="e">
        <f>IF(ISBLANK(Glutamine!#REF!),"",Glutamine!#REF!)</f>
        <v>#REF!</v>
      </c>
      <c r="AV78" s="238" t="e">
        <f>IF(ISBLANK(Glutamine!#REF!),"",Glutamine!#REF!)</f>
        <v>#REF!</v>
      </c>
      <c r="AW78" s="238" t="e">
        <f>IF(ISBLANK(Glutamine!#REF!),"",Glutamine!#REF!)</f>
        <v>#REF!</v>
      </c>
      <c r="AX78" s="238" t="e">
        <f>IF(ISBLANK(Glutamine!#REF!),"",Glutamine!#REF!)</f>
        <v>#REF!</v>
      </c>
      <c r="AY78" s="238" t="e">
        <f>IF(ISBLANK(Glutamine!#REF!),"",Glutamine!#REF!)</f>
        <v>#REF!</v>
      </c>
      <c r="AZ78" s="238" t="e">
        <f>IF(ISBLANK(Glutamine!#REF!),"",Glutamine!#REF!)</f>
        <v>#REF!</v>
      </c>
      <c r="BA78" s="238" t="e">
        <f>IF(ISBLANK(Glutamine!#REF!),"",Glutamine!#REF!)</f>
        <v>#REF!</v>
      </c>
      <c r="BB78" s="238" t="e">
        <f>IF(ISBLANK(Glutamine!#REF!),"",Glutamine!#REF!)</f>
        <v>#REF!</v>
      </c>
      <c r="BC78" s="238" t="e">
        <f>IF(ISBLANK(Glutamine!#REF!),"",Glutamine!#REF!)</f>
        <v>#REF!</v>
      </c>
      <c r="BD78" s="238" t="e">
        <f>IF(ISBLANK(Glutamine!#REF!),"",Glutamine!#REF!)</f>
        <v>#REF!</v>
      </c>
      <c r="BE78" s="238" t="e">
        <f>IF(ISBLANK(Glutamine!#REF!),"",Glutamine!#REF!)</f>
        <v>#REF!</v>
      </c>
      <c r="BF78" s="238" t="e">
        <f>IF(ISBLANK(Glutamine!#REF!),"",Glutamine!#REF!)</f>
        <v>#REF!</v>
      </c>
      <c r="BG78" s="238" t="e">
        <f>IF(ISBLANK(Glutamine!#REF!),"",Glutamine!#REF!)</f>
        <v>#REF!</v>
      </c>
      <c r="BH78" s="238" t="e">
        <f>IF(ISBLANK(Glutamine!#REF!),"",Glutamine!#REF!)</f>
        <v>#REF!</v>
      </c>
      <c r="BI78" s="238" t="e">
        <f>IF(ISBLANK(Glutamine!#REF!),"",Glutamine!#REF!)</f>
        <v>#REF!</v>
      </c>
      <c r="BJ78" s="238" t="e">
        <f>IF(ISBLANK(Glutamine!#REF!),"",Glutamine!#REF!)</f>
        <v>#REF!</v>
      </c>
      <c r="BK78" s="238" t="e">
        <f>IF(ISBLANK(Glutamine!#REF!),"",Glutamine!#REF!)</f>
        <v>#REF!</v>
      </c>
      <c r="BL78" s="238" t="e">
        <f>IF(ISBLANK(Glutamine!#REF!),"",Glutamine!#REF!)</f>
        <v>#REF!</v>
      </c>
      <c r="BM78" s="238" t="e">
        <f>IF(ISBLANK(Glutamine!#REF!),"",Glutamine!#REF!)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IF(Glutamine!B70&lt;&gt;0,Glutamine!$B$1,"")</f>
        <v/>
      </c>
      <c r="B79" s="238" t="str">
        <f>IF(ISBLANK(Glutamine!A70),"",Glutamine!A70)</f>
        <v/>
      </c>
      <c r="C79" s="245" t="str">
        <f>IF(ISBLANK(Glutamine!B70),"",Glutamine!B70)</f>
        <v/>
      </c>
      <c r="D79" s="246" t="str">
        <f>IF(ISBLANK(Glutamine!C70),"",Glutamine!C70)</f>
        <v/>
      </c>
      <c r="E79" s="238" t="str">
        <f>IF(ISBLANK(Glutamine!D70),"",Glutamine!D70)</f>
        <v/>
      </c>
      <c r="F79" s="238" t="str">
        <f>IF(ISBLANK(Glutamine!E70),"",Glutamine!E70)</f>
        <v/>
      </c>
      <c r="G79" s="238" t="str">
        <f>IF(ISBLANK(Glutamine!G70),"",Glutamine!G70)</f>
        <v/>
      </c>
      <c r="H79" s="238" t="str">
        <f>IF(ISBLANK(Glutamine!H70),"",Glutamine!H70)</f>
        <v/>
      </c>
      <c r="I79" s="238" t="str">
        <f>IF(ISBLANK(Glutamine!I70),"",Glutamine!I70)</f>
        <v/>
      </c>
      <c r="J79" s="238" t="str">
        <f>IF(ISBLANK(Glutamine!J70),"",Glutamine!J70)</f>
        <v/>
      </c>
      <c r="K79" s="238" t="str">
        <f>IF(ISBLANK(Glutamine!K70),"",Glutamine!K70)</f>
        <v/>
      </c>
      <c r="L79" s="238" t="str">
        <f>IF(ISBLANK(Glutamine!L70),"",Glutamine!L70)</f>
        <v/>
      </c>
      <c r="M79" s="238" t="str">
        <f>IF(ISBLANK(Glutamine!M70),"",Glutamine!M70)</f>
        <v/>
      </c>
      <c r="N79" s="238" t="str">
        <f>IF(ISBLANK(Glutamine!N70),"",Glutamine!N70)</f>
        <v/>
      </c>
      <c r="O79" s="238" t="str">
        <f>IF(ISBLANK(Glutamine!O70),"",Glutamine!O70)</f>
        <v/>
      </c>
      <c r="P79" s="238" t="str">
        <f>IF(ISBLANK(Glutamine!P70),"",Glutamine!P70)</f>
        <v/>
      </c>
      <c r="Q79" s="238" t="str">
        <f>IF(ISBLANK(Glutamine!Q70),"",Glutamine!Q70)</f>
        <v/>
      </c>
      <c r="R79" s="238" t="str">
        <f>IF(ISBLANK(Glutamine!R70),"",Glutamine!R70)</f>
        <v/>
      </c>
      <c r="S79" s="238" t="str">
        <f>IF(ISBLANK(Glutamine!S70),"",Glutamine!S70)</f>
        <v/>
      </c>
      <c r="T79" s="238" t="str">
        <f>IF(ISBLANK(Glutamine!T70),"",Glutamine!T70)</f>
        <v/>
      </c>
      <c r="U79" s="238" t="str">
        <f>IF(ISBLANK(Glutamine!U70),"",Glutamine!U70)</f>
        <v/>
      </c>
      <c r="V79" s="238" t="str">
        <f>IF(ISBLANK(Glutamine!V70),"",Glutamine!V70)</f>
        <v/>
      </c>
      <c r="W79" s="238" t="str">
        <f>IF(ISBLANK(Glutamine!W70),"",Glutamine!W70)</f>
        <v/>
      </c>
      <c r="X79" s="238" t="str">
        <f>IF(ISBLANK(Glutamine!X70),"",Glutamine!X70)</f>
        <v/>
      </c>
      <c r="Y79" s="238" t="str">
        <f>IF(ISBLANK(Glutamine!Y70),"",Glutamine!Y70)</f>
        <v/>
      </c>
      <c r="Z79" s="238" t="str">
        <f>IF(ISBLANK(Glutamine!Z70),"",Glutamine!Z70)</f>
        <v/>
      </c>
      <c r="AA79" s="238" t="str">
        <f>IF(ISBLANK(Glutamine!AA70),"",Glutamine!AA70)</f>
        <v/>
      </c>
      <c r="AB79" s="238" t="str">
        <f>IF(ISBLANK(Glutamine!AB70),"",Glutamine!AB70)</f>
        <v/>
      </c>
      <c r="AC79" s="238" t="str">
        <f>IF(ISBLANK(Glutamine!AC70),"",Glutamine!AC70)</f>
        <v/>
      </c>
      <c r="AD79" s="238" t="str">
        <f>IF(ISBLANK(Glutamine!AD70),"",Glutamine!AD70)</f>
        <v/>
      </c>
      <c r="AE79" s="238" t="str">
        <f>IF(ISBLANK(Glutamine!AE70),"",Glutamine!AE70)</f>
        <v/>
      </c>
      <c r="AF79" s="238" t="str">
        <f>IF(ISBLANK(Glutamine!AF70),"",Glutamine!AF70)</f>
        <v/>
      </c>
      <c r="AG79" s="238" t="str">
        <f>IF(ISBLANK(Glutamine!AG70),"",Glutamine!AG70)</f>
        <v/>
      </c>
      <c r="AH79" s="238" t="str">
        <f>IF(ISBLANK(Glutamine!AH70),"",Glutamine!AH70)</f>
        <v/>
      </c>
      <c r="AI79" s="238" t="str">
        <f>IF(ISBLANK(Glutamine!AI70),"",Glutamine!AI70)</f>
        <v/>
      </c>
      <c r="AJ79" s="238" t="str">
        <f>IF(ISBLANK(Glutamine!AJ70),"",Glutamine!AJ70)</f>
        <v/>
      </c>
      <c r="AK79" s="238" t="str">
        <f>IF(ISBLANK(Glutamine!AK70),"",Glutamine!AK70)</f>
        <v/>
      </c>
      <c r="AL79" s="238" t="str">
        <f>IF(ISBLANK(Glutamine!AL70),"",Glutamine!AL70)</f>
        <v/>
      </c>
      <c r="AM79" s="238" t="str">
        <f>IF(ISBLANK(Glutamine!AM70),"",Glutamine!AM70)</f>
        <v/>
      </c>
      <c r="AN79" s="238" t="str">
        <f>IF(ISBLANK(Glutamine!AN70),"",Glutamine!AN70)</f>
        <v/>
      </c>
      <c r="AO79" s="238" t="str">
        <f>IF(ISBLANK(Glutamine!AO70),"",Glutamine!AO70)</f>
        <v/>
      </c>
      <c r="AP79" s="238" t="str">
        <f>IF(ISBLANK(Glutamine!AP70),"",Glutamine!AP70)</f>
        <v/>
      </c>
      <c r="AQ79" s="238" t="e">
        <f>IF(ISBLANK(Glutamine!#REF!),"",Glutamine!#REF!)</f>
        <v>#REF!</v>
      </c>
      <c r="AR79" s="238" t="e">
        <f>IF(ISBLANK(Glutamine!#REF!),"",Glutamine!#REF!)</f>
        <v>#REF!</v>
      </c>
      <c r="AS79" s="238" t="e">
        <f>IF(ISBLANK(Glutamine!#REF!),"",Glutamine!#REF!)</f>
        <v>#REF!</v>
      </c>
      <c r="AT79" s="238" t="e">
        <f>IF(ISBLANK(Glutamine!#REF!),"",Glutamine!#REF!)</f>
        <v>#REF!</v>
      </c>
      <c r="AU79" s="238" t="e">
        <f>IF(ISBLANK(Glutamine!#REF!),"",Glutamine!#REF!)</f>
        <v>#REF!</v>
      </c>
      <c r="AV79" s="238" t="e">
        <f>IF(ISBLANK(Glutamine!#REF!),"",Glutamine!#REF!)</f>
        <v>#REF!</v>
      </c>
      <c r="AW79" s="238" t="e">
        <f>IF(ISBLANK(Glutamine!#REF!),"",Glutamine!#REF!)</f>
        <v>#REF!</v>
      </c>
      <c r="AX79" s="238" t="e">
        <f>IF(ISBLANK(Glutamine!#REF!),"",Glutamine!#REF!)</f>
        <v>#REF!</v>
      </c>
      <c r="AY79" s="238" t="e">
        <f>IF(ISBLANK(Glutamine!#REF!),"",Glutamine!#REF!)</f>
        <v>#REF!</v>
      </c>
      <c r="AZ79" s="238" t="e">
        <f>IF(ISBLANK(Glutamine!#REF!),"",Glutamine!#REF!)</f>
        <v>#REF!</v>
      </c>
      <c r="BA79" s="238" t="e">
        <f>IF(ISBLANK(Glutamine!#REF!),"",Glutamine!#REF!)</f>
        <v>#REF!</v>
      </c>
      <c r="BB79" s="238" t="e">
        <f>IF(ISBLANK(Glutamine!#REF!),"",Glutamine!#REF!)</f>
        <v>#REF!</v>
      </c>
      <c r="BC79" s="238" t="e">
        <f>IF(ISBLANK(Glutamine!#REF!),"",Glutamine!#REF!)</f>
        <v>#REF!</v>
      </c>
      <c r="BD79" s="238" t="e">
        <f>IF(ISBLANK(Glutamine!#REF!),"",Glutamine!#REF!)</f>
        <v>#REF!</v>
      </c>
      <c r="BE79" s="238" t="e">
        <f>IF(ISBLANK(Glutamine!#REF!),"",Glutamine!#REF!)</f>
        <v>#REF!</v>
      </c>
      <c r="BF79" s="238" t="e">
        <f>IF(ISBLANK(Glutamine!#REF!),"",Glutamine!#REF!)</f>
        <v>#REF!</v>
      </c>
      <c r="BG79" s="238" t="e">
        <f>IF(ISBLANK(Glutamine!#REF!),"",Glutamine!#REF!)</f>
        <v>#REF!</v>
      </c>
      <c r="BH79" s="238" t="e">
        <f>IF(ISBLANK(Glutamine!#REF!),"",Glutamine!#REF!)</f>
        <v>#REF!</v>
      </c>
      <c r="BI79" s="238" t="e">
        <f>IF(ISBLANK(Glutamine!#REF!),"",Glutamine!#REF!)</f>
        <v>#REF!</v>
      </c>
      <c r="BJ79" s="238" t="e">
        <f>IF(ISBLANK(Glutamine!#REF!),"",Glutamine!#REF!)</f>
        <v>#REF!</v>
      </c>
      <c r="BK79" s="238" t="e">
        <f>IF(ISBLANK(Glutamine!#REF!),"",Glutamine!#REF!)</f>
        <v>#REF!</v>
      </c>
      <c r="BL79" s="238" t="e">
        <f>IF(ISBLANK(Glutamine!#REF!),"",Glutamine!#REF!)</f>
        <v>#REF!</v>
      </c>
      <c r="BM79" s="238" t="e">
        <f>IF(ISBLANK(Glutamine!#REF!),"",Glutamine!#REF!)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IF(Glutamine!B71&lt;&gt;0,Glutamine!$B$1,"")</f>
        <v/>
      </c>
      <c r="B80" s="238" t="str">
        <f>IF(ISBLANK(Glutamine!A71),"",Glutamine!A71)</f>
        <v/>
      </c>
      <c r="C80" s="245" t="str">
        <f>IF(ISBLANK(Glutamine!B71),"",Glutamine!B71)</f>
        <v/>
      </c>
      <c r="D80" s="246" t="str">
        <f>IF(ISBLANK(Glutamine!C71),"",Glutamine!C71)</f>
        <v/>
      </c>
      <c r="E80" s="238" t="str">
        <f>IF(ISBLANK(Glutamine!D71),"",Glutamine!D71)</f>
        <v/>
      </c>
      <c r="F80" s="238" t="str">
        <f>IF(ISBLANK(Glutamine!E71),"",Glutamine!E71)</f>
        <v/>
      </c>
      <c r="G80" s="238" t="str">
        <f>IF(ISBLANK(Glutamine!G71),"",Glutamine!G71)</f>
        <v/>
      </c>
      <c r="H80" s="238" t="str">
        <f>IF(ISBLANK(Glutamine!H71),"",Glutamine!H71)</f>
        <v/>
      </c>
      <c r="I80" s="238" t="str">
        <f>IF(ISBLANK(Glutamine!I71),"",Glutamine!I71)</f>
        <v/>
      </c>
      <c r="J80" s="238" t="str">
        <f>IF(ISBLANK(Glutamine!J71),"",Glutamine!J71)</f>
        <v/>
      </c>
      <c r="K80" s="238" t="str">
        <f>IF(ISBLANK(Glutamine!K71),"",Glutamine!K71)</f>
        <v/>
      </c>
      <c r="L80" s="238" t="str">
        <f>IF(ISBLANK(Glutamine!L71),"",Glutamine!L71)</f>
        <v/>
      </c>
      <c r="M80" s="238" t="str">
        <f>IF(ISBLANK(Glutamine!M71),"",Glutamine!M71)</f>
        <v/>
      </c>
      <c r="N80" s="238" t="str">
        <f>IF(ISBLANK(Glutamine!N71),"",Glutamine!N71)</f>
        <v/>
      </c>
      <c r="O80" s="238" t="str">
        <f>IF(ISBLANK(Glutamine!O71),"",Glutamine!O71)</f>
        <v/>
      </c>
      <c r="P80" s="238" t="str">
        <f>IF(ISBLANK(Glutamine!P71),"",Glutamine!P71)</f>
        <v/>
      </c>
      <c r="Q80" s="238" t="str">
        <f>IF(ISBLANK(Glutamine!Q71),"",Glutamine!Q71)</f>
        <v/>
      </c>
      <c r="R80" s="238" t="str">
        <f>IF(ISBLANK(Glutamine!R71),"",Glutamine!R71)</f>
        <v/>
      </c>
      <c r="S80" s="238" t="str">
        <f>IF(ISBLANK(Glutamine!S71),"",Glutamine!S71)</f>
        <v/>
      </c>
      <c r="T80" s="238" t="str">
        <f>IF(ISBLANK(Glutamine!T71),"",Glutamine!T71)</f>
        <v/>
      </c>
      <c r="U80" s="238" t="str">
        <f>IF(ISBLANK(Glutamine!U71),"",Glutamine!U71)</f>
        <v/>
      </c>
      <c r="V80" s="238" t="str">
        <f>IF(ISBLANK(Glutamine!V71),"",Glutamine!V71)</f>
        <v/>
      </c>
      <c r="W80" s="238" t="str">
        <f>IF(ISBLANK(Glutamine!W71),"",Glutamine!W71)</f>
        <v/>
      </c>
      <c r="X80" s="238" t="str">
        <f>IF(ISBLANK(Glutamine!X71),"",Glutamine!X71)</f>
        <v/>
      </c>
      <c r="Y80" s="238" t="str">
        <f>IF(ISBLANK(Glutamine!Y71),"",Glutamine!Y71)</f>
        <v/>
      </c>
      <c r="Z80" s="238" t="str">
        <f>IF(ISBLANK(Glutamine!Z71),"",Glutamine!Z71)</f>
        <v/>
      </c>
      <c r="AA80" s="238" t="str">
        <f>IF(ISBLANK(Glutamine!AA71),"",Glutamine!AA71)</f>
        <v/>
      </c>
      <c r="AB80" s="238" t="str">
        <f>IF(ISBLANK(Glutamine!AB71),"",Glutamine!AB71)</f>
        <v/>
      </c>
      <c r="AC80" s="238" t="str">
        <f>IF(ISBLANK(Glutamine!AC71),"",Glutamine!AC71)</f>
        <v/>
      </c>
      <c r="AD80" s="238" t="str">
        <f>IF(ISBLANK(Glutamine!AD71),"",Glutamine!AD71)</f>
        <v/>
      </c>
      <c r="AE80" s="238" t="str">
        <f>IF(ISBLANK(Glutamine!AE71),"",Glutamine!AE71)</f>
        <v/>
      </c>
      <c r="AF80" s="238" t="str">
        <f>IF(ISBLANK(Glutamine!AF71),"",Glutamine!AF71)</f>
        <v/>
      </c>
      <c r="AG80" s="238" t="str">
        <f>IF(ISBLANK(Glutamine!AG71),"",Glutamine!AG71)</f>
        <v/>
      </c>
      <c r="AH80" s="238" t="str">
        <f>IF(ISBLANK(Glutamine!AH71),"",Glutamine!AH71)</f>
        <v/>
      </c>
      <c r="AI80" s="238" t="str">
        <f>IF(ISBLANK(Glutamine!AI71),"",Glutamine!AI71)</f>
        <v/>
      </c>
      <c r="AJ80" s="238" t="str">
        <f>IF(ISBLANK(Glutamine!AJ71),"",Glutamine!AJ71)</f>
        <v/>
      </c>
      <c r="AK80" s="238" t="str">
        <f>IF(ISBLANK(Glutamine!AK71),"",Glutamine!AK71)</f>
        <v/>
      </c>
      <c r="AL80" s="238" t="str">
        <f>IF(ISBLANK(Glutamine!AL71),"",Glutamine!AL71)</f>
        <v/>
      </c>
      <c r="AM80" s="238" t="str">
        <f>IF(ISBLANK(Glutamine!AM71),"",Glutamine!AM71)</f>
        <v/>
      </c>
      <c r="AN80" s="238" t="str">
        <f>IF(ISBLANK(Glutamine!AN71),"",Glutamine!AN71)</f>
        <v/>
      </c>
      <c r="AO80" s="238" t="str">
        <f>IF(ISBLANK(Glutamine!AO71),"",Glutamine!AO71)</f>
        <v/>
      </c>
      <c r="AP80" s="238" t="str">
        <f>IF(ISBLANK(Glutamine!AP71),"",Glutamine!AP71)</f>
        <v/>
      </c>
      <c r="AQ80" s="238" t="e">
        <f>IF(ISBLANK(Glutamine!#REF!),"",Glutamine!#REF!)</f>
        <v>#REF!</v>
      </c>
      <c r="AR80" s="238" t="e">
        <f>IF(ISBLANK(Glutamine!#REF!),"",Glutamine!#REF!)</f>
        <v>#REF!</v>
      </c>
      <c r="AS80" s="238" t="e">
        <f>IF(ISBLANK(Glutamine!#REF!),"",Glutamine!#REF!)</f>
        <v>#REF!</v>
      </c>
      <c r="AT80" s="238" t="e">
        <f>IF(ISBLANK(Glutamine!#REF!),"",Glutamine!#REF!)</f>
        <v>#REF!</v>
      </c>
      <c r="AU80" s="238" t="e">
        <f>IF(ISBLANK(Glutamine!#REF!),"",Glutamine!#REF!)</f>
        <v>#REF!</v>
      </c>
      <c r="AV80" s="238" t="e">
        <f>IF(ISBLANK(Glutamine!#REF!),"",Glutamine!#REF!)</f>
        <v>#REF!</v>
      </c>
      <c r="AW80" s="238" t="e">
        <f>IF(ISBLANK(Glutamine!#REF!),"",Glutamine!#REF!)</f>
        <v>#REF!</v>
      </c>
      <c r="AX80" s="238" t="e">
        <f>IF(ISBLANK(Glutamine!#REF!),"",Glutamine!#REF!)</f>
        <v>#REF!</v>
      </c>
      <c r="AY80" s="238" t="e">
        <f>IF(ISBLANK(Glutamine!#REF!),"",Glutamine!#REF!)</f>
        <v>#REF!</v>
      </c>
      <c r="AZ80" s="238" t="e">
        <f>IF(ISBLANK(Glutamine!#REF!),"",Glutamine!#REF!)</f>
        <v>#REF!</v>
      </c>
      <c r="BA80" s="238" t="e">
        <f>IF(ISBLANK(Glutamine!#REF!),"",Glutamine!#REF!)</f>
        <v>#REF!</v>
      </c>
      <c r="BB80" s="238" t="e">
        <f>IF(ISBLANK(Glutamine!#REF!),"",Glutamine!#REF!)</f>
        <v>#REF!</v>
      </c>
      <c r="BC80" s="238" t="e">
        <f>IF(ISBLANK(Glutamine!#REF!),"",Glutamine!#REF!)</f>
        <v>#REF!</v>
      </c>
      <c r="BD80" s="238" t="e">
        <f>IF(ISBLANK(Glutamine!#REF!),"",Glutamine!#REF!)</f>
        <v>#REF!</v>
      </c>
      <c r="BE80" s="238" t="e">
        <f>IF(ISBLANK(Glutamine!#REF!),"",Glutamine!#REF!)</f>
        <v>#REF!</v>
      </c>
      <c r="BF80" s="238" t="e">
        <f>IF(ISBLANK(Glutamine!#REF!),"",Glutamine!#REF!)</f>
        <v>#REF!</v>
      </c>
      <c r="BG80" s="238" t="e">
        <f>IF(ISBLANK(Glutamine!#REF!),"",Glutamine!#REF!)</f>
        <v>#REF!</v>
      </c>
      <c r="BH80" s="238" t="e">
        <f>IF(ISBLANK(Glutamine!#REF!),"",Glutamine!#REF!)</f>
        <v>#REF!</v>
      </c>
      <c r="BI80" s="238" t="e">
        <f>IF(ISBLANK(Glutamine!#REF!),"",Glutamine!#REF!)</f>
        <v>#REF!</v>
      </c>
      <c r="BJ80" s="238" t="e">
        <f>IF(ISBLANK(Glutamine!#REF!),"",Glutamine!#REF!)</f>
        <v>#REF!</v>
      </c>
      <c r="BK80" s="238" t="e">
        <f>IF(ISBLANK(Glutamine!#REF!),"",Glutamine!#REF!)</f>
        <v>#REF!</v>
      </c>
      <c r="BL80" s="238" t="e">
        <f>IF(ISBLANK(Glutamine!#REF!),"",Glutamine!#REF!)</f>
        <v>#REF!</v>
      </c>
      <c r="BM80" s="238" t="e">
        <f>IF(ISBLANK(Glutamine!#REF!),"",Glutamine!#REF!)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IF(Glutamine!B72&lt;&gt;0,Glutamine!$B$1,"")</f>
        <v/>
      </c>
      <c r="B81" s="238" t="str">
        <f>IF(ISBLANK(Glutamine!A72),"",Glutamine!A72)</f>
        <v/>
      </c>
      <c r="C81" s="245" t="str">
        <f>IF(ISBLANK(Glutamine!B72),"",Glutamine!B72)</f>
        <v/>
      </c>
      <c r="D81" s="246" t="str">
        <f>IF(ISBLANK(Glutamine!C72),"",Glutamine!C72)</f>
        <v/>
      </c>
      <c r="E81" s="238" t="str">
        <f>IF(ISBLANK(Glutamine!D72),"",Glutamine!D72)</f>
        <v/>
      </c>
      <c r="F81" s="238" t="str">
        <f>IF(ISBLANK(Glutamine!E72),"",Glutamine!E72)</f>
        <v/>
      </c>
      <c r="G81" s="238" t="str">
        <f>IF(ISBLANK(Glutamine!G72),"",Glutamine!G72)</f>
        <v/>
      </c>
      <c r="H81" s="238" t="str">
        <f>IF(ISBLANK(Glutamine!H72),"",Glutamine!H72)</f>
        <v/>
      </c>
      <c r="I81" s="238" t="str">
        <f>IF(ISBLANK(Glutamine!I72),"",Glutamine!I72)</f>
        <v/>
      </c>
      <c r="J81" s="238" t="str">
        <f>IF(ISBLANK(Glutamine!J72),"",Glutamine!J72)</f>
        <v/>
      </c>
      <c r="K81" s="238" t="str">
        <f>IF(ISBLANK(Glutamine!K72),"",Glutamine!K72)</f>
        <v/>
      </c>
      <c r="L81" s="238" t="str">
        <f>IF(ISBLANK(Glutamine!L72),"",Glutamine!L72)</f>
        <v/>
      </c>
      <c r="M81" s="238" t="str">
        <f>IF(ISBLANK(Glutamine!M72),"",Glutamine!M72)</f>
        <v/>
      </c>
      <c r="N81" s="238" t="str">
        <f>IF(ISBLANK(Glutamine!N72),"",Glutamine!N72)</f>
        <v/>
      </c>
      <c r="O81" s="238" t="str">
        <f>IF(ISBLANK(Glutamine!O72),"",Glutamine!O72)</f>
        <v/>
      </c>
      <c r="P81" s="238" t="str">
        <f>IF(ISBLANK(Glutamine!P72),"",Glutamine!P72)</f>
        <v/>
      </c>
      <c r="Q81" s="238" t="str">
        <f>IF(ISBLANK(Glutamine!Q72),"",Glutamine!Q72)</f>
        <v/>
      </c>
      <c r="R81" s="238" t="str">
        <f>IF(ISBLANK(Glutamine!R72),"",Glutamine!R72)</f>
        <v/>
      </c>
      <c r="S81" s="238" t="str">
        <f>IF(ISBLANK(Glutamine!S72),"",Glutamine!S72)</f>
        <v/>
      </c>
      <c r="T81" s="238" t="str">
        <f>IF(ISBLANK(Glutamine!T72),"",Glutamine!T72)</f>
        <v/>
      </c>
      <c r="U81" s="238" t="str">
        <f>IF(ISBLANK(Glutamine!U72),"",Glutamine!U72)</f>
        <v/>
      </c>
      <c r="V81" s="238" t="str">
        <f>IF(ISBLANK(Glutamine!V72),"",Glutamine!V72)</f>
        <v/>
      </c>
      <c r="W81" s="238" t="str">
        <f>IF(ISBLANK(Glutamine!W72),"",Glutamine!W72)</f>
        <v/>
      </c>
      <c r="X81" s="238" t="str">
        <f>IF(ISBLANK(Glutamine!X72),"",Glutamine!X72)</f>
        <v/>
      </c>
      <c r="Y81" s="238" t="str">
        <f>IF(ISBLANK(Glutamine!Y72),"",Glutamine!Y72)</f>
        <v/>
      </c>
      <c r="Z81" s="238" t="str">
        <f>IF(ISBLANK(Glutamine!Z72),"",Glutamine!Z72)</f>
        <v/>
      </c>
      <c r="AA81" s="238" t="str">
        <f>IF(ISBLANK(Glutamine!AA72),"",Glutamine!AA72)</f>
        <v/>
      </c>
      <c r="AB81" s="238" t="str">
        <f>IF(ISBLANK(Glutamine!AB72),"",Glutamine!AB72)</f>
        <v/>
      </c>
      <c r="AC81" s="238" t="str">
        <f>IF(ISBLANK(Glutamine!AC72),"",Glutamine!AC72)</f>
        <v/>
      </c>
      <c r="AD81" s="238" t="str">
        <f>IF(ISBLANK(Glutamine!AD72),"",Glutamine!AD72)</f>
        <v/>
      </c>
      <c r="AE81" s="238" t="str">
        <f>IF(ISBLANK(Glutamine!AE72),"",Glutamine!AE72)</f>
        <v/>
      </c>
      <c r="AF81" s="238" t="str">
        <f>IF(ISBLANK(Glutamine!AF72),"",Glutamine!AF72)</f>
        <v/>
      </c>
      <c r="AG81" s="238" t="str">
        <f>IF(ISBLANK(Glutamine!AG72),"",Glutamine!AG72)</f>
        <v/>
      </c>
      <c r="AH81" s="238" t="str">
        <f>IF(ISBLANK(Glutamine!AH72),"",Glutamine!AH72)</f>
        <v/>
      </c>
      <c r="AI81" s="238" t="str">
        <f>IF(ISBLANK(Glutamine!AI72),"",Glutamine!AI72)</f>
        <v/>
      </c>
      <c r="AJ81" s="238" t="str">
        <f>IF(ISBLANK(Glutamine!AJ72),"",Glutamine!AJ72)</f>
        <v/>
      </c>
      <c r="AK81" s="238" t="str">
        <f>IF(ISBLANK(Glutamine!AK72),"",Glutamine!AK72)</f>
        <v/>
      </c>
      <c r="AL81" s="238" t="str">
        <f>IF(ISBLANK(Glutamine!AL72),"",Glutamine!AL72)</f>
        <v/>
      </c>
      <c r="AM81" s="238" t="str">
        <f>IF(ISBLANK(Glutamine!AM72),"",Glutamine!AM72)</f>
        <v/>
      </c>
      <c r="AN81" s="238" t="str">
        <f>IF(ISBLANK(Glutamine!AN72),"",Glutamine!AN72)</f>
        <v/>
      </c>
      <c r="AO81" s="238" t="str">
        <f>IF(ISBLANK(Glutamine!AO72),"",Glutamine!AO72)</f>
        <v/>
      </c>
      <c r="AP81" s="238" t="str">
        <f>IF(ISBLANK(Glutamine!AP72),"",Glutamine!AP72)</f>
        <v/>
      </c>
      <c r="AQ81" s="238" t="e">
        <f>IF(ISBLANK(Glutamine!#REF!),"",Glutamine!#REF!)</f>
        <v>#REF!</v>
      </c>
      <c r="AR81" s="238" t="e">
        <f>IF(ISBLANK(Glutamine!#REF!),"",Glutamine!#REF!)</f>
        <v>#REF!</v>
      </c>
      <c r="AS81" s="238" t="e">
        <f>IF(ISBLANK(Glutamine!#REF!),"",Glutamine!#REF!)</f>
        <v>#REF!</v>
      </c>
      <c r="AT81" s="238" t="e">
        <f>IF(ISBLANK(Glutamine!#REF!),"",Glutamine!#REF!)</f>
        <v>#REF!</v>
      </c>
      <c r="AU81" s="238" t="e">
        <f>IF(ISBLANK(Glutamine!#REF!),"",Glutamine!#REF!)</f>
        <v>#REF!</v>
      </c>
      <c r="AV81" s="238" t="e">
        <f>IF(ISBLANK(Glutamine!#REF!),"",Glutamine!#REF!)</f>
        <v>#REF!</v>
      </c>
      <c r="AW81" s="238" t="e">
        <f>IF(ISBLANK(Glutamine!#REF!),"",Glutamine!#REF!)</f>
        <v>#REF!</v>
      </c>
      <c r="AX81" s="238" t="e">
        <f>IF(ISBLANK(Glutamine!#REF!),"",Glutamine!#REF!)</f>
        <v>#REF!</v>
      </c>
      <c r="AY81" s="238" t="e">
        <f>IF(ISBLANK(Glutamine!#REF!),"",Glutamine!#REF!)</f>
        <v>#REF!</v>
      </c>
      <c r="AZ81" s="238" t="e">
        <f>IF(ISBLANK(Glutamine!#REF!),"",Glutamine!#REF!)</f>
        <v>#REF!</v>
      </c>
      <c r="BA81" s="238" t="e">
        <f>IF(ISBLANK(Glutamine!#REF!),"",Glutamine!#REF!)</f>
        <v>#REF!</v>
      </c>
      <c r="BB81" s="238" t="e">
        <f>IF(ISBLANK(Glutamine!#REF!),"",Glutamine!#REF!)</f>
        <v>#REF!</v>
      </c>
      <c r="BC81" s="238" t="e">
        <f>IF(ISBLANK(Glutamine!#REF!),"",Glutamine!#REF!)</f>
        <v>#REF!</v>
      </c>
      <c r="BD81" s="238" t="e">
        <f>IF(ISBLANK(Glutamine!#REF!),"",Glutamine!#REF!)</f>
        <v>#REF!</v>
      </c>
      <c r="BE81" s="238" t="e">
        <f>IF(ISBLANK(Glutamine!#REF!),"",Glutamine!#REF!)</f>
        <v>#REF!</v>
      </c>
      <c r="BF81" s="238" t="e">
        <f>IF(ISBLANK(Glutamine!#REF!),"",Glutamine!#REF!)</f>
        <v>#REF!</v>
      </c>
      <c r="BG81" s="238" t="e">
        <f>IF(ISBLANK(Glutamine!#REF!),"",Glutamine!#REF!)</f>
        <v>#REF!</v>
      </c>
      <c r="BH81" s="238" t="e">
        <f>IF(ISBLANK(Glutamine!#REF!),"",Glutamine!#REF!)</f>
        <v>#REF!</v>
      </c>
      <c r="BI81" s="238" t="e">
        <f>IF(ISBLANK(Glutamine!#REF!),"",Glutamine!#REF!)</f>
        <v>#REF!</v>
      </c>
      <c r="BJ81" s="238" t="e">
        <f>IF(ISBLANK(Glutamine!#REF!),"",Glutamine!#REF!)</f>
        <v>#REF!</v>
      </c>
      <c r="BK81" s="238" t="e">
        <f>IF(ISBLANK(Glutamine!#REF!),"",Glutamine!#REF!)</f>
        <v>#REF!</v>
      </c>
      <c r="BL81" s="238" t="e">
        <f>IF(ISBLANK(Glutamine!#REF!),"",Glutamine!#REF!)</f>
        <v>#REF!</v>
      </c>
      <c r="BM81" s="238" t="e">
        <f>IF(ISBLANK(Glutamine!#REF!),"",Glutamine!#REF!)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IF(Glutamine!B73&lt;&gt;0,Glutamine!$B$1,"")</f>
        <v/>
      </c>
      <c r="B82" s="238" t="str">
        <f>IF(ISBLANK(Glutamine!A73),"",Glutamine!A73)</f>
        <v/>
      </c>
      <c r="C82" s="245" t="str">
        <f>IF(ISBLANK(Glutamine!B73),"",Glutamine!B73)</f>
        <v/>
      </c>
      <c r="D82" s="246" t="str">
        <f>IF(ISBLANK(Glutamine!C73),"",Glutamine!C73)</f>
        <v/>
      </c>
      <c r="E82" s="238" t="str">
        <f>IF(ISBLANK(Glutamine!D73),"",Glutamine!D73)</f>
        <v/>
      </c>
      <c r="F82" s="238" t="str">
        <f>IF(ISBLANK(Glutamine!E73),"",Glutamine!E73)</f>
        <v/>
      </c>
      <c r="G82" s="238" t="str">
        <f>IF(ISBLANK(Glutamine!G73),"",Glutamine!G73)</f>
        <v/>
      </c>
      <c r="H82" s="238" t="str">
        <f>IF(ISBLANK(Glutamine!H73),"",Glutamine!H73)</f>
        <v/>
      </c>
      <c r="I82" s="238" t="str">
        <f>IF(ISBLANK(Glutamine!I73),"",Glutamine!I73)</f>
        <v/>
      </c>
      <c r="J82" s="238" t="str">
        <f>IF(ISBLANK(Glutamine!J73),"",Glutamine!J73)</f>
        <v/>
      </c>
      <c r="K82" s="238" t="str">
        <f>IF(ISBLANK(Glutamine!K73),"",Glutamine!K73)</f>
        <v/>
      </c>
      <c r="L82" s="238" t="str">
        <f>IF(ISBLANK(Glutamine!L73),"",Glutamine!L73)</f>
        <v/>
      </c>
      <c r="M82" s="238" t="str">
        <f>IF(ISBLANK(Glutamine!M73),"",Glutamine!M73)</f>
        <v/>
      </c>
      <c r="N82" s="238" t="str">
        <f>IF(ISBLANK(Glutamine!N73),"",Glutamine!N73)</f>
        <v/>
      </c>
      <c r="O82" s="238" t="str">
        <f>IF(ISBLANK(Glutamine!O73),"",Glutamine!O73)</f>
        <v/>
      </c>
      <c r="P82" s="238" t="str">
        <f>IF(ISBLANK(Glutamine!P73),"",Glutamine!P73)</f>
        <v/>
      </c>
      <c r="Q82" s="238" t="str">
        <f>IF(ISBLANK(Glutamine!Q73),"",Glutamine!Q73)</f>
        <v/>
      </c>
      <c r="R82" s="238" t="str">
        <f>IF(ISBLANK(Glutamine!R73),"",Glutamine!R73)</f>
        <v/>
      </c>
      <c r="S82" s="238" t="str">
        <f>IF(ISBLANK(Glutamine!S73),"",Glutamine!S73)</f>
        <v/>
      </c>
      <c r="T82" s="238" t="str">
        <f>IF(ISBLANK(Glutamine!T73),"",Glutamine!T73)</f>
        <v/>
      </c>
      <c r="U82" s="238" t="str">
        <f>IF(ISBLANK(Glutamine!U73),"",Glutamine!U73)</f>
        <v/>
      </c>
      <c r="V82" s="238" t="str">
        <f>IF(ISBLANK(Glutamine!V73),"",Glutamine!V73)</f>
        <v/>
      </c>
      <c r="W82" s="238" t="str">
        <f>IF(ISBLANK(Glutamine!W73),"",Glutamine!W73)</f>
        <v/>
      </c>
      <c r="X82" s="238" t="str">
        <f>IF(ISBLANK(Glutamine!X73),"",Glutamine!X73)</f>
        <v/>
      </c>
      <c r="Y82" s="238" t="str">
        <f>IF(ISBLANK(Glutamine!Y73),"",Glutamine!Y73)</f>
        <v/>
      </c>
      <c r="Z82" s="238" t="str">
        <f>IF(ISBLANK(Glutamine!Z73),"",Glutamine!Z73)</f>
        <v/>
      </c>
      <c r="AA82" s="238" t="str">
        <f>IF(ISBLANK(Glutamine!AA73),"",Glutamine!AA73)</f>
        <v/>
      </c>
      <c r="AB82" s="238" t="str">
        <f>IF(ISBLANK(Glutamine!AB73),"",Glutamine!AB73)</f>
        <v/>
      </c>
      <c r="AC82" s="238" t="str">
        <f>IF(ISBLANK(Glutamine!AC73),"",Glutamine!AC73)</f>
        <v/>
      </c>
      <c r="AD82" s="238" t="str">
        <f>IF(ISBLANK(Glutamine!AD73),"",Glutamine!AD73)</f>
        <v/>
      </c>
      <c r="AE82" s="238" t="str">
        <f>IF(ISBLANK(Glutamine!AE73),"",Glutamine!AE73)</f>
        <v/>
      </c>
      <c r="AF82" s="238" t="str">
        <f>IF(ISBLANK(Glutamine!AF73),"",Glutamine!AF73)</f>
        <v/>
      </c>
      <c r="AG82" s="238" t="str">
        <f>IF(ISBLANK(Glutamine!AG73),"",Glutamine!AG73)</f>
        <v/>
      </c>
      <c r="AH82" s="238" t="str">
        <f>IF(ISBLANK(Glutamine!AH73),"",Glutamine!AH73)</f>
        <v/>
      </c>
      <c r="AI82" s="238" t="str">
        <f>IF(ISBLANK(Glutamine!AI73),"",Glutamine!AI73)</f>
        <v/>
      </c>
      <c r="AJ82" s="238" t="str">
        <f>IF(ISBLANK(Glutamine!AJ73),"",Glutamine!AJ73)</f>
        <v/>
      </c>
      <c r="AK82" s="238" t="str">
        <f>IF(ISBLANK(Glutamine!AK73),"",Glutamine!AK73)</f>
        <v/>
      </c>
      <c r="AL82" s="238" t="str">
        <f>IF(ISBLANK(Glutamine!AL73),"",Glutamine!AL73)</f>
        <v/>
      </c>
      <c r="AM82" s="238" t="str">
        <f>IF(ISBLANK(Glutamine!AM73),"",Glutamine!AM73)</f>
        <v/>
      </c>
      <c r="AN82" s="238" t="str">
        <f>IF(ISBLANK(Glutamine!AN73),"",Glutamine!AN73)</f>
        <v/>
      </c>
      <c r="AO82" s="238" t="str">
        <f>IF(ISBLANK(Glutamine!AO73),"",Glutamine!AO73)</f>
        <v/>
      </c>
      <c r="AP82" s="238" t="str">
        <f>IF(ISBLANK(Glutamine!AP73),"",Glutamine!AP73)</f>
        <v/>
      </c>
      <c r="AQ82" s="238" t="e">
        <f>IF(ISBLANK(Glutamine!#REF!),"",Glutamine!#REF!)</f>
        <v>#REF!</v>
      </c>
      <c r="AR82" s="238" t="e">
        <f>IF(ISBLANK(Glutamine!#REF!),"",Glutamine!#REF!)</f>
        <v>#REF!</v>
      </c>
      <c r="AS82" s="238" t="e">
        <f>IF(ISBLANK(Glutamine!#REF!),"",Glutamine!#REF!)</f>
        <v>#REF!</v>
      </c>
      <c r="AT82" s="238" t="e">
        <f>IF(ISBLANK(Glutamine!#REF!),"",Glutamine!#REF!)</f>
        <v>#REF!</v>
      </c>
      <c r="AU82" s="238" t="e">
        <f>IF(ISBLANK(Glutamine!#REF!),"",Glutamine!#REF!)</f>
        <v>#REF!</v>
      </c>
      <c r="AV82" s="238" t="e">
        <f>IF(ISBLANK(Glutamine!#REF!),"",Glutamine!#REF!)</f>
        <v>#REF!</v>
      </c>
      <c r="AW82" s="238" t="e">
        <f>IF(ISBLANK(Glutamine!#REF!),"",Glutamine!#REF!)</f>
        <v>#REF!</v>
      </c>
      <c r="AX82" s="238" t="e">
        <f>IF(ISBLANK(Glutamine!#REF!),"",Glutamine!#REF!)</f>
        <v>#REF!</v>
      </c>
      <c r="AY82" s="238" t="e">
        <f>IF(ISBLANK(Glutamine!#REF!),"",Glutamine!#REF!)</f>
        <v>#REF!</v>
      </c>
      <c r="AZ82" s="238" t="e">
        <f>IF(ISBLANK(Glutamine!#REF!),"",Glutamine!#REF!)</f>
        <v>#REF!</v>
      </c>
      <c r="BA82" s="238" t="e">
        <f>IF(ISBLANK(Glutamine!#REF!),"",Glutamine!#REF!)</f>
        <v>#REF!</v>
      </c>
      <c r="BB82" s="238" t="e">
        <f>IF(ISBLANK(Glutamine!#REF!),"",Glutamine!#REF!)</f>
        <v>#REF!</v>
      </c>
      <c r="BC82" s="238" t="e">
        <f>IF(ISBLANK(Glutamine!#REF!),"",Glutamine!#REF!)</f>
        <v>#REF!</v>
      </c>
      <c r="BD82" s="238" t="e">
        <f>IF(ISBLANK(Glutamine!#REF!),"",Glutamine!#REF!)</f>
        <v>#REF!</v>
      </c>
      <c r="BE82" s="238" t="e">
        <f>IF(ISBLANK(Glutamine!#REF!),"",Glutamine!#REF!)</f>
        <v>#REF!</v>
      </c>
      <c r="BF82" s="238" t="e">
        <f>IF(ISBLANK(Glutamine!#REF!),"",Glutamine!#REF!)</f>
        <v>#REF!</v>
      </c>
      <c r="BG82" s="238" t="e">
        <f>IF(ISBLANK(Glutamine!#REF!),"",Glutamine!#REF!)</f>
        <v>#REF!</v>
      </c>
      <c r="BH82" s="238" t="e">
        <f>IF(ISBLANK(Glutamine!#REF!),"",Glutamine!#REF!)</f>
        <v>#REF!</v>
      </c>
      <c r="BI82" s="238" t="e">
        <f>IF(ISBLANK(Glutamine!#REF!),"",Glutamine!#REF!)</f>
        <v>#REF!</v>
      </c>
      <c r="BJ82" s="238" t="e">
        <f>IF(ISBLANK(Glutamine!#REF!),"",Glutamine!#REF!)</f>
        <v>#REF!</v>
      </c>
      <c r="BK82" s="238" t="e">
        <f>IF(ISBLANK(Glutamine!#REF!),"",Glutamine!#REF!)</f>
        <v>#REF!</v>
      </c>
      <c r="BL82" s="238" t="e">
        <f>IF(ISBLANK(Glutamine!#REF!),"",Glutamine!#REF!)</f>
        <v>#REF!</v>
      </c>
      <c r="BM82" s="238" t="e">
        <f>IF(ISBLANK(Glutamine!#REF!),"",Glutamine!#REF!)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IF(Glutamine!B74&lt;&gt;0,Glutamine!$B$1,"")</f>
        <v/>
      </c>
      <c r="B83" s="238" t="str">
        <f>IF(ISBLANK(Glutamine!A74),"",Glutamine!A74)</f>
        <v/>
      </c>
      <c r="C83" s="245" t="str">
        <f>IF(ISBLANK(Glutamine!B74),"",Glutamine!B74)</f>
        <v/>
      </c>
      <c r="D83" s="246" t="str">
        <f>IF(ISBLANK(Glutamine!C74),"",Glutamine!C74)</f>
        <v/>
      </c>
      <c r="E83" s="238" t="str">
        <f>IF(ISBLANK(Glutamine!D74),"",Glutamine!D74)</f>
        <v/>
      </c>
      <c r="F83" s="238" t="str">
        <f>IF(ISBLANK(Glutamine!E74),"",Glutamine!E74)</f>
        <v/>
      </c>
      <c r="G83" s="238" t="str">
        <f>IF(ISBLANK(Glutamine!G74),"",Glutamine!G74)</f>
        <v/>
      </c>
      <c r="H83" s="238" t="str">
        <f>IF(ISBLANK(Glutamine!H74),"",Glutamine!H74)</f>
        <v/>
      </c>
      <c r="I83" s="238" t="str">
        <f>IF(ISBLANK(Glutamine!I74),"",Glutamine!I74)</f>
        <v/>
      </c>
      <c r="J83" s="238" t="str">
        <f>IF(ISBLANK(Glutamine!J74),"",Glutamine!J74)</f>
        <v/>
      </c>
      <c r="K83" s="238" t="str">
        <f>IF(ISBLANK(Glutamine!K74),"",Glutamine!K74)</f>
        <v/>
      </c>
      <c r="L83" s="238" t="str">
        <f>IF(ISBLANK(Glutamine!L74),"",Glutamine!L74)</f>
        <v/>
      </c>
      <c r="M83" s="238" t="str">
        <f>IF(ISBLANK(Glutamine!M74),"",Glutamine!M74)</f>
        <v/>
      </c>
      <c r="N83" s="238" t="str">
        <f>IF(ISBLANK(Glutamine!N74),"",Glutamine!N74)</f>
        <v/>
      </c>
      <c r="O83" s="238" t="str">
        <f>IF(ISBLANK(Glutamine!O74),"",Glutamine!O74)</f>
        <v/>
      </c>
      <c r="P83" s="238" t="str">
        <f>IF(ISBLANK(Glutamine!P74),"",Glutamine!P74)</f>
        <v/>
      </c>
      <c r="Q83" s="238" t="str">
        <f>IF(ISBLANK(Glutamine!Q74),"",Glutamine!Q74)</f>
        <v/>
      </c>
      <c r="R83" s="238" t="str">
        <f>IF(ISBLANK(Glutamine!R74),"",Glutamine!R74)</f>
        <v/>
      </c>
      <c r="S83" s="238" t="str">
        <f>IF(ISBLANK(Glutamine!S74),"",Glutamine!S74)</f>
        <v/>
      </c>
      <c r="T83" s="238" t="str">
        <f>IF(ISBLANK(Glutamine!T74),"",Glutamine!T74)</f>
        <v/>
      </c>
      <c r="U83" s="238" t="str">
        <f>IF(ISBLANK(Glutamine!U74),"",Glutamine!U74)</f>
        <v/>
      </c>
      <c r="V83" s="238" t="str">
        <f>IF(ISBLANK(Glutamine!V74),"",Glutamine!V74)</f>
        <v/>
      </c>
      <c r="W83" s="238" t="str">
        <f>IF(ISBLANK(Glutamine!W74),"",Glutamine!W74)</f>
        <v/>
      </c>
      <c r="X83" s="238" t="str">
        <f>IF(ISBLANK(Glutamine!X74),"",Glutamine!X74)</f>
        <v/>
      </c>
      <c r="Y83" s="238" t="str">
        <f>IF(ISBLANK(Glutamine!Y74),"",Glutamine!Y74)</f>
        <v/>
      </c>
      <c r="Z83" s="238" t="str">
        <f>IF(ISBLANK(Glutamine!Z74),"",Glutamine!Z74)</f>
        <v/>
      </c>
      <c r="AA83" s="238" t="str">
        <f>IF(ISBLANK(Glutamine!AA74),"",Glutamine!AA74)</f>
        <v/>
      </c>
      <c r="AB83" s="238" t="str">
        <f>IF(ISBLANK(Glutamine!AB74),"",Glutamine!AB74)</f>
        <v/>
      </c>
      <c r="AC83" s="238" t="str">
        <f>IF(ISBLANK(Glutamine!AC74),"",Glutamine!AC74)</f>
        <v/>
      </c>
      <c r="AD83" s="238" t="str">
        <f>IF(ISBLANK(Glutamine!AD74),"",Glutamine!AD74)</f>
        <v/>
      </c>
      <c r="AE83" s="238" t="str">
        <f>IF(ISBLANK(Glutamine!AE74),"",Glutamine!AE74)</f>
        <v/>
      </c>
      <c r="AF83" s="238" t="str">
        <f>IF(ISBLANK(Glutamine!AF74),"",Glutamine!AF74)</f>
        <v/>
      </c>
      <c r="AG83" s="238" t="str">
        <f>IF(ISBLANK(Glutamine!AG74),"",Glutamine!AG74)</f>
        <v/>
      </c>
      <c r="AH83" s="238" t="str">
        <f>IF(ISBLANK(Glutamine!AH74),"",Glutamine!AH74)</f>
        <v/>
      </c>
      <c r="AI83" s="238" t="str">
        <f>IF(ISBLANK(Glutamine!AI74),"",Glutamine!AI74)</f>
        <v/>
      </c>
      <c r="AJ83" s="238" t="str">
        <f>IF(ISBLANK(Glutamine!AJ74),"",Glutamine!AJ74)</f>
        <v/>
      </c>
      <c r="AK83" s="238" t="str">
        <f>IF(ISBLANK(Glutamine!AK74),"",Glutamine!AK74)</f>
        <v/>
      </c>
      <c r="AL83" s="238" t="str">
        <f>IF(ISBLANK(Glutamine!AL74),"",Glutamine!AL74)</f>
        <v/>
      </c>
      <c r="AM83" s="238" t="str">
        <f>IF(ISBLANK(Glutamine!AM74),"",Glutamine!AM74)</f>
        <v/>
      </c>
      <c r="AN83" s="238" t="str">
        <f>IF(ISBLANK(Glutamine!AN74),"",Glutamine!AN74)</f>
        <v/>
      </c>
      <c r="AO83" s="238" t="str">
        <f>IF(ISBLANK(Glutamine!AO74),"",Glutamine!AO74)</f>
        <v/>
      </c>
      <c r="AP83" s="238" t="str">
        <f>IF(ISBLANK(Glutamine!AP74),"",Glutamine!AP74)</f>
        <v/>
      </c>
      <c r="AQ83" s="238" t="e">
        <f>IF(ISBLANK(Glutamine!#REF!),"",Glutamine!#REF!)</f>
        <v>#REF!</v>
      </c>
      <c r="AR83" s="238" t="e">
        <f>IF(ISBLANK(Glutamine!#REF!),"",Glutamine!#REF!)</f>
        <v>#REF!</v>
      </c>
      <c r="AS83" s="238" t="e">
        <f>IF(ISBLANK(Glutamine!#REF!),"",Glutamine!#REF!)</f>
        <v>#REF!</v>
      </c>
      <c r="AT83" s="238" t="e">
        <f>IF(ISBLANK(Glutamine!#REF!),"",Glutamine!#REF!)</f>
        <v>#REF!</v>
      </c>
      <c r="AU83" s="238" t="e">
        <f>IF(ISBLANK(Glutamine!#REF!),"",Glutamine!#REF!)</f>
        <v>#REF!</v>
      </c>
      <c r="AV83" s="238" t="e">
        <f>IF(ISBLANK(Glutamine!#REF!),"",Glutamine!#REF!)</f>
        <v>#REF!</v>
      </c>
      <c r="AW83" s="238" t="e">
        <f>IF(ISBLANK(Glutamine!#REF!),"",Glutamine!#REF!)</f>
        <v>#REF!</v>
      </c>
      <c r="AX83" s="238" t="e">
        <f>IF(ISBLANK(Glutamine!#REF!),"",Glutamine!#REF!)</f>
        <v>#REF!</v>
      </c>
      <c r="AY83" s="238" t="e">
        <f>IF(ISBLANK(Glutamine!#REF!),"",Glutamine!#REF!)</f>
        <v>#REF!</v>
      </c>
      <c r="AZ83" s="238" t="e">
        <f>IF(ISBLANK(Glutamine!#REF!),"",Glutamine!#REF!)</f>
        <v>#REF!</v>
      </c>
      <c r="BA83" s="238" t="e">
        <f>IF(ISBLANK(Glutamine!#REF!),"",Glutamine!#REF!)</f>
        <v>#REF!</v>
      </c>
      <c r="BB83" s="238" t="e">
        <f>IF(ISBLANK(Glutamine!#REF!),"",Glutamine!#REF!)</f>
        <v>#REF!</v>
      </c>
      <c r="BC83" s="238" t="e">
        <f>IF(ISBLANK(Glutamine!#REF!),"",Glutamine!#REF!)</f>
        <v>#REF!</v>
      </c>
      <c r="BD83" s="238" t="e">
        <f>IF(ISBLANK(Glutamine!#REF!),"",Glutamine!#REF!)</f>
        <v>#REF!</v>
      </c>
      <c r="BE83" s="238" t="e">
        <f>IF(ISBLANK(Glutamine!#REF!),"",Glutamine!#REF!)</f>
        <v>#REF!</v>
      </c>
      <c r="BF83" s="238" t="e">
        <f>IF(ISBLANK(Glutamine!#REF!),"",Glutamine!#REF!)</f>
        <v>#REF!</v>
      </c>
      <c r="BG83" s="238" t="e">
        <f>IF(ISBLANK(Glutamine!#REF!),"",Glutamine!#REF!)</f>
        <v>#REF!</v>
      </c>
      <c r="BH83" s="238" t="e">
        <f>IF(ISBLANK(Glutamine!#REF!),"",Glutamine!#REF!)</f>
        <v>#REF!</v>
      </c>
      <c r="BI83" s="238" t="e">
        <f>IF(ISBLANK(Glutamine!#REF!),"",Glutamine!#REF!)</f>
        <v>#REF!</v>
      </c>
      <c r="BJ83" s="238" t="e">
        <f>IF(ISBLANK(Glutamine!#REF!),"",Glutamine!#REF!)</f>
        <v>#REF!</v>
      </c>
      <c r="BK83" s="238" t="e">
        <f>IF(ISBLANK(Glutamine!#REF!),"",Glutamine!#REF!)</f>
        <v>#REF!</v>
      </c>
      <c r="BL83" s="238" t="e">
        <f>IF(ISBLANK(Glutamine!#REF!),"",Glutamine!#REF!)</f>
        <v>#REF!</v>
      </c>
      <c r="BM83" s="238" t="e">
        <f>IF(ISBLANK(Glutamine!#REF!),"",Glutamine!#REF!)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IF(Glutamine!B75&lt;&gt;0,Glutamine!$B$1,"")</f>
        <v/>
      </c>
      <c r="B84" s="238" t="str">
        <f>IF(ISBLANK(Glutamine!A75),"",Glutamine!A75)</f>
        <v/>
      </c>
      <c r="C84" s="245" t="str">
        <f>IF(ISBLANK(Glutamine!B75),"",Glutamine!B75)</f>
        <v/>
      </c>
      <c r="D84" s="246" t="str">
        <f>IF(ISBLANK(Glutamine!C75),"",Glutamine!C75)</f>
        <v/>
      </c>
      <c r="E84" s="238" t="str">
        <f>IF(ISBLANK(Glutamine!D75),"",Glutamine!D75)</f>
        <v/>
      </c>
      <c r="F84" s="238" t="str">
        <f>IF(ISBLANK(Glutamine!E75),"",Glutamine!E75)</f>
        <v/>
      </c>
      <c r="G84" s="238" t="str">
        <f>IF(ISBLANK(Glutamine!G75),"",Glutamine!G75)</f>
        <v/>
      </c>
      <c r="H84" s="238" t="str">
        <f>IF(ISBLANK(Glutamine!H75),"",Glutamine!H75)</f>
        <v/>
      </c>
      <c r="I84" s="238" t="str">
        <f>IF(ISBLANK(Glutamine!I75),"",Glutamine!I75)</f>
        <v/>
      </c>
      <c r="J84" s="238" t="str">
        <f>IF(ISBLANK(Glutamine!J75),"",Glutamine!J75)</f>
        <v/>
      </c>
      <c r="K84" s="238" t="str">
        <f>IF(ISBLANK(Glutamine!K75),"",Glutamine!K75)</f>
        <v/>
      </c>
      <c r="L84" s="238" t="str">
        <f>IF(ISBLANK(Glutamine!L75),"",Glutamine!L75)</f>
        <v/>
      </c>
      <c r="M84" s="238" t="str">
        <f>IF(ISBLANK(Glutamine!M75),"",Glutamine!M75)</f>
        <v/>
      </c>
      <c r="N84" s="238" t="str">
        <f>IF(ISBLANK(Glutamine!N75),"",Glutamine!N75)</f>
        <v/>
      </c>
      <c r="O84" s="238" t="str">
        <f>IF(ISBLANK(Glutamine!O75),"",Glutamine!O75)</f>
        <v/>
      </c>
      <c r="P84" s="238" t="str">
        <f>IF(ISBLANK(Glutamine!P75),"",Glutamine!P75)</f>
        <v/>
      </c>
      <c r="Q84" s="238" t="str">
        <f>IF(ISBLANK(Glutamine!Q75),"",Glutamine!Q75)</f>
        <v/>
      </c>
      <c r="R84" s="238" t="str">
        <f>IF(ISBLANK(Glutamine!R75),"",Glutamine!R75)</f>
        <v/>
      </c>
      <c r="S84" s="238" t="str">
        <f>IF(ISBLANK(Glutamine!S75),"",Glutamine!S75)</f>
        <v/>
      </c>
      <c r="T84" s="238" t="str">
        <f>IF(ISBLANK(Glutamine!T75),"",Glutamine!T75)</f>
        <v/>
      </c>
      <c r="U84" s="238" t="str">
        <f>IF(ISBLANK(Glutamine!U75),"",Glutamine!U75)</f>
        <v/>
      </c>
      <c r="V84" s="238" t="str">
        <f>IF(ISBLANK(Glutamine!V75),"",Glutamine!V75)</f>
        <v/>
      </c>
      <c r="W84" s="238" t="str">
        <f>IF(ISBLANK(Glutamine!W75),"",Glutamine!W75)</f>
        <v/>
      </c>
      <c r="X84" s="238" t="str">
        <f>IF(ISBLANK(Glutamine!X75),"",Glutamine!X75)</f>
        <v/>
      </c>
      <c r="Y84" s="238" t="str">
        <f>IF(ISBLANK(Glutamine!Y75),"",Glutamine!Y75)</f>
        <v/>
      </c>
      <c r="Z84" s="238" t="str">
        <f>IF(ISBLANK(Glutamine!Z75),"",Glutamine!Z75)</f>
        <v/>
      </c>
      <c r="AA84" s="238" t="str">
        <f>IF(ISBLANK(Glutamine!AA75),"",Glutamine!AA75)</f>
        <v/>
      </c>
      <c r="AB84" s="238" t="str">
        <f>IF(ISBLANK(Glutamine!AB75),"",Glutamine!AB75)</f>
        <v/>
      </c>
      <c r="AC84" s="238" t="str">
        <f>IF(ISBLANK(Glutamine!AC75),"",Glutamine!AC75)</f>
        <v/>
      </c>
      <c r="AD84" s="238" t="str">
        <f>IF(ISBLANK(Glutamine!AD75),"",Glutamine!AD75)</f>
        <v/>
      </c>
      <c r="AE84" s="238" t="str">
        <f>IF(ISBLANK(Glutamine!AE75),"",Glutamine!AE75)</f>
        <v/>
      </c>
      <c r="AF84" s="238" t="str">
        <f>IF(ISBLANK(Glutamine!AF75),"",Glutamine!AF75)</f>
        <v/>
      </c>
      <c r="AG84" s="238" t="str">
        <f>IF(ISBLANK(Glutamine!AG75),"",Glutamine!AG75)</f>
        <v/>
      </c>
      <c r="AH84" s="238" t="str">
        <f>IF(ISBLANK(Glutamine!AH75),"",Glutamine!AH75)</f>
        <v/>
      </c>
      <c r="AI84" s="238" t="str">
        <f>IF(ISBLANK(Glutamine!AI75),"",Glutamine!AI75)</f>
        <v/>
      </c>
      <c r="AJ84" s="238" t="str">
        <f>IF(ISBLANK(Glutamine!AJ75),"",Glutamine!AJ75)</f>
        <v/>
      </c>
      <c r="AK84" s="238" t="str">
        <f>IF(ISBLANK(Glutamine!AK75),"",Glutamine!AK75)</f>
        <v/>
      </c>
      <c r="AL84" s="238" t="str">
        <f>IF(ISBLANK(Glutamine!AL75),"",Glutamine!AL75)</f>
        <v/>
      </c>
      <c r="AM84" s="238" t="str">
        <f>IF(ISBLANK(Glutamine!AM75),"",Glutamine!AM75)</f>
        <v/>
      </c>
      <c r="AN84" s="238" t="str">
        <f>IF(ISBLANK(Glutamine!AN75),"",Glutamine!AN75)</f>
        <v/>
      </c>
      <c r="AO84" s="238" t="str">
        <f>IF(ISBLANK(Glutamine!AO75),"",Glutamine!AO75)</f>
        <v/>
      </c>
      <c r="AP84" s="238" t="str">
        <f>IF(ISBLANK(Glutamine!AP75),"",Glutamine!AP75)</f>
        <v/>
      </c>
      <c r="AQ84" s="238" t="e">
        <f>IF(ISBLANK(Glutamine!#REF!),"",Glutamine!#REF!)</f>
        <v>#REF!</v>
      </c>
      <c r="AR84" s="238" t="e">
        <f>IF(ISBLANK(Glutamine!#REF!),"",Glutamine!#REF!)</f>
        <v>#REF!</v>
      </c>
      <c r="AS84" s="238" t="e">
        <f>IF(ISBLANK(Glutamine!#REF!),"",Glutamine!#REF!)</f>
        <v>#REF!</v>
      </c>
      <c r="AT84" s="238" t="e">
        <f>IF(ISBLANK(Glutamine!#REF!),"",Glutamine!#REF!)</f>
        <v>#REF!</v>
      </c>
      <c r="AU84" s="238" t="e">
        <f>IF(ISBLANK(Glutamine!#REF!),"",Glutamine!#REF!)</f>
        <v>#REF!</v>
      </c>
      <c r="AV84" s="238" t="e">
        <f>IF(ISBLANK(Glutamine!#REF!),"",Glutamine!#REF!)</f>
        <v>#REF!</v>
      </c>
      <c r="AW84" s="238" t="e">
        <f>IF(ISBLANK(Glutamine!#REF!),"",Glutamine!#REF!)</f>
        <v>#REF!</v>
      </c>
      <c r="AX84" s="238" t="e">
        <f>IF(ISBLANK(Glutamine!#REF!),"",Glutamine!#REF!)</f>
        <v>#REF!</v>
      </c>
      <c r="AY84" s="238" t="e">
        <f>IF(ISBLANK(Glutamine!#REF!),"",Glutamine!#REF!)</f>
        <v>#REF!</v>
      </c>
      <c r="AZ84" s="238" t="e">
        <f>IF(ISBLANK(Glutamine!#REF!),"",Glutamine!#REF!)</f>
        <v>#REF!</v>
      </c>
      <c r="BA84" s="238" t="e">
        <f>IF(ISBLANK(Glutamine!#REF!),"",Glutamine!#REF!)</f>
        <v>#REF!</v>
      </c>
      <c r="BB84" s="238" t="e">
        <f>IF(ISBLANK(Glutamine!#REF!),"",Glutamine!#REF!)</f>
        <v>#REF!</v>
      </c>
      <c r="BC84" s="238" t="e">
        <f>IF(ISBLANK(Glutamine!#REF!),"",Glutamine!#REF!)</f>
        <v>#REF!</v>
      </c>
      <c r="BD84" s="238" t="e">
        <f>IF(ISBLANK(Glutamine!#REF!),"",Glutamine!#REF!)</f>
        <v>#REF!</v>
      </c>
      <c r="BE84" s="238" t="e">
        <f>IF(ISBLANK(Glutamine!#REF!),"",Glutamine!#REF!)</f>
        <v>#REF!</v>
      </c>
      <c r="BF84" s="238" t="e">
        <f>IF(ISBLANK(Glutamine!#REF!),"",Glutamine!#REF!)</f>
        <v>#REF!</v>
      </c>
      <c r="BG84" s="238" t="e">
        <f>IF(ISBLANK(Glutamine!#REF!),"",Glutamine!#REF!)</f>
        <v>#REF!</v>
      </c>
      <c r="BH84" s="238" t="e">
        <f>IF(ISBLANK(Glutamine!#REF!),"",Glutamine!#REF!)</f>
        <v>#REF!</v>
      </c>
      <c r="BI84" s="238" t="e">
        <f>IF(ISBLANK(Glutamine!#REF!),"",Glutamine!#REF!)</f>
        <v>#REF!</v>
      </c>
      <c r="BJ84" s="238" t="e">
        <f>IF(ISBLANK(Glutamine!#REF!),"",Glutamine!#REF!)</f>
        <v>#REF!</v>
      </c>
      <c r="BK84" s="238" t="e">
        <f>IF(ISBLANK(Glutamine!#REF!),"",Glutamine!#REF!)</f>
        <v>#REF!</v>
      </c>
      <c r="BL84" s="238" t="e">
        <f>IF(ISBLANK(Glutamine!#REF!),"",Glutamine!#REF!)</f>
        <v>#REF!</v>
      </c>
      <c r="BM84" s="238" t="e">
        <f>IF(ISBLANK(Glutamine!#REF!),"",Glutamine!#REF!)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IF(Glutamine!B76&lt;&gt;0,Glutamine!$B$1,"")</f>
        <v/>
      </c>
      <c r="B85" s="238" t="str">
        <f>IF(ISBLANK(Glutamine!A76),"",Glutamine!A76)</f>
        <v/>
      </c>
      <c r="C85" s="245" t="str">
        <f>IF(ISBLANK(Glutamine!B76),"",Glutamine!B76)</f>
        <v/>
      </c>
      <c r="D85" s="246" t="str">
        <f>IF(ISBLANK(Glutamine!C76),"",Glutamine!C76)</f>
        <v/>
      </c>
      <c r="E85" s="238" t="str">
        <f>IF(ISBLANK(Glutamine!D76),"",Glutamine!D76)</f>
        <v/>
      </c>
      <c r="F85" s="238" t="str">
        <f>IF(ISBLANK(Glutamine!E76),"",Glutamine!E76)</f>
        <v/>
      </c>
      <c r="G85" s="238" t="str">
        <f>IF(ISBLANK(Glutamine!G76),"",Glutamine!G76)</f>
        <v/>
      </c>
      <c r="H85" s="238" t="str">
        <f>IF(ISBLANK(Glutamine!H76),"",Glutamine!H76)</f>
        <v/>
      </c>
      <c r="I85" s="238" t="str">
        <f>IF(ISBLANK(Glutamine!I76),"",Glutamine!I76)</f>
        <v/>
      </c>
      <c r="J85" s="238" t="str">
        <f>IF(ISBLANK(Glutamine!J76),"",Glutamine!J76)</f>
        <v/>
      </c>
      <c r="K85" s="238" t="str">
        <f>IF(ISBLANK(Glutamine!K76),"",Glutamine!K76)</f>
        <v/>
      </c>
      <c r="L85" s="238" t="str">
        <f>IF(ISBLANK(Glutamine!L76),"",Glutamine!L76)</f>
        <v/>
      </c>
      <c r="M85" s="238" t="str">
        <f>IF(ISBLANK(Glutamine!M76),"",Glutamine!M76)</f>
        <v/>
      </c>
      <c r="N85" s="238" t="str">
        <f>IF(ISBLANK(Glutamine!N76),"",Glutamine!N76)</f>
        <v/>
      </c>
      <c r="O85" s="238" t="str">
        <f>IF(ISBLANK(Glutamine!O76),"",Glutamine!O76)</f>
        <v/>
      </c>
      <c r="P85" s="238" t="str">
        <f>IF(ISBLANK(Glutamine!P76),"",Glutamine!P76)</f>
        <v/>
      </c>
      <c r="Q85" s="238" t="str">
        <f>IF(ISBLANK(Glutamine!Q76),"",Glutamine!Q76)</f>
        <v/>
      </c>
      <c r="R85" s="238" t="str">
        <f>IF(ISBLANK(Glutamine!R76),"",Glutamine!R76)</f>
        <v/>
      </c>
      <c r="S85" s="238" t="str">
        <f>IF(ISBLANK(Glutamine!S76),"",Glutamine!S76)</f>
        <v/>
      </c>
      <c r="T85" s="238" t="str">
        <f>IF(ISBLANK(Glutamine!T76),"",Glutamine!T76)</f>
        <v/>
      </c>
      <c r="U85" s="238" t="str">
        <f>IF(ISBLANK(Glutamine!U76),"",Glutamine!U76)</f>
        <v/>
      </c>
      <c r="V85" s="238" t="str">
        <f>IF(ISBLANK(Glutamine!V76),"",Glutamine!V76)</f>
        <v/>
      </c>
      <c r="W85" s="238" t="str">
        <f>IF(ISBLANK(Glutamine!W76),"",Glutamine!W76)</f>
        <v/>
      </c>
      <c r="X85" s="238" t="str">
        <f>IF(ISBLANK(Glutamine!X76),"",Glutamine!X76)</f>
        <v/>
      </c>
      <c r="Y85" s="238" t="str">
        <f>IF(ISBLANK(Glutamine!Y76),"",Glutamine!Y76)</f>
        <v/>
      </c>
      <c r="Z85" s="238" t="str">
        <f>IF(ISBLANK(Glutamine!Z76),"",Glutamine!Z76)</f>
        <v/>
      </c>
      <c r="AA85" s="238" t="str">
        <f>IF(ISBLANK(Glutamine!AA76),"",Glutamine!AA76)</f>
        <v/>
      </c>
      <c r="AB85" s="238" t="str">
        <f>IF(ISBLANK(Glutamine!AB76),"",Glutamine!AB76)</f>
        <v/>
      </c>
      <c r="AC85" s="238" t="str">
        <f>IF(ISBLANK(Glutamine!AC76),"",Glutamine!AC76)</f>
        <v/>
      </c>
      <c r="AD85" s="238" t="str">
        <f>IF(ISBLANK(Glutamine!AD76),"",Glutamine!AD76)</f>
        <v/>
      </c>
      <c r="AE85" s="238" t="str">
        <f>IF(ISBLANK(Glutamine!AE76),"",Glutamine!AE76)</f>
        <v/>
      </c>
      <c r="AF85" s="238" t="str">
        <f>IF(ISBLANK(Glutamine!AF76),"",Glutamine!AF76)</f>
        <v/>
      </c>
      <c r="AG85" s="238" t="str">
        <f>IF(ISBLANK(Glutamine!AG76),"",Glutamine!AG76)</f>
        <v/>
      </c>
      <c r="AH85" s="238" t="str">
        <f>IF(ISBLANK(Glutamine!AH76),"",Glutamine!AH76)</f>
        <v/>
      </c>
      <c r="AI85" s="238" t="str">
        <f>IF(ISBLANK(Glutamine!AI76),"",Glutamine!AI76)</f>
        <v/>
      </c>
      <c r="AJ85" s="238" t="str">
        <f>IF(ISBLANK(Glutamine!AJ76),"",Glutamine!AJ76)</f>
        <v/>
      </c>
      <c r="AK85" s="238" t="str">
        <f>IF(ISBLANK(Glutamine!AK76),"",Glutamine!AK76)</f>
        <v/>
      </c>
      <c r="AL85" s="238" t="str">
        <f>IF(ISBLANK(Glutamine!AL76),"",Glutamine!AL76)</f>
        <v/>
      </c>
      <c r="AM85" s="238" t="str">
        <f>IF(ISBLANK(Glutamine!AM76),"",Glutamine!AM76)</f>
        <v/>
      </c>
      <c r="AN85" s="238" t="str">
        <f>IF(ISBLANK(Glutamine!AN76),"",Glutamine!AN76)</f>
        <v/>
      </c>
      <c r="AO85" s="238" t="str">
        <f>IF(ISBLANK(Glutamine!AO76),"",Glutamine!AO76)</f>
        <v/>
      </c>
      <c r="AP85" s="238" t="str">
        <f>IF(ISBLANK(Glutamine!AP76),"",Glutamine!AP76)</f>
        <v/>
      </c>
      <c r="AQ85" s="238" t="e">
        <f>IF(ISBLANK(Glutamine!#REF!),"",Glutamine!#REF!)</f>
        <v>#REF!</v>
      </c>
      <c r="AR85" s="238" t="e">
        <f>IF(ISBLANK(Glutamine!#REF!),"",Glutamine!#REF!)</f>
        <v>#REF!</v>
      </c>
      <c r="AS85" s="238" t="e">
        <f>IF(ISBLANK(Glutamine!#REF!),"",Glutamine!#REF!)</f>
        <v>#REF!</v>
      </c>
      <c r="AT85" s="238" t="e">
        <f>IF(ISBLANK(Glutamine!#REF!),"",Glutamine!#REF!)</f>
        <v>#REF!</v>
      </c>
      <c r="AU85" s="238" t="e">
        <f>IF(ISBLANK(Glutamine!#REF!),"",Glutamine!#REF!)</f>
        <v>#REF!</v>
      </c>
      <c r="AV85" s="238" t="e">
        <f>IF(ISBLANK(Glutamine!#REF!),"",Glutamine!#REF!)</f>
        <v>#REF!</v>
      </c>
      <c r="AW85" s="238" t="e">
        <f>IF(ISBLANK(Glutamine!#REF!),"",Glutamine!#REF!)</f>
        <v>#REF!</v>
      </c>
      <c r="AX85" s="238" t="e">
        <f>IF(ISBLANK(Glutamine!#REF!),"",Glutamine!#REF!)</f>
        <v>#REF!</v>
      </c>
      <c r="AY85" s="238" t="e">
        <f>IF(ISBLANK(Glutamine!#REF!),"",Glutamine!#REF!)</f>
        <v>#REF!</v>
      </c>
      <c r="AZ85" s="238" t="e">
        <f>IF(ISBLANK(Glutamine!#REF!),"",Glutamine!#REF!)</f>
        <v>#REF!</v>
      </c>
      <c r="BA85" s="238" t="e">
        <f>IF(ISBLANK(Glutamine!#REF!),"",Glutamine!#REF!)</f>
        <v>#REF!</v>
      </c>
      <c r="BB85" s="238" t="e">
        <f>IF(ISBLANK(Glutamine!#REF!),"",Glutamine!#REF!)</f>
        <v>#REF!</v>
      </c>
      <c r="BC85" s="238" t="e">
        <f>IF(ISBLANK(Glutamine!#REF!),"",Glutamine!#REF!)</f>
        <v>#REF!</v>
      </c>
      <c r="BD85" s="238" t="e">
        <f>IF(ISBLANK(Glutamine!#REF!),"",Glutamine!#REF!)</f>
        <v>#REF!</v>
      </c>
      <c r="BE85" s="238" t="e">
        <f>IF(ISBLANK(Glutamine!#REF!),"",Glutamine!#REF!)</f>
        <v>#REF!</v>
      </c>
      <c r="BF85" s="238" t="e">
        <f>IF(ISBLANK(Glutamine!#REF!),"",Glutamine!#REF!)</f>
        <v>#REF!</v>
      </c>
      <c r="BG85" s="238" t="e">
        <f>IF(ISBLANK(Glutamine!#REF!),"",Glutamine!#REF!)</f>
        <v>#REF!</v>
      </c>
      <c r="BH85" s="238" t="e">
        <f>IF(ISBLANK(Glutamine!#REF!),"",Glutamine!#REF!)</f>
        <v>#REF!</v>
      </c>
      <c r="BI85" s="238" t="e">
        <f>IF(ISBLANK(Glutamine!#REF!),"",Glutamine!#REF!)</f>
        <v>#REF!</v>
      </c>
      <c r="BJ85" s="238" t="e">
        <f>IF(ISBLANK(Glutamine!#REF!),"",Glutamine!#REF!)</f>
        <v>#REF!</v>
      </c>
      <c r="BK85" s="238" t="e">
        <f>IF(ISBLANK(Glutamine!#REF!),"",Glutamine!#REF!)</f>
        <v>#REF!</v>
      </c>
      <c r="BL85" s="238" t="e">
        <f>IF(ISBLANK(Glutamine!#REF!),"",Glutamine!#REF!)</f>
        <v>#REF!</v>
      </c>
      <c r="BM85" s="238" t="e">
        <f>IF(ISBLANK(Glutamine!#REF!),"",Glutamine!#REF!)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IF(Glutamine!B77&lt;&gt;0,Glutamine!$B$1,"")</f>
        <v/>
      </c>
      <c r="B86" s="238" t="str">
        <f>IF(ISBLANK(Glutamine!A77),"",Glutamine!A77)</f>
        <v/>
      </c>
      <c r="C86" s="245" t="str">
        <f>IF(ISBLANK(Glutamine!B77),"",Glutamine!B77)</f>
        <v/>
      </c>
      <c r="D86" s="246" t="str">
        <f>IF(ISBLANK(Glutamine!C77),"",Glutamine!C77)</f>
        <v/>
      </c>
      <c r="E86" s="238" t="str">
        <f>IF(ISBLANK(Glutamine!D77),"",Glutamine!D77)</f>
        <v/>
      </c>
      <c r="F86" s="238" t="str">
        <f>IF(ISBLANK(Glutamine!E77),"",Glutamine!E77)</f>
        <v/>
      </c>
      <c r="G86" s="238" t="str">
        <f>IF(ISBLANK(Glutamine!G77),"",Glutamine!G77)</f>
        <v/>
      </c>
      <c r="H86" s="238" t="str">
        <f>IF(ISBLANK(Glutamine!H77),"",Glutamine!H77)</f>
        <v/>
      </c>
      <c r="I86" s="238" t="str">
        <f>IF(ISBLANK(Glutamine!I77),"",Glutamine!I77)</f>
        <v/>
      </c>
      <c r="J86" s="238" t="str">
        <f>IF(ISBLANK(Glutamine!J77),"",Glutamine!J77)</f>
        <v/>
      </c>
      <c r="K86" s="238" t="str">
        <f>IF(ISBLANK(Glutamine!K77),"",Glutamine!K77)</f>
        <v/>
      </c>
      <c r="L86" s="238" t="str">
        <f>IF(ISBLANK(Glutamine!L77),"",Glutamine!L77)</f>
        <v/>
      </c>
      <c r="M86" s="238" t="str">
        <f>IF(ISBLANK(Glutamine!M77),"",Glutamine!M77)</f>
        <v/>
      </c>
      <c r="N86" s="238" t="str">
        <f>IF(ISBLANK(Glutamine!N77),"",Glutamine!N77)</f>
        <v/>
      </c>
      <c r="O86" s="238" t="str">
        <f>IF(ISBLANK(Glutamine!O77),"",Glutamine!O77)</f>
        <v/>
      </c>
      <c r="P86" s="238" t="str">
        <f>IF(ISBLANK(Glutamine!P77),"",Glutamine!P77)</f>
        <v/>
      </c>
      <c r="Q86" s="238" t="str">
        <f>IF(ISBLANK(Glutamine!Q77),"",Glutamine!Q77)</f>
        <v/>
      </c>
      <c r="R86" s="238" t="str">
        <f>IF(ISBLANK(Glutamine!R77),"",Glutamine!R77)</f>
        <v/>
      </c>
      <c r="S86" s="238" t="str">
        <f>IF(ISBLANK(Glutamine!S77),"",Glutamine!S77)</f>
        <v/>
      </c>
      <c r="T86" s="238" t="str">
        <f>IF(ISBLANK(Glutamine!T77),"",Glutamine!T77)</f>
        <v/>
      </c>
      <c r="U86" s="238" t="str">
        <f>IF(ISBLANK(Glutamine!U77),"",Glutamine!U77)</f>
        <v/>
      </c>
      <c r="V86" s="238" t="str">
        <f>IF(ISBLANK(Glutamine!V77),"",Glutamine!V77)</f>
        <v/>
      </c>
      <c r="W86" s="238" t="str">
        <f>IF(ISBLANK(Glutamine!W77),"",Glutamine!W77)</f>
        <v/>
      </c>
      <c r="X86" s="238" t="str">
        <f>IF(ISBLANK(Glutamine!X77),"",Glutamine!X77)</f>
        <v/>
      </c>
      <c r="Y86" s="238" t="str">
        <f>IF(ISBLANK(Glutamine!Y77),"",Glutamine!Y77)</f>
        <v/>
      </c>
      <c r="Z86" s="238" t="str">
        <f>IF(ISBLANK(Glutamine!Z77),"",Glutamine!Z77)</f>
        <v/>
      </c>
      <c r="AA86" s="238" t="str">
        <f>IF(ISBLANK(Glutamine!AA77),"",Glutamine!AA77)</f>
        <v/>
      </c>
      <c r="AB86" s="238" t="str">
        <f>IF(ISBLANK(Glutamine!AB77),"",Glutamine!AB77)</f>
        <v/>
      </c>
      <c r="AC86" s="238" t="str">
        <f>IF(ISBLANK(Glutamine!AC77),"",Glutamine!AC77)</f>
        <v/>
      </c>
      <c r="AD86" s="238" t="str">
        <f>IF(ISBLANK(Glutamine!AD77),"",Glutamine!AD77)</f>
        <v/>
      </c>
      <c r="AE86" s="238" t="str">
        <f>IF(ISBLANK(Glutamine!AE77),"",Glutamine!AE77)</f>
        <v/>
      </c>
      <c r="AF86" s="238" t="str">
        <f>IF(ISBLANK(Glutamine!AF77),"",Glutamine!AF77)</f>
        <v/>
      </c>
      <c r="AG86" s="238" t="str">
        <f>IF(ISBLANK(Glutamine!AG77),"",Glutamine!AG77)</f>
        <v/>
      </c>
      <c r="AH86" s="238" t="str">
        <f>IF(ISBLANK(Glutamine!AH77),"",Glutamine!AH77)</f>
        <v/>
      </c>
      <c r="AI86" s="238" t="str">
        <f>IF(ISBLANK(Glutamine!AI77),"",Glutamine!AI77)</f>
        <v/>
      </c>
      <c r="AJ86" s="238" t="str">
        <f>IF(ISBLANK(Glutamine!AJ77),"",Glutamine!AJ77)</f>
        <v/>
      </c>
      <c r="AK86" s="238" t="str">
        <f>IF(ISBLANK(Glutamine!AK77),"",Glutamine!AK77)</f>
        <v/>
      </c>
      <c r="AL86" s="238" t="str">
        <f>IF(ISBLANK(Glutamine!AL77),"",Glutamine!AL77)</f>
        <v/>
      </c>
      <c r="AM86" s="238" t="str">
        <f>IF(ISBLANK(Glutamine!AM77),"",Glutamine!AM77)</f>
        <v/>
      </c>
      <c r="AN86" s="238" t="str">
        <f>IF(ISBLANK(Glutamine!AN77),"",Glutamine!AN77)</f>
        <v/>
      </c>
      <c r="AO86" s="238" t="str">
        <f>IF(ISBLANK(Glutamine!AO77),"",Glutamine!AO77)</f>
        <v/>
      </c>
      <c r="AP86" s="238" t="str">
        <f>IF(ISBLANK(Glutamine!AP77),"",Glutamine!AP77)</f>
        <v/>
      </c>
      <c r="AQ86" s="238" t="e">
        <f>IF(ISBLANK(Glutamine!#REF!),"",Glutamine!#REF!)</f>
        <v>#REF!</v>
      </c>
      <c r="AR86" s="238" t="e">
        <f>IF(ISBLANK(Glutamine!#REF!),"",Glutamine!#REF!)</f>
        <v>#REF!</v>
      </c>
      <c r="AS86" s="238" t="e">
        <f>IF(ISBLANK(Glutamine!#REF!),"",Glutamine!#REF!)</f>
        <v>#REF!</v>
      </c>
      <c r="AT86" s="238" t="e">
        <f>IF(ISBLANK(Glutamine!#REF!),"",Glutamine!#REF!)</f>
        <v>#REF!</v>
      </c>
      <c r="AU86" s="238" t="e">
        <f>IF(ISBLANK(Glutamine!#REF!),"",Glutamine!#REF!)</f>
        <v>#REF!</v>
      </c>
      <c r="AV86" s="238" t="e">
        <f>IF(ISBLANK(Glutamine!#REF!),"",Glutamine!#REF!)</f>
        <v>#REF!</v>
      </c>
      <c r="AW86" s="238" t="e">
        <f>IF(ISBLANK(Glutamine!#REF!),"",Glutamine!#REF!)</f>
        <v>#REF!</v>
      </c>
      <c r="AX86" s="238" t="e">
        <f>IF(ISBLANK(Glutamine!#REF!),"",Glutamine!#REF!)</f>
        <v>#REF!</v>
      </c>
      <c r="AY86" s="238" t="e">
        <f>IF(ISBLANK(Glutamine!#REF!),"",Glutamine!#REF!)</f>
        <v>#REF!</v>
      </c>
      <c r="AZ86" s="238" t="e">
        <f>IF(ISBLANK(Glutamine!#REF!),"",Glutamine!#REF!)</f>
        <v>#REF!</v>
      </c>
      <c r="BA86" s="238" t="e">
        <f>IF(ISBLANK(Glutamine!#REF!),"",Glutamine!#REF!)</f>
        <v>#REF!</v>
      </c>
      <c r="BB86" s="238" t="e">
        <f>IF(ISBLANK(Glutamine!#REF!),"",Glutamine!#REF!)</f>
        <v>#REF!</v>
      </c>
      <c r="BC86" s="238" t="e">
        <f>IF(ISBLANK(Glutamine!#REF!),"",Glutamine!#REF!)</f>
        <v>#REF!</v>
      </c>
      <c r="BD86" s="238" t="e">
        <f>IF(ISBLANK(Glutamine!#REF!),"",Glutamine!#REF!)</f>
        <v>#REF!</v>
      </c>
      <c r="BE86" s="238" t="e">
        <f>IF(ISBLANK(Glutamine!#REF!),"",Glutamine!#REF!)</f>
        <v>#REF!</v>
      </c>
      <c r="BF86" s="238" t="e">
        <f>IF(ISBLANK(Glutamine!#REF!),"",Glutamine!#REF!)</f>
        <v>#REF!</v>
      </c>
      <c r="BG86" s="238" t="e">
        <f>IF(ISBLANK(Glutamine!#REF!),"",Glutamine!#REF!)</f>
        <v>#REF!</v>
      </c>
      <c r="BH86" s="238" t="e">
        <f>IF(ISBLANK(Glutamine!#REF!),"",Glutamine!#REF!)</f>
        <v>#REF!</v>
      </c>
      <c r="BI86" s="238" t="e">
        <f>IF(ISBLANK(Glutamine!#REF!),"",Glutamine!#REF!)</f>
        <v>#REF!</v>
      </c>
      <c r="BJ86" s="238" t="e">
        <f>IF(ISBLANK(Glutamine!#REF!),"",Glutamine!#REF!)</f>
        <v>#REF!</v>
      </c>
      <c r="BK86" s="238" t="e">
        <f>IF(ISBLANK(Glutamine!#REF!),"",Glutamine!#REF!)</f>
        <v>#REF!</v>
      </c>
      <c r="BL86" s="238" t="e">
        <f>IF(ISBLANK(Glutamine!#REF!),"",Glutamine!#REF!)</f>
        <v>#REF!</v>
      </c>
      <c r="BM86" s="238" t="e">
        <f>IF(ISBLANK(Glutamine!#REF!),"",Glutamine!#REF!)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IF(Glutamine!B78&lt;&gt;0,Glutamine!$B$1,"")</f>
        <v/>
      </c>
      <c r="B87" s="238" t="str">
        <f>IF(ISBLANK(Glutamine!A78),"",Glutamine!A78)</f>
        <v/>
      </c>
      <c r="C87" s="245" t="str">
        <f>IF(ISBLANK(Glutamine!B78),"",Glutamine!B78)</f>
        <v/>
      </c>
      <c r="D87" s="246" t="str">
        <f>IF(ISBLANK(Glutamine!C78),"",Glutamine!C78)</f>
        <v/>
      </c>
      <c r="E87" s="238" t="str">
        <f>IF(ISBLANK(Glutamine!D78),"",Glutamine!D78)</f>
        <v/>
      </c>
      <c r="F87" s="238" t="str">
        <f>IF(ISBLANK(Glutamine!E78),"",Glutamine!E78)</f>
        <v/>
      </c>
      <c r="G87" s="238" t="str">
        <f>IF(ISBLANK(Glutamine!G78),"",Glutamine!G78)</f>
        <v/>
      </c>
      <c r="H87" s="238" t="str">
        <f>IF(ISBLANK(Glutamine!H78),"",Glutamine!H78)</f>
        <v/>
      </c>
      <c r="I87" s="238" t="str">
        <f>IF(ISBLANK(Glutamine!I78),"",Glutamine!I78)</f>
        <v/>
      </c>
      <c r="J87" s="238" t="str">
        <f>IF(ISBLANK(Glutamine!J78),"",Glutamine!J78)</f>
        <v/>
      </c>
      <c r="K87" s="238" t="str">
        <f>IF(ISBLANK(Glutamine!K78),"",Glutamine!K78)</f>
        <v/>
      </c>
      <c r="L87" s="238" t="str">
        <f>IF(ISBLANK(Glutamine!L78),"",Glutamine!L78)</f>
        <v/>
      </c>
      <c r="M87" s="238" t="str">
        <f>IF(ISBLANK(Glutamine!M78),"",Glutamine!M78)</f>
        <v/>
      </c>
      <c r="N87" s="238" t="str">
        <f>IF(ISBLANK(Glutamine!N78),"",Glutamine!N78)</f>
        <v/>
      </c>
      <c r="O87" s="238" t="str">
        <f>IF(ISBLANK(Glutamine!O78),"",Glutamine!O78)</f>
        <v/>
      </c>
      <c r="P87" s="238" t="str">
        <f>IF(ISBLANK(Glutamine!P78),"",Glutamine!P78)</f>
        <v/>
      </c>
      <c r="Q87" s="238" t="str">
        <f>IF(ISBLANK(Glutamine!Q78),"",Glutamine!Q78)</f>
        <v/>
      </c>
      <c r="R87" s="238" t="str">
        <f>IF(ISBLANK(Glutamine!R78),"",Glutamine!R78)</f>
        <v/>
      </c>
      <c r="S87" s="238" t="str">
        <f>IF(ISBLANK(Glutamine!S78),"",Glutamine!S78)</f>
        <v/>
      </c>
      <c r="T87" s="238" t="str">
        <f>IF(ISBLANK(Glutamine!T78),"",Glutamine!T78)</f>
        <v/>
      </c>
      <c r="U87" s="238" t="str">
        <f>IF(ISBLANK(Glutamine!U78),"",Glutamine!U78)</f>
        <v/>
      </c>
      <c r="V87" s="238" t="str">
        <f>IF(ISBLANK(Glutamine!V78),"",Glutamine!V78)</f>
        <v/>
      </c>
      <c r="W87" s="238" t="str">
        <f>IF(ISBLANK(Glutamine!W78),"",Glutamine!W78)</f>
        <v/>
      </c>
      <c r="X87" s="238" t="str">
        <f>IF(ISBLANK(Glutamine!X78),"",Glutamine!X78)</f>
        <v/>
      </c>
      <c r="Y87" s="238" t="str">
        <f>IF(ISBLANK(Glutamine!Y78),"",Glutamine!Y78)</f>
        <v/>
      </c>
      <c r="Z87" s="238" t="str">
        <f>IF(ISBLANK(Glutamine!Z78),"",Glutamine!Z78)</f>
        <v/>
      </c>
      <c r="AA87" s="238" t="str">
        <f>IF(ISBLANK(Glutamine!AA78),"",Glutamine!AA78)</f>
        <v/>
      </c>
      <c r="AB87" s="238" t="str">
        <f>IF(ISBLANK(Glutamine!AB78),"",Glutamine!AB78)</f>
        <v/>
      </c>
      <c r="AC87" s="238" t="str">
        <f>IF(ISBLANK(Glutamine!AC78),"",Glutamine!AC78)</f>
        <v/>
      </c>
      <c r="AD87" s="238" t="str">
        <f>IF(ISBLANK(Glutamine!AD78),"",Glutamine!AD78)</f>
        <v/>
      </c>
      <c r="AE87" s="238" t="str">
        <f>IF(ISBLANK(Glutamine!AE78),"",Glutamine!AE78)</f>
        <v/>
      </c>
      <c r="AF87" s="238" t="str">
        <f>IF(ISBLANK(Glutamine!AF78),"",Glutamine!AF78)</f>
        <v/>
      </c>
      <c r="AG87" s="238" t="str">
        <f>IF(ISBLANK(Glutamine!AG78),"",Glutamine!AG78)</f>
        <v/>
      </c>
      <c r="AH87" s="238" t="str">
        <f>IF(ISBLANK(Glutamine!AH78),"",Glutamine!AH78)</f>
        <v/>
      </c>
      <c r="AI87" s="238" t="str">
        <f>IF(ISBLANK(Glutamine!AI78),"",Glutamine!AI78)</f>
        <v/>
      </c>
      <c r="AJ87" s="238" t="str">
        <f>IF(ISBLANK(Glutamine!AJ78),"",Glutamine!AJ78)</f>
        <v/>
      </c>
      <c r="AK87" s="238" t="str">
        <f>IF(ISBLANK(Glutamine!AK78),"",Glutamine!AK78)</f>
        <v/>
      </c>
      <c r="AL87" s="238" t="str">
        <f>IF(ISBLANK(Glutamine!AL78),"",Glutamine!AL78)</f>
        <v/>
      </c>
      <c r="AM87" s="238" t="str">
        <f>IF(ISBLANK(Glutamine!AM78),"",Glutamine!AM78)</f>
        <v/>
      </c>
      <c r="AN87" s="238" t="str">
        <f>IF(ISBLANK(Glutamine!AN78),"",Glutamine!AN78)</f>
        <v/>
      </c>
      <c r="AO87" s="238" t="str">
        <f>IF(ISBLANK(Glutamine!AO78),"",Glutamine!AO78)</f>
        <v/>
      </c>
      <c r="AP87" s="238" t="str">
        <f>IF(ISBLANK(Glutamine!AP78),"",Glutamine!AP78)</f>
        <v/>
      </c>
      <c r="AQ87" s="238" t="e">
        <f>IF(ISBLANK(Glutamine!#REF!),"",Glutamine!#REF!)</f>
        <v>#REF!</v>
      </c>
      <c r="AR87" s="238" t="e">
        <f>IF(ISBLANK(Glutamine!#REF!),"",Glutamine!#REF!)</f>
        <v>#REF!</v>
      </c>
      <c r="AS87" s="238" t="e">
        <f>IF(ISBLANK(Glutamine!#REF!),"",Glutamine!#REF!)</f>
        <v>#REF!</v>
      </c>
      <c r="AT87" s="238" t="e">
        <f>IF(ISBLANK(Glutamine!#REF!),"",Glutamine!#REF!)</f>
        <v>#REF!</v>
      </c>
      <c r="AU87" s="238" t="e">
        <f>IF(ISBLANK(Glutamine!#REF!),"",Glutamine!#REF!)</f>
        <v>#REF!</v>
      </c>
      <c r="AV87" s="238" t="e">
        <f>IF(ISBLANK(Glutamine!#REF!),"",Glutamine!#REF!)</f>
        <v>#REF!</v>
      </c>
      <c r="AW87" s="238" t="e">
        <f>IF(ISBLANK(Glutamine!#REF!),"",Glutamine!#REF!)</f>
        <v>#REF!</v>
      </c>
      <c r="AX87" s="238" t="e">
        <f>IF(ISBLANK(Glutamine!#REF!),"",Glutamine!#REF!)</f>
        <v>#REF!</v>
      </c>
      <c r="AY87" s="238" t="e">
        <f>IF(ISBLANK(Glutamine!#REF!),"",Glutamine!#REF!)</f>
        <v>#REF!</v>
      </c>
      <c r="AZ87" s="238" t="e">
        <f>IF(ISBLANK(Glutamine!#REF!),"",Glutamine!#REF!)</f>
        <v>#REF!</v>
      </c>
      <c r="BA87" s="238" t="e">
        <f>IF(ISBLANK(Glutamine!#REF!),"",Glutamine!#REF!)</f>
        <v>#REF!</v>
      </c>
      <c r="BB87" s="238" t="e">
        <f>IF(ISBLANK(Glutamine!#REF!),"",Glutamine!#REF!)</f>
        <v>#REF!</v>
      </c>
      <c r="BC87" s="238" t="e">
        <f>IF(ISBLANK(Glutamine!#REF!),"",Glutamine!#REF!)</f>
        <v>#REF!</v>
      </c>
      <c r="BD87" s="238" t="e">
        <f>IF(ISBLANK(Glutamine!#REF!),"",Glutamine!#REF!)</f>
        <v>#REF!</v>
      </c>
      <c r="BE87" s="238" t="e">
        <f>IF(ISBLANK(Glutamine!#REF!),"",Glutamine!#REF!)</f>
        <v>#REF!</v>
      </c>
      <c r="BF87" s="238" t="e">
        <f>IF(ISBLANK(Glutamine!#REF!),"",Glutamine!#REF!)</f>
        <v>#REF!</v>
      </c>
      <c r="BG87" s="238" t="e">
        <f>IF(ISBLANK(Glutamine!#REF!),"",Glutamine!#REF!)</f>
        <v>#REF!</v>
      </c>
      <c r="BH87" s="238" t="e">
        <f>IF(ISBLANK(Glutamine!#REF!),"",Glutamine!#REF!)</f>
        <v>#REF!</v>
      </c>
      <c r="BI87" s="238" t="e">
        <f>IF(ISBLANK(Glutamine!#REF!),"",Glutamine!#REF!)</f>
        <v>#REF!</v>
      </c>
      <c r="BJ87" s="238" t="e">
        <f>IF(ISBLANK(Glutamine!#REF!),"",Glutamine!#REF!)</f>
        <v>#REF!</v>
      </c>
      <c r="BK87" s="238" t="e">
        <f>IF(ISBLANK(Glutamine!#REF!),"",Glutamine!#REF!)</f>
        <v>#REF!</v>
      </c>
      <c r="BL87" s="238" t="e">
        <f>IF(ISBLANK(Glutamine!#REF!),"",Glutamine!#REF!)</f>
        <v>#REF!</v>
      </c>
      <c r="BM87" s="238" t="e">
        <f>IF(ISBLANK(Glutamine!#REF!),"",Glutamine!#REF!)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IF(Glutamine!B79&lt;&gt;0,Glutamine!$B$1,"")</f>
        <v/>
      </c>
      <c r="B88" s="238" t="str">
        <f>IF(ISBLANK(Glutamine!A79),"",Glutamine!A79)</f>
        <v/>
      </c>
      <c r="C88" s="245" t="str">
        <f>IF(ISBLANK(Glutamine!B79),"",Glutamine!B79)</f>
        <v/>
      </c>
      <c r="D88" s="246" t="str">
        <f>IF(ISBLANK(Glutamine!C79),"",Glutamine!C79)</f>
        <v/>
      </c>
      <c r="E88" s="238" t="str">
        <f>IF(ISBLANK(Glutamine!D79),"",Glutamine!D79)</f>
        <v/>
      </c>
      <c r="F88" s="238" t="str">
        <f>IF(ISBLANK(Glutamine!E79),"",Glutamine!E79)</f>
        <v/>
      </c>
      <c r="G88" s="238" t="str">
        <f>IF(ISBLANK(Glutamine!G79),"",Glutamine!G79)</f>
        <v/>
      </c>
      <c r="H88" s="238" t="str">
        <f>IF(ISBLANK(Glutamine!H79),"",Glutamine!H79)</f>
        <v/>
      </c>
      <c r="I88" s="238" t="str">
        <f>IF(ISBLANK(Glutamine!I79),"",Glutamine!I79)</f>
        <v/>
      </c>
      <c r="J88" s="238" t="str">
        <f>IF(ISBLANK(Glutamine!J79),"",Glutamine!J79)</f>
        <v/>
      </c>
      <c r="K88" s="238" t="str">
        <f>IF(ISBLANK(Glutamine!K79),"",Glutamine!K79)</f>
        <v/>
      </c>
      <c r="L88" s="238" t="str">
        <f>IF(ISBLANK(Glutamine!L79),"",Glutamine!L79)</f>
        <v/>
      </c>
      <c r="M88" s="238" t="str">
        <f>IF(ISBLANK(Glutamine!M79),"",Glutamine!M79)</f>
        <v/>
      </c>
      <c r="N88" s="238" t="str">
        <f>IF(ISBLANK(Glutamine!N79),"",Glutamine!N79)</f>
        <v/>
      </c>
      <c r="O88" s="238" t="str">
        <f>IF(ISBLANK(Glutamine!O79),"",Glutamine!O79)</f>
        <v/>
      </c>
      <c r="P88" s="238" t="str">
        <f>IF(ISBLANK(Glutamine!P79),"",Glutamine!P79)</f>
        <v/>
      </c>
      <c r="Q88" s="238" t="str">
        <f>IF(ISBLANK(Glutamine!Q79),"",Glutamine!Q79)</f>
        <v/>
      </c>
      <c r="R88" s="238" t="str">
        <f>IF(ISBLANK(Glutamine!R79),"",Glutamine!R79)</f>
        <v/>
      </c>
      <c r="S88" s="238" t="str">
        <f>IF(ISBLANK(Glutamine!S79),"",Glutamine!S79)</f>
        <v/>
      </c>
      <c r="T88" s="238" t="str">
        <f>IF(ISBLANK(Glutamine!T79),"",Glutamine!T79)</f>
        <v/>
      </c>
      <c r="U88" s="238" t="str">
        <f>IF(ISBLANK(Glutamine!U79),"",Glutamine!U79)</f>
        <v/>
      </c>
      <c r="V88" s="238" t="str">
        <f>IF(ISBLANK(Glutamine!V79),"",Glutamine!V79)</f>
        <v/>
      </c>
      <c r="W88" s="238" t="str">
        <f>IF(ISBLANK(Glutamine!W79),"",Glutamine!W79)</f>
        <v/>
      </c>
      <c r="X88" s="238" t="str">
        <f>IF(ISBLANK(Glutamine!X79),"",Glutamine!X79)</f>
        <v/>
      </c>
      <c r="Y88" s="238" t="str">
        <f>IF(ISBLANK(Glutamine!Y79),"",Glutamine!Y79)</f>
        <v/>
      </c>
      <c r="Z88" s="238" t="str">
        <f>IF(ISBLANK(Glutamine!Z79),"",Glutamine!Z79)</f>
        <v/>
      </c>
      <c r="AA88" s="238" t="str">
        <f>IF(ISBLANK(Glutamine!AA79),"",Glutamine!AA79)</f>
        <v/>
      </c>
      <c r="AB88" s="238" t="str">
        <f>IF(ISBLANK(Glutamine!AB79),"",Glutamine!AB79)</f>
        <v/>
      </c>
      <c r="AC88" s="238" t="str">
        <f>IF(ISBLANK(Glutamine!AC79),"",Glutamine!AC79)</f>
        <v/>
      </c>
      <c r="AD88" s="238" t="str">
        <f>IF(ISBLANK(Glutamine!AD79),"",Glutamine!AD79)</f>
        <v/>
      </c>
      <c r="AE88" s="238" t="str">
        <f>IF(ISBLANK(Glutamine!AE79),"",Glutamine!AE79)</f>
        <v/>
      </c>
      <c r="AF88" s="238" t="str">
        <f>IF(ISBLANK(Glutamine!AF79),"",Glutamine!AF79)</f>
        <v/>
      </c>
      <c r="AG88" s="238" t="str">
        <f>IF(ISBLANK(Glutamine!AG79),"",Glutamine!AG79)</f>
        <v/>
      </c>
      <c r="AH88" s="238" t="str">
        <f>IF(ISBLANK(Glutamine!AH79),"",Glutamine!AH79)</f>
        <v/>
      </c>
      <c r="AI88" s="238" t="str">
        <f>IF(ISBLANK(Glutamine!AI79),"",Glutamine!AI79)</f>
        <v/>
      </c>
      <c r="AJ88" s="238" t="str">
        <f>IF(ISBLANK(Glutamine!AJ79),"",Glutamine!AJ79)</f>
        <v/>
      </c>
      <c r="AK88" s="238" t="str">
        <f>IF(ISBLANK(Glutamine!AK79),"",Glutamine!AK79)</f>
        <v/>
      </c>
      <c r="AL88" s="238" t="str">
        <f>IF(ISBLANK(Glutamine!AL79),"",Glutamine!AL79)</f>
        <v/>
      </c>
      <c r="AM88" s="238" t="str">
        <f>IF(ISBLANK(Glutamine!AM79),"",Glutamine!AM79)</f>
        <v/>
      </c>
      <c r="AN88" s="238" t="str">
        <f>IF(ISBLANK(Glutamine!AN79),"",Glutamine!AN79)</f>
        <v/>
      </c>
      <c r="AO88" s="238" t="str">
        <f>IF(ISBLANK(Glutamine!AO79),"",Glutamine!AO79)</f>
        <v/>
      </c>
      <c r="AP88" s="238" t="str">
        <f>IF(ISBLANK(Glutamine!AP79),"",Glutamine!AP79)</f>
        <v/>
      </c>
      <c r="AQ88" s="238" t="e">
        <f>IF(ISBLANK(Glutamine!#REF!),"",Glutamine!#REF!)</f>
        <v>#REF!</v>
      </c>
      <c r="AR88" s="238" t="e">
        <f>IF(ISBLANK(Glutamine!#REF!),"",Glutamine!#REF!)</f>
        <v>#REF!</v>
      </c>
      <c r="AS88" s="238" t="e">
        <f>IF(ISBLANK(Glutamine!#REF!),"",Glutamine!#REF!)</f>
        <v>#REF!</v>
      </c>
      <c r="AT88" s="238" t="e">
        <f>IF(ISBLANK(Glutamine!#REF!),"",Glutamine!#REF!)</f>
        <v>#REF!</v>
      </c>
      <c r="AU88" s="238" t="e">
        <f>IF(ISBLANK(Glutamine!#REF!),"",Glutamine!#REF!)</f>
        <v>#REF!</v>
      </c>
      <c r="AV88" s="238" t="e">
        <f>IF(ISBLANK(Glutamine!#REF!),"",Glutamine!#REF!)</f>
        <v>#REF!</v>
      </c>
      <c r="AW88" s="238" t="e">
        <f>IF(ISBLANK(Glutamine!#REF!),"",Glutamine!#REF!)</f>
        <v>#REF!</v>
      </c>
      <c r="AX88" s="238" t="e">
        <f>IF(ISBLANK(Glutamine!#REF!),"",Glutamine!#REF!)</f>
        <v>#REF!</v>
      </c>
      <c r="AY88" s="238" t="e">
        <f>IF(ISBLANK(Glutamine!#REF!),"",Glutamine!#REF!)</f>
        <v>#REF!</v>
      </c>
      <c r="AZ88" s="238" t="e">
        <f>IF(ISBLANK(Glutamine!#REF!),"",Glutamine!#REF!)</f>
        <v>#REF!</v>
      </c>
      <c r="BA88" s="238" t="e">
        <f>IF(ISBLANK(Glutamine!#REF!),"",Glutamine!#REF!)</f>
        <v>#REF!</v>
      </c>
      <c r="BB88" s="238" t="e">
        <f>IF(ISBLANK(Glutamine!#REF!),"",Glutamine!#REF!)</f>
        <v>#REF!</v>
      </c>
      <c r="BC88" s="238" t="e">
        <f>IF(ISBLANK(Glutamine!#REF!),"",Glutamine!#REF!)</f>
        <v>#REF!</v>
      </c>
      <c r="BD88" s="238" t="e">
        <f>IF(ISBLANK(Glutamine!#REF!),"",Glutamine!#REF!)</f>
        <v>#REF!</v>
      </c>
      <c r="BE88" s="238" t="e">
        <f>IF(ISBLANK(Glutamine!#REF!),"",Glutamine!#REF!)</f>
        <v>#REF!</v>
      </c>
      <c r="BF88" s="238" t="e">
        <f>IF(ISBLANK(Glutamine!#REF!),"",Glutamine!#REF!)</f>
        <v>#REF!</v>
      </c>
      <c r="BG88" s="238" t="e">
        <f>IF(ISBLANK(Glutamine!#REF!),"",Glutamine!#REF!)</f>
        <v>#REF!</v>
      </c>
      <c r="BH88" s="238" t="e">
        <f>IF(ISBLANK(Glutamine!#REF!),"",Glutamine!#REF!)</f>
        <v>#REF!</v>
      </c>
      <c r="BI88" s="238" t="e">
        <f>IF(ISBLANK(Glutamine!#REF!),"",Glutamine!#REF!)</f>
        <v>#REF!</v>
      </c>
      <c r="BJ88" s="238" t="e">
        <f>IF(ISBLANK(Glutamine!#REF!),"",Glutamine!#REF!)</f>
        <v>#REF!</v>
      </c>
      <c r="BK88" s="238" t="e">
        <f>IF(ISBLANK(Glutamine!#REF!),"",Glutamine!#REF!)</f>
        <v>#REF!</v>
      </c>
      <c r="BL88" s="238" t="e">
        <f>IF(ISBLANK(Glutamine!#REF!),"",Glutamine!#REF!)</f>
        <v>#REF!</v>
      </c>
      <c r="BM88" s="238" t="e">
        <f>IF(ISBLANK(Glutamine!#REF!),"",Glutamine!#REF!)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IF(Glutamine!B80&lt;&gt;0,Glutamine!$B$1,"")</f>
        <v/>
      </c>
      <c r="B89" s="238" t="str">
        <f>IF(ISBLANK(Glutamine!A80),"",Glutamine!A80)</f>
        <v/>
      </c>
      <c r="C89" s="245" t="str">
        <f>IF(ISBLANK(Glutamine!B80),"",Glutamine!B80)</f>
        <v/>
      </c>
      <c r="D89" s="246" t="str">
        <f>IF(ISBLANK(Glutamine!C80),"",Glutamine!C80)</f>
        <v/>
      </c>
      <c r="E89" s="238" t="str">
        <f>IF(ISBLANK(Glutamine!D80),"",Glutamine!D80)</f>
        <v/>
      </c>
      <c r="F89" s="238" t="str">
        <f>IF(ISBLANK(Glutamine!E80),"",Glutamine!E80)</f>
        <v/>
      </c>
      <c r="G89" s="238" t="str">
        <f>IF(ISBLANK(Glutamine!G80),"",Glutamine!G80)</f>
        <v/>
      </c>
      <c r="H89" s="238" t="str">
        <f>IF(ISBLANK(Glutamine!H80),"",Glutamine!H80)</f>
        <v/>
      </c>
      <c r="I89" s="238" t="str">
        <f>IF(ISBLANK(Glutamine!I80),"",Glutamine!I80)</f>
        <v/>
      </c>
      <c r="J89" s="238" t="str">
        <f>IF(ISBLANK(Glutamine!J80),"",Glutamine!J80)</f>
        <v/>
      </c>
      <c r="K89" s="238" t="str">
        <f>IF(ISBLANK(Glutamine!K80),"",Glutamine!K80)</f>
        <v/>
      </c>
      <c r="L89" s="238" t="str">
        <f>IF(ISBLANK(Glutamine!L80),"",Glutamine!L80)</f>
        <v/>
      </c>
      <c r="M89" s="238" t="str">
        <f>IF(ISBLANK(Glutamine!M80),"",Glutamine!M80)</f>
        <v/>
      </c>
      <c r="N89" s="238" t="str">
        <f>IF(ISBLANK(Glutamine!N80),"",Glutamine!N80)</f>
        <v/>
      </c>
      <c r="O89" s="238" t="str">
        <f>IF(ISBLANK(Glutamine!O80),"",Glutamine!O80)</f>
        <v/>
      </c>
      <c r="P89" s="238" t="str">
        <f>IF(ISBLANK(Glutamine!P80),"",Glutamine!P80)</f>
        <v/>
      </c>
      <c r="Q89" s="238" t="str">
        <f>IF(ISBLANK(Glutamine!Q80),"",Glutamine!Q80)</f>
        <v/>
      </c>
      <c r="R89" s="238" t="str">
        <f>IF(ISBLANK(Glutamine!R80),"",Glutamine!R80)</f>
        <v/>
      </c>
      <c r="S89" s="238" t="str">
        <f>IF(ISBLANK(Glutamine!S80),"",Glutamine!S80)</f>
        <v/>
      </c>
      <c r="T89" s="238" t="str">
        <f>IF(ISBLANK(Glutamine!T80),"",Glutamine!T80)</f>
        <v/>
      </c>
      <c r="U89" s="238" t="str">
        <f>IF(ISBLANK(Glutamine!U80),"",Glutamine!U80)</f>
        <v/>
      </c>
      <c r="V89" s="238" t="str">
        <f>IF(ISBLANK(Glutamine!V80),"",Glutamine!V80)</f>
        <v/>
      </c>
      <c r="W89" s="238" t="str">
        <f>IF(ISBLANK(Glutamine!W80),"",Glutamine!W80)</f>
        <v/>
      </c>
      <c r="X89" s="238" t="str">
        <f>IF(ISBLANK(Glutamine!X80),"",Glutamine!X80)</f>
        <v/>
      </c>
      <c r="Y89" s="238" t="str">
        <f>IF(ISBLANK(Glutamine!Y80),"",Glutamine!Y80)</f>
        <v/>
      </c>
      <c r="Z89" s="238" t="str">
        <f>IF(ISBLANK(Glutamine!Z80),"",Glutamine!Z80)</f>
        <v/>
      </c>
      <c r="AA89" s="238" t="str">
        <f>IF(ISBLANK(Glutamine!AA80),"",Glutamine!AA80)</f>
        <v/>
      </c>
      <c r="AB89" s="238" t="str">
        <f>IF(ISBLANK(Glutamine!AB80),"",Glutamine!AB80)</f>
        <v/>
      </c>
      <c r="AC89" s="238" t="str">
        <f>IF(ISBLANK(Glutamine!AC80),"",Glutamine!AC80)</f>
        <v/>
      </c>
      <c r="AD89" s="238" t="str">
        <f>IF(ISBLANK(Glutamine!AD80),"",Glutamine!AD80)</f>
        <v/>
      </c>
      <c r="AE89" s="238" t="str">
        <f>IF(ISBLANK(Glutamine!AE80),"",Glutamine!AE80)</f>
        <v/>
      </c>
      <c r="AF89" s="238" t="str">
        <f>IF(ISBLANK(Glutamine!AF80),"",Glutamine!AF80)</f>
        <v/>
      </c>
      <c r="AG89" s="238" t="str">
        <f>IF(ISBLANK(Glutamine!AG80),"",Glutamine!AG80)</f>
        <v/>
      </c>
      <c r="AH89" s="238" t="str">
        <f>IF(ISBLANK(Glutamine!AH80),"",Glutamine!AH80)</f>
        <v/>
      </c>
      <c r="AI89" s="238" t="str">
        <f>IF(ISBLANK(Glutamine!AI80),"",Glutamine!AI80)</f>
        <v/>
      </c>
      <c r="AJ89" s="238" t="str">
        <f>IF(ISBLANK(Glutamine!AJ80),"",Glutamine!AJ80)</f>
        <v/>
      </c>
      <c r="AK89" s="238" t="str">
        <f>IF(ISBLANK(Glutamine!AK80),"",Glutamine!AK80)</f>
        <v/>
      </c>
      <c r="AL89" s="238" t="str">
        <f>IF(ISBLANK(Glutamine!AL80),"",Glutamine!AL80)</f>
        <v/>
      </c>
      <c r="AM89" s="238" t="str">
        <f>IF(ISBLANK(Glutamine!AM80),"",Glutamine!AM80)</f>
        <v/>
      </c>
      <c r="AN89" s="238" t="str">
        <f>IF(ISBLANK(Glutamine!AN80),"",Glutamine!AN80)</f>
        <v/>
      </c>
      <c r="AO89" s="238" t="str">
        <f>IF(ISBLANK(Glutamine!AO80),"",Glutamine!AO80)</f>
        <v/>
      </c>
      <c r="AP89" s="238" t="str">
        <f>IF(ISBLANK(Glutamine!AP80),"",Glutamine!AP80)</f>
        <v/>
      </c>
      <c r="AQ89" s="238" t="e">
        <f>IF(ISBLANK(Glutamine!#REF!),"",Glutamine!#REF!)</f>
        <v>#REF!</v>
      </c>
      <c r="AR89" s="238" t="e">
        <f>IF(ISBLANK(Glutamine!#REF!),"",Glutamine!#REF!)</f>
        <v>#REF!</v>
      </c>
      <c r="AS89" s="238" t="e">
        <f>IF(ISBLANK(Glutamine!#REF!),"",Glutamine!#REF!)</f>
        <v>#REF!</v>
      </c>
      <c r="AT89" s="238" t="e">
        <f>IF(ISBLANK(Glutamine!#REF!),"",Glutamine!#REF!)</f>
        <v>#REF!</v>
      </c>
      <c r="AU89" s="238" t="e">
        <f>IF(ISBLANK(Glutamine!#REF!),"",Glutamine!#REF!)</f>
        <v>#REF!</v>
      </c>
      <c r="AV89" s="238" t="e">
        <f>IF(ISBLANK(Glutamine!#REF!),"",Glutamine!#REF!)</f>
        <v>#REF!</v>
      </c>
      <c r="AW89" s="238" t="e">
        <f>IF(ISBLANK(Glutamine!#REF!),"",Glutamine!#REF!)</f>
        <v>#REF!</v>
      </c>
      <c r="AX89" s="238" t="e">
        <f>IF(ISBLANK(Glutamine!#REF!),"",Glutamine!#REF!)</f>
        <v>#REF!</v>
      </c>
      <c r="AY89" s="238" t="e">
        <f>IF(ISBLANK(Glutamine!#REF!),"",Glutamine!#REF!)</f>
        <v>#REF!</v>
      </c>
      <c r="AZ89" s="238" t="e">
        <f>IF(ISBLANK(Glutamine!#REF!),"",Glutamine!#REF!)</f>
        <v>#REF!</v>
      </c>
      <c r="BA89" s="238" t="e">
        <f>IF(ISBLANK(Glutamine!#REF!),"",Glutamine!#REF!)</f>
        <v>#REF!</v>
      </c>
      <c r="BB89" s="238" t="e">
        <f>IF(ISBLANK(Glutamine!#REF!),"",Glutamine!#REF!)</f>
        <v>#REF!</v>
      </c>
      <c r="BC89" s="238" t="e">
        <f>IF(ISBLANK(Glutamine!#REF!),"",Glutamine!#REF!)</f>
        <v>#REF!</v>
      </c>
      <c r="BD89" s="238" t="e">
        <f>IF(ISBLANK(Glutamine!#REF!),"",Glutamine!#REF!)</f>
        <v>#REF!</v>
      </c>
      <c r="BE89" s="238" t="e">
        <f>IF(ISBLANK(Glutamine!#REF!),"",Glutamine!#REF!)</f>
        <v>#REF!</v>
      </c>
      <c r="BF89" s="238" t="e">
        <f>IF(ISBLANK(Glutamine!#REF!),"",Glutamine!#REF!)</f>
        <v>#REF!</v>
      </c>
      <c r="BG89" s="238" t="e">
        <f>IF(ISBLANK(Glutamine!#REF!),"",Glutamine!#REF!)</f>
        <v>#REF!</v>
      </c>
      <c r="BH89" s="238" t="e">
        <f>IF(ISBLANK(Glutamine!#REF!),"",Glutamine!#REF!)</f>
        <v>#REF!</v>
      </c>
      <c r="BI89" s="238" t="e">
        <f>IF(ISBLANK(Glutamine!#REF!),"",Glutamine!#REF!)</f>
        <v>#REF!</v>
      </c>
      <c r="BJ89" s="238" t="e">
        <f>IF(ISBLANK(Glutamine!#REF!),"",Glutamine!#REF!)</f>
        <v>#REF!</v>
      </c>
      <c r="BK89" s="238" t="e">
        <f>IF(ISBLANK(Glutamine!#REF!),"",Glutamine!#REF!)</f>
        <v>#REF!</v>
      </c>
      <c r="BL89" s="238" t="e">
        <f>IF(ISBLANK(Glutamine!#REF!),"",Glutamine!#REF!)</f>
        <v>#REF!</v>
      </c>
      <c r="BM89" s="238" t="e">
        <f>IF(ISBLANK(Glutamine!#REF!),"",Glutamine!#REF!)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IF(Glutamine!B81&lt;&gt;0,Glutamine!$B$1,"")</f>
        <v/>
      </c>
      <c r="B90" s="238" t="str">
        <f>IF(ISBLANK(Glutamine!A81),"",Glutamine!A81)</f>
        <v/>
      </c>
      <c r="C90" s="245" t="str">
        <f>IF(ISBLANK(Glutamine!B81),"",Glutamine!B81)</f>
        <v/>
      </c>
      <c r="D90" s="246" t="str">
        <f>IF(ISBLANK(Glutamine!C81),"",Glutamine!C81)</f>
        <v/>
      </c>
      <c r="E90" s="238" t="str">
        <f>IF(ISBLANK(Glutamine!D81),"",Glutamine!D81)</f>
        <v/>
      </c>
      <c r="F90" s="238" t="str">
        <f>IF(ISBLANK(Glutamine!E81),"",Glutamine!E81)</f>
        <v/>
      </c>
      <c r="G90" s="238" t="str">
        <f>IF(ISBLANK(Glutamine!G81),"",Glutamine!G81)</f>
        <v/>
      </c>
      <c r="H90" s="238" t="str">
        <f>IF(ISBLANK(Glutamine!H81),"",Glutamine!H81)</f>
        <v/>
      </c>
      <c r="I90" s="238" t="str">
        <f>IF(ISBLANK(Glutamine!I81),"",Glutamine!I81)</f>
        <v/>
      </c>
      <c r="J90" s="238" t="str">
        <f>IF(ISBLANK(Glutamine!J81),"",Glutamine!J81)</f>
        <v/>
      </c>
      <c r="K90" s="238" t="str">
        <f>IF(ISBLANK(Glutamine!K81),"",Glutamine!K81)</f>
        <v/>
      </c>
      <c r="L90" s="238" t="str">
        <f>IF(ISBLANK(Glutamine!L81),"",Glutamine!L81)</f>
        <v/>
      </c>
      <c r="M90" s="238" t="str">
        <f>IF(ISBLANK(Glutamine!M81),"",Glutamine!M81)</f>
        <v/>
      </c>
      <c r="N90" s="238" t="str">
        <f>IF(ISBLANK(Glutamine!N81),"",Glutamine!N81)</f>
        <v/>
      </c>
      <c r="O90" s="238" t="str">
        <f>IF(ISBLANK(Glutamine!O81),"",Glutamine!O81)</f>
        <v/>
      </c>
      <c r="P90" s="238" t="str">
        <f>IF(ISBLANK(Glutamine!P81),"",Glutamine!P81)</f>
        <v/>
      </c>
      <c r="Q90" s="238" t="str">
        <f>IF(ISBLANK(Glutamine!Q81),"",Glutamine!Q81)</f>
        <v/>
      </c>
      <c r="R90" s="238" t="str">
        <f>IF(ISBLANK(Glutamine!R81),"",Glutamine!R81)</f>
        <v/>
      </c>
      <c r="S90" s="238" t="str">
        <f>IF(ISBLANK(Glutamine!S81),"",Glutamine!S81)</f>
        <v/>
      </c>
      <c r="T90" s="238" t="str">
        <f>IF(ISBLANK(Glutamine!T81),"",Glutamine!T81)</f>
        <v/>
      </c>
      <c r="U90" s="238" t="str">
        <f>IF(ISBLANK(Glutamine!U81),"",Glutamine!U81)</f>
        <v/>
      </c>
      <c r="V90" s="238" t="str">
        <f>IF(ISBLANK(Glutamine!V81),"",Glutamine!V81)</f>
        <v/>
      </c>
      <c r="W90" s="238" t="str">
        <f>IF(ISBLANK(Glutamine!W81),"",Glutamine!W81)</f>
        <v/>
      </c>
      <c r="X90" s="238" t="str">
        <f>IF(ISBLANK(Glutamine!X81),"",Glutamine!X81)</f>
        <v/>
      </c>
      <c r="Y90" s="238" t="str">
        <f>IF(ISBLANK(Glutamine!Y81),"",Glutamine!Y81)</f>
        <v/>
      </c>
      <c r="Z90" s="238" t="str">
        <f>IF(ISBLANK(Glutamine!Z81),"",Glutamine!Z81)</f>
        <v/>
      </c>
      <c r="AA90" s="238" t="str">
        <f>IF(ISBLANK(Glutamine!AA81),"",Glutamine!AA81)</f>
        <v/>
      </c>
      <c r="AB90" s="238" t="str">
        <f>IF(ISBLANK(Glutamine!AB81),"",Glutamine!AB81)</f>
        <v/>
      </c>
      <c r="AC90" s="238" t="str">
        <f>IF(ISBLANK(Glutamine!AC81),"",Glutamine!AC81)</f>
        <v/>
      </c>
      <c r="AD90" s="238" t="str">
        <f>IF(ISBLANK(Glutamine!AD81),"",Glutamine!AD81)</f>
        <v/>
      </c>
      <c r="AE90" s="238" t="str">
        <f>IF(ISBLANK(Glutamine!AE81),"",Glutamine!AE81)</f>
        <v/>
      </c>
      <c r="AF90" s="238" t="str">
        <f>IF(ISBLANK(Glutamine!AF81),"",Glutamine!AF81)</f>
        <v/>
      </c>
      <c r="AG90" s="238" t="str">
        <f>IF(ISBLANK(Glutamine!AG81),"",Glutamine!AG81)</f>
        <v/>
      </c>
      <c r="AH90" s="238" t="str">
        <f>IF(ISBLANK(Glutamine!AH81),"",Glutamine!AH81)</f>
        <v/>
      </c>
      <c r="AI90" s="238" t="str">
        <f>IF(ISBLANK(Glutamine!AI81),"",Glutamine!AI81)</f>
        <v/>
      </c>
      <c r="AJ90" s="238" t="str">
        <f>IF(ISBLANK(Glutamine!AJ81),"",Glutamine!AJ81)</f>
        <v/>
      </c>
      <c r="AK90" s="238" t="str">
        <f>IF(ISBLANK(Glutamine!AK81),"",Glutamine!AK81)</f>
        <v/>
      </c>
      <c r="AL90" s="238" t="str">
        <f>IF(ISBLANK(Glutamine!AL81),"",Glutamine!AL81)</f>
        <v/>
      </c>
      <c r="AM90" s="238" t="str">
        <f>IF(ISBLANK(Glutamine!AM81),"",Glutamine!AM81)</f>
        <v/>
      </c>
      <c r="AN90" s="238" t="str">
        <f>IF(ISBLANK(Glutamine!AN81),"",Glutamine!AN81)</f>
        <v/>
      </c>
      <c r="AO90" s="238" t="str">
        <f>IF(ISBLANK(Glutamine!AO81),"",Glutamine!AO81)</f>
        <v/>
      </c>
      <c r="AP90" s="238" t="str">
        <f>IF(ISBLANK(Glutamine!AP81),"",Glutamine!AP81)</f>
        <v/>
      </c>
      <c r="AQ90" s="238" t="e">
        <f>IF(ISBLANK(Glutamine!#REF!),"",Glutamine!#REF!)</f>
        <v>#REF!</v>
      </c>
      <c r="AR90" s="238" t="e">
        <f>IF(ISBLANK(Glutamine!#REF!),"",Glutamine!#REF!)</f>
        <v>#REF!</v>
      </c>
      <c r="AS90" s="238" t="e">
        <f>IF(ISBLANK(Glutamine!#REF!),"",Glutamine!#REF!)</f>
        <v>#REF!</v>
      </c>
      <c r="AT90" s="238" t="e">
        <f>IF(ISBLANK(Glutamine!#REF!),"",Glutamine!#REF!)</f>
        <v>#REF!</v>
      </c>
      <c r="AU90" s="238" t="e">
        <f>IF(ISBLANK(Glutamine!#REF!),"",Glutamine!#REF!)</f>
        <v>#REF!</v>
      </c>
      <c r="AV90" s="238" t="e">
        <f>IF(ISBLANK(Glutamine!#REF!),"",Glutamine!#REF!)</f>
        <v>#REF!</v>
      </c>
      <c r="AW90" s="238" t="e">
        <f>IF(ISBLANK(Glutamine!#REF!),"",Glutamine!#REF!)</f>
        <v>#REF!</v>
      </c>
      <c r="AX90" s="238" t="e">
        <f>IF(ISBLANK(Glutamine!#REF!),"",Glutamine!#REF!)</f>
        <v>#REF!</v>
      </c>
      <c r="AY90" s="238" t="e">
        <f>IF(ISBLANK(Glutamine!#REF!),"",Glutamine!#REF!)</f>
        <v>#REF!</v>
      </c>
      <c r="AZ90" s="238" t="e">
        <f>IF(ISBLANK(Glutamine!#REF!),"",Glutamine!#REF!)</f>
        <v>#REF!</v>
      </c>
      <c r="BA90" s="238" t="e">
        <f>IF(ISBLANK(Glutamine!#REF!),"",Glutamine!#REF!)</f>
        <v>#REF!</v>
      </c>
      <c r="BB90" s="238" t="e">
        <f>IF(ISBLANK(Glutamine!#REF!),"",Glutamine!#REF!)</f>
        <v>#REF!</v>
      </c>
      <c r="BC90" s="238" t="e">
        <f>IF(ISBLANK(Glutamine!#REF!),"",Glutamine!#REF!)</f>
        <v>#REF!</v>
      </c>
      <c r="BD90" s="238" t="e">
        <f>IF(ISBLANK(Glutamine!#REF!),"",Glutamine!#REF!)</f>
        <v>#REF!</v>
      </c>
      <c r="BE90" s="238" t="e">
        <f>IF(ISBLANK(Glutamine!#REF!),"",Glutamine!#REF!)</f>
        <v>#REF!</v>
      </c>
      <c r="BF90" s="238" t="e">
        <f>IF(ISBLANK(Glutamine!#REF!),"",Glutamine!#REF!)</f>
        <v>#REF!</v>
      </c>
      <c r="BG90" s="238" t="e">
        <f>IF(ISBLANK(Glutamine!#REF!),"",Glutamine!#REF!)</f>
        <v>#REF!</v>
      </c>
      <c r="BH90" s="238" t="e">
        <f>IF(ISBLANK(Glutamine!#REF!),"",Glutamine!#REF!)</f>
        <v>#REF!</v>
      </c>
      <c r="BI90" s="238" t="e">
        <f>IF(ISBLANK(Glutamine!#REF!),"",Glutamine!#REF!)</f>
        <v>#REF!</v>
      </c>
      <c r="BJ90" s="238" t="e">
        <f>IF(ISBLANK(Glutamine!#REF!),"",Glutamine!#REF!)</f>
        <v>#REF!</v>
      </c>
      <c r="BK90" s="238" t="e">
        <f>IF(ISBLANK(Glutamine!#REF!),"",Glutamine!#REF!)</f>
        <v>#REF!</v>
      </c>
      <c r="BL90" s="238" t="e">
        <f>IF(ISBLANK(Glutamine!#REF!),"",Glutamine!#REF!)</f>
        <v>#REF!</v>
      </c>
      <c r="BM90" s="238" t="e">
        <f>IF(ISBLANK(Glutamine!#REF!),"",Glutamine!#REF!)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IF(Glutamine!B82&lt;&gt;0,Glutamine!$B$1,"")</f>
        <v/>
      </c>
      <c r="B91" s="238" t="str">
        <f>IF(ISBLANK(Glutamine!A82),"",Glutamine!A82)</f>
        <v/>
      </c>
      <c r="C91" s="245" t="str">
        <f>IF(ISBLANK(Glutamine!B82),"",Glutamine!B82)</f>
        <v/>
      </c>
      <c r="D91" s="246" t="str">
        <f>IF(ISBLANK(Glutamine!C82),"",Glutamine!C82)</f>
        <v/>
      </c>
      <c r="E91" s="238" t="str">
        <f>IF(ISBLANK(Glutamine!D82),"",Glutamine!D82)</f>
        <v/>
      </c>
      <c r="F91" s="238" t="str">
        <f>IF(ISBLANK(Glutamine!E82),"",Glutamine!E82)</f>
        <v/>
      </c>
      <c r="G91" s="238" t="str">
        <f>IF(ISBLANK(Glutamine!G82),"",Glutamine!G82)</f>
        <v/>
      </c>
      <c r="H91" s="238" t="str">
        <f>IF(ISBLANK(Glutamine!H82),"",Glutamine!H82)</f>
        <v/>
      </c>
      <c r="I91" s="238" t="str">
        <f>IF(ISBLANK(Glutamine!I82),"",Glutamine!I82)</f>
        <v/>
      </c>
      <c r="J91" s="238" t="str">
        <f>IF(ISBLANK(Glutamine!J82),"",Glutamine!J82)</f>
        <v/>
      </c>
      <c r="K91" s="238" t="str">
        <f>IF(ISBLANK(Glutamine!K82),"",Glutamine!K82)</f>
        <v/>
      </c>
      <c r="L91" s="238" t="str">
        <f>IF(ISBLANK(Glutamine!L82),"",Glutamine!L82)</f>
        <v/>
      </c>
      <c r="M91" s="238" t="str">
        <f>IF(ISBLANK(Glutamine!M82),"",Glutamine!M82)</f>
        <v/>
      </c>
      <c r="N91" s="238" t="str">
        <f>IF(ISBLANK(Glutamine!N82),"",Glutamine!N82)</f>
        <v/>
      </c>
      <c r="O91" s="238" t="str">
        <f>IF(ISBLANK(Glutamine!O82),"",Glutamine!O82)</f>
        <v/>
      </c>
      <c r="P91" s="238" t="str">
        <f>IF(ISBLANK(Glutamine!P82),"",Glutamine!P82)</f>
        <v/>
      </c>
      <c r="Q91" s="238" t="str">
        <f>IF(ISBLANK(Glutamine!Q82),"",Glutamine!Q82)</f>
        <v/>
      </c>
      <c r="R91" s="238" t="str">
        <f>IF(ISBLANK(Glutamine!R82),"",Glutamine!R82)</f>
        <v/>
      </c>
      <c r="S91" s="238" t="str">
        <f>IF(ISBLANK(Glutamine!S82),"",Glutamine!S82)</f>
        <v/>
      </c>
      <c r="T91" s="238" t="str">
        <f>IF(ISBLANK(Glutamine!T82),"",Glutamine!T82)</f>
        <v/>
      </c>
      <c r="U91" s="238" t="str">
        <f>IF(ISBLANK(Glutamine!U82),"",Glutamine!U82)</f>
        <v/>
      </c>
      <c r="V91" s="238" t="str">
        <f>IF(ISBLANK(Glutamine!V82),"",Glutamine!V82)</f>
        <v/>
      </c>
      <c r="W91" s="238" t="str">
        <f>IF(ISBLANK(Glutamine!W82),"",Glutamine!W82)</f>
        <v/>
      </c>
      <c r="X91" s="238" t="str">
        <f>IF(ISBLANK(Glutamine!X82),"",Glutamine!X82)</f>
        <v/>
      </c>
      <c r="Y91" s="238" t="str">
        <f>IF(ISBLANK(Glutamine!Y82),"",Glutamine!Y82)</f>
        <v/>
      </c>
      <c r="Z91" s="238" t="str">
        <f>IF(ISBLANK(Glutamine!Z82),"",Glutamine!Z82)</f>
        <v/>
      </c>
      <c r="AA91" s="238" t="str">
        <f>IF(ISBLANK(Glutamine!AA82),"",Glutamine!AA82)</f>
        <v/>
      </c>
      <c r="AB91" s="238" t="str">
        <f>IF(ISBLANK(Glutamine!AB82),"",Glutamine!AB82)</f>
        <v/>
      </c>
      <c r="AC91" s="238" t="str">
        <f>IF(ISBLANK(Glutamine!AC82),"",Glutamine!AC82)</f>
        <v/>
      </c>
      <c r="AD91" s="238" t="str">
        <f>IF(ISBLANK(Glutamine!AD82),"",Glutamine!AD82)</f>
        <v/>
      </c>
      <c r="AE91" s="238" t="str">
        <f>IF(ISBLANK(Glutamine!AE82),"",Glutamine!AE82)</f>
        <v/>
      </c>
      <c r="AF91" s="238" t="str">
        <f>IF(ISBLANK(Glutamine!AF82),"",Glutamine!AF82)</f>
        <v/>
      </c>
      <c r="AG91" s="238" t="str">
        <f>IF(ISBLANK(Glutamine!AG82),"",Glutamine!AG82)</f>
        <v/>
      </c>
      <c r="AH91" s="238" t="str">
        <f>IF(ISBLANK(Glutamine!AH82),"",Glutamine!AH82)</f>
        <v/>
      </c>
      <c r="AI91" s="238" t="str">
        <f>IF(ISBLANK(Glutamine!AI82),"",Glutamine!AI82)</f>
        <v/>
      </c>
      <c r="AJ91" s="238" t="str">
        <f>IF(ISBLANK(Glutamine!AJ82),"",Glutamine!AJ82)</f>
        <v/>
      </c>
      <c r="AK91" s="238" t="str">
        <f>IF(ISBLANK(Glutamine!AK82),"",Glutamine!AK82)</f>
        <v/>
      </c>
      <c r="AL91" s="238" t="str">
        <f>IF(ISBLANK(Glutamine!AL82),"",Glutamine!AL82)</f>
        <v/>
      </c>
      <c r="AM91" s="238" t="str">
        <f>IF(ISBLANK(Glutamine!AM82),"",Glutamine!AM82)</f>
        <v/>
      </c>
      <c r="AN91" s="238" t="str">
        <f>IF(ISBLANK(Glutamine!AN82),"",Glutamine!AN82)</f>
        <v/>
      </c>
      <c r="AO91" s="238" t="str">
        <f>IF(ISBLANK(Glutamine!AO82),"",Glutamine!AO82)</f>
        <v/>
      </c>
      <c r="AP91" s="238" t="str">
        <f>IF(ISBLANK(Glutamine!AP82),"",Glutamine!AP82)</f>
        <v/>
      </c>
      <c r="AQ91" s="238" t="e">
        <f>IF(ISBLANK(Glutamine!#REF!),"",Glutamine!#REF!)</f>
        <v>#REF!</v>
      </c>
      <c r="AR91" s="238" t="e">
        <f>IF(ISBLANK(Glutamine!#REF!),"",Glutamine!#REF!)</f>
        <v>#REF!</v>
      </c>
      <c r="AS91" s="238" t="e">
        <f>IF(ISBLANK(Glutamine!#REF!),"",Glutamine!#REF!)</f>
        <v>#REF!</v>
      </c>
      <c r="AT91" s="238" t="e">
        <f>IF(ISBLANK(Glutamine!#REF!),"",Glutamine!#REF!)</f>
        <v>#REF!</v>
      </c>
      <c r="AU91" s="238" t="e">
        <f>IF(ISBLANK(Glutamine!#REF!),"",Glutamine!#REF!)</f>
        <v>#REF!</v>
      </c>
      <c r="AV91" s="238" t="e">
        <f>IF(ISBLANK(Glutamine!#REF!),"",Glutamine!#REF!)</f>
        <v>#REF!</v>
      </c>
      <c r="AW91" s="238" t="e">
        <f>IF(ISBLANK(Glutamine!#REF!),"",Glutamine!#REF!)</f>
        <v>#REF!</v>
      </c>
      <c r="AX91" s="238" t="e">
        <f>IF(ISBLANK(Glutamine!#REF!),"",Glutamine!#REF!)</f>
        <v>#REF!</v>
      </c>
      <c r="AY91" s="238" t="e">
        <f>IF(ISBLANK(Glutamine!#REF!),"",Glutamine!#REF!)</f>
        <v>#REF!</v>
      </c>
      <c r="AZ91" s="238" t="e">
        <f>IF(ISBLANK(Glutamine!#REF!),"",Glutamine!#REF!)</f>
        <v>#REF!</v>
      </c>
      <c r="BA91" s="238" t="e">
        <f>IF(ISBLANK(Glutamine!#REF!),"",Glutamine!#REF!)</f>
        <v>#REF!</v>
      </c>
      <c r="BB91" s="238" t="e">
        <f>IF(ISBLANK(Glutamine!#REF!),"",Glutamine!#REF!)</f>
        <v>#REF!</v>
      </c>
      <c r="BC91" s="238" t="e">
        <f>IF(ISBLANK(Glutamine!#REF!),"",Glutamine!#REF!)</f>
        <v>#REF!</v>
      </c>
      <c r="BD91" s="238" t="e">
        <f>IF(ISBLANK(Glutamine!#REF!),"",Glutamine!#REF!)</f>
        <v>#REF!</v>
      </c>
      <c r="BE91" s="238" t="e">
        <f>IF(ISBLANK(Glutamine!#REF!),"",Glutamine!#REF!)</f>
        <v>#REF!</v>
      </c>
      <c r="BF91" s="238" t="e">
        <f>IF(ISBLANK(Glutamine!#REF!),"",Glutamine!#REF!)</f>
        <v>#REF!</v>
      </c>
      <c r="BG91" s="238" t="e">
        <f>IF(ISBLANK(Glutamine!#REF!),"",Glutamine!#REF!)</f>
        <v>#REF!</v>
      </c>
      <c r="BH91" s="238" t="e">
        <f>IF(ISBLANK(Glutamine!#REF!),"",Glutamine!#REF!)</f>
        <v>#REF!</v>
      </c>
      <c r="BI91" s="238" t="e">
        <f>IF(ISBLANK(Glutamine!#REF!),"",Glutamine!#REF!)</f>
        <v>#REF!</v>
      </c>
      <c r="BJ91" s="238" t="e">
        <f>IF(ISBLANK(Glutamine!#REF!),"",Glutamine!#REF!)</f>
        <v>#REF!</v>
      </c>
      <c r="BK91" s="238" t="e">
        <f>IF(ISBLANK(Glutamine!#REF!),"",Glutamine!#REF!)</f>
        <v>#REF!</v>
      </c>
      <c r="BL91" s="238" t="e">
        <f>IF(ISBLANK(Glutamine!#REF!),"",Glutamine!#REF!)</f>
        <v>#REF!</v>
      </c>
      <c r="BM91" s="238" t="e">
        <f>IF(ISBLANK(Glutamine!#REF!),"",Glutamine!#REF!)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IF(Glutamine!B83&lt;&gt;0,Glutamine!$B$1,"")</f>
        <v/>
      </c>
      <c r="B92" s="238" t="str">
        <f>IF(ISBLANK(Glutamine!A83),"",Glutamine!A83)</f>
        <v/>
      </c>
      <c r="C92" s="245" t="str">
        <f>IF(ISBLANK(Glutamine!B83),"",Glutamine!B83)</f>
        <v/>
      </c>
      <c r="D92" s="246" t="str">
        <f>IF(ISBLANK(Glutamine!C83),"",Glutamine!C83)</f>
        <v/>
      </c>
      <c r="E92" s="238" t="str">
        <f>IF(ISBLANK(Glutamine!D83),"",Glutamine!D83)</f>
        <v/>
      </c>
      <c r="F92" s="238" t="str">
        <f>IF(ISBLANK(Glutamine!E83),"",Glutamine!E83)</f>
        <v/>
      </c>
      <c r="G92" s="238" t="str">
        <f>IF(ISBLANK(Glutamine!G83),"",Glutamine!G83)</f>
        <v/>
      </c>
      <c r="H92" s="238" t="str">
        <f>IF(ISBLANK(Glutamine!H83),"",Glutamine!H83)</f>
        <v/>
      </c>
      <c r="I92" s="238" t="str">
        <f>IF(ISBLANK(Glutamine!I83),"",Glutamine!I83)</f>
        <v/>
      </c>
      <c r="J92" s="238" t="str">
        <f>IF(ISBLANK(Glutamine!J83),"",Glutamine!J83)</f>
        <v/>
      </c>
      <c r="K92" s="238" t="str">
        <f>IF(ISBLANK(Glutamine!K83),"",Glutamine!K83)</f>
        <v/>
      </c>
      <c r="L92" s="238" t="str">
        <f>IF(ISBLANK(Glutamine!L83),"",Glutamine!L83)</f>
        <v/>
      </c>
      <c r="M92" s="238" t="str">
        <f>IF(ISBLANK(Glutamine!M83),"",Glutamine!M83)</f>
        <v/>
      </c>
      <c r="N92" s="238" t="str">
        <f>IF(ISBLANK(Glutamine!N83),"",Glutamine!N83)</f>
        <v/>
      </c>
      <c r="O92" s="238" t="str">
        <f>IF(ISBLANK(Glutamine!O83),"",Glutamine!O83)</f>
        <v/>
      </c>
      <c r="P92" s="238" t="str">
        <f>IF(ISBLANK(Glutamine!P83),"",Glutamine!P83)</f>
        <v/>
      </c>
      <c r="Q92" s="238" t="str">
        <f>IF(ISBLANK(Glutamine!Q83),"",Glutamine!Q83)</f>
        <v/>
      </c>
      <c r="R92" s="238" t="str">
        <f>IF(ISBLANK(Glutamine!R83),"",Glutamine!R83)</f>
        <v/>
      </c>
      <c r="S92" s="238" t="str">
        <f>IF(ISBLANK(Glutamine!S83),"",Glutamine!S83)</f>
        <v/>
      </c>
      <c r="T92" s="238" t="str">
        <f>IF(ISBLANK(Glutamine!T83),"",Glutamine!T83)</f>
        <v/>
      </c>
      <c r="U92" s="238" t="str">
        <f>IF(ISBLANK(Glutamine!U83),"",Glutamine!U83)</f>
        <v/>
      </c>
      <c r="V92" s="238" t="str">
        <f>IF(ISBLANK(Glutamine!V83),"",Glutamine!V83)</f>
        <v/>
      </c>
      <c r="W92" s="238" t="str">
        <f>IF(ISBLANK(Glutamine!W83),"",Glutamine!W83)</f>
        <v/>
      </c>
      <c r="X92" s="238" t="str">
        <f>IF(ISBLANK(Glutamine!X83),"",Glutamine!X83)</f>
        <v/>
      </c>
      <c r="Y92" s="238" t="str">
        <f>IF(ISBLANK(Glutamine!Y83),"",Glutamine!Y83)</f>
        <v/>
      </c>
      <c r="Z92" s="238" t="str">
        <f>IF(ISBLANK(Glutamine!Z83),"",Glutamine!Z83)</f>
        <v/>
      </c>
      <c r="AA92" s="238" t="str">
        <f>IF(ISBLANK(Glutamine!AA83),"",Glutamine!AA83)</f>
        <v/>
      </c>
      <c r="AB92" s="238" t="str">
        <f>IF(ISBLANK(Glutamine!AB83),"",Glutamine!AB83)</f>
        <v/>
      </c>
      <c r="AC92" s="238" t="str">
        <f>IF(ISBLANK(Glutamine!AC83),"",Glutamine!AC83)</f>
        <v/>
      </c>
      <c r="AD92" s="238" t="str">
        <f>IF(ISBLANK(Glutamine!AD83),"",Glutamine!AD83)</f>
        <v/>
      </c>
      <c r="AE92" s="238" t="str">
        <f>IF(ISBLANK(Glutamine!AE83),"",Glutamine!AE83)</f>
        <v/>
      </c>
      <c r="AF92" s="238" t="str">
        <f>IF(ISBLANK(Glutamine!AF83),"",Glutamine!AF83)</f>
        <v/>
      </c>
      <c r="AG92" s="238" t="str">
        <f>IF(ISBLANK(Glutamine!AG83),"",Glutamine!AG83)</f>
        <v/>
      </c>
      <c r="AH92" s="238" t="str">
        <f>IF(ISBLANK(Glutamine!AH83),"",Glutamine!AH83)</f>
        <v/>
      </c>
      <c r="AI92" s="238" t="str">
        <f>IF(ISBLANK(Glutamine!AI83),"",Glutamine!AI83)</f>
        <v/>
      </c>
      <c r="AJ92" s="238" t="str">
        <f>IF(ISBLANK(Glutamine!AJ83),"",Glutamine!AJ83)</f>
        <v/>
      </c>
      <c r="AK92" s="238" t="str">
        <f>IF(ISBLANK(Glutamine!AK83),"",Glutamine!AK83)</f>
        <v/>
      </c>
      <c r="AL92" s="238" t="str">
        <f>IF(ISBLANK(Glutamine!AL83),"",Glutamine!AL83)</f>
        <v/>
      </c>
      <c r="AM92" s="238" t="str">
        <f>IF(ISBLANK(Glutamine!AM83),"",Glutamine!AM83)</f>
        <v/>
      </c>
      <c r="AN92" s="238" t="str">
        <f>IF(ISBLANK(Glutamine!AN83),"",Glutamine!AN83)</f>
        <v/>
      </c>
      <c r="AO92" s="238" t="str">
        <f>IF(ISBLANK(Glutamine!AO83),"",Glutamine!AO83)</f>
        <v/>
      </c>
      <c r="AP92" s="238" t="str">
        <f>IF(ISBLANK(Glutamine!AP83),"",Glutamine!AP83)</f>
        <v/>
      </c>
      <c r="AQ92" s="238" t="e">
        <f>IF(ISBLANK(Glutamine!#REF!),"",Glutamine!#REF!)</f>
        <v>#REF!</v>
      </c>
      <c r="AR92" s="238" t="e">
        <f>IF(ISBLANK(Glutamine!#REF!),"",Glutamine!#REF!)</f>
        <v>#REF!</v>
      </c>
      <c r="AS92" s="238" t="e">
        <f>IF(ISBLANK(Glutamine!#REF!),"",Glutamine!#REF!)</f>
        <v>#REF!</v>
      </c>
      <c r="AT92" s="238" t="e">
        <f>IF(ISBLANK(Glutamine!#REF!),"",Glutamine!#REF!)</f>
        <v>#REF!</v>
      </c>
      <c r="AU92" s="238" t="e">
        <f>IF(ISBLANK(Glutamine!#REF!),"",Glutamine!#REF!)</f>
        <v>#REF!</v>
      </c>
      <c r="AV92" s="238" t="e">
        <f>IF(ISBLANK(Glutamine!#REF!),"",Glutamine!#REF!)</f>
        <v>#REF!</v>
      </c>
      <c r="AW92" s="238" t="e">
        <f>IF(ISBLANK(Glutamine!#REF!),"",Glutamine!#REF!)</f>
        <v>#REF!</v>
      </c>
      <c r="AX92" s="238" t="e">
        <f>IF(ISBLANK(Glutamine!#REF!),"",Glutamine!#REF!)</f>
        <v>#REF!</v>
      </c>
      <c r="AY92" s="238" t="e">
        <f>IF(ISBLANK(Glutamine!#REF!),"",Glutamine!#REF!)</f>
        <v>#REF!</v>
      </c>
      <c r="AZ92" s="238" t="e">
        <f>IF(ISBLANK(Glutamine!#REF!),"",Glutamine!#REF!)</f>
        <v>#REF!</v>
      </c>
      <c r="BA92" s="238" t="e">
        <f>IF(ISBLANK(Glutamine!#REF!),"",Glutamine!#REF!)</f>
        <v>#REF!</v>
      </c>
      <c r="BB92" s="238" t="e">
        <f>IF(ISBLANK(Glutamine!#REF!),"",Glutamine!#REF!)</f>
        <v>#REF!</v>
      </c>
      <c r="BC92" s="238" t="e">
        <f>IF(ISBLANK(Glutamine!#REF!),"",Glutamine!#REF!)</f>
        <v>#REF!</v>
      </c>
      <c r="BD92" s="238" t="e">
        <f>IF(ISBLANK(Glutamine!#REF!),"",Glutamine!#REF!)</f>
        <v>#REF!</v>
      </c>
      <c r="BE92" s="238" t="e">
        <f>IF(ISBLANK(Glutamine!#REF!),"",Glutamine!#REF!)</f>
        <v>#REF!</v>
      </c>
      <c r="BF92" s="238" t="e">
        <f>IF(ISBLANK(Glutamine!#REF!),"",Glutamine!#REF!)</f>
        <v>#REF!</v>
      </c>
      <c r="BG92" s="238" t="e">
        <f>IF(ISBLANK(Glutamine!#REF!),"",Glutamine!#REF!)</f>
        <v>#REF!</v>
      </c>
      <c r="BH92" s="238" t="e">
        <f>IF(ISBLANK(Glutamine!#REF!),"",Glutamine!#REF!)</f>
        <v>#REF!</v>
      </c>
      <c r="BI92" s="238" t="e">
        <f>IF(ISBLANK(Glutamine!#REF!),"",Glutamine!#REF!)</f>
        <v>#REF!</v>
      </c>
      <c r="BJ92" s="238" t="e">
        <f>IF(ISBLANK(Glutamine!#REF!),"",Glutamine!#REF!)</f>
        <v>#REF!</v>
      </c>
      <c r="BK92" s="238" t="e">
        <f>IF(ISBLANK(Glutamine!#REF!),"",Glutamine!#REF!)</f>
        <v>#REF!</v>
      </c>
      <c r="BL92" s="238" t="e">
        <f>IF(ISBLANK(Glutamine!#REF!),"",Glutamine!#REF!)</f>
        <v>#REF!</v>
      </c>
      <c r="BM92" s="238" t="e">
        <f>IF(ISBLANK(Glutamine!#REF!),"",Glutamine!#REF!)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IF(Glutamine!B84&lt;&gt;0,Glutamine!$B$1,"")</f>
        <v/>
      </c>
      <c r="B93" s="238" t="str">
        <f>IF(ISBLANK(Glutamine!A84),"",Glutamine!A84)</f>
        <v/>
      </c>
      <c r="C93" s="245" t="str">
        <f>IF(ISBLANK(Glutamine!B84),"",Glutamine!B84)</f>
        <v/>
      </c>
      <c r="D93" s="246" t="str">
        <f>IF(ISBLANK(Glutamine!C84),"",Glutamine!C84)</f>
        <v/>
      </c>
      <c r="E93" s="238" t="str">
        <f>IF(ISBLANK(Glutamine!D84),"",Glutamine!D84)</f>
        <v/>
      </c>
      <c r="F93" s="238" t="str">
        <f>IF(ISBLANK(Glutamine!E84),"",Glutamine!E84)</f>
        <v/>
      </c>
      <c r="G93" s="238" t="str">
        <f>IF(ISBLANK(Glutamine!G84),"",Glutamine!G84)</f>
        <v/>
      </c>
      <c r="H93" s="238" t="str">
        <f>IF(ISBLANK(Glutamine!H84),"",Glutamine!H84)</f>
        <v/>
      </c>
      <c r="I93" s="238" t="str">
        <f>IF(ISBLANK(Glutamine!I84),"",Glutamine!I84)</f>
        <v/>
      </c>
      <c r="J93" s="238" t="str">
        <f>IF(ISBLANK(Glutamine!J84),"",Glutamine!J84)</f>
        <v/>
      </c>
      <c r="K93" s="238" t="str">
        <f>IF(ISBLANK(Glutamine!K84),"",Glutamine!K84)</f>
        <v/>
      </c>
      <c r="L93" s="238" t="str">
        <f>IF(ISBLANK(Glutamine!L84),"",Glutamine!L84)</f>
        <v/>
      </c>
      <c r="M93" s="238" t="str">
        <f>IF(ISBLANK(Glutamine!M84),"",Glutamine!M84)</f>
        <v/>
      </c>
      <c r="N93" s="238" t="str">
        <f>IF(ISBLANK(Glutamine!N84),"",Glutamine!N84)</f>
        <v/>
      </c>
      <c r="O93" s="238" t="str">
        <f>IF(ISBLANK(Glutamine!O84),"",Glutamine!O84)</f>
        <v/>
      </c>
      <c r="P93" s="238" t="str">
        <f>IF(ISBLANK(Glutamine!P84),"",Glutamine!P84)</f>
        <v/>
      </c>
      <c r="Q93" s="238" t="str">
        <f>IF(ISBLANK(Glutamine!Q84),"",Glutamine!Q84)</f>
        <v/>
      </c>
      <c r="R93" s="238" t="str">
        <f>IF(ISBLANK(Glutamine!R84),"",Glutamine!R84)</f>
        <v/>
      </c>
      <c r="S93" s="238" t="str">
        <f>IF(ISBLANK(Glutamine!S84),"",Glutamine!S84)</f>
        <v/>
      </c>
      <c r="T93" s="238" t="str">
        <f>IF(ISBLANK(Glutamine!T84),"",Glutamine!T84)</f>
        <v/>
      </c>
      <c r="U93" s="238" t="str">
        <f>IF(ISBLANK(Glutamine!U84),"",Glutamine!U84)</f>
        <v/>
      </c>
      <c r="V93" s="238" t="str">
        <f>IF(ISBLANK(Glutamine!V84),"",Glutamine!V84)</f>
        <v/>
      </c>
      <c r="W93" s="238" t="str">
        <f>IF(ISBLANK(Glutamine!W84),"",Glutamine!W84)</f>
        <v/>
      </c>
      <c r="X93" s="238" t="str">
        <f>IF(ISBLANK(Glutamine!X84),"",Glutamine!X84)</f>
        <v/>
      </c>
      <c r="Y93" s="238" t="str">
        <f>IF(ISBLANK(Glutamine!Y84),"",Glutamine!Y84)</f>
        <v/>
      </c>
      <c r="Z93" s="238" t="str">
        <f>IF(ISBLANK(Glutamine!Z84),"",Glutamine!Z84)</f>
        <v/>
      </c>
      <c r="AA93" s="238" t="str">
        <f>IF(ISBLANK(Glutamine!AA84),"",Glutamine!AA84)</f>
        <v/>
      </c>
      <c r="AB93" s="238" t="str">
        <f>IF(ISBLANK(Glutamine!AB84),"",Glutamine!AB84)</f>
        <v/>
      </c>
      <c r="AC93" s="238" t="str">
        <f>IF(ISBLANK(Glutamine!AC84),"",Glutamine!AC84)</f>
        <v/>
      </c>
      <c r="AD93" s="238" t="str">
        <f>IF(ISBLANK(Glutamine!AD84),"",Glutamine!AD84)</f>
        <v/>
      </c>
      <c r="AE93" s="238" t="str">
        <f>IF(ISBLANK(Glutamine!AE84),"",Glutamine!AE84)</f>
        <v/>
      </c>
      <c r="AF93" s="238" t="str">
        <f>IF(ISBLANK(Glutamine!AF84),"",Glutamine!AF84)</f>
        <v/>
      </c>
      <c r="AG93" s="238" t="str">
        <f>IF(ISBLANK(Glutamine!AG84),"",Glutamine!AG84)</f>
        <v/>
      </c>
      <c r="AH93" s="238" t="str">
        <f>IF(ISBLANK(Glutamine!AH84),"",Glutamine!AH84)</f>
        <v/>
      </c>
      <c r="AI93" s="238" t="str">
        <f>IF(ISBLANK(Glutamine!AI84),"",Glutamine!AI84)</f>
        <v/>
      </c>
      <c r="AJ93" s="238" t="str">
        <f>IF(ISBLANK(Glutamine!AJ84),"",Glutamine!AJ84)</f>
        <v/>
      </c>
      <c r="AK93" s="238" t="str">
        <f>IF(ISBLANK(Glutamine!AK84),"",Glutamine!AK84)</f>
        <v/>
      </c>
      <c r="AL93" s="238" t="str">
        <f>IF(ISBLANK(Glutamine!AL84),"",Glutamine!AL84)</f>
        <v/>
      </c>
      <c r="AM93" s="238" t="str">
        <f>IF(ISBLANK(Glutamine!AM84),"",Glutamine!AM84)</f>
        <v/>
      </c>
      <c r="AN93" s="238" t="str">
        <f>IF(ISBLANK(Glutamine!AN84),"",Glutamine!AN84)</f>
        <v/>
      </c>
      <c r="AO93" s="238" t="str">
        <f>IF(ISBLANK(Glutamine!AO84),"",Glutamine!AO84)</f>
        <v/>
      </c>
      <c r="AP93" s="238" t="str">
        <f>IF(ISBLANK(Glutamine!AP84),"",Glutamine!AP84)</f>
        <v/>
      </c>
      <c r="AQ93" s="238" t="e">
        <f>IF(ISBLANK(Glutamine!#REF!),"",Glutamine!#REF!)</f>
        <v>#REF!</v>
      </c>
      <c r="AR93" s="238" t="e">
        <f>IF(ISBLANK(Glutamine!#REF!),"",Glutamine!#REF!)</f>
        <v>#REF!</v>
      </c>
      <c r="AS93" s="238" t="e">
        <f>IF(ISBLANK(Glutamine!#REF!),"",Glutamine!#REF!)</f>
        <v>#REF!</v>
      </c>
      <c r="AT93" s="238" t="e">
        <f>IF(ISBLANK(Glutamine!#REF!),"",Glutamine!#REF!)</f>
        <v>#REF!</v>
      </c>
      <c r="AU93" s="238" t="e">
        <f>IF(ISBLANK(Glutamine!#REF!),"",Glutamine!#REF!)</f>
        <v>#REF!</v>
      </c>
      <c r="AV93" s="238" t="e">
        <f>IF(ISBLANK(Glutamine!#REF!),"",Glutamine!#REF!)</f>
        <v>#REF!</v>
      </c>
      <c r="AW93" s="238" t="e">
        <f>IF(ISBLANK(Glutamine!#REF!),"",Glutamine!#REF!)</f>
        <v>#REF!</v>
      </c>
      <c r="AX93" s="238" t="e">
        <f>IF(ISBLANK(Glutamine!#REF!),"",Glutamine!#REF!)</f>
        <v>#REF!</v>
      </c>
      <c r="AY93" s="238" t="e">
        <f>IF(ISBLANK(Glutamine!#REF!),"",Glutamine!#REF!)</f>
        <v>#REF!</v>
      </c>
      <c r="AZ93" s="238" t="e">
        <f>IF(ISBLANK(Glutamine!#REF!),"",Glutamine!#REF!)</f>
        <v>#REF!</v>
      </c>
      <c r="BA93" s="238" t="e">
        <f>IF(ISBLANK(Glutamine!#REF!),"",Glutamine!#REF!)</f>
        <v>#REF!</v>
      </c>
      <c r="BB93" s="238" t="e">
        <f>IF(ISBLANK(Glutamine!#REF!),"",Glutamine!#REF!)</f>
        <v>#REF!</v>
      </c>
      <c r="BC93" s="238" t="e">
        <f>IF(ISBLANK(Glutamine!#REF!),"",Glutamine!#REF!)</f>
        <v>#REF!</v>
      </c>
      <c r="BD93" s="238" t="e">
        <f>IF(ISBLANK(Glutamine!#REF!),"",Glutamine!#REF!)</f>
        <v>#REF!</v>
      </c>
      <c r="BE93" s="238" t="e">
        <f>IF(ISBLANK(Glutamine!#REF!),"",Glutamine!#REF!)</f>
        <v>#REF!</v>
      </c>
      <c r="BF93" s="238" t="e">
        <f>IF(ISBLANK(Glutamine!#REF!),"",Glutamine!#REF!)</f>
        <v>#REF!</v>
      </c>
      <c r="BG93" s="238" t="e">
        <f>IF(ISBLANK(Glutamine!#REF!),"",Glutamine!#REF!)</f>
        <v>#REF!</v>
      </c>
      <c r="BH93" s="238" t="e">
        <f>IF(ISBLANK(Glutamine!#REF!),"",Glutamine!#REF!)</f>
        <v>#REF!</v>
      </c>
      <c r="BI93" s="238" t="e">
        <f>IF(ISBLANK(Glutamine!#REF!),"",Glutamine!#REF!)</f>
        <v>#REF!</v>
      </c>
      <c r="BJ93" s="238" t="e">
        <f>IF(ISBLANK(Glutamine!#REF!),"",Glutamine!#REF!)</f>
        <v>#REF!</v>
      </c>
      <c r="BK93" s="238" t="e">
        <f>IF(ISBLANK(Glutamine!#REF!),"",Glutamine!#REF!)</f>
        <v>#REF!</v>
      </c>
      <c r="BL93" s="238" t="e">
        <f>IF(ISBLANK(Glutamine!#REF!),"",Glutamine!#REF!)</f>
        <v>#REF!</v>
      </c>
      <c r="BM93" s="238" t="e">
        <f>IF(ISBLANK(Glutamine!#REF!),"",Glutamine!#REF!)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IF(Glutamine!B85&lt;&gt;0,Glutamine!$B$1,"")</f>
        <v/>
      </c>
      <c r="B94" s="238" t="str">
        <f>IF(ISBLANK(Glutamine!A85),"",Glutamine!A85)</f>
        <v/>
      </c>
      <c r="C94" s="245" t="str">
        <f>IF(ISBLANK(Glutamine!B85),"",Glutamine!B85)</f>
        <v/>
      </c>
      <c r="D94" s="246" t="str">
        <f>IF(ISBLANK(Glutamine!C85),"",Glutamine!C85)</f>
        <v/>
      </c>
      <c r="E94" s="238" t="str">
        <f>IF(ISBLANK(Glutamine!D85),"",Glutamine!D85)</f>
        <v/>
      </c>
      <c r="F94" s="238" t="str">
        <f>IF(ISBLANK(Glutamine!E85),"",Glutamine!E85)</f>
        <v/>
      </c>
      <c r="G94" s="238" t="str">
        <f>IF(ISBLANK(Glutamine!G85),"",Glutamine!G85)</f>
        <v/>
      </c>
      <c r="H94" s="238" t="str">
        <f>IF(ISBLANK(Glutamine!H85),"",Glutamine!H85)</f>
        <v/>
      </c>
      <c r="I94" s="238" t="str">
        <f>IF(ISBLANK(Glutamine!I85),"",Glutamine!I85)</f>
        <v/>
      </c>
      <c r="J94" s="238" t="str">
        <f>IF(ISBLANK(Glutamine!J85),"",Glutamine!J85)</f>
        <v/>
      </c>
      <c r="K94" s="238" t="str">
        <f>IF(ISBLANK(Glutamine!K85),"",Glutamine!K85)</f>
        <v/>
      </c>
      <c r="L94" s="238" t="str">
        <f>IF(ISBLANK(Glutamine!L85),"",Glutamine!L85)</f>
        <v/>
      </c>
      <c r="M94" s="238" t="str">
        <f>IF(ISBLANK(Glutamine!M85),"",Glutamine!M85)</f>
        <v/>
      </c>
      <c r="N94" s="238" t="str">
        <f>IF(ISBLANK(Glutamine!N85),"",Glutamine!N85)</f>
        <v/>
      </c>
      <c r="O94" s="238" t="str">
        <f>IF(ISBLANK(Glutamine!O85),"",Glutamine!O85)</f>
        <v/>
      </c>
      <c r="P94" s="238" t="str">
        <f>IF(ISBLANK(Glutamine!P85),"",Glutamine!P85)</f>
        <v/>
      </c>
      <c r="Q94" s="238" t="str">
        <f>IF(ISBLANK(Glutamine!Q85),"",Glutamine!Q85)</f>
        <v/>
      </c>
      <c r="R94" s="238" t="str">
        <f>IF(ISBLANK(Glutamine!R85),"",Glutamine!R85)</f>
        <v/>
      </c>
      <c r="S94" s="238" t="str">
        <f>IF(ISBLANK(Glutamine!S85),"",Glutamine!S85)</f>
        <v/>
      </c>
      <c r="T94" s="238" t="str">
        <f>IF(ISBLANK(Glutamine!T85),"",Glutamine!T85)</f>
        <v/>
      </c>
      <c r="U94" s="238" t="str">
        <f>IF(ISBLANK(Glutamine!U85),"",Glutamine!U85)</f>
        <v/>
      </c>
      <c r="V94" s="238" t="str">
        <f>IF(ISBLANK(Glutamine!V85),"",Glutamine!V85)</f>
        <v/>
      </c>
      <c r="W94" s="238" t="str">
        <f>IF(ISBLANK(Glutamine!W85),"",Glutamine!W85)</f>
        <v/>
      </c>
      <c r="X94" s="238" t="str">
        <f>IF(ISBLANK(Glutamine!X85),"",Glutamine!X85)</f>
        <v/>
      </c>
      <c r="Y94" s="238" t="str">
        <f>IF(ISBLANK(Glutamine!Y85),"",Glutamine!Y85)</f>
        <v/>
      </c>
      <c r="Z94" s="238" t="str">
        <f>IF(ISBLANK(Glutamine!Z85),"",Glutamine!Z85)</f>
        <v/>
      </c>
      <c r="AA94" s="238" t="str">
        <f>IF(ISBLANK(Glutamine!AA85),"",Glutamine!AA85)</f>
        <v/>
      </c>
      <c r="AB94" s="238" t="str">
        <f>IF(ISBLANK(Glutamine!AB85),"",Glutamine!AB85)</f>
        <v/>
      </c>
      <c r="AC94" s="238" t="str">
        <f>IF(ISBLANK(Glutamine!AC85),"",Glutamine!AC85)</f>
        <v/>
      </c>
      <c r="AD94" s="238" t="str">
        <f>IF(ISBLANK(Glutamine!AD85),"",Glutamine!AD85)</f>
        <v/>
      </c>
      <c r="AE94" s="238" t="str">
        <f>IF(ISBLANK(Glutamine!AE85),"",Glutamine!AE85)</f>
        <v/>
      </c>
      <c r="AF94" s="238" t="str">
        <f>IF(ISBLANK(Glutamine!AF85),"",Glutamine!AF85)</f>
        <v/>
      </c>
      <c r="AG94" s="238" t="str">
        <f>IF(ISBLANK(Glutamine!AG85),"",Glutamine!AG85)</f>
        <v/>
      </c>
      <c r="AH94" s="238" t="str">
        <f>IF(ISBLANK(Glutamine!AH85),"",Glutamine!AH85)</f>
        <v/>
      </c>
      <c r="AI94" s="238" t="str">
        <f>IF(ISBLANK(Glutamine!AI85),"",Glutamine!AI85)</f>
        <v/>
      </c>
      <c r="AJ94" s="238" t="str">
        <f>IF(ISBLANK(Glutamine!AJ85),"",Glutamine!AJ85)</f>
        <v/>
      </c>
      <c r="AK94" s="238" t="str">
        <f>IF(ISBLANK(Glutamine!AK85),"",Glutamine!AK85)</f>
        <v/>
      </c>
      <c r="AL94" s="238" t="str">
        <f>IF(ISBLANK(Glutamine!AL85),"",Glutamine!AL85)</f>
        <v/>
      </c>
      <c r="AM94" s="238" t="str">
        <f>IF(ISBLANK(Glutamine!AM85),"",Glutamine!AM85)</f>
        <v/>
      </c>
      <c r="AN94" s="238" t="str">
        <f>IF(ISBLANK(Glutamine!AN85),"",Glutamine!AN85)</f>
        <v/>
      </c>
      <c r="AO94" s="238" t="str">
        <f>IF(ISBLANK(Glutamine!AO85),"",Glutamine!AO85)</f>
        <v/>
      </c>
      <c r="AP94" s="238" t="str">
        <f>IF(ISBLANK(Glutamine!AP85),"",Glutamine!AP85)</f>
        <v/>
      </c>
      <c r="AQ94" s="238" t="e">
        <f>IF(ISBLANK(Glutamine!#REF!),"",Glutamine!#REF!)</f>
        <v>#REF!</v>
      </c>
      <c r="AR94" s="238" t="e">
        <f>IF(ISBLANK(Glutamine!#REF!),"",Glutamine!#REF!)</f>
        <v>#REF!</v>
      </c>
      <c r="AS94" s="238" t="e">
        <f>IF(ISBLANK(Glutamine!#REF!),"",Glutamine!#REF!)</f>
        <v>#REF!</v>
      </c>
      <c r="AT94" s="238" t="e">
        <f>IF(ISBLANK(Glutamine!#REF!),"",Glutamine!#REF!)</f>
        <v>#REF!</v>
      </c>
      <c r="AU94" s="238" t="e">
        <f>IF(ISBLANK(Glutamine!#REF!),"",Glutamine!#REF!)</f>
        <v>#REF!</v>
      </c>
      <c r="AV94" s="238" t="e">
        <f>IF(ISBLANK(Glutamine!#REF!),"",Glutamine!#REF!)</f>
        <v>#REF!</v>
      </c>
      <c r="AW94" s="238" t="e">
        <f>IF(ISBLANK(Glutamine!#REF!),"",Glutamine!#REF!)</f>
        <v>#REF!</v>
      </c>
      <c r="AX94" s="238" t="e">
        <f>IF(ISBLANK(Glutamine!#REF!),"",Glutamine!#REF!)</f>
        <v>#REF!</v>
      </c>
      <c r="AY94" s="238" t="e">
        <f>IF(ISBLANK(Glutamine!#REF!),"",Glutamine!#REF!)</f>
        <v>#REF!</v>
      </c>
      <c r="AZ94" s="238" t="e">
        <f>IF(ISBLANK(Glutamine!#REF!),"",Glutamine!#REF!)</f>
        <v>#REF!</v>
      </c>
      <c r="BA94" s="238" t="e">
        <f>IF(ISBLANK(Glutamine!#REF!),"",Glutamine!#REF!)</f>
        <v>#REF!</v>
      </c>
      <c r="BB94" s="238" t="e">
        <f>IF(ISBLANK(Glutamine!#REF!),"",Glutamine!#REF!)</f>
        <v>#REF!</v>
      </c>
      <c r="BC94" s="238" t="e">
        <f>IF(ISBLANK(Glutamine!#REF!),"",Glutamine!#REF!)</f>
        <v>#REF!</v>
      </c>
      <c r="BD94" s="238" t="e">
        <f>IF(ISBLANK(Glutamine!#REF!),"",Glutamine!#REF!)</f>
        <v>#REF!</v>
      </c>
      <c r="BE94" s="238" t="e">
        <f>IF(ISBLANK(Glutamine!#REF!),"",Glutamine!#REF!)</f>
        <v>#REF!</v>
      </c>
      <c r="BF94" s="238" t="e">
        <f>IF(ISBLANK(Glutamine!#REF!),"",Glutamine!#REF!)</f>
        <v>#REF!</v>
      </c>
      <c r="BG94" s="238" t="e">
        <f>IF(ISBLANK(Glutamine!#REF!),"",Glutamine!#REF!)</f>
        <v>#REF!</v>
      </c>
      <c r="BH94" s="238" t="e">
        <f>IF(ISBLANK(Glutamine!#REF!),"",Glutamine!#REF!)</f>
        <v>#REF!</v>
      </c>
      <c r="BI94" s="238" t="e">
        <f>IF(ISBLANK(Glutamine!#REF!),"",Glutamine!#REF!)</f>
        <v>#REF!</v>
      </c>
      <c r="BJ94" s="238" t="e">
        <f>IF(ISBLANK(Glutamine!#REF!),"",Glutamine!#REF!)</f>
        <v>#REF!</v>
      </c>
      <c r="BK94" s="238" t="e">
        <f>IF(ISBLANK(Glutamine!#REF!),"",Glutamine!#REF!)</f>
        <v>#REF!</v>
      </c>
      <c r="BL94" s="238" t="e">
        <f>IF(ISBLANK(Glutamine!#REF!),"",Glutamine!#REF!)</f>
        <v>#REF!</v>
      </c>
      <c r="BM94" s="238" t="e">
        <f>IF(ISBLANK(Glutamine!#REF!),"",Glutamine!#REF!)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IF(Glutamine!B86&lt;&gt;0,Glutamine!$B$1,"")</f>
        <v/>
      </c>
      <c r="B95" s="238" t="str">
        <f>IF(ISBLANK(Glutamine!A86),"",Glutamine!A86)</f>
        <v/>
      </c>
      <c r="C95" s="245" t="str">
        <f>IF(ISBLANK(Glutamine!B86),"",Glutamine!B86)</f>
        <v/>
      </c>
      <c r="D95" s="246" t="str">
        <f>IF(ISBLANK(Glutamine!C86),"",Glutamine!C86)</f>
        <v/>
      </c>
      <c r="E95" s="238" t="str">
        <f>IF(ISBLANK(Glutamine!D86),"",Glutamine!D86)</f>
        <v/>
      </c>
      <c r="F95" s="238" t="str">
        <f>IF(ISBLANK(Glutamine!E86),"",Glutamine!E86)</f>
        <v/>
      </c>
      <c r="G95" s="238" t="str">
        <f>IF(ISBLANK(Glutamine!G86),"",Glutamine!G86)</f>
        <v/>
      </c>
      <c r="H95" s="238" t="str">
        <f>IF(ISBLANK(Glutamine!H86),"",Glutamine!H86)</f>
        <v/>
      </c>
      <c r="I95" s="238" t="str">
        <f>IF(ISBLANK(Glutamine!I86),"",Glutamine!I86)</f>
        <v/>
      </c>
      <c r="J95" s="238" t="str">
        <f>IF(ISBLANK(Glutamine!J86),"",Glutamine!J86)</f>
        <v/>
      </c>
      <c r="K95" s="238" t="str">
        <f>IF(ISBLANK(Glutamine!K86),"",Glutamine!K86)</f>
        <v/>
      </c>
      <c r="L95" s="238" t="str">
        <f>IF(ISBLANK(Glutamine!L86),"",Glutamine!L86)</f>
        <v/>
      </c>
      <c r="M95" s="238" t="str">
        <f>IF(ISBLANK(Glutamine!M86),"",Glutamine!M86)</f>
        <v/>
      </c>
      <c r="N95" s="238" t="str">
        <f>IF(ISBLANK(Glutamine!N86),"",Glutamine!N86)</f>
        <v/>
      </c>
      <c r="O95" s="238" t="str">
        <f>IF(ISBLANK(Glutamine!O86),"",Glutamine!O86)</f>
        <v/>
      </c>
      <c r="P95" s="238" t="str">
        <f>IF(ISBLANK(Glutamine!P86),"",Glutamine!P86)</f>
        <v/>
      </c>
      <c r="Q95" s="238" t="str">
        <f>IF(ISBLANK(Glutamine!Q86),"",Glutamine!Q86)</f>
        <v/>
      </c>
      <c r="R95" s="238" t="str">
        <f>IF(ISBLANK(Glutamine!R86),"",Glutamine!R86)</f>
        <v/>
      </c>
      <c r="S95" s="238" t="str">
        <f>IF(ISBLANK(Glutamine!S86),"",Glutamine!S86)</f>
        <v/>
      </c>
      <c r="T95" s="238" t="str">
        <f>IF(ISBLANK(Glutamine!T86),"",Glutamine!T86)</f>
        <v/>
      </c>
      <c r="U95" s="238" t="str">
        <f>IF(ISBLANK(Glutamine!U86),"",Glutamine!U86)</f>
        <v/>
      </c>
      <c r="V95" s="238" t="str">
        <f>IF(ISBLANK(Glutamine!V86),"",Glutamine!V86)</f>
        <v/>
      </c>
      <c r="W95" s="238" t="str">
        <f>IF(ISBLANK(Glutamine!W86),"",Glutamine!W86)</f>
        <v/>
      </c>
      <c r="X95" s="238" t="str">
        <f>IF(ISBLANK(Glutamine!X86),"",Glutamine!X86)</f>
        <v/>
      </c>
      <c r="Y95" s="238" t="str">
        <f>IF(ISBLANK(Glutamine!Y86),"",Glutamine!Y86)</f>
        <v/>
      </c>
      <c r="Z95" s="238" t="str">
        <f>IF(ISBLANK(Glutamine!Z86),"",Glutamine!Z86)</f>
        <v/>
      </c>
      <c r="AA95" s="238" t="str">
        <f>IF(ISBLANK(Glutamine!AA86),"",Glutamine!AA86)</f>
        <v/>
      </c>
      <c r="AB95" s="238" t="str">
        <f>IF(ISBLANK(Glutamine!AB86),"",Glutamine!AB86)</f>
        <v/>
      </c>
      <c r="AC95" s="238" t="str">
        <f>IF(ISBLANK(Glutamine!AC86),"",Glutamine!AC86)</f>
        <v/>
      </c>
      <c r="AD95" s="238" t="str">
        <f>IF(ISBLANK(Glutamine!AD86),"",Glutamine!AD86)</f>
        <v/>
      </c>
      <c r="AE95" s="238" t="str">
        <f>IF(ISBLANK(Glutamine!AE86),"",Glutamine!AE86)</f>
        <v/>
      </c>
      <c r="AF95" s="238" t="str">
        <f>IF(ISBLANK(Glutamine!AF86),"",Glutamine!AF86)</f>
        <v/>
      </c>
      <c r="AG95" s="238" t="str">
        <f>IF(ISBLANK(Glutamine!AG86),"",Glutamine!AG86)</f>
        <v/>
      </c>
      <c r="AH95" s="238" t="str">
        <f>IF(ISBLANK(Glutamine!AH86),"",Glutamine!AH86)</f>
        <v/>
      </c>
      <c r="AI95" s="238" t="str">
        <f>IF(ISBLANK(Glutamine!AI86),"",Glutamine!AI86)</f>
        <v/>
      </c>
      <c r="AJ95" s="238" t="str">
        <f>IF(ISBLANK(Glutamine!AJ86),"",Glutamine!AJ86)</f>
        <v/>
      </c>
      <c r="AK95" s="238" t="str">
        <f>IF(ISBLANK(Glutamine!AK86),"",Glutamine!AK86)</f>
        <v/>
      </c>
      <c r="AL95" s="238" t="str">
        <f>IF(ISBLANK(Glutamine!AL86),"",Glutamine!AL86)</f>
        <v/>
      </c>
      <c r="AM95" s="238" t="str">
        <f>IF(ISBLANK(Glutamine!AM86),"",Glutamine!AM86)</f>
        <v/>
      </c>
      <c r="AN95" s="238" t="str">
        <f>IF(ISBLANK(Glutamine!AN86),"",Glutamine!AN86)</f>
        <v/>
      </c>
      <c r="AO95" s="238" t="str">
        <f>IF(ISBLANK(Glutamine!AO86),"",Glutamine!AO86)</f>
        <v/>
      </c>
      <c r="AP95" s="238" t="str">
        <f>IF(ISBLANK(Glutamine!AP86),"",Glutamine!AP86)</f>
        <v/>
      </c>
      <c r="AQ95" s="238" t="e">
        <f>IF(ISBLANK(Glutamine!#REF!),"",Glutamine!#REF!)</f>
        <v>#REF!</v>
      </c>
      <c r="AR95" s="238" t="e">
        <f>IF(ISBLANK(Glutamine!#REF!),"",Glutamine!#REF!)</f>
        <v>#REF!</v>
      </c>
      <c r="AS95" s="238" t="e">
        <f>IF(ISBLANK(Glutamine!#REF!),"",Glutamine!#REF!)</f>
        <v>#REF!</v>
      </c>
      <c r="AT95" s="238" t="e">
        <f>IF(ISBLANK(Glutamine!#REF!),"",Glutamine!#REF!)</f>
        <v>#REF!</v>
      </c>
      <c r="AU95" s="238" t="e">
        <f>IF(ISBLANK(Glutamine!#REF!),"",Glutamine!#REF!)</f>
        <v>#REF!</v>
      </c>
      <c r="AV95" s="238" t="e">
        <f>IF(ISBLANK(Glutamine!#REF!),"",Glutamine!#REF!)</f>
        <v>#REF!</v>
      </c>
      <c r="AW95" s="238" t="e">
        <f>IF(ISBLANK(Glutamine!#REF!),"",Glutamine!#REF!)</f>
        <v>#REF!</v>
      </c>
      <c r="AX95" s="238" t="e">
        <f>IF(ISBLANK(Glutamine!#REF!),"",Glutamine!#REF!)</f>
        <v>#REF!</v>
      </c>
      <c r="AY95" s="238" t="e">
        <f>IF(ISBLANK(Glutamine!#REF!),"",Glutamine!#REF!)</f>
        <v>#REF!</v>
      </c>
      <c r="AZ95" s="238" t="e">
        <f>IF(ISBLANK(Glutamine!#REF!),"",Glutamine!#REF!)</f>
        <v>#REF!</v>
      </c>
      <c r="BA95" s="238" t="e">
        <f>IF(ISBLANK(Glutamine!#REF!),"",Glutamine!#REF!)</f>
        <v>#REF!</v>
      </c>
      <c r="BB95" s="238" t="e">
        <f>IF(ISBLANK(Glutamine!#REF!),"",Glutamine!#REF!)</f>
        <v>#REF!</v>
      </c>
      <c r="BC95" s="238" t="e">
        <f>IF(ISBLANK(Glutamine!#REF!),"",Glutamine!#REF!)</f>
        <v>#REF!</v>
      </c>
      <c r="BD95" s="238" t="e">
        <f>IF(ISBLANK(Glutamine!#REF!),"",Glutamine!#REF!)</f>
        <v>#REF!</v>
      </c>
      <c r="BE95" s="238" t="e">
        <f>IF(ISBLANK(Glutamine!#REF!),"",Glutamine!#REF!)</f>
        <v>#REF!</v>
      </c>
      <c r="BF95" s="238" t="e">
        <f>IF(ISBLANK(Glutamine!#REF!),"",Glutamine!#REF!)</f>
        <v>#REF!</v>
      </c>
      <c r="BG95" s="238" t="e">
        <f>IF(ISBLANK(Glutamine!#REF!),"",Glutamine!#REF!)</f>
        <v>#REF!</v>
      </c>
      <c r="BH95" s="238" t="e">
        <f>IF(ISBLANK(Glutamine!#REF!),"",Glutamine!#REF!)</f>
        <v>#REF!</v>
      </c>
      <c r="BI95" s="238" t="e">
        <f>IF(ISBLANK(Glutamine!#REF!),"",Glutamine!#REF!)</f>
        <v>#REF!</v>
      </c>
      <c r="BJ95" s="238" t="e">
        <f>IF(ISBLANK(Glutamine!#REF!),"",Glutamine!#REF!)</f>
        <v>#REF!</v>
      </c>
      <c r="BK95" s="238" t="e">
        <f>IF(ISBLANK(Glutamine!#REF!),"",Glutamine!#REF!)</f>
        <v>#REF!</v>
      </c>
      <c r="BL95" s="238" t="e">
        <f>IF(ISBLANK(Glutamine!#REF!),"",Glutamine!#REF!)</f>
        <v>#REF!</v>
      </c>
      <c r="BM95" s="238" t="e">
        <f>IF(ISBLANK(Glutamine!#REF!),"",Glutamine!#REF!)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IF(Glutamine!B87&lt;&gt;0,Glutamine!$B$1,"")</f>
        <v/>
      </c>
      <c r="B96" s="238" t="str">
        <f>IF(ISBLANK(Glutamine!A87),"",Glutamine!A87)</f>
        <v/>
      </c>
      <c r="C96" s="245" t="str">
        <f>IF(ISBLANK(Glutamine!B87),"",Glutamine!B87)</f>
        <v/>
      </c>
      <c r="D96" s="246" t="str">
        <f>IF(ISBLANK(Glutamine!C87),"",Glutamine!C87)</f>
        <v/>
      </c>
      <c r="E96" s="238" t="str">
        <f>IF(ISBLANK(Glutamine!D87),"",Glutamine!D87)</f>
        <v/>
      </c>
      <c r="F96" s="238" t="str">
        <f>IF(ISBLANK(Glutamine!E87),"",Glutamine!E87)</f>
        <v/>
      </c>
      <c r="G96" s="238" t="str">
        <f>IF(ISBLANK(Glutamine!G87),"",Glutamine!G87)</f>
        <v/>
      </c>
      <c r="H96" s="238" t="str">
        <f>IF(ISBLANK(Glutamine!H87),"",Glutamine!H87)</f>
        <v/>
      </c>
      <c r="I96" s="238" t="str">
        <f>IF(ISBLANK(Glutamine!I87),"",Glutamine!I87)</f>
        <v/>
      </c>
      <c r="J96" s="238" t="str">
        <f>IF(ISBLANK(Glutamine!J87),"",Glutamine!J87)</f>
        <v/>
      </c>
      <c r="K96" s="238" t="str">
        <f>IF(ISBLANK(Glutamine!K87),"",Glutamine!K87)</f>
        <v/>
      </c>
      <c r="L96" s="238" t="str">
        <f>IF(ISBLANK(Glutamine!L87),"",Glutamine!L87)</f>
        <v/>
      </c>
      <c r="M96" s="238" t="str">
        <f>IF(ISBLANK(Glutamine!M87),"",Glutamine!M87)</f>
        <v/>
      </c>
      <c r="N96" s="238" t="str">
        <f>IF(ISBLANK(Glutamine!N87),"",Glutamine!N87)</f>
        <v/>
      </c>
      <c r="O96" s="238" t="str">
        <f>IF(ISBLANK(Glutamine!O87),"",Glutamine!O87)</f>
        <v/>
      </c>
      <c r="P96" s="238" t="str">
        <f>IF(ISBLANK(Glutamine!P87),"",Glutamine!P87)</f>
        <v/>
      </c>
      <c r="Q96" s="238" t="str">
        <f>IF(ISBLANK(Glutamine!Q87),"",Glutamine!Q87)</f>
        <v/>
      </c>
      <c r="R96" s="238" t="str">
        <f>IF(ISBLANK(Glutamine!R87),"",Glutamine!R87)</f>
        <v/>
      </c>
      <c r="S96" s="238" t="str">
        <f>IF(ISBLANK(Glutamine!S87),"",Glutamine!S87)</f>
        <v/>
      </c>
      <c r="T96" s="238" t="str">
        <f>IF(ISBLANK(Glutamine!T87),"",Glutamine!T87)</f>
        <v/>
      </c>
      <c r="U96" s="238" t="str">
        <f>IF(ISBLANK(Glutamine!U87),"",Glutamine!U87)</f>
        <v/>
      </c>
      <c r="V96" s="238" t="str">
        <f>IF(ISBLANK(Glutamine!V87),"",Glutamine!V87)</f>
        <v/>
      </c>
      <c r="W96" s="238" t="str">
        <f>IF(ISBLANK(Glutamine!W87),"",Glutamine!W87)</f>
        <v/>
      </c>
      <c r="X96" s="238" t="str">
        <f>IF(ISBLANK(Glutamine!X87),"",Glutamine!X87)</f>
        <v/>
      </c>
      <c r="Y96" s="238" t="str">
        <f>IF(ISBLANK(Glutamine!Y87),"",Glutamine!Y87)</f>
        <v/>
      </c>
      <c r="Z96" s="238" t="str">
        <f>IF(ISBLANK(Glutamine!Z87),"",Glutamine!Z87)</f>
        <v/>
      </c>
      <c r="AA96" s="238" t="str">
        <f>IF(ISBLANK(Glutamine!AA87),"",Glutamine!AA87)</f>
        <v/>
      </c>
      <c r="AB96" s="238" t="str">
        <f>IF(ISBLANK(Glutamine!AB87),"",Glutamine!AB87)</f>
        <v/>
      </c>
      <c r="AC96" s="238" t="str">
        <f>IF(ISBLANK(Glutamine!AC87),"",Glutamine!AC87)</f>
        <v/>
      </c>
      <c r="AD96" s="238" t="str">
        <f>IF(ISBLANK(Glutamine!AD87),"",Glutamine!AD87)</f>
        <v/>
      </c>
      <c r="AE96" s="238" t="str">
        <f>IF(ISBLANK(Glutamine!AE87),"",Glutamine!AE87)</f>
        <v/>
      </c>
      <c r="AF96" s="238" t="str">
        <f>IF(ISBLANK(Glutamine!AF87),"",Glutamine!AF87)</f>
        <v/>
      </c>
      <c r="AG96" s="238" t="str">
        <f>IF(ISBLANK(Glutamine!AG87),"",Glutamine!AG87)</f>
        <v/>
      </c>
      <c r="AH96" s="238" t="str">
        <f>IF(ISBLANK(Glutamine!AH87),"",Glutamine!AH87)</f>
        <v/>
      </c>
      <c r="AI96" s="238" t="str">
        <f>IF(ISBLANK(Glutamine!AI87),"",Glutamine!AI87)</f>
        <v/>
      </c>
      <c r="AJ96" s="238" t="str">
        <f>IF(ISBLANK(Glutamine!AJ87),"",Glutamine!AJ87)</f>
        <v/>
      </c>
      <c r="AK96" s="238" t="str">
        <f>IF(ISBLANK(Glutamine!AK87),"",Glutamine!AK87)</f>
        <v/>
      </c>
      <c r="AL96" s="238" t="str">
        <f>IF(ISBLANK(Glutamine!AL87),"",Glutamine!AL87)</f>
        <v/>
      </c>
      <c r="AM96" s="238" t="str">
        <f>IF(ISBLANK(Glutamine!AM87),"",Glutamine!AM87)</f>
        <v/>
      </c>
      <c r="AN96" s="238" t="str">
        <f>IF(ISBLANK(Glutamine!AN87),"",Glutamine!AN87)</f>
        <v/>
      </c>
      <c r="AO96" s="238" t="str">
        <f>IF(ISBLANK(Glutamine!AO87),"",Glutamine!AO87)</f>
        <v/>
      </c>
      <c r="AP96" s="238" t="str">
        <f>IF(ISBLANK(Glutamine!AP87),"",Glutamine!AP87)</f>
        <v/>
      </c>
      <c r="AQ96" s="238" t="e">
        <f>IF(ISBLANK(Glutamine!#REF!),"",Glutamine!#REF!)</f>
        <v>#REF!</v>
      </c>
      <c r="AR96" s="238" t="e">
        <f>IF(ISBLANK(Glutamine!#REF!),"",Glutamine!#REF!)</f>
        <v>#REF!</v>
      </c>
      <c r="AS96" s="238" t="e">
        <f>IF(ISBLANK(Glutamine!#REF!),"",Glutamine!#REF!)</f>
        <v>#REF!</v>
      </c>
      <c r="AT96" s="238" t="e">
        <f>IF(ISBLANK(Glutamine!#REF!),"",Glutamine!#REF!)</f>
        <v>#REF!</v>
      </c>
      <c r="AU96" s="238" t="e">
        <f>IF(ISBLANK(Glutamine!#REF!),"",Glutamine!#REF!)</f>
        <v>#REF!</v>
      </c>
      <c r="AV96" s="238" t="e">
        <f>IF(ISBLANK(Glutamine!#REF!),"",Glutamine!#REF!)</f>
        <v>#REF!</v>
      </c>
      <c r="AW96" s="238" t="e">
        <f>IF(ISBLANK(Glutamine!#REF!),"",Glutamine!#REF!)</f>
        <v>#REF!</v>
      </c>
      <c r="AX96" s="238" t="e">
        <f>IF(ISBLANK(Glutamine!#REF!),"",Glutamine!#REF!)</f>
        <v>#REF!</v>
      </c>
      <c r="AY96" s="238" t="e">
        <f>IF(ISBLANK(Glutamine!#REF!),"",Glutamine!#REF!)</f>
        <v>#REF!</v>
      </c>
      <c r="AZ96" s="238" t="e">
        <f>IF(ISBLANK(Glutamine!#REF!),"",Glutamine!#REF!)</f>
        <v>#REF!</v>
      </c>
      <c r="BA96" s="238" t="e">
        <f>IF(ISBLANK(Glutamine!#REF!),"",Glutamine!#REF!)</f>
        <v>#REF!</v>
      </c>
      <c r="BB96" s="238" t="e">
        <f>IF(ISBLANK(Glutamine!#REF!),"",Glutamine!#REF!)</f>
        <v>#REF!</v>
      </c>
      <c r="BC96" s="238" t="e">
        <f>IF(ISBLANK(Glutamine!#REF!),"",Glutamine!#REF!)</f>
        <v>#REF!</v>
      </c>
      <c r="BD96" s="238" t="e">
        <f>IF(ISBLANK(Glutamine!#REF!),"",Glutamine!#REF!)</f>
        <v>#REF!</v>
      </c>
      <c r="BE96" s="238" t="e">
        <f>IF(ISBLANK(Glutamine!#REF!),"",Glutamine!#REF!)</f>
        <v>#REF!</v>
      </c>
      <c r="BF96" s="238" t="e">
        <f>IF(ISBLANK(Glutamine!#REF!),"",Glutamine!#REF!)</f>
        <v>#REF!</v>
      </c>
      <c r="BG96" s="238" t="e">
        <f>IF(ISBLANK(Glutamine!#REF!),"",Glutamine!#REF!)</f>
        <v>#REF!</v>
      </c>
      <c r="BH96" s="238" t="e">
        <f>IF(ISBLANK(Glutamine!#REF!),"",Glutamine!#REF!)</f>
        <v>#REF!</v>
      </c>
      <c r="BI96" s="238" t="e">
        <f>IF(ISBLANK(Glutamine!#REF!),"",Glutamine!#REF!)</f>
        <v>#REF!</v>
      </c>
      <c r="BJ96" s="238" t="e">
        <f>IF(ISBLANK(Glutamine!#REF!),"",Glutamine!#REF!)</f>
        <v>#REF!</v>
      </c>
      <c r="BK96" s="238" t="e">
        <f>IF(ISBLANK(Glutamine!#REF!),"",Glutamine!#REF!)</f>
        <v>#REF!</v>
      </c>
      <c r="BL96" s="238" t="e">
        <f>IF(ISBLANK(Glutamine!#REF!),"",Glutamine!#REF!)</f>
        <v>#REF!</v>
      </c>
      <c r="BM96" s="238" t="e">
        <f>IF(ISBLANK(Glutamine!#REF!),"",Glutamine!#REF!)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IF(Glutamine!B88&lt;&gt;0,Glutamine!$B$1,"")</f>
        <v/>
      </c>
      <c r="B97" s="238" t="str">
        <f>IF(ISBLANK(Glutamine!A88),"",Glutamine!A88)</f>
        <v/>
      </c>
      <c r="C97" s="245" t="str">
        <f>IF(ISBLANK(Glutamine!B88),"",Glutamine!B88)</f>
        <v/>
      </c>
      <c r="D97" s="246" t="str">
        <f>IF(ISBLANK(Glutamine!C88),"",Glutamine!C88)</f>
        <v/>
      </c>
      <c r="E97" s="238" t="str">
        <f>IF(ISBLANK(Glutamine!D88),"",Glutamine!D88)</f>
        <v/>
      </c>
      <c r="F97" s="238" t="str">
        <f>IF(ISBLANK(Glutamine!E88),"",Glutamine!E88)</f>
        <v/>
      </c>
      <c r="G97" s="238" t="str">
        <f>IF(ISBLANK(Glutamine!G88),"",Glutamine!G88)</f>
        <v/>
      </c>
      <c r="H97" s="238" t="str">
        <f>IF(ISBLANK(Glutamine!H88),"",Glutamine!H88)</f>
        <v/>
      </c>
      <c r="I97" s="238" t="str">
        <f>IF(ISBLANK(Glutamine!I88),"",Glutamine!I88)</f>
        <v/>
      </c>
      <c r="J97" s="238" t="str">
        <f>IF(ISBLANK(Glutamine!J88),"",Glutamine!J88)</f>
        <v/>
      </c>
      <c r="K97" s="238" t="str">
        <f>IF(ISBLANK(Glutamine!K88),"",Glutamine!K88)</f>
        <v/>
      </c>
      <c r="L97" s="238" t="str">
        <f>IF(ISBLANK(Glutamine!L88),"",Glutamine!L88)</f>
        <v/>
      </c>
      <c r="M97" s="238" t="str">
        <f>IF(ISBLANK(Glutamine!M88),"",Glutamine!M88)</f>
        <v/>
      </c>
      <c r="N97" s="238" t="str">
        <f>IF(ISBLANK(Glutamine!N88),"",Glutamine!N88)</f>
        <v/>
      </c>
      <c r="O97" s="238" t="str">
        <f>IF(ISBLANK(Glutamine!O88),"",Glutamine!O88)</f>
        <v/>
      </c>
      <c r="P97" s="238" t="str">
        <f>IF(ISBLANK(Glutamine!P88),"",Glutamine!P88)</f>
        <v/>
      </c>
      <c r="Q97" s="238" t="str">
        <f>IF(ISBLANK(Glutamine!Q88),"",Glutamine!Q88)</f>
        <v/>
      </c>
      <c r="R97" s="238" t="str">
        <f>IF(ISBLANK(Glutamine!R88),"",Glutamine!R88)</f>
        <v/>
      </c>
      <c r="S97" s="238" t="str">
        <f>IF(ISBLANK(Glutamine!S88),"",Glutamine!S88)</f>
        <v/>
      </c>
      <c r="T97" s="238" t="str">
        <f>IF(ISBLANK(Glutamine!T88),"",Glutamine!T88)</f>
        <v/>
      </c>
      <c r="U97" s="238" t="str">
        <f>IF(ISBLANK(Glutamine!U88),"",Glutamine!U88)</f>
        <v/>
      </c>
      <c r="V97" s="238" t="str">
        <f>IF(ISBLANK(Glutamine!V88),"",Glutamine!V88)</f>
        <v/>
      </c>
      <c r="W97" s="238" t="str">
        <f>IF(ISBLANK(Glutamine!W88),"",Glutamine!W88)</f>
        <v/>
      </c>
      <c r="X97" s="238" t="str">
        <f>IF(ISBLANK(Glutamine!X88),"",Glutamine!X88)</f>
        <v/>
      </c>
      <c r="Y97" s="238" t="str">
        <f>IF(ISBLANK(Glutamine!Y88),"",Glutamine!Y88)</f>
        <v/>
      </c>
      <c r="Z97" s="238" t="str">
        <f>IF(ISBLANK(Glutamine!Z88),"",Glutamine!Z88)</f>
        <v/>
      </c>
      <c r="AA97" s="238" t="str">
        <f>IF(ISBLANK(Glutamine!AA88),"",Glutamine!AA88)</f>
        <v/>
      </c>
      <c r="AB97" s="238" t="str">
        <f>IF(ISBLANK(Glutamine!AB88),"",Glutamine!AB88)</f>
        <v/>
      </c>
      <c r="AC97" s="238" t="str">
        <f>IF(ISBLANK(Glutamine!AC88),"",Glutamine!AC88)</f>
        <v/>
      </c>
      <c r="AD97" s="238" t="str">
        <f>IF(ISBLANK(Glutamine!AD88),"",Glutamine!AD88)</f>
        <v/>
      </c>
      <c r="AE97" s="238" t="str">
        <f>IF(ISBLANK(Glutamine!AE88),"",Glutamine!AE88)</f>
        <v/>
      </c>
      <c r="AF97" s="238" t="str">
        <f>IF(ISBLANK(Glutamine!AF88),"",Glutamine!AF88)</f>
        <v/>
      </c>
      <c r="AG97" s="238" t="str">
        <f>IF(ISBLANK(Glutamine!AG88),"",Glutamine!AG88)</f>
        <v/>
      </c>
      <c r="AH97" s="238" t="str">
        <f>IF(ISBLANK(Glutamine!AH88),"",Glutamine!AH88)</f>
        <v/>
      </c>
      <c r="AI97" s="238" t="str">
        <f>IF(ISBLANK(Glutamine!AI88),"",Glutamine!AI88)</f>
        <v/>
      </c>
      <c r="AJ97" s="238" t="str">
        <f>IF(ISBLANK(Glutamine!AJ88),"",Glutamine!AJ88)</f>
        <v/>
      </c>
      <c r="AK97" s="238" t="str">
        <f>IF(ISBLANK(Glutamine!AK88),"",Glutamine!AK88)</f>
        <v/>
      </c>
      <c r="AL97" s="238" t="str">
        <f>IF(ISBLANK(Glutamine!AL88),"",Glutamine!AL88)</f>
        <v/>
      </c>
      <c r="AM97" s="238" t="str">
        <f>IF(ISBLANK(Glutamine!AM88),"",Glutamine!AM88)</f>
        <v/>
      </c>
      <c r="AN97" s="238" t="str">
        <f>IF(ISBLANK(Glutamine!AN88),"",Glutamine!AN88)</f>
        <v/>
      </c>
      <c r="AO97" s="238" t="str">
        <f>IF(ISBLANK(Glutamine!AO88),"",Glutamine!AO88)</f>
        <v/>
      </c>
      <c r="AP97" s="238" t="str">
        <f>IF(ISBLANK(Glutamine!AP88),"",Glutamine!AP88)</f>
        <v/>
      </c>
      <c r="AQ97" s="238" t="e">
        <f>IF(ISBLANK(Glutamine!#REF!),"",Glutamine!#REF!)</f>
        <v>#REF!</v>
      </c>
      <c r="AR97" s="238" t="e">
        <f>IF(ISBLANK(Glutamine!#REF!),"",Glutamine!#REF!)</f>
        <v>#REF!</v>
      </c>
      <c r="AS97" s="238" t="e">
        <f>IF(ISBLANK(Glutamine!#REF!),"",Glutamine!#REF!)</f>
        <v>#REF!</v>
      </c>
      <c r="AT97" s="238" t="e">
        <f>IF(ISBLANK(Glutamine!#REF!),"",Glutamine!#REF!)</f>
        <v>#REF!</v>
      </c>
      <c r="AU97" s="238" t="e">
        <f>IF(ISBLANK(Glutamine!#REF!),"",Glutamine!#REF!)</f>
        <v>#REF!</v>
      </c>
      <c r="AV97" s="238" t="e">
        <f>IF(ISBLANK(Glutamine!#REF!),"",Glutamine!#REF!)</f>
        <v>#REF!</v>
      </c>
      <c r="AW97" s="238" t="e">
        <f>IF(ISBLANK(Glutamine!#REF!),"",Glutamine!#REF!)</f>
        <v>#REF!</v>
      </c>
      <c r="AX97" s="238" t="e">
        <f>IF(ISBLANK(Glutamine!#REF!),"",Glutamine!#REF!)</f>
        <v>#REF!</v>
      </c>
      <c r="AY97" s="238" t="e">
        <f>IF(ISBLANK(Glutamine!#REF!),"",Glutamine!#REF!)</f>
        <v>#REF!</v>
      </c>
      <c r="AZ97" s="238" t="e">
        <f>IF(ISBLANK(Glutamine!#REF!),"",Glutamine!#REF!)</f>
        <v>#REF!</v>
      </c>
      <c r="BA97" s="238" t="e">
        <f>IF(ISBLANK(Glutamine!#REF!),"",Glutamine!#REF!)</f>
        <v>#REF!</v>
      </c>
      <c r="BB97" s="238" t="e">
        <f>IF(ISBLANK(Glutamine!#REF!),"",Glutamine!#REF!)</f>
        <v>#REF!</v>
      </c>
      <c r="BC97" s="238" t="e">
        <f>IF(ISBLANK(Glutamine!#REF!),"",Glutamine!#REF!)</f>
        <v>#REF!</v>
      </c>
      <c r="BD97" s="238" t="e">
        <f>IF(ISBLANK(Glutamine!#REF!),"",Glutamine!#REF!)</f>
        <v>#REF!</v>
      </c>
      <c r="BE97" s="238" t="e">
        <f>IF(ISBLANK(Glutamine!#REF!),"",Glutamine!#REF!)</f>
        <v>#REF!</v>
      </c>
      <c r="BF97" s="238" t="e">
        <f>IF(ISBLANK(Glutamine!#REF!),"",Glutamine!#REF!)</f>
        <v>#REF!</v>
      </c>
      <c r="BG97" s="238" t="e">
        <f>IF(ISBLANK(Glutamine!#REF!),"",Glutamine!#REF!)</f>
        <v>#REF!</v>
      </c>
      <c r="BH97" s="238" t="e">
        <f>IF(ISBLANK(Glutamine!#REF!),"",Glutamine!#REF!)</f>
        <v>#REF!</v>
      </c>
      <c r="BI97" s="238" t="e">
        <f>IF(ISBLANK(Glutamine!#REF!),"",Glutamine!#REF!)</f>
        <v>#REF!</v>
      </c>
      <c r="BJ97" s="238" t="e">
        <f>IF(ISBLANK(Glutamine!#REF!),"",Glutamine!#REF!)</f>
        <v>#REF!</v>
      </c>
      <c r="BK97" s="238" t="e">
        <f>IF(ISBLANK(Glutamine!#REF!),"",Glutamine!#REF!)</f>
        <v>#REF!</v>
      </c>
      <c r="BL97" s="238" t="e">
        <f>IF(ISBLANK(Glutamine!#REF!),"",Glutamine!#REF!)</f>
        <v>#REF!</v>
      </c>
      <c r="BM97" s="238" t="e">
        <f>IF(ISBLANK(Glutamine!#REF!),"",Glutamine!#REF!)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IF(Glutamine!B89&lt;&gt;0,Glutamine!$B$1,"")</f>
        <v/>
      </c>
      <c r="B98" s="238" t="str">
        <f>IF(ISBLANK(Glutamine!A89),"",Glutamine!A89)</f>
        <v/>
      </c>
      <c r="C98" s="245" t="str">
        <f>IF(ISBLANK(Glutamine!B89),"",Glutamine!B89)</f>
        <v/>
      </c>
      <c r="D98" s="246" t="str">
        <f>IF(ISBLANK(Glutamine!C89),"",Glutamine!C89)</f>
        <v/>
      </c>
      <c r="E98" s="238" t="str">
        <f>IF(ISBLANK(Glutamine!D89),"",Glutamine!D89)</f>
        <v/>
      </c>
      <c r="F98" s="238" t="str">
        <f>IF(ISBLANK(Glutamine!E89),"",Glutamine!E89)</f>
        <v/>
      </c>
      <c r="G98" s="238" t="str">
        <f>IF(ISBLANK(Glutamine!G89),"",Glutamine!G89)</f>
        <v/>
      </c>
      <c r="H98" s="238" t="str">
        <f>IF(ISBLANK(Glutamine!H89),"",Glutamine!H89)</f>
        <v/>
      </c>
      <c r="I98" s="238" t="str">
        <f>IF(ISBLANK(Glutamine!I89),"",Glutamine!I89)</f>
        <v/>
      </c>
      <c r="J98" s="238" t="str">
        <f>IF(ISBLANK(Glutamine!J89),"",Glutamine!J89)</f>
        <v/>
      </c>
      <c r="K98" s="238" t="str">
        <f>IF(ISBLANK(Glutamine!K89),"",Glutamine!K89)</f>
        <v/>
      </c>
      <c r="L98" s="238" t="str">
        <f>IF(ISBLANK(Glutamine!L89),"",Glutamine!L89)</f>
        <v/>
      </c>
      <c r="M98" s="238" t="str">
        <f>IF(ISBLANK(Glutamine!M89),"",Glutamine!M89)</f>
        <v/>
      </c>
      <c r="N98" s="238" t="str">
        <f>IF(ISBLANK(Glutamine!N89),"",Glutamine!N89)</f>
        <v/>
      </c>
      <c r="O98" s="238" t="str">
        <f>IF(ISBLANK(Glutamine!O89),"",Glutamine!O89)</f>
        <v/>
      </c>
      <c r="P98" s="238" t="str">
        <f>IF(ISBLANK(Glutamine!P89),"",Glutamine!P89)</f>
        <v/>
      </c>
      <c r="Q98" s="238" t="str">
        <f>IF(ISBLANK(Glutamine!Q89),"",Glutamine!Q89)</f>
        <v/>
      </c>
      <c r="R98" s="238" t="str">
        <f>IF(ISBLANK(Glutamine!R89),"",Glutamine!R89)</f>
        <v/>
      </c>
      <c r="S98" s="238" t="str">
        <f>IF(ISBLANK(Glutamine!S89),"",Glutamine!S89)</f>
        <v/>
      </c>
      <c r="T98" s="238" t="str">
        <f>IF(ISBLANK(Glutamine!T89),"",Glutamine!T89)</f>
        <v/>
      </c>
      <c r="U98" s="238" t="str">
        <f>IF(ISBLANK(Glutamine!U89),"",Glutamine!U89)</f>
        <v/>
      </c>
      <c r="V98" s="238" t="str">
        <f>IF(ISBLANK(Glutamine!V89),"",Glutamine!V89)</f>
        <v/>
      </c>
      <c r="W98" s="238" t="str">
        <f>IF(ISBLANK(Glutamine!W89),"",Glutamine!W89)</f>
        <v/>
      </c>
      <c r="X98" s="238" t="str">
        <f>IF(ISBLANK(Glutamine!X89),"",Glutamine!X89)</f>
        <v/>
      </c>
      <c r="Y98" s="238" t="str">
        <f>IF(ISBLANK(Glutamine!Y89),"",Glutamine!Y89)</f>
        <v/>
      </c>
      <c r="Z98" s="238" t="str">
        <f>IF(ISBLANK(Glutamine!Z89),"",Glutamine!Z89)</f>
        <v/>
      </c>
      <c r="AA98" s="238" t="str">
        <f>IF(ISBLANK(Glutamine!AA89),"",Glutamine!AA89)</f>
        <v/>
      </c>
      <c r="AB98" s="238" t="str">
        <f>IF(ISBLANK(Glutamine!AB89),"",Glutamine!AB89)</f>
        <v/>
      </c>
      <c r="AC98" s="238" t="str">
        <f>IF(ISBLANK(Glutamine!AC89),"",Glutamine!AC89)</f>
        <v/>
      </c>
      <c r="AD98" s="238" t="str">
        <f>IF(ISBLANK(Glutamine!AD89),"",Glutamine!AD89)</f>
        <v/>
      </c>
      <c r="AE98" s="238" t="str">
        <f>IF(ISBLANK(Glutamine!AE89),"",Glutamine!AE89)</f>
        <v/>
      </c>
      <c r="AF98" s="238" t="str">
        <f>IF(ISBLANK(Glutamine!AF89),"",Glutamine!AF89)</f>
        <v/>
      </c>
      <c r="AG98" s="238" t="str">
        <f>IF(ISBLANK(Glutamine!AG89),"",Glutamine!AG89)</f>
        <v/>
      </c>
      <c r="AH98" s="238" t="str">
        <f>IF(ISBLANK(Glutamine!AH89),"",Glutamine!AH89)</f>
        <v/>
      </c>
      <c r="AI98" s="238" t="str">
        <f>IF(ISBLANK(Glutamine!AI89),"",Glutamine!AI89)</f>
        <v/>
      </c>
      <c r="AJ98" s="238" t="str">
        <f>IF(ISBLANK(Glutamine!AJ89),"",Glutamine!AJ89)</f>
        <v/>
      </c>
      <c r="AK98" s="238" t="str">
        <f>IF(ISBLANK(Glutamine!AK89),"",Glutamine!AK89)</f>
        <v/>
      </c>
      <c r="AL98" s="238" t="str">
        <f>IF(ISBLANK(Glutamine!AL89),"",Glutamine!AL89)</f>
        <v/>
      </c>
      <c r="AM98" s="238" t="str">
        <f>IF(ISBLANK(Glutamine!AM89),"",Glutamine!AM89)</f>
        <v/>
      </c>
      <c r="AN98" s="238" t="str">
        <f>IF(ISBLANK(Glutamine!AN89),"",Glutamine!AN89)</f>
        <v/>
      </c>
      <c r="AO98" s="238" t="str">
        <f>IF(ISBLANK(Glutamine!AO89),"",Glutamine!AO89)</f>
        <v/>
      </c>
      <c r="AP98" s="238" t="str">
        <f>IF(ISBLANK(Glutamine!AP89),"",Glutamine!AP89)</f>
        <v/>
      </c>
      <c r="AQ98" s="238" t="e">
        <f>IF(ISBLANK(Glutamine!#REF!),"",Glutamine!#REF!)</f>
        <v>#REF!</v>
      </c>
      <c r="AR98" s="238" t="e">
        <f>IF(ISBLANK(Glutamine!#REF!),"",Glutamine!#REF!)</f>
        <v>#REF!</v>
      </c>
      <c r="AS98" s="238" t="e">
        <f>IF(ISBLANK(Glutamine!#REF!),"",Glutamine!#REF!)</f>
        <v>#REF!</v>
      </c>
      <c r="AT98" s="238" t="e">
        <f>IF(ISBLANK(Glutamine!#REF!),"",Glutamine!#REF!)</f>
        <v>#REF!</v>
      </c>
      <c r="AU98" s="238" t="e">
        <f>IF(ISBLANK(Glutamine!#REF!),"",Glutamine!#REF!)</f>
        <v>#REF!</v>
      </c>
      <c r="AV98" s="238" t="e">
        <f>IF(ISBLANK(Glutamine!#REF!),"",Glutamine!#REF!)</f>
        <v>#REF!</v>
      </c>
      <c r="AW98" s="238" t="e">
        <f>IF(ISBLANK(Glutamine!#REF!),"",Glutamine!#REF!)</f>
        <v>#REF!</v>
      </c>
      <c r="AX98" s="238" t="e">
        <f>IF(ISBLANK(Glutamine!#REF!),"",Glutamine!#REF!)</f>
        <v>#REF!</v>
      </c>
      <c r="AY98" s="238" t="e">
        <f>IF(ISBLANK(Glutamine!#REF!),"",Glutamine!#REF!)</f>
        <v>#REF!</v>
      </c>
      <c r="AZ98" s="238" t="e">
        <f>IF(ISBLANK(Glutamine!#REF!),"",Glutamine!#REF!)</f>
        <v>#REF!</v>
      </c>
      <c r="BA98" s="238" t="e">
        <f>IF(ISBLANK(Glutamine!#REF!),"",Glutamine!#REF!)</f>
        <v>#REF!</v>
      </c>
      <c r="BB98" s="238" t="e">
        <f>IF(ISBLANK(Glutamine!#REF!),"",Glutamine!#REF!)</f>
        <v>#REF!</v>
      </c>
      <c r="BC98" s="238" t="e">
        <f>IF(ISBLANK(Glutamine!#REF!),"",Glutamine!#REF!)</f>
        <v>#REF!</v>
      </c>
      <c r="BD98" s="238" t="e">
        <f>IF(ISBLANK(Glutamine!#REF!),"",Glutamine!#REF!)</f>
        <v>#REF!</v>
      </c>
      <c r="BE98" s="238" t="e">
        <f>IF(ISBLANK(Glutamine!#REF!),"",Glutamine!#REF!)</f>
        <v>#REF!</v>
      </c>
      <c r="BF98" s="238" t="e">
        <f>IF(ISBLANK(Glutamine!#REF!),"",Glutamine!#REF!)</f>
        <v>#REF!</v>
      </c>
      <c r="BG98" s="238" t="e">
        <f>IF(ISBLANK(Glutamine!#REF!),"",Glutamine!#REF!)</f>
        <v>#REF!</v>
      </c>
      <c r="BH98" s="238" t="e">
        <f>IF(ISBLANK(Glutamine!#REF!),"",Glutamine!#REF!)</f>
        <v>#REF!</v>
      </c>
      <c r="BI98" s="238" t="e">
        <f>IF(ISBLANK(Glutamine!#REF!),"",Glutamine!#REF!)</f>
        <v>#REF!</v>
      </c>
      <c r="BJ98" s="238" t="e">
        <f>IF(ISBLANK(Glutamine!#REF!),"",Glutamine!#REF!)</f>
        <v>#REF!</v>
      </c>
      <c r="BK98" s="238" t="e">
        <f>IF(ISBLANK(Glutamine!#REF!),"",Glutamine!#REF!)</f>
        <v>#REF!</v>
      </c>
      <c r="BL98" s="238" t="e">
        <f>IF(ISBLANK(Glutamine!#REF!),"",Glutamine!#REF!)</f>
        <v>#REF!</v>
      </c>
      <c r="BM98" s="238" t="e">
        <f>IF(ISBLANK(Glutamine!#REF!),"",Glutamine!#REF!)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IF(Glutamine!B90&lt;&gt;0,Glutamine!$B$1,"")</f>
        <v/>
      </c>
      <c r="B99" s="238" t="str">
        <f>IF(ISBLANK(Glutamine!A90),"",Glutamine!A90)</f>
        <v/>
      </c>
      <c r="C99" s="245" t="str">
        <f>IF(ISBLANK(Glutamine!B90),"",Glutamine!B90)</f>
        <v/>
      </c>
      <c r="D99" s="246" t="str">
        <f>IF(ISBLANK(Glutamine!C90),"",Glutamine!C90)</f>
        <v/>
      </c>
      <c r="E99" s="238" t="str">
        <f>IF(ISBLANK(Glutamine!D90),"",Glutamine!D90)</f>
        <v/>
      </c>
      <c r="F99" s="238" t="str">
        <f>IF(ISBLANK(Glutamine!E90),"",Glutamine!E90)</f>
        <v/>
      </c>
      <c r="G99" s="238" t="str">
        <f>IF(ISBLANK(Glutamine!G90),"",Glutamine!G90)</f>
        <v/>
      </c>
      <c r="H99" s="238" t="str">
        <f>IF(ISBLANK(Glutamine!H90),"",Glutamine!H90)</f>
        <v/>
      </c>
      <c r="I99" s="238" t="str">
        <f>IF(ISBLANK(Glutamine!I90),"",Glutamine!I90)</f>
        <v/>
      </c>
      <c r="J99" s="238" t="str">
        <f>IF(ISBLANK(Glutamine!J90),"",Glutamine!J90)</f>
        <v/>
      </c>
      <c r="K99" s="238" t="str">
        <f>IF(ISBLANK(Glutamine!K90),"",Glutamine!K90)</f>
        <v/>
      </c>
      <c r="L99" s="238" t="str">
        <f>IF(ISBLANK(Glutamine!L90),"",Glutamine!L90)</f>
        <v/>
      </c>
      <c r="M99" s="238" t="str">
        <f>IF(ISBLANK(Glutamine!M90),"",Glutamine!M90)</f>
        <v/>
      </c>
      <c r="N99" s="238" t="str">
        <f>IF(ISBLANK(Glutamine!N90),"",Glutamine!N90)</f>
        <v/>
      </c>
      <c r="O99" s="238" t="str">
        <f>IF(ISBLANK(Glutamine!O90),"",Glutamine!O90)</f>
        <v/>
      </c>
      <c r="P99" s="238" t="str">
        <f>IF(ISBLANK(Glutamine!P90),"",Glutamine!P90)</f>
        <v/>
      </c>
      <c r="Q99" s="238" t="str">
        <f>IF(ISBLANK(Glutamine!Q90),"",Glutamine!Q90)</f>
        <v/>
      </c>
      <c r="R99" s="238" t="str">
        <f>IF(ISBLANK(Glutamine!R90),"",Glutamine!R90)</f>
        <v/>
      </c>
      <c r="S99" s="238" t="str">
        <f>IF(ISBLANK(Glutamine!S90),"",Glutamine!S90)</f>
        <v/>
      </c>
      <c r="T99" s="238" t="str">
        <f>IF(ISBLANK(Glutamine!T90),"",Glutamine!T90)</f>
        <v/>
      </c>
      <c r="U99" s="238" t="str">
        <f>IF(ISBLANK(Glutamine!U90),"",Glutamine!U90)</f>
        <v/>
      </c>
      <c r="V99" s="238" t="str">
        <f>IF(ISBLANK(Glutamine!V90),"",Glutamine!V90)</f>
        <v/>
      </c>
      <c r="W99" s="238" t="str">
        <f>IF(ISBLANK(Glutamine!W90),"",Glutamine!W90)</f>
        <v/>
      </c>
      <c r="X99" s="238" t="str">
        <f>IF(ISBLANK(Glutamine!X90),"",Glutamine!X90)</f>
        <v/>
      </c>
      <c r="Y99" s="238" t="str">
        <f>IF(ISBLANK(Glutamine!Y90),"",Glutamine!Y90)</f>
        <v/>
      </c>
      <c r="Z99" s="238" t="str">
        <f>IF(ISBLANK(Glutamine!Z90),"",Glutamine!Z90)</f>
        <v/>
      </c>
      <c r="AA99" s="238" t="str">
        <f>IF(ISBLANK(Glutamine!AA90),"",Glutamine!AA90)</f>
        <v/>
      </c>
      <c r="AB99" s="238" t="str">
        <f>IF(ISBLANK(Glutamine!AB90),"",Glutamine!AB90)</f>
        <v/>
      </c>
      <c r="AC99" s="238" t="str">
        <f>IF(ISBLANK(Glutamine!AC90),"",Glutamine!AC90)</f>
        <v/>
      </c>
      <c r="AD99" s="238" t="str">
        <f>IF(ISBLANK(Glutamine!AD90),"",Glutamine!AD90)</f>
        <v/>
      </c>
      <c r="AE99" s="238" t="str">
        <f>IF(ISBLANK(Glutamine!AE90),"",Glutamine!AE90)</f>
        <v/>
      </c>
      <c r="AF99" s="238" t="str">
        <f>IF(ISBLANK(Glutamine!AF90),"",Glutamine!AF90)</f>
        <v/>
      </c>
      <c r="AG99" s="238" t="str">
        <f>IF(ISBLANK(Glutamine!AG90),"",Glutamine!AG90)</f>
        <v/>
      </c>
      <c r="AH99" s="238" t="str">
        <f>IF(ISBLANK(Glutamine!AH90),"",Glutamine!AH90)</f>
        <v/>
      </c>
      <c r="AI99" s="238" t="str">
        <f>IF(ISBLANK(Glutamine!AI90),"",Glutamine!AI90)</f>
        <v/>
      </c>
      <c r="AJ99" s="238" t="str">
        <f>IF(ISBLANK(Glutamine!AJ90),"",Glutamine!AJ90)</f>
        <v/>
      </c>
      <c r="AK99" s="238" t="str">
        <f>IF(ISBLANK(Glutamine!AK90),"",Glutamine!AK90)</f>
        <v/>
      </c>
      <c r="AL99" s="238" t="str">
        <f>IF(ISBLANK(Glutamine!AL90),"",Glutamine!AL90)</f>
        <v/>
      </c>
      <c r="AM99" s="238" t="str">
        <f>IF(ISBLANK(Glutamine!AM90),"",Glutamine!AM90)</f>
        <v/>
      </c>
      <c r="AN99" s="238" t="str">
        <f>IF(ISBLANK(Glutamine!AN90),"",Glutamine!AN90)</f>
        <v/>
      </c>
      <c r="AO99" s="238" t="str">
        <f>IF(ISBLANK(Glutamine!AO90),"",Glutamine!AO90)</f>
        <v/>
      </c>
      <c r="AP99" s="238" t="str">
        <f>IF(ISBLANK(Glutamine!AP90),"",Glutamine!AP90)</f>
        <v/>
      </c>
      <c r="AQ99" s="238" t="e">
        <f>IF(ISBLANK(Glutamine!#REF!),"",Glutamine!#REF!)</f>
        <v>#REF!</v>
      </c>
      <c r="AR99" s="238" t="e">
        <f>IF(ISBLANK(Glutamine!#REF!),"",Glutamine!#REF!)</f>
        <v>#REF!</v>
      </c>
      <c r="AS99" s="238" t="e">
        <f>IF(ISBLANK(Glutamine!#REF!),"",Glutamine!#REF!)</f>
        <v>#REF!</v>
      </c>
      <c r="AT99" s="238" t="e">
        <f>IF(ISBLANK(Glutamine!#REF!),"",Glutamine!#REF!)</f>
        <v>#REF!</v>
      </c>
      <c r="AU99" s="238" t="e">
        <f>IF(ISBLANK(Glutamine!#REF!),"",Glutamine!#REF!)</f>
        <v>#REF!</v>
      </c>
      <c r="AV99" s="238" t="e">
        <f>IF(ISBLANK(Glutamine!#REF!),"",Glutamine!#REF!)</f>
        <v>#REF!</v>
      </c>
      <c r="AW99" s="238" t="e">
        <f>IF(ISBLANK(Glutamine!#REF!),"",Glutamine!#REF!)</f>
        <v>#REF!</v>
      </c>
      <c r="AX99" s="238" t="e">
        <f>IF(ISBLANK(Glutamine!#REF!),"",Glutamine!#REF!)</f>
        <v>#REF!</v>
      </c>
      <c r="AY99" s="238" t="e">
        <f>IF(ISBLANK(Glutamine!#REF!),"",Glutamine!#REF!)</f>
        <v>#REF!</v>
      </c>
      <c r="AZ99" s="238" t="e">
        <f>IF(ISBLANK(Glutamine!#REF!),"",Glutamine!#REF!)</f>
        <v>#REF!</v>
      </c>
      <c r="BA99" s="238" t="e">
        <f>IF(ISBLANK(Glutamine!#REF!),"",Glutamine!#REF!)</f>
        <v>#REF!</v>
      </c>
      <c r="BB99" s="238" t="e">
        <f>IF(ISBLANK(Glutamine!#REF!),"",Glutamine!#REF!)</f>
        <v>#REF!</v>
      </c>
      <c r="BC99" s="238" t="e">
        <f>IF(ISBLANK(Glutamine!#REF!),"",Glutamine!#REF!)</f>
        <v>#REF!</v>
      </c>
      <c r="BD99" s="238" t="e">
        <f>IF(ISBLANK(Glutamine!#REF!),"",Glutamine!#REF!)</f>
        <v>#REF!</v>
      </c>
      <c r="BE99" s="238" t="e">
        <f>IF(ISBLANK(Glutamine!#REF!),"",Glutamine!#REF!)</f>
        <v>#REF!</v>
      </c>
      <c r="BF99" s="238" t="e">
        <f>IF(ISBLANK(Glutamine!#REF!),"",Glutamine!#REF!)</f>
        <v>#REF!</v>
      </c>
      <c r="BG99" s="238" t="e">
        <f>IF(ISBLANK(Glutamine!#REF!),"",Glutamine!#REF!)</f>
        <v>#REF!</v>
      </c>
      <c r="BH99" s="238" t="e">
        <f>IF(ISBLANK(Glutamine!#REF!),"",Glutamine!#REF!)</f>
        <v>#REF!</v>
      </c>
      <c r="BI99" s="238" t="e">
        <f>IF(ISBLANK(Glutamine!#REF!),"",Glutamine!#REF!)</f>
        <v>#REF!</v>
      </c>
      <c r="BJ99" s="238" t="e">
        <f>IF(ISBLANK(Glutamine!#REF!),"",Glutamine!#REF!)</f>
        <v>#REF!</v>
      </c>
      <c r="BK99" s="238" t="e">
        <f>IF(ISBLANK(Glutamine!#REF!),"",Glutamine!#REF!)</f>
        <v>#REF!</v>
      </c>
      <c r="BL99" s="238" t="e">
        <f>IF(ISBLANK(Glutamine!#REF!),"",Glutamine!#REF!)</f>
        <v>#REF!</v>
      </c>
      <c r="BM99" s="238" t="e">
        <f>IF(ISBLANK(Glutamine!#REF!),"",Glutamine!#REF!)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IF(Glutamine!B91&lt;&gt;0,Glutamine!$B$1,"")</f>
        <v/>
      </c>
      <c r="B100" s="238" t="str">
        <f>IF(ISBLANK(Glutamine!A91),"",Glutamine!A91)</f>
        <v/>
      </c>
      <c r="C100" s="245" t="str">
        <f>IF(ISBLANK(Glutamine!B91),"",Glutamine!B91)</f>
        <v/>
      </c>
      <c r="D100" s="246" t="str">
        <f>IF(ISBLANK(Glutamine!C91),"",Glutamine!C91)</f>
        <v/>
      </c>
      <c r="E100" s="238" t="str">
        <f>IF(ISBLANK(Glutamine!D91),"",Glutamine!D91)</f>
        <v/>
      </c>
      <c r="F100" s="238" t="str">
        <f>IF(ISBLANK(Glutamine!E91),"",Glutamine!E91)</f>
        <v/>
      </c>
      <c r="G100" s="238" t="str">
        <f>IF(ISBLANK(Glutamine!G91),"",Glutamine!G91)</f>
        <v/>
      </c>
      <c r="H100" s="238" t="str">
        <f>IF(ISBLANK(Glutamine!H91),"",Glutamine!H91)</f>
        <v/>
      </c>
      <c r="I100" s="238" t="str">
        <f>IF(ISBLANK(Glutamine!I91),"",Glutamine!I91)</f>
        <v/>
      </c>
      <c r="J100" s="238" t="str">
        <f>IF(ISBLANK(Glutamine!J91),"",Glutamine!J91)</f>
        <v/>
      </c>
      <c r="K100" s="238" t="str">
        <f>IF(ISBLANK(Glutamine!K91),"",Glutamine!K91)</f>
        <v/>
      </c>
      <c r="L100" s="238" t="str">
        <f>IF(ISBLANK(Glutamine!L91),"",Glutamine!L91)</f>
        <v/>
      </c>
      <c r="M100" s="238" t="str">
        <f>IF(ISBLANK(Glutamine!M91),"",Glutamine!M91)</f>
        <v/>
      </c>
      <c r="N100" s="238" t="str">
        <f>IF(ISBLANK(Glutamine!N91),"",Glutamine!N91)</f>
        <v/>
      </c>
      <c r="O100" s="238" t="str">
        <f>IF(ISBLANK(Glutamine!O91),"",Glutamine!O91)</f>
        <v/>
      </c>
      <c r="P100" s="238" t="str">
        <f>IF(ISBLANK(Glutamine!P91),"",Glutamine!P91)</f>
        <v/>
      </c>
      <c r="Q100" s="238" t="str">
        <f>IF(ISBLANK(Glutamine!Q91),"",Glutamine!Q91)</f>
        <v/>
      </c>
      <c r="R100" s="238" t="str">
        <f>IF(ISBLANK(Glutamine!R91),"",Glutamine!R91)</f>
        <v/>
      </c>
      <c r="S100" s="238" t="str">
        <f>IF(ISBLANK(Glutamine!S91),"",Glutamine!S91)</f>
        <v/>
      </c>
      <c r="T100" s="238" t="str">
        <f>IF(ISBLANK(Glutamine!T91),"",Glutamine!T91)</f>
        <v/>
      </c>
      <c r="U100" s="238" t="str">
        <f>IF(ISBLANK(Glutamine!U91),"",Glutamine!U91)</f>
        <v/>
      </c>
      <c r="V100" s="238" t="str">
        <f>IF(ISBLANK(Glutamine!V91),"",Glutamine!V91)</f>
        <v/>
      </c>
      <c r="W100" s="238" t="str">
        <f>IF(ISBLANK(Glutamine!W91),"",Glutamine!W91)</f>
        <v/>
      </c>
      <c r="X100" s="238" t="str">
        <f>IF(ISBLANK(Glutamine!X91),"",Glutamine!X91)</f>
        <v/>
      </c>
      <c r="Y100" s="238" t="str">
        <f>IF(ISBLANK(Glutamine!Y91),"",Glutamine!Y91)</f>
        <v/>
      </c>
      <c r="Z100" s="238" t="str">
        <f>IF(ISBLANK(Glutamine!Z91),"",Glutamine!Z91)</f>
        <v/>
      </c>
      <c r="AA100" s="238" t="str">
        <f>IF(ISBLANK(Glutamine!AA91),"",Glutamine!AA91)</f>
        <v/>
      </c>
      <c r="AB100" s="238" t="str">
        <f>IF(ISBLANK(Glutamine!AB91),"",Glutamine!AB91)</f>
        <v/>
      </c>
      <c r="AC100" s="238" t="str">
        <f>IF(ISBLANK(Glutamine!AC91),"",Glutamine!AC91)</f>
        <v/>
      </c>
      <c r="AD100" s="238" t="str">
        <f>IF(ISBLANK(Glutamine!AD91),"",Glutamine!AD91)</f>
        <v/>
      </c>
      <c r="AE100" s="238" t="str">
        <f>IF(ISBLANK(Glutamine!AE91),"",Glutamine!AE91)</f>
        <v/>
      </c>
      <c r="AF100" s="238" t="str">
        <f>IF(ISBLANK(Glutamine!AF91),"",Glutamine!AF91)</f>
        <v/>
      </c>
      <c r="AG100" s="238" t="str">
        <f>IF(ISBLANK(Glutamine!AG91),"",Glutamine!AG91)</f>
        <v/>
      </c>
      <c r="AH100" s="238" t="str">
        <f>IF(ISBLANK(Glutamine!AH91),"",Glutamine!AH91)</f>
        <v/>
      </c>
      <c r="AI100" s="238" t="str">
        <f>IF(ISBLANK(Glutamine!AI91),"",Glutamine!AI91)</f>
        <v/>
      </c>
      <c r="AJ100" s="238" t="str">
        <f>IF(ISBLANK(Glutamine!AJ91),"",Glutamine!AJ91)</f>
        <v/>
      </c>
      <c r="AK100" s="238" t="str">
        <f>IF(ISBLANK(Glutamine!AK91),"",Glutamine!AK91)</f>
        <v/>
      </c>
      <c r="AL100" s="238" t="str">
        <f>IF(ISBLANK(Glutamine!AL91),"",Glutamine!AL91)</f>
        <v/>
      </c>
      <c r="AM100" s="238" t="str">
        <f>IF(ISBLANK(Glutamine!AM91),"",Glutamine!AM91)</f>
        <v/>
      </c>
      <c r="AN100" s="238" t="str">
        <f>IF(ISBLANK(Glutamine!AN91),"",Glutamine!AN91)</f>
        <v/>
      </c>
      <c r="AO100" s="238" t="str">
        <f>IF(ISBLANK(Glutamine!AO91),"",Glutamine!AO91)</f>
        <v/>
      </c>
      <c r="AP100" s="238" t="str">
        <f>IF(ISBLANK(Glutamine!AP91),"",Glutamine!AP91)</f>
        <v/>
      </c>
      <c r="AQ100" s="238" t="e">
        <f>IF(ISBLANK(Glutamine!#REF!),"",Glutamine!#REF!)</f>
        <v>#REF!</v>
      </c>
      <c r="AR100" s="238" t="e">
        <f>IF(ISBLANK(Glutamine!#REF!),"",Glutamine!#REF!)</f>
        <v>#REF!</v>
      </c>
      <c r="AS100" s="238" t="e">
        <f>IF(ISBLANK(Glutamine!#REF!),"",Glutamine!#REF!)</f>
        <v>#REF!</v>
      </c>
      <c r="AT100" s="238" t="e">
        <f>IF(ISBLANK(Glutamine!#REF!),"",Glutamine!#REF!)</f>
        <v>#REF!</v>
      </c>
      <c r="AU100" s="238" t="e">
        <f>IF(ISBLANK(Glutamine!#REF!),"",Glutamine!#REF!)</f>
        <v>#REF!</v>
      </c>
      <c r="AV100" s="238" t="e">
        <f>IF(ISBLANK(Glutamine!#REF!),"",Glutamine!#REF!)</f>
        <v>#REF!</v>
      </c>
      <c r="AW100" s="238" t="e">
        <f>IF(ISBLANK(Glutamine!#REF!),"",Glutamine!#REF!)</f>
        <v>#REF!</v>
      </c>
      <c r="AX100" s="238" t="e">
        <f>IF(ISBLANK(Glutamine!#REF!),"",Glutamine!#REF!)</f>
        <v>#REF!</v>
      </c>
      <c r="AY100" s="238" t="e">
        <f>IF(ISBLANK(Glutamine!#REF!),"",Glutamine!#REF!)</f>
        <v>#REF!</v>
      </c>
      <c r="AZ100" s="238" t="e">
        <f>IF(ISBLANK(Glutamine!#REF!),"",Glutamine!#REF!)</f>
        <v>#REF!</v>
      </c>
      <c r="BA100" s="238" t="e">
        <f>IF(ISBLANK(Glutamine!#REF!),"",Glutamine!#REF!)</f>
        <v>#REF!</v>
      </c>
      <c r="BB100" s="238" t="e">
        <f>IF(ISBLANK(Glutamine!#REF!),"",Glutamine!#REF!)</f>
        <v>#REF!</v>
      </c>
      <c r="BC100" s="238" t="e">
        <f>IF(ISBLANK(Glutamine!#REF!),"",Glutamine!#REF!)</f>
        <v>#REF!</v>
      </c>
      <c r="BD100" s="238" t="e">
        <f>IF(ISBLANK(Glutamine!#REF!),"",Glutamine!#REF!)</f>
        <v>#REF!</v>
      </c>
      <c r="BE100" s="238" t="e">
        <f>IF(ISBLANK(Glutamine!#REF!),"",Glutamine!#REF!)</f>
        <v>#REF!</v>
      </c>
      <c r="BF100" s="238" t="e">
        <f>IF(ISBLANK(Glutamine!#REF!),"",Glutamine!#REF!)</f>
        <v>#REF!</v>
      </c>
      <c r="BG100" s="238" t="e">
        <f>IF(ISBLANK(Glutamine!#REF!),"",Glutamine!#REF!)</f>
        <v>#REF!</v>
      </c>
      <c r="BH100" s="238" t="e">
        <f>IF(ISBLANK(Glutamine!#REF!),"",Glutamine!#REF!)</f>
        <v>#REF!</v>
      </c>
      <c r="BI100" s="238" t="e">
        <f>IF(ISBLANK(Glutamine!#REF!),"",Glutamine!#REF!)</f>
        <v>#REF!</v>
      </c>
      <c r="BJ100" s="238" t="e">
        <f>IF(ISBLANK(Glutamine!#REF!),"",Glutamine!#REF!)</f>
        <v>#REF!</v>
      </c>
      <c r="BK100" s="238" t="e">
        <f>IF(ISBLANK(Glutamine!#REF!),"",Glutamine!#REF!)</f>
        <v>#REF!</v>
      </c>
      <c r="BL100" s="238" t="e">
        <f>IF(ISBLANK(Glutamine!#REF!),"",Glutamine!#REF!)</f>
        <v>#REF!</v>
      </c>
      <c r="BM100" s="238" t="e">
        <f>IF(ISBLANK(Glutamine!#REF!),"",Glutamine!#REF!)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IF(Glutamine!B92&lt;&gt;0,Glutamine!$B$1,"")</f>
        <v/>
      </c>
      <c r="B101" s="238" t="str">
        <f>IF(ISBLANK(Glutamine!A92),"",Glutamine!A92)</f>
        <v/>
      </c>
      <c r="C101" s="245" t="str">
        <f>IF(ISBLANK(Glutamine!B92),"",Glutamine!B92)</f>
        <v/>
      </c>
      <c r="D101" s="246" t="str">
        <f>IF(ISBLANK(Glutamine!C92),"",Glutamine!C92)</f>
        <v/>
      </c>
      <c r="E101" s="238" t="str">
        <f>IF(ISBLANK(Glutamine!D92),"",Glutamine!D92)</f>
        <v/>
      </c>
      <c r="F101" s="238" t="str">
        <f>IF(ISBLANK(Glutamine!E92),"",Glutamine!E92)</f>
        <v/>
      </c>
      <c r="G101" s="238" t="str">
        <f>IF(ISBLANK(Glutamine!G92),"",Glutamine!G92)</f>
        <v/>
      </c>
      <c r="H101" s="238" t="str">
        <f>IF(ISBLANK(Glutamine!H92),"",Glutamine!H92)</f>
        <v/>
      </c>
      <c r="I101" s="238" t="str">
        <f>IF(ISBLANK(Glutamine!I92),"",Glutamine!I92)</f>
        <v/>
      </c>
      <c r="J101" s="238" t="str">
        <f>IF(ISBLANK(Glutamine!J92),"",Glutamine!J92)</f>
        <v/>
      </c>
      <c r="K101" s="238" t="str">
        <f>IF(ISBLANK(Glutamine!K92),"",Glutamine!K92)</f>
        <v/>
      </c>
      <c r="L101" s="238" t="str">
        <f>IF(ISBLANK(Glutamine!L92),"",Glutamine!L92)</f>
        <v/>
      </c>
      <c r="M101" s="238" t="str">
        <f>IF(ISBLANK(Glutamine!M92),"",Glutamine!M92)</f>
        <v/>
      </c>
      <c r="N101" s="238" t="str">
        <f>IF(ISBLANK(Glutamine!N92),"",Glutamine!N92)</f>
        <v/>
      </c>
      <c r="O101" s="238" t="str">
        <f>IF(ISBLANK(Glutamine!O92),"",Glutamine!O92)</f>
        <v/>
      </c>
      <c r="P101" s="238" t="str">
        <f>IF(ISBLANK(Glutamine!P92),"",Glutamine!P92)</f>
        <v/>
      </c>
      <c r="Q101" s="238" t="str">
        <f>IF(ISBLANK(Glutamine!Q92),"",Glutamine!Q92)</f>
        <v/>
      </c>
      <c r="R101" s="238" t="str">
        <f>IF(ISBLANK(Glutamine!R92),"",Glutamine!R92)</f>
        <v/>
      </c>
      <c r="S101" s="238" t="str">
        <f>IF(ISBLANK(Glutamine!S92),"",Glutamine!S92)</f>
        <v/>
      </c>
      <c r="T101" s="238" t="str">
        <f>IF(ISBLANK(Glutamine!T92),"",Glutamine!T92)</f>
        <v/>
      </c>
      <c r="U101" s="238" t="str">
        <f>IF(ISBLANK(Glutamine!U92),"",Glutamine!U92)</f>
        <v/>
      </c>
      <c r="V101" s="238" t="str">
        <f>IF(ISBLANK(Glutamine!V92),"",Glutamine!V92)</f>
        <v/>
      </c>
      <c r="W101" s="238" t="str">
        <f>IF(ISBLANK(Glutamine!W92),"",Glutamine!W92)</f>
        <v/>
      </c>
      <c r="X101" s="238" t="str">
        <f>IF(ISBLANK(Glutamine!X92),"",Glutamine!X92)</f>
        <v/>
      </c>
      <c r="Y101" s="238" t="str">
        <f>IF(ISBLANK(Glutamine!Y92),"",Glutamine!Y92)</f>
        <v/>
      </c>
      <c r="Z101" s="238" t="str">
        <f>IF(ISBLANK(Glutamine!Z92),"",Glutamine!Z92)</f>
        <v/>
      </c>
      <c r="AA101" s="238" t="str">
        <f>IF(ISBLANK(Glutamine!AA92),"",Glutamine!AA92)</f>
        <v/>
      </c>
      <c r="AB101" s="238" t="str">
        <f>IF(ISBLANK(Glutamine!AB92),"",Glutamine!AB92)</f>
        <v/>
      </c>
      <c r="AC101" s="238" t="str">
        <f>IF(ISBLANK(Glutamine!AC92),"",Glutamine!AC92)</f>
        <v/>
      </c>
      <c r="AD101" s="238" t="str">
        <f>IF(ISBLANK(Glutamine!AD92),"",Glutamine!AD92)</f>
        <v/>
      </c>
      <c r="AE101" s="238" t="str">
        <f>IF(ISBLANK(Glutamine!AE92),"",Glutamine!AE92)</f>
        <v/>
      </c>
      <c r="AF101" s="238" t="str">
        <f>IF(ISBLANK(Glutamine!AF92),"",Glutamine!AF92)</f>
        <v/>
      </c>
      <c r="AG101" s="238" t="str">
        <f>IF(ISBLANK(Glutamine!AG92),"",Glutamine!AG92)</f>
        <v/>
      </c>
      <c r="AH101" s="238" t="str">
        <f>IF(ISBLANK(Glutamine!AH92),"",Glutamine!AH92)</f>
        <v/>
      </c>
      <c r="AI101" s="238" t="str">
        <f>IF(ISBLANK(Glutamine!AI92),"",Glutamine!AI92)</f>
        <v/>
      </c>
      <c r="AJ101" s="238" t="str">
        <f>IF(ISBLANK(Glutamine!AJ92),"",Glutamine!AJ92)</f>
        <v/>
      </c>
      <c r="AK101" s="238" t="str">
        <f>IF(ISBLANK(Glutamine!AK92),"",Glutamine!AK92)</f>
        <v/>
      </c>
      <c r="AL101" s="238" t="str">
        <f>IF(ISBLANK(Glutamine!AL92),"",Glutamine!AL92)</f>
        <v/>
      </c>
      <c r="AM101" s="238" t="str">
        <f>IF(ISBLANK(Glutamine!AM92),"",Glutamine!AM92)</f>
        <v/>
      </c>
      <c r="AN101" s="238" t="str">
        <f>IF(ISBLANK(Glutamine!AN92),"",Glutamine!AN92)</f>
        <v/>
      </c>
      <c r="AO101" s="238" t="str">
        <f>IF(ISBLANK(Glutamine!AO92),"",Glutamine!AO92)</f>
        <v/>
      </c>
      <c r="AP101" s="238" t="str">
        <f>IF(ISBLANK(Glutamine!AP92),"",Glutamine!AP92)</f>
        <v/>
      </c>
      <c r="AQ101" s="238" t="e">
        <f>IF(ISBLANK(Glutamine!#REF!),"",Glutamine!#REF!)</f>
        <v>#REF!</v>
      </c>
      <c r="AR101" s="238" t="e">
        <f>IF(ISBLANK(Glutamine!#REF!),"",Glutamine!#REF!)</f>
        <v>#REF!</v>
      </c>
      <c r="AS101" s="238" t="e">
        <f>IF(ISBLANK(Glutamine!#REF!),"",Glutamine!#REF!)</f>
        <v>#REF!</v>
      </c>
      <c r="AT101" s="238" t="e">
        <f>IF(ISBLANK(Glutamine!#REF!),"",Glutamine!#REF!)</f>
        <v>#REF!</v>
      </c>
      <c r="AU101" s="238" t="e">
        <f>IF(ISBLANK(Glutamine!#REF!),"",Glutamine!#REF!)</f>
        <v>#REF!</v>
      </c>
      <c r="AV101" s="238" t="e">
        <f>IF(ISBLANK(Glutamine!#REF!),"",Glutamine!#REF!)</f>
        <v>#REF!</v>
      </c>
      <c r="AW101" s="238" t="e">
        <f>IF(ISBLANK(Glutamine!#REF!),"",Glutamine!#REF!)</f>
        <v>#REF!</v>
      </c>
      <c r="AX101" s="238" t="e">
        <f>IF(ISBLANK(Glutamine!#REF!),"",Glutamine!#REF!)</f>
        <v>#REF!</v>
      </c>
      <c r="AY101" s="238" t="e">
        <f>IF(ISBLANK(Glutamine!#REF!),"",Glutamine!#REF!)</f>
        <v>#REF!</v>
      </c>
      <c r="AZ101" s="238" t="e">
        <f>IF(ISBLANK(Glutamine!#REF!),"",Glutamine!#REF!)</f>
        <v>#REF!</v>
      </c>
      <c r="BA101" s="238" t="e">
        <f>IF(ISBLANK(Glutamine!#REF!),"",Glutamine!#REF!)</f>
        <v>#REF!</v>
      </c>
      <c r="BB101" s="238" t="e">
        <f>IF(ISBLANK(Glutamine!#REF!),"",Glutamine!#REF!)</f>
        <v>#REF!</v>
      </c>
      <c r="BC101" s="238" t="e">
        <f>IF(ISBLANK(Glutamine!#REF!),"",Glutamine!#REF!)</f>
        <v>#REF!</v>
      </c>
      <c r="BD101" s="238" t="e">
        <f>IF(ISBLANK(Glutamine!#REF!),"",Glutamine!#REF!)</f>
        <v>#REF!</v>
      </c>
      <c r="BE101" s="238" t="e">
        <f>IF(ISBLANK(Glutamine!#REF!),"",Glutamine!#REF!)</f>
        <v>#REF!</v>
      </c>
      <c r="BF101" s="238" t="e">
        <f>IF(ISBLANK(Glutamine!#REF!),"",Glutamine!#REF!)</f>
        <v>#REF!</v>
      </c>
      <c r="BG101" s="238" t="e">
        <f>IF(ISBLANK(Glutamine!#REF!),"",Glutamine!#REF!)</f>
        <v>#REF!</v>
      </c>
      <c r="BH101" s="238" t="e">
        <f>IF(ISBLANK(Glutamine!#REF!),"",Glutamine!#REF!)</f>
        <v>#REF!</v>
      </c>
      <c r="BI101" s="238" t="e">
        <f>IF(ISBLANK(Glutamine!#REF!),"",Glutamine!#REF!)</f>
        <v>#REF!</v>
      </c>
      <c r="BJ101" s="238" t="e">
        <f>IF(ISBLANK(Glutamine!#REF!),"",Glutamine!#REF!)</f>
        <v>#REF!</v>
      </c>
      <c r="BK101" s="238" t="e">
        <f>IF(ISBLANK(Glutamine!#REF!),"",Glutamine!#REF!)</f>
        <v>#REF!</v>
      </c>
      <c r="BL101" s="238" t="e">
        <f>IF(ISBLANK(Glutamine!#REF!),"",Glutamine!#REF!)</f>
        <v>#REF!</v>
      </c>
      <c r="BM101" s="238" t="e">
        <f>IF(ISBLANK(Glutamine!#REF!),"",Glutamine!#REF!)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112</v>
      </c>
      <c r="B2" s="240" t="str">
        <f>IF(Glutamine!A6&lt;&gt;0,Glutamine!A6,"")</f>
        <v>SAMPLE #</v>
      </c>
      <c r="C2" s="240" t="str">
        <f>IF(Glutamine!B6&lt;&gt;0,Glutamine!B6,"")</f>
        <v>Day</v>
      </c>
      <c r="D2" s="240" t="str">
        <f>IF(Glutamine!C6&lt;&gt;0,Glutamine!C6,"")</f>
        <v>RUN TIME (HOURS)</v>
      </c>
      <c r="E2" s="240" t="str">
        <f>IF(Glutamine!D6&lt;&gt;0,Glutamine!D6,"")</f>
        <v>SAMPLE VOLUME (mL)</v>
      </c>
      <c r="F2" s="240" t="str">
        <f>IF(Glutamine!E6&lt;&gt;0,Glutamine!E6,"")</f>
        <v>FEED MEDIA ADDED (mL)</v>
      </c>
      <c r="G2" s="240" t="str">
        <f>IF(Glutamine!G6&lt;&gt;0,Glutamine!G6,"")</f>
        <v>BASE ADDED (mL)</v>
      </c>
      <c r="H2" s="240" t="str">
        <f>IF(Glutamine!H6&lt;&gt;0,Glutamine!H6,"")</f>
        <v>VIABLE CELL CONC. XV (x106 cells/mL)</v>
      </c>
      <c r="I2" s="240" t="str">
        <f>IF(Glutamine!I6&lt;&gt;0,Glutamine!I6,"")</f>
        <v>DEAD CELL CONC. Xd (x106 cells/mL)</v>
      </c>
      <c r="J2" s="240" t="str">
        <f>IF(Glutamine!J6&lt;&gt;0,Glutamine!J6,"")</f>
        <v>TOTAL CELL CONC. Xt (x106 cells/mL)</v>
      </c>
      <c r="K2" s="240" t="str">
        <f>IF(Glutamine!K6&lt;&gt;0,Glutamine!K6,"")</f>
        <v>VIABILITY (%)</v>
      </c>
      <c r="L2" s="240" t="str">
        <f>IF(Glutamine!L6&lt;&gt;0,Glutamine!L6,"")</f>
        <v>pH</v>
      </c>
      <c r="M2" s="240" t="str">
        <f>IF(Glutamine!M6&lt;&gt;0,Glutamine!M6,"")</f>
        <v>DO (%)</v>
      </c>
      <c r="N2" s="240" t="str">
        <f>IF(Glutamine!N6&lt;&gt;0,Glutamine!N6,"")</f>
        <v>OUR (mmol/L/hr)</v>
      </c>
      <c r="O2" s="240" t="str">
        <f>IF(Glutamine!O6&lt;&gt;0,Glutamine!O6,"")</f>
        <v>SP. OXYGEN CONSUMPTION RATE (mmol/109cell/hr)</v>
      </c>
      <c r="P2" s="240" t="str">
        <f>IF(Glutamine!P6&lt;&gt;0,Glutamine!P6,"")</f>
        <v>OXYGEN CONSUMED (mmol/L)</v>
      </c>
      <c r="Q2" s="240" t="str">
        <f>IF(Glutamine!Q6&lt;&gt;0,Glutamine!Q6,"")</f>
        <v>OPTICAL DENSITY</v>
      </c>
      <c r="R2" s="240" t="str">
        <f>IF(Glutamine!R6&lt;&gt;0,Glutamine!R6,"")</f>
        <v>OSMOLALITY (mmol/kg)</v>
      </c>
      <c r="S2" s="240" t="str">
        <f>IF(Glutamine!S6&lt;&gt;0,Glutamine!S6,"")</f>
        <v>IgG CONC. (mg/L)</v>
      </c>
      <c r="T2" s="240" t="str">
        <f>IF(Glutamine!U6&lt;&gt;0,Glutamine!U6,"")</f>
        <v>ALANINE CONC. (mM)</v>
      </c>
      <c r="U2" s="240" t="str">
        <f>IF(Glutamine!V6&lt;&gt;0,Glutamine!V6,"")</f>
        <v>ARGININE CONC. (mM)</v>
      </c>
      <c r="V2" s="240" t="str">
        <f>IF(Glutamine!W6&lt;&gt;0,Glutamine!W6,"")</f>
        <v>ASPARAGINE CONC. (mM)</v>
      </c>
      <c r="W2" s="240" t="str">
        <f>IF(Glutamine!X6&lt;&gt;0,Glutamine!X6,"")</f>
        <v>ASPARTATE CONC. (mM)</v>
      </c>
      <c r="X2" s="240" t="str">
        <f>IF(Glutamine!Y6&lt;&gt;0,Glutamine!Y6,"")</f>
        <v>CYSTINE CONC. (mM)</v>
      </c>
      <c r="Y2" s="240" t="str">
        <f>IF(Glutamine!Z6&lt;&gt;0,Glutamine!Z6,"")</f>
        <v>GLUCOSE CONC. (mM)</v>
      </c>
      <c r="Z2" s="240" t="str">
        <f>IF(Glutamine!AA6&lt;&gt;0,Glutamine!AA6,"")</f>
        <v>GLUTAMINE CONC. (mM)</v>
      </c>
      <c r="AA2" s="240" t="str">
        <f>IF(Glutamine!AB6&lt;&gt;0,Glutamine!AB6,"")</f>
        <v>GLUTAMATE CONC. (mM)</v>
      </c>
      <c r="AB2" s="240" t="str">
        <f>IF(Glutamine!AC6&lt;&gt;0,Glutamine!AC6,"")</f>
        <v>GLYCINE CONC. (mM)</v>
      </c>
      <c r="AC2" s="240" t="str">
        <f>IF(Glutamine!AD6&lt;&gt;0,Glutamine!AD6,"")</f>
        <v>HISTIDINE CONC. (mM)</v>
      </c>
      <c r="AD2" s="240" t="str">
        <f>IF(Glutamine!AE6&lt;&gt;0,Glutamine!AE6,"")</f>
        <v>ISOLEUCINE CONC. (mM)</v>
      </c>
      <c r="AE2" s="240" t="str">
        <f>IF(Glutamine!AF6&lt;&gt;0,Glutamine!AF6,"")</f>
        <v>LACTATE CONC. (mM)</v>
      </c>
      <c r="AF2" s="240" t="str">
        <f>IF(Glutamine!AG6&lt;&gt;0,Glutamine!AG6,"")</f>
        <v>LEUCINE CONC. (mM)</v>
      </c>
      <c r="AG2" s="240" t="str">
        <f>IF(Glutamine!AH6&lt;&gt;0,Glutamine!AH6,"")</f>
        <v>LYSINE CONC. (mM)</v>
      </c>
      <c r="AH2" s="240" t="str">
        <f>IF(Glutamine!AI6&lt;&gt;0,Glutamine!AI6,"")</f>
        <v>METHIONINE CONC. (mM)</v>
      </c>
      <c r="AI2" s="240" t="str">
        <f>IF(Glutamine!AJ6&lt;&gt;0,Glutamine!AJ6,"")</f>
        <v>NH3 CONC. (mM)</v>
      </c>
      <c r="AJ2" s="240" t="str">
        <f>IF(Glutamine!AK6&lt;&gt;0,Glutamine!AK6,"")</f>
        <v>PHENYLALANINE CONC. (mM)</v>
      </c>
      <c r="AK2" s="240" t="str">
        <f>IF(Glutamine!AL6&lt;&gt;0,Glutamine!AL6,"")</f>
        <v>PROLINE CONC. (mM)</v>
      </c>
      <c r="AL2" s="240" t="str">
        <f>IF(Glutamine!AM6&lt;&gt;0,Glutamine!AM6,"")</f>
        <v>SERINE CONC. (mM)</v>
      </c>
      <c r="AM2" s="240" t="str">
        <f>IF(Glutamine!AN6&lt;&gt;0,Glutamine!AN6,"")</f>
        <v>THREONINE CONC. (mM)</v>
      </c>
      <c r="AN2" s="240" t="str">
        <f>IF(Glutamine!AO6&lt;&gt;0,Glutamine!AO6,"")</f>
        <v>TRYPTOPHAN CONC. (mM)</v>
      </c>
      <c r="AO2" s="240" t="str">
        <f>IF(Glutamine!AP6&lt;&gt;0,Glutamine!AP6,"")</f>
        <v>TYROSINE CONC. (mM)</v>
      </c>
      <c r="AP2" s="240" t="str">
        <f>IF(Glutamine!AQ6&lt;&gt;0,Glutamine!AQ6,"")</f>
        <v>VALINE CONC. (mM)</v>
      </c>
      <c r="AQ2" s="240" t="str">
        <f>IF(Glutamine!AR6&lt;&gt;0,Glutamine!AR6,"")</f>
        <v>ETHANOLAMINE CONC. (mM)</v>
      </c>
      <c r="AR2" s="240" t="str">
        <f>IF(Glutamine!AS6&lt;&gt;0,Glutamine!AS6,"")</f>
        <v>FEED ALANINE CONC. (mM)</v>
      </c>
      <c r="AS2" s="240" t="str">
        <f>IF(Glutamine!AT6&lt;&gt;0,Glutamine!AT6,"")</f>
        <v>FEED ARGININE CONC. (mM)</v>
      </c>
      <c r="AT2" s="240" t="str">
        <f>IF(Glutamine!AU6&lt;&gt;0,Glutamine!AU6,"")</f>
        <v>FEED ASPARAGINE CONC. (mM)</v>
      </c>
      <c r="AU2" s="240" t="str">
        <f>IF(Glutamine!AV6&lt;&gt;0,Glutamine!AV6,"")</f>
        <v>FEED ASPARTATE CONC. (mM)</v>
      </c>
      <c r="AV2" s="240" t="str">
        <f>IF(Glutamine!AW6&lt;&gt;0,Glutamine!AW6,"")</f>
        <v>FEED CYSTINE CONC. (mM)</v>
      </c>
      <c r="AW2" s="240" t="str">
        <f>IF(Glutamine!AX6&lt;&gt;0,Glutamine!AX6,"")</f>
        <v>FEED GLUCOSE CONC. (mM)</v>
      </c>
      <c r="AX2" s="240" t="str">
        <f>IF(Glutamine!AY6&lt;&gt;0,Glutamine!AY6,"")</f>
        <v>FEED GLUTAMINE CONC. (mM)</v>
      </c>
      <c r="AY2" s="240" t="str">
        <f>IF(Glutamine!AZ6&lt;&gt;0,Glutamine!AZ6,"")</f>
        <v>FEED GLUTAMATE CONC. (mM)</v>
      </c>
      <c r="AZ2" s="240" t="str">
        <f>IF(Glutamine!BA6&lt;&gt;0,Glutamine!BA6,"")</f>
        <v>FEED GLYCINE CONC. (mM)</v>
      </c>
      <c r="BA2" s="240" t="str">
        <f>IF(Glutamine!BB6&lt;&gt;0,Glutamine!BB6,"")</f>
        <v>FEED HISTIDINE CONC. (mM)</v>
      </c>
      <c r="BB2" s="240" t="str">
        <f>IF(Glutamine!BC6&lt;&gt;0,Glutamine!BC6,"")</f>
        <v>FEED ISOLEUCINE CONC. (mM)</v>
      </c>
      <c r="BC2" s="240" t="str">
        <f>IF(Glutamine!BE6&lt;&gt;0,Glutamine!BE6,"")</f>
        <v>FEED LEUCINE CONC. (mM)</v>
      </c>
      <c r="BD2" s="240" t="str">
        <f>IF(Glutamine!BF6&lt;&gt;0,Glutamine!BF6,"")</f>
        <v>FEED LYSINE CONC. (mM)</v>
      </c>
      <c r="BE2" s="240" t="str">
        <f>IF(Glutamine!BG6&lt;&gt;0,Glutamine!BG6,"")</f>
        <v>FEED METHIONINE CONC. (mM)</v>
      </c>
      <c r="BF2" s="240" t="str">
        <f>IF(Glutamine!BI6&lt;&gt;0,Glutamine!BI6,"")</f>
        <v>FEED PHENYLALANINE CONC. (mM)</v>
      </c>
      <c r="BG2" s="240" t="str">
        <f>IF(Glutamine!BJ6&lt;&gt;0,Glutamine!BJ6,"")</f>
        <v>FEED PROLINE CONC. (mM)</v>
      </c>
      <c r="BH2" s="240" t="str">
        <f>IF(Glutamine!BK6&lt;&gt;0,Glutamine!BK6,"")</f>
        <v>FEED SERINE CONC. (mM)</v>
      </c>
      <c r="BI2" s="240" t="str">
        <f>IF(Glutamine!BL6&lt;&gt;0,Glutamine!BL6,"")</f>
        <v>FEED THREONINE CONC. (mM)</v>
      </c>
      <c r="BJ2" s="240" t="str">
        <f>IF(Glutamine!BM6&lt;&gt;0,Glutamine!BM6,"")</f>
        <v>FEED TRYPTOPHAN CONC. (mM)</v>
      </c>
      <c r="BK2" s="240" t="str">
        <f>IF(Glutamine!BN6&lt;&gt;0,Glutamine!BN6,"")</f>
        <v>FEED TYROSINE CONC. (mM)</v>
      </c>
      <c r="BL2" s="240" t="str">
        <f>IF(Glutamine!BO6&lt;&gt;0,Glutamine!BO6,"")</f>
        <v>FEED VALINE CONC. (mM)</v>
      </c>
      <c r="BM2" s="240" t="str">
        <f>IF(Glutamine!BP6&lt;&gt;0,Glutamine!BP6,"")</f>
        <v>FEED ETHANOLAMINE CONC. (mM)</v>
      </c>
      <c r="BN2" s="240" t="str">
        <f>IF('In Process Calc.'!B2&lt;&gt;0,'In Process Calc.'!B2,"")</f>
        <v>RUN TIME (DAYS)</v>
      </c>
      <c r="BO2" s="240" t="str">
        <f>IF('In Process Calc.'!C2&lt;&gt;0,'In Process Calc.'!C2,"")</f>
        <v>RUN TIME (HOURS)</v>
      </c>
    </row>
    <row r="3" spans="1:67">
      <c r="A3" s="238" t="str">
        <f>IF(Glutamine!$E9&gt;0,Glutamine!$B$1,"")</f>
        <v/>
      </c>
      <c r="B3" s="238" t="str">
        <f>IF(Glutamine!$E9&gt;0,Glutamine!A7+0.1,"")</f>
        <v/>
      </c>
      <c r="C3" s="242" t="str">
        <f>IF(Glutamine!$E9&gt;0,Glutamine!B7,"")</f>
        <v/>
      </c>
      <c r="D3" s="247" t="str">
        <f>IF(Glutamine!$E9&gt;0,Glutamine!C7,"")</f>
        <v/>
      </c>
      <c r="E3" s="238" t="str">
        <f>IF(Glutamine!$E9&gt;0,Glutamine!D7,"")</f>
        <v/>
      </c>
      <c r="F3" s="238" t="str">
        <f>IF(Glutamine!$E9&gt;0,Glutamine!E7,"")</f>
        <v/>
      </c>
      <c r="G3" s="238" t="str">
        <f>IF(Glutamine!$E9&gt;0,Glutamine!G7,"")</f>
        <v/>
      </c>
      <c r="H3" s="243" t="str">
        <f>IF(Glutamine!$E9&gt;0,Glutamine!H7,"")</f>
        <v/>
      </c>
      <c r="I3" s="243" t="str">
        <f>IF(Glutamine!$E9&gt;0,Glutamine!I7,"")</f>
        <v/>
      </c>
      <c r="J3" s="243" t="str">
        <f>IF(Glutamine!$E9&gt;0,Glutamine!J7,"")</f>
        <v/>
      </c>
      <c r="K3" s="243" t="str">
        <f>IF(Glutamine!$E9&gt;0,Glutamine!K7,"")</f>
        <v/>
      </c>
      <c r="L3" s="238" t="str">
        <f>IF(Glutamine!$E9&gt;0,Glutamine!L7,"")</f>
        <v/>
      </c>
      <c r="M3" s="238" t="str">
        <f>IF(Glutamine!$E9&gt;0,Glutamine!M7,"")</f>
        <v/>
      </c>
      <c r="N3" s="238" t="str">
        <f>IF(Glutamine!$E9&gt;0,Glutamine!N7,"")</f>
        <v/>
      </c>
      <c r="O3" s="238" t="str">
        <f>IF(Glutamine!$E9&gt;0,Glutamine!O7,"")</f>
        <v/>
      </c>
      <c r="P3" s="238" t="str">
        <f>IF(Glutamine!$E9&gt;0,Glutamine!P7,"")</f>
        <v/>
      </c>
      <c r="Q3" s="238" t="str">
        <f>IF(Glutamine!$E9&gt;0,Glutamine!Q7,"")</f>
        <v/>
      </c>
      <c r="R3" s="238" t="str">
        <f>IF(Glutamine!$E9&gt;0,Glutamine!R7,"")</f>
        <v/>
      </c>
      <c r="S3" s="238" t="str">
        <f>IF(Glutamine!$E9&gt;0,Glutamine!S7,"")</f>
        <v/>
      </c>
      <c r="T3" s="244" t="str">
        <f>IF(Glutamine!$E9&gt;0,Glutamine!U7+Glutamine!$E9*Glutamine!AS7/'In Process Calc.'!$J4,"")</f>
        <v/>
      </c>
      <c r="U3" s="244" t="str">
        <f>IF(Glutamine!$E9&gt;0,Glutamine!V7+Glutamine!$E9*Glutamine!AT7/'In Process Calc.'!$J4,"")</f>
        <v/>
      </c>
      <c r="V3" s="244" t="str">
        <f>IF(Glutamine!$E9&gt;0,Glutamine!W7+Glutamine!$E9*Glutamine!AU7/'In Process Calc.'!$J4,"")</f>
        <v/>
      </c>
      <c r="W3" s="244" t="str">
        <f>IF(Glutamine!$E9&gt;0,Glutamine!X7+Glutamine!$E9*Glutamine!AV7/'In Process Calc.'!$J4,"")</f>
        <v/>
      </c>
      <c r="X3" s="244" t="str">
        <f>IF(Glutamine!$E9&gt;0,Glutamine!Y7+Glutamine!$E9*Glutamine!AW7/'In Process Calc.'!$J4,"")</f>
        <v/>
      </c>
      <c r="Y3" s="244" t="str">
        <f>IF(Glutamine!$E9&gt;0,Glutamine!Z7+Glutamine!$E9*Glutamine!AX7/'In Process Calc.'!$J4,"")</f>
        <v/>
      </c>
      <c r="Z3" s="244" t="str">
        <f>IF(Glutamine!$E9&gt;0,Glutamine!AA7+Glutamine!$E9*Glutamine!AY7/'In Process Calc.'!$J4,"")</f>
        <v/>
      </c>
      <c r="AA3" s="244" t="str">
        <f>IF(Glutamine!$E9&gt;0,Glutamine!AB7+Glutamine!$E9*Glutamine!AZ7/'In Process Calc.'!$J4,"")</f>
        <v/>
      </c>
      <c r="AB3" s="244" t="str">
        <f>IF(Glutamine!$E9&gt;0,Glutamine!AC7+Glutamine!$E9*Glutamine!BA7/'In Process Calc.'!$J4,"")</f>
        <v/>
      </c>
      <c r="AC3" s="244" t="str">
        <f>IF(Glutamine!$E9&gt;0,Glutamine!AD7+Glutamine!$E9*Glutamine!BB7/'In Process Calc.'!$J4,"")</f>
        <v/>
      </c>
      <c r="AD3" s="244" t="str">
        <f>IF(Glutamine!$E9&gt;0,Glutamine!AE7+Glutamine!$E9*Glutamine!BC7/'In Process Calc.'!$J4,"")</f>
        <v/>
      </c>
      <c r="AE3" s="244" t="str">
        <f>IF(Glutamine!$E9&gt;0,Glutamine!AF7+Glutamine!$E9*Glutamine!BE7/'In Process Calc.'!$J4,"")</f>
        <v/>
      </c>
      <c r="AF3" s="244" t="str">
        <f>IF(Glutamine!$E9&gt;0,Glutamine!AG7+Glutamine!$E9*Glutamine!BF7/'In Process Calc.'!$J4,"")</f>
        <v/>
      </c>
      <c r="AG3" s="244" t="str">
        <f>IF(Glutamine!$E9&gt;0,Glutamine!AH7+Glutamine!$E9*Glutamine!BG7/'In Process Calc.'!$J4,"")</f>
        <v/>
      </c>
      <c r="AH3" s="244" t="str">
        <f>IF(Glutamine!$E9&gt;0,Glutamine!AI7+Glutamine!$E9*Glutamine!BI7/'In Process Calc.'!$J4,"")</f>
        <v/>
      </c>
      <c r="AI3" s="244" t="str">
        <f>IF(Glutamine!$E9&gt;0,Glutamine!AJ7+Glutamine!$E9*Glutamine!BJ7/'In Process Calc.'!$J4,"")</f>
        <v/>
      </c>
      <c r="AJ3" s="244" t="str">
        <f>IF(Glutamine!$E9&gt;0,Glutamine!AK7+Glutamine!$E9*Glutamine!BK7/'In Process Calc.'!$J4,"")</f>
        <v/>
      </c>
      <c r="AK3" s="244" t="str">
        <f>IF(Glutamine!$E9&gt;0,Glutamine!AL7+Glutamine!$E9*Glutamine!BL7/'In Process Calc.'!$J4,"")</f>
        <v/>
      </c>
      <c r="AL3" s="244" t="str">
        <f>IF(Glutamine!$E9&gt;0,Glutamine!AM7+Glutamine!$E9*Glutamine!BM7/'In Process Calc.'!$J4,"")</f>
        <v/>
      </c>
      <c r="AM3" s="244" t="str">
        <f>IF(Glutamine!$E9&gt;0,Glutamine!AN7+Glutamine!$E9*Glutamine!BN7/'In Process Calc.'!$J4,"")</f>
        <v/>
      </c>
      <c r="AN3" s="244" t="str">
        <f>IF(Glutamine!$E9&gt;0,Glutamine!AO7+Glutamine!$E9*Glutamine!BO7/'In Process Calc.'!$J4,"")</f>
        <v/>
      </c>
      <c r="AO3" s="244" t="str">
        <f>IF(Glutamine!$E9&gt;0,Glutamine!AP7+Glutamine!$E9*Glutamine!BP7/'In Process Calc.'!$J4,"")</f>
        <v/>
      </c>
      <c r="AP3" s="244" t="str">
        <f>IF(Glutamine!$E9&gt;0,Glutamine!AQ7+Glutamine!$E9*Glutamine!BQ7/'In Process Calc.'!$J4,"")</f>
        <v/>
      </c>
      <c r="AQ3" s="244" t="str">
        <f>IF(Glutamine!$E9&gt;0,Glutamine!AR7+Glutamine!$E9*Glutamine!BR7/'In Process Calc.'!$J4,"")</f>
        <v/>
      </c>
      <c r="AR3" s="244" t="str">
        <f>IF(Glutamine!$E9&gt;0,Glutamine!AS7,"")</f>
        <v/>
      </c>
      <c r="AS3" s="244" t="str">
        <f>IF(Glutamine!$E9&gt;0,Glutamine!AT7,"")</f>
        <v/>
      </c>
      <c r="AT3" s="244" t="str">
        <f>IF(Glutamine!$E9&gt;0,Glutamine!AU7,"")</f>
        <v/>
      </c>
      <c r="AU3" s="244" t="str">
        <f>IF(Glutamine!$E9&gt;0,Glutamine!AV7,"")</f>
        <v/>
      </c>
      <c r="AV3" s="244" t="str">
        <f>IF(Glutamine!$E9&gt;0,Glutamine!AW7,"")</f>
        <v/>
      </c>
      <c r="AW3" s="244" t="str">
        <f>IF(Glutamine!$E9&gt;0,Glutamine!AX7,"")</f>
        <v/>
      </c>
      <c r="AX3" s="244" t="str">
        <f>IF(Glutamine!$E9&gt;0,Glutamine!AY7,"")</f>
        <v/>
      </c>
      <c r="AY3" s="244" t="str">
        <f>IF(Glutamine!$E9&gt;0,Glutamine!AZ7,"")</f>
        <v/>
      </c>
      <c r="AZ3" s="244" t="str">
        <f>IF(Glutamine!$E9&gt;0,Glutamine!BA7,"")</f>
        <v/>
      </c>
      <c r="BA3" s="244" t="str">
        <f>IF(Glutamine!$E9&gt;0,Glutamine!BB7,"")</f>
        <v/>
      </c>
      <c r="BB3" s="244" t="str">
        <f>IF(Glutamine!$E9&gt;0,Glutamine!BC7,"")</f>
        <v/>
      </c>
      <c r="BC3" s="244" t="str">
        <f>IF(Glutamine!$E9&gt;0,Glutamine!BE7,"")</f>
        <v/>
      </c>
      <c r="BD3" s="244" t="str">
        <f>IF(Glutamine!$E9&gt;0,Glutamine!BF7,"")</f>
        <v/>
      </c>
      <c r="BE3" s="244" t="str">
        <f>IF(Glutamine!$E9&gt;0,Glutamine!BG7,"")</f>
        <v/>
      </c>
      <c r="BF3" s="244" t="str">
        <f>IF(Glutamine!$E9&gt;0,Glutamine!BI7,"")</f>
        <v/>
      </c>
      <c r="BG3" s="244" t="str">
        <f>IF(Glutamine!$E9&gt;0,Glutamine!BJ7,"")</f>
        <v/>
      </c>
      <c r="BH3" s="244" t="str">
        <f>IF(Glutamine!$E9&gt;0,Glutamine!BK7,"")</f>
        <v/>
      </c>
      <c r="BI3" s="244" t="str">
        <f>IF(Glutamine!$E9&gt;0,Glutamine!BL7,"")</f>
        <v/>
      </c>
      <c r="BJ3" s="244" t="str">
        <f>IF(Glutamine!$E9&gt;0,Glutamine!BM7,"")</f>
        <v/>
      </c>
      <c r="BK3" s="244" t="str">
        <f>IF(Glutamine!$E9&gt;0,Glutamine!BN7,"")</f>
        <v/>
      </c>
      <c r="BL3" s="244" t="str">
        <f>IF(Glutamine!$E9&gt;0,Glutamine!BO7,"")</f>
        <v/>
      </c>
      <c r="BM3" s="244" t="str">
        <f>IF(Glutamine!$E9&gt;0,Glutamine!BP7,"")</f>
        <v/>
      </c>
      <c r="BN3" s="244" t="str">
        <f>IF(Glutamine!$E9&gt;0,'In Process Calc.'!B3,"")</f>
        <v/>
      </c>
      <c r="BO3" s="244" t="str">
        <f>IF(Glutamine!$E9&gt;0,'In Process Calc.'!C3,"")</f>
        <v/>
      </c>
    </row>
    <row r="4" spans="1:67">
      <c r="A4" s="238" t="str">
        <f>IF(Glutamine!$E10&gt;0,Glutamine!$B$1,"")</f>
        <v/>
      </c>
      <c r="B4" s="238" t="str">
        <f>IF(Glutamine!$E10&gt;0,Glutamine!A8+0.1,"")</f>
        <v/>
      </c>
      <c r="C4" s="242" t="str">
        <f>IF(Glutamine!$E10&gt;0,Glutamine!B8,"")</f>
        <v/>
      </c>
      <c r="D4" s="247" t="str">
        <f>IF(Glutamine!$E10&gt;0,Glutamine!C8,"")</f>
        <v/>
      </c>
      <c r="E4" s="238" t="str">
        <f>IF(Glutamine!$E10&gt;0,Glutamine!D8,"")</f>
        <v/>
      </c>
      <c r="F4" s="238" t="str">
        <f>IF(Glutamine!$E10&gt;0,Glutamine!E9,"")</f>
        <v/>
      </c>
      <c r="G4" s="238" t="str">
        <f>IF(Glutamine!$E10&gt;0,Glutamine!G8,"")</f>
        <v/>
      </c>
      <c r="H4" s="243" t="str">
        <f>IF(Glutamine!$E10&gt;0,Glutamine!H8,"")</f>
        <v/>
      </c>
      <c r="I4" s="243" t="str">
        <f>IF(Glutamine!$E10&gt;0,Glutamine!I8,"")</f>
        <v/>
      </c>
      <c r="J4" s="243" t="str">
        <f>IF(Glutamine!$E10&gt;0,Glutamine!J8,"")</f>
        <v/>
      </c>
      <c r="K4" s="243" t="str">
        <f>IF(Glutamine!$E10&gt;0,Glutamine!K8,"")</f>
        <v/>
      </c>
      <c r="L4" s="238" t="str">
        <f>IF(Glutamine!$E10&gt;0,Glutamine!L8,"")</f>
        <v/>
      </c>
      <c r="M4" s="238" t="str">
        <f>IF(Glutamine!$E10&gt;0,Glutamine!M8,"")</f>
        <v/>
      </c>
      <c r="N4" s="238" t="str">
        <f>IF(Glutamine!$E10&gt;0,Glutamine!N8,"")</f>
        <v/>
      </c>
      <c r="O4" s="238" t="str">
        <f>IF(Glutamine!$E10&gt;0,Glutamine!O8,"")</f>
        <v/>
      </c>
      <c r="P4" s="238" t="str">
        <f>IF(Glutamine!$E10&gt;0,Glutamine!P8,"")</f>
        <v/>
      </c>
      <c r="Q4" s="238" t="str">
        <f>IF(Glutamine!$E10&gt;0,Glutamine!Q8,"")</f>
        <v/>
      </c>
      <c r="R4" s="238" t="str">
        <f>IF(Glutamine!$E10&gt;0,Glutamine!R8,"")</f>
        <v/>
      </c>
      <c r="S4" s="238" t="str">
        <f>IF(Glutamine!$E10&gt;0,Glutamine!S8,"")</f>
        <v/>
      </c>
      <c r="T4" s="244" t="str">
        <f>IF(Glutamine!$E10&gt;0,Glutamine!U8+Glutamine!$E10*Glutamine!AS8/'In Process Calc.'!$J5,"")</f>
        <v/>
      </c>
      <c r="U4" s="244" t="str">
        <f>IF(Glutamine!$E10&gt;0,Glutamine!V8+Glutamine!$E10*Glutamine!AT8/'In Process Calc.'!$J5,"")</f>
        <v/>
      </c>
      <c r="V4" s="244" t="str">
        <f>IF(Glutamine!$E10&gt;0,Glutamine!W8+Glutamine!$E10*Glutamine!AU8/'In Process Calc.'!$J5,"")</f>
        <v/>
      </c>
      <c r="W4" s="244" t="str">
        <f>IF(Glutamine!$E10&gt;0,Glutamine!X8+Glutamine!$E10*Glutamine!AV8/'In Process Calc.'!$J5,"")</f>
        <v/>
      </c>
      <c r="X4" s="244" t="str">
        <f>IF(Glutamine!$E10&gt;0,Glutamine!Y8+Glutamine!$E10*Glutamine!AW8/'In Process Calc.'!$J5,"")</f>
        <v/>
      </c>
      <c r="Y4" s="244" t="str">
        <f>IF(Glutamine!$E10&gt;0,Glutamine!Z8+Glutamine!$E10*Glutamine!AX8/'In Process Calc.'!$J5,"")</f>
        <v/>
      </c>
      <c r="Z4" s="244" t="str">
        <f>IF(Glutamine!$E10&gt;0,Glutamine!AA8+Glutamine!$E10*Glutamine!AY8/'In Process Calc.'!$J5,"")</f>
        <v/>
      </c>
      <c r="AA4" s="244" t="str">
        <f>IF(Glutamine!$E10&gt;0,Glutamine!AB8+Glutamine!$E10*Glutamine!AZ8/'In Process Calc.'!$J5,"")</f>
        <v/>
      </c>
      <c r="AB4" s="244" t="str">
        <f>IF(Glutamine!$E10&gt;0,Glutamine!AC8+Glutamine!$E10*Glutamine!BA8/'In Process Calc.'!$J5,"")</f>
        <v/>
      </c>
      <c r="AC4" s="244" t="str">
        <f>IF(Glutamine!$E10&gt;0,Glutamine!AD8+Glutamine!$E10*Glutamine!BB8/'In Process Calc.'!$J5,"")</f>
        <v/>
      </c>
      <c r="AD4" s="244" t="str">
        <f>IF(Glutamine!$E10&gt;0,Glutamine!AE8+Glutamine!$E10*Glutamine!BC8/'In Process Calc.'!$J5,"")</f>
        <v/>
      </c>
      <c r="AE4" s="244" t="str">
        <f>IF(Glutamine!$E10&gt;0,Glutamine!AF8+Glutamine!$E10*Glutamine!BE8/'In Process Calc.'!$J5,"")</f>
        <v/>
      </c>
      <c r="AF4" s="244" t="str">
        <f>IF(Glutamine!$E10&gt;0,Glutamine!AG8+Glutamine!$E10*Glutamine!BF8/'In Process Calc.'!$J5,"")</f>
        <v/>
      </c>
      <c r="AG4" s="244" t="str">
        <f>IF(Glutamine!$E10&gt;0,Glutamine!AH8+Glutamine!$E10*Glutamine!BG8/'In Process Calc.'!$J5,"")</f>
        <v/>
      </c>
      <c r="AH4" s="244" t="str">
        <f>IF(Glutamine!$E10&gt;0,Glutamine!AI8+Glutamine!$E10*Glutamine!BI8/'In Process Calc.'!$J5,"")</f>
        <v/>
      </c>
      <c r="AI4" s="244" t="str">
        <f>IF(Glutamine!$E10&gt;0,Glutamine!AJ8+Glutamine!$E10*Glutamine!BJ8/'In Process Calc.'!$J5,"")</f>
        <v/>
      </c>
      <c r="AJ4" s="244" t="str">
        <f>IF(Glutamine!$E10&gt;0,Glutamine!AK8+Glutamine!$E10*Glutamine!BK8/'In Process Calc.'!$J5,"")</f>
        <v/>
      </c>
      <c r="AK4" s="244" t="str">
        <f>IF(Glutamine!$E10&gt;0,Glutamine!AL8+Glutamine!$E10*Glutamine!BL8/'In Process Calc.'!$J5,"")</f>
        <v/>
      </c>
      <c r="AL4" s="244" t="str">
        <f>IF(Glutamine!$E10&gt;0,Glutamine!AM8+Glutamine!$E10*Glutamine!BM8/'In Process Calc.'!$J5,"")</f>
        <v/>
      </c>
      <c r="AM4" s="244" t="str">
        <f>IF(Glutamine!$E10&gt;0,Glutamine!AN8+Glutamine!$E10*Glutamine!BN8/'In Process Calc.'!$J5,"")</f>
        <v/>
      </c>
      <c r="AN4" s="244" t="str">
        <f>IF(Glutamine!$E10&gt;0,Glutamine!AO8+Glutamine!$E10*Glutamine!BO8/'In Process Calc.'!$J5,"")</f>
        <v/>
      </c>
      <c r="AO4" s="244" t="str">
        <f>IF(Glutamine!$E10&gt;0,Glutamine!AP8+Glutamine!$E10*Glutamine!BP8/'In Process Calc.'!$J5,"")</f>
        <v/>
      </c>
      <c r="AP4" s="244" t="str">
        <f>IF(Glutamine!$E10&gt;0,Glutamine!AQ8+Glutamine!$E10*Glutamine!BQ8/'In Process Calc.'!$J5,"")</f>
        <v/>
      </c>
      <c r="AQ4" s="244" t="str">
        <f>IF(Glutamine!$E10&gt;0,Glutamine!AR8+Glutamine!$E10*Glutamine!BR8/'In Process Calc.'!$J5,"")</f>
        <v/>
      </c>
      <c r="AR4" s="244" t="str">
        <f>IF(Glutamine!$E10&gt;0,Glutamine!AS8,"")</f>
        <v/>
      </c>
      <c r="AS4" s="244" t="str">
        <f>IF(Glutamine!$E10&gt;0,Glutamine!AT8,"")</f>
        <v/>
      </c>
      <c r="AT4" s="244" t="str">
        <f>IF(Glutamine!$E10&gt;0,Glutamine!AU8,"")</f>
        <v/>
      </c>
      <c r="AU4" s="244" t="str">
        <f>IF(Glutamine!$E10&gt;0,Glutamine!AV8,"")</f>
        <v/>
      </c>
      <c r="AV4" s="244" t="str">
        <f>IF(Glutamine!$E10&gt;0,Glutamine!AW8,"")</f>
        <v/>
      </c>
      <c r="AW4" s="244" t="str">
        <f>IF(Glutamine!$E10&gt;0,Glutamine!AX8,"")</f>
        <v/>
      </c>
      <c r="AX4" s="244" t="str">
        <f>IF(Glutamine!$E10&gt;0,Glutamine!AY8,"")</f>
        <v/>
      </c>
      <c r="AY4" s="244" t="str">
        <f>IF(Glutamine!$E10&gt;0,Glutamine!AZ8,"")</f>
        <v/>
      </c>
      <c r="AZ4" s="244" t="str">
        <f>IF(Glutamine!$E10&gt;0,Glutamine!BA8,"")</f>
        <v/>
      </c>
      <c r="BA4" s="244" t="str">
        <f>IF(Glutamine!$E10&gt;0,Glutamine!BB8,"")</f>
        <v/>
      </c>
      <c r="BB4" s="244" t="str">
        <f>IF(Glutamine!$E10&gt;0,Glutamine!BC8,"")</f>
        <v/>
      </c>
      <c r="BC4" s="244" t="str">
        <f>IF(Glutamine!$E10&gt;0,Glutamine!BE8,"")</f>
        <v/>
      </c>
      <c r="BD4" s="244" t="str">
        <f>IF(Glutamine!$E10&gt;0,Glutamine!BF8,"")</f>
        <v/>
      </c>
      <c r="BE4" s="244" t="str">
        <f>IF(Glutamine!$E10&gt;0,Glutamine!BG8,"")</f>
        <v/>
      </c>
      <c r="BF4" s="244" t="str">
        <f>IF(Glutamine!$E10&gt;0,Glutamine!BI8,"")</f>
        <v/>
      </c>
      <c r="BG4" s="244" t="str">
        <f>IF(Glutamine!$E10&gt;0,Glutamine!BJ8,"")</f>
        <v/>
      </c>
      <c r="BH4" s="244" t="str">
        <f>IF(Glutamine!$E10&gt;0,Glutamine!BK8,"")</f>
        <v/>
      </c>
      <c r="BI4" s="244" t="str">
        <f>IF(Glutamine!$E10&gt;0,Glutamine!BL8,"")</f>
        <v/>
      </c>
      <c r="BJ4" s="244" t="str">
        <f>IF(Glutamine!$E10&gt;0,Glutamine!BM8,"")</f>
        <v/>
      </c>
      <c r="BK4" s="244" t="str">
        <f>IF(Glutamine!$E10&gt;0,Glutamine!BN8,"")</f>
        <v/>
      </c>
      <c r="BL4" s="244" t="str">
        <f>IF(Glutamine!$E10&gt;0,Glutamine!BO8,"")</f>
        <v/>
      </c>
      <c r="BM4" s="244" t="str">
        <f>IF(Glutamine!$E10&gt;0,Glutamine!BP8,"")</f>
        <v/>
      </c>
      <c r="BN4" s="244" t="str">
        <f>IF(Glutamine!$E10&gt;0,'In Process Calc.'!B4,"")</f>
        <v/>
      </c>
      <c r="BO4" s="244" t="str">
        <f>IF(Glutamine!$E10&gt;0,'In Process Calc.'!C4,"")</f>
        <v/>
      </c>
    </row>
    <row r="5" spans="1:67">
      <c r="A5" s="238" t="e">
        <f>IF(Glutamine!#REF!&gt;0,Glutamine!$B$1,"")</f>
        <v>#REF!</v>
      </c>
      <c r="B5" s="238" t="e">
        <f>IF(Glutamine!#REF!&gt;0,Glutamine!A9+0.1,"")</f>
        <v>#REF!</v>
      </c>
      <c r="C5" s="242" t="e">
        <f>IF(Glutamine!#REF!&gt;0,Glutamine!B9,"")</f>
        <v>#REF!</v>
      </c>
      <c r="D5" s="247" t="e">
        <f>IF(Glutamine!#REF!&gt;0,Glutamine!C9,"")</f>
        <v>#REF!</v>
      </c>
      <c r="E5" s="238" t="e">
        <f>IF(Glutamine!#REF!&gt;0,Glutamine!D9,"")</f>
        <v>#REF!</v>
      </c>
      <c r="F5" s="238" t="e">
        <f>IF(Glutamine!#REF!&gt;0,Glutamine!E10,"")</f>
        <v>#REF!</v>
      </c>
      <c r="G5" s="238" t="e">
        <f>IF(Glutamine!#REF!&gt;0,Glutamine!G9,"")</f>
        <v>#REF!</v>
      </c>
      <c r="H5" s="243" t="e">
        <f>IF(Glutamine!#REF!&gt;0,Glutamine!H9,"")</f>
        <v>#REF!</v>
      </c>
      <c r="I5" s="243" t="e">
        <f>IF(Glutamine!#REF!&gt;0,Glutamine!I9,"")</f>
        <v>#REF!</v>
      </c>
      <c r="J5" s="243" t="e">
        <f>IF(Glutamine!#REF!&gt;0,Glutamine!J9,"")</f>
        <v>#REF!</v>
      </c>
      <c r="K5" s="243" t="e">
        <f>IF(Glutamine!#REF!&gt;0,Glutamine!K9,"")</f>
        <v>#REF!</v>
      </c>
      <c r="L5" s="238" t="e">
        <f>IF(Glutamine!#REF!&gt;0,Glutamine!L9,"")</f>
        <v>#REF!</v>
      </c>
      <c r="M5" s="238" t="e">
        <f>IF(Glutamine!#REF!&gt;0,Glutamine!M9,"")</f>
        <v>#REF!</v>
      </c>
      <c r="N5" s="238" t="e">
        <f>IF(Glutamine!#REF!&gt;0,Glutamine!N9,"")</f>
        <v>#REF!</v>
      </c>
      <c r="O5" s="238" t="e">
        <f>IF(Glutamine!#REF!&gt;0,Glutamine!O9,"")</f>
        <v>#REF!</v>
      </c>
      <c r="P5" s="238" t="e">
        <f>IF(Glutamine!#REF!&gt;0,Glutamine!P9,"")</f>
        <v>#REF!</v>
      </c>
      <c r="Q5" s="238" t="e">
        <f>IF(Glutamine!#REF!&gt;0,Glutamine!Q9,"")</f>
        <v>#REF!</v>
      </c>
      <c r="R5" s="238" t="e">
        <f>IF(Glutamine!#REF!&gt;0,Glutamine!R9,"")</f>
        <v>#REF!</v>
      </c>
      <c r="S5" s="238" t="e">
        <f>IF(Glutamine!#REF!&gt;0,Glutamine!S9,"")</f>
        <v>#REF!</v>
      </c>
      <c r="T5" s="243" t="e">
        <f>IF(Glutamine!#REF!&gt;0,Glutamine!U9+Glutamine!#REF!*Glutamine!AS9/'In Process Calc.'!$J6,"")</f>
        <v>#REF!</v>
      </c>
      <c r="U5" s="243" t="e">
        <f>IF(Glutamine!#REF!&gt;0,Glutamine!V9+Glutamine!#REF!*Glutamine!AT9/'In Process Calc.'!$J6,"")</f>
        <v>#REF!</v>
      </c>
      <c r="V5" s="243" t="e">
        <f>IF(Glutamine!#REF!&gt;0,Glutamine!W9+Glutamine!#REF!*Glutamine!AU9/'In Process Calc.'!$J6,"")</f>
        <v>#REF!</v>
      </c>
      <c r="W5" s="243" t="e">
        <f>IF(Glutamine!#REF!&gt;0,Glutamine!X9+Glutamine!#REF!*Glutamine!AV9/'In Process Calc.'!$J6,"")</f>
        <v>#REF!</v>
      </c>
      <c r="X5" s="243" t="e">
        <f>IF(Glutamine!#REF!&gt;0,Glutamine!Y9+Glutamine!#REF!*Glutamine!AW9/'In Process Calc.'!$J6,"")</f>
        <v>#REF!</v>
      </c>
      <c r="Y5" s="243" t="e">
        <f>IF(Glutamine!#REF!&gt;0,Glutamine!Z9+Glutamine!#REF!*Glutamine!AX9/'In Process Calc.'!$J6,"")</f>
        <v>#REF!</v>
      </c>
      <c r="Z5" s="243" t="e">
        <f>IF(Glutamine!#REF!&gt;0,Glutamine!AA9+Glutamine!#REF!*Glutamine!AY9/'In Process Calc.'!$J6,"")</f>
        <v>#REF!</v>
      </c>
      <c r="AA5" s="243" t="e">
        <f>IF(Glutamine!#REF!&gt;0,Glutamine!AB9+Glutamine!#REF!*Glutamine!AZ9/'In Process Calc.'!$J6,"")</f>
        <v>#REF!</v>
      </c>
      <c r="AB5" s="243" t="e">
        <f>IF(Glutamine!#REF!&gt;0,Glutamine!AC9+Glutamine!#REF!*Glutamine!BA9/'In Process Calc.'!$J6,"")</f>
        <v>#REF!</v>
      </c>
      <c r="AC5" s="243" t="e">
        <f>IF(Glutamine!#REF!&gt;0,Glutamine!AD9+Glutamine!#REF!*Glutamine!BB9/'In Process Calc.'!$J6,"")</f>
        <v>#REF!</v>
      </c>
      <c r="AD5" s="243" t="e">
        <f>IF(Glutamine!#REF!&gt;0,Glutamine!AE9+Glutamine!#REF!*Glutamine!BC9/'In Process Calc.'!$J6,"")</f>
        <v>#REF!</v>
      </c>
      <c r="AE5" s="243" t="e">
        <f>IF(Glutamine!#REF!&gt;0,Glutamine!AF9+Glutamine!#REF!*Glutamine!BE9/'In Process Calc.'!$J6,"")</f>
        <v>#REF!</v>
      </c>
      <c r="AF5" s="243" t="e">
        <f>IF(Glutamine!#REF!&gt;0,Glutamine!AG9+Glutamine!#REF!*Glutamine!BF9/'In Process Calc.'!$J6,"")</f>
        <v>#REF!</v>
      </c>
      <c r="AG5" s="243" t="e">
        <f>IF(Glutamine!#REF!&gt;0,Glutamine!AH9+Glutamine!#REF!*Glutamine!BG9/'In Process Calc.'!$J6,"")</f>
        <v>#REF!</v>
      </c>
      <c r="AH5" s="243" t="e">
        <f>IF(Glutamine!#REF!&gt;0,Glutamine!AI9+Glutamine!#REF!*Glutamine!BI9/'In Process Calc.'!$J6,"")</f>
        <v>#REF!</v>
      </c>
      <c r="AI5" s="243" t="e">
        <f>IF(Glutamine!#REF!&gt;0,Glutamine!AJ9+Glutamine!#REF!*Glutamine!BJ9/'In Process Calc.'!$J6,"")</f>
        <v>#REF!</v>
      </c>
      <c r="AJ5" s="243" t="e">
        <f>IF(Glutamine!#REF!&gt;0,Glutamine!AK9+Glutamine!#REF!*Glutamine!BK9/'In Process Calc.'!$J6,"")</f>
        <v>#REF!</v>
      </c>
      <c r="AK5" s="243" t="e">
        <f>IF(Glutamine!#REF!&gt;0,Glutamine!AL9+Glutamine!#REF!*Glutamine!BL9/'In Process Calc.'!$J6,"")</f>
        <v>#REF!</v>
      </c>
      <c r="AL5" s="243" t="e">
        <f>IF(Glutamine!#REF!&gt;0,Glutamine!AM9+Glutamine!#REF!*Glutamine!BM9/'In Process Calc.'!$J6,"")</f>
        <v>#REF!</v>
      </c>
      <c r="AM5" s="243" t="e">
        <f>IF(Glutamine!#REF!&gt;0,Glutamine!AN9+Glutamine!#REF!*Glutamine!BN9/'In Process Calc.'!$J6,"")</f>
        <v>#REF!</v>
      </c>
      <c r="AN5" s="243" t="e">
        <f>IF(Glutamine!#REF!&gt;0,Glutamine!AO9+Glutamine!#REF!*Glutamine!BO9/'In Process Calc.'!$J6,"")</f>
        <v>#REF!</v>
      </c>
      <c r="AO5" s="243" t="e">
        <f>IF(Glutamine!#REF!&gt;0,Glutamine!AP9+Glutamine!#REF!*Glutamine!BP9/'In Process Calc.'!$J6,"")</f>
        <v>#REF!</v>
      </c>
      <c r="AP5" s="243" t="e">
        <f>IF(Glutamine!#REF!&gt;0,Glutamine!AQ9+Glutamine!#REF!*Glutamine!BQ9/'In Process Calc.'!$J6,"")</f>
        <v>#REF!</v>
      </c>
      <c r="AQ5" s="243" t="e">
        <f>IF(Glutamine!#REF!&gt;0,Glutamine!AR9+Glutamine!#REF!*Glutamine!BR9/'In Process Calc.'!$J6,"")</f>
        <v>#REF!</v>
      </c>
      <c r="AR5" s="243" t="e">
        <f>IF(Glutamine!#REF!&gt;0,Glutamine!AS9,"")</f>
        <v>#REF!</v>
      </c>
      <c r="AS5" s="243" t="e">
        <f>IF(Glutamine!#REF!&gt;0,Glutamine!AT9,"")</f>
        <v>#REF!</v>
      </c>
      <c r="AT5" s="243" t="e">
        <f>IF(Glutamine!#REF!&gt;0,Glutamine!AU9,"")</f>
        <v>#REF!</v>
      </c>
      <c r="AU5" s="243" t="e">
        <f>IF(Glutamine!#REF!&gt;0,Glutamine!AV9,"")</f>
        <v>#REF!</v>
      </c>
      <c r="AV5" s="243" t="e">
        <f>IF(Glutamine!#REF!&gt;0,Glutamine!AW9,"")</f>
        <v>#REF!</v>
      </c>
      <c r="AW5" s="243" t="e">
        <f>IF(Glutamine!#REF!&gt;0,Glutamine!AX9,"")</f>
        <v>#REF!</v>
      </c>
      <c r="AX5" s="243" t="e">
        <f>IF(Glutamine!#REF!&gt;0,Glutamine!AY9,"")</f>
        <v>#REF!</v>
      </c>
      <c r="AY5" s="243" t="e">
        <f>IF(Glutamine!#REF!&gt;0,Glutamine!AZ9,"")</f>
        <v>#REF!</v>
      </c>
      <c r="AZ5" s="243" t="e">
        <f>IF(Glutamine!#REF!&gt;0,Glutamine!BA9,"")</f>
        <v>#REF!</v>
      </c>
      <c r="BA5" s="243" t="e">
        <f>IF(Glutamine!#REF!&gt;0,Glutamine!BB9,"")</f>
        <v>#REF!</v>
      </c>
      <c r="BB5" s="243" t="e">
        <f>IF(Glutamine!#REF!&gt;0,Glutamine!BC9,"")</f>
        <v>#REF!</v>
      </c>
      <c r="BC5" s="243" t="e">
        <f>IF(Glutamine!#REF!&gt;0,Glutamine!BE9,"")</f>
        <v>#REF!</v>
      </c>
      <c r="BD5" s="243" t="e">
        <f>IF(Glutamine!#REF!&gt;0,Glutamine!BF9,"")</f>
        <v>#REF!</v>
      </c>
      <c r="BE5" s="243" t="e">
        <f>IF(Glutamine!#REF!&gt;0,Glutamine!BG9,"")</f>
        <v>#REF!</v>
      </c>
      <c r="BF5" s="243" t="e">
        <f>IF(Glutamine!#REF!&gt;0,Glutamine!BI9,"")</f>
        <v>#REF!</v>
      </c>
      <c r="BG5" s="243" t="e">
        <f>IF(Glutamine!#REF!&gt;0,Glutamine!BJ9,"")</f>
        <v>#REF!</v>
      </c>
      <c r="BH5" s="243" t="e">
        <f>IF(Glutamine!#REF!&gt;0,Glutamine!BK9,"")</f>
        <v>#REF!</v>
      </c>
      <c r="BI5" s="243" t="e">
        <f>IF(Glutamine!#REF!&gt;0,Glutamine!BL9,"")</f>
        <v>#REF!</v>
      </c>
      <c r="BJ5" s="243" t="e">
        <f>IF(Glutamine!#REF!&gt;0,Glutamine!BM9,"")</f>
        <v>#REF!</v>
      </c>
      <c r="BK5" s="243" t="e">
        <f>IF(Glutamine!#REF!&gt;0,Glutamine!BN9,"")</f>
        <v>#REF!</v>
      </c>
      <c r="BL5" s="243" t="e">
        <f>IF(Glutamine!#REF!&gt;0,Glutamine!BO9,"")</f>
        <v>#REF!</v>
      </c>
      <c r="BM5" s="243" t="e">
        <f>IF(Glutamine!#REF!&gt;0,Glutamine!BP9,"")</f>
        <v>#REF!</v>
      </c>
      <c r="BN5" s="243" t="e">
        <f>IF(Glutamine!#REF!&gt;0,'In Process Calc.'!B5,"")</f>
        <v>#REF!</v>
      </c>
      <c r="BO5" s="243" t="e">
        <f>IF(Glutamine!#REF!&gt;0,'In Process Calc.'!C5,"")</f>
        <v>#REF!</v>
      </c>
    </row>
    <row r="6" spans="1:67">
      <c r="A6" s="238" t="str">
        <f>IF(Glutamine!$E11&gt;0,Glutamine!$B$1,"")</f>
        <v/>
      </c>
      <c r="B6" s="238" t="str">
        <f>IF(Glutamine!$E11&gt;0,Glutamine!A10+0.1,"")</f>
        <v/>
      </c>
      <c r="C6" s="242" t="str">
        <f>IF(Glutamine!$E11&gt;0,Glutamine!B10,"")</f>
        <v/>
      </c>
      <c r="D6" s="247" t="str">
        <f>IF(Glutamine!$E11&gt;0,Glutamine!C10,"")</f>
        <v/>
      </c>
      <c r="E6" s="238" t="str">
        <f>IF(Glutamine!$E11&gt;0,Glutamine!D10,"")</f>
        <v/>
      </c>
      <c r="F6" s="238" t="str">
        <f>IF(Glutamine!$E11&gt;0,Glutamine!#REF!,"")</f>
        <v/>
      </c>
      <c r="G6" s="238" t="str">
        <f>IF(Glutamine!$E11&gt;0,Glutamine!G10,"")</f>
        <v/>
      </c>
      <c r="H6" s="243" t="str">
        <f>IF(Glutamine!$E11&gt;0,Glutamine!H10,"")</f>
        <v/>
      </c>
      <c r="I6" s="243" t="str">
        <f>IF(Glutamine!$E11&gt;0,Glutamine!I10,"")</f>
        <v/>
      </c>
      <c r="J6" s="243" t="str">
        <f>IF(Glutamine!$E11&gt;0,Glutamine!J10,"")</f>
        <v/>
      </c>
      <c r="K6" s="243" t="str">
        <f>IF(Glutamine!$E11&gt;0,Glutamine!K10,"")</f>
        <v/>
      </c>
      <c r="L6" s="238" t="str">
        <f>IF(Glutamine!$E11&gt;0,Glutamine!L10,"")</f>
        <v/>
      </c>
      <c r="M6" s="238" t="str">
        <f>IF(Glutamine!$E11&gt;0,Glutamine!M10,"")</f>
        <v/>
      </c>
      <c r="N6" s="238" t="str">
        <f>IF(Glutamine!$E11&gt;0,Glutamine!N10,"")</f>
        <v/>
      </c>
      <c r="O6" s="238" t="str">
        <f>IF(Glutamine!$E11&gt;0,Glutamine!O10,"")</f>
        <v/>
      </c>
      <c r="P6" s="238" t="str">
        <f>IF(Glutamine!$E11&gt;0,Glutamine!P10,"")</f>
        <v/>
      </c>
      <c r="Q6" s="238" t="str">
        <f>IF(Glutamine!$E11&gt;0,Glutamine!Q10,"")</f>
        <v/>
      </c>
      <c r="R6" s="238" t="str">
        <f>IF(Glutamine!$E11&gt;0,Glutamine!R10,"")</f>
        <v/>
      </c>
      <c r="S6" s="238" t="str">
        <f>IF(Glutamine!$E11&gt;0,Glutamine!S10,"")</f>
        <v/>
      </c>
      <c r="T6" s="243" t="str">
        <f>IF(Glutamine!$E11&gt;0,Glutamine!U10+Glutamine!$E11*Glutamine!AS10/'In Process Calc.'!$J7,"")</f>
        <v/>
      </c>
      <c r="U6" s="243" t="str">
        <f>IF(Glutamine!$E11&gt;0,Glutamine!V10+Glutamine!$E11*Glutamine!AT10/'In Process Calc.'!$J7,"")</f>
        <v/>
      </c>
      <c r="V6" s="243" t="str">
        <f>IF(Glutamine!$E11&gt;0,Glutamine!W10+Glutamine!$E11*Glutamine!AU10/'In Process Calc.'!$J7,"")</f>
        <v/>
      </c>
      <c r="W6" s="243" t="str">
        <f>IF(Glutamine!$E11&gt;0,Glutamine!X10+Glutamine!$E11*Glutamine!AV10/'In Process Calc.'!$J7,"")</f>
        <v/>
      </c>
      <c r="X6" s="243" t="str">
        <f>IF(Glutamine!$E11&gt;0,Glutamine!Y10+Glutamine!$E11*Glutamine!AW10/'In Process Calc.'!$J7,"")</f>
        <v/>
      </c>
      <c r="Y6" s="243" t="str">
        <f>IF(Glutamine!$E11&gt;0,Glutamine!Z10+Glutamine!$E11*Glutamine!AX10/'In Process Calc.'!$J7,"")</f>
        <v/>
      </c>
      <c r="Z6" s="243" t="str">
        <f>IF(Glutamine!$E11&gt;0,Glutamine!AA10+Glutamine!$E11*Glutamine!AY10/'In Process Calc.'!$J7,"")</f>
        <v/>
      </c>
      <c r="AA6" s="243" t="str">
        <f>IF(Glutamine!$E11&gt;0,Glutamine!AB10+Glutamine!$E11*Glutamine!AZ10/'In Process Calc.'!$J7,"")</f>
        <v/>
      </c>
      <c r="AB6" s="243" t="str">
        <f>IF(Glutamine!$E11&gt;0,Glutamine!AC10+Glutamine!$E11*Glutamine!BA10/'In Process Calc.'!$J7,"")</f>
        <v/>
      </c>
      <c r="AC6" s="243" t="str">
        <f>IF(Glutamine!$E11&gt;0,Glutamine!AD10+Glutamine!$E11*Glutamine!BB10/'In Process Calc.'!$J7,"")</f>
        <v/>
      </c>
      <c r="AD6" s="243" t="str">
        <f>IF(Glutamine!$E11&gt;0,Glutamine!AE10+Glutamine!$E11*Glutamine!BC10/'In Process Calc.'!$J7,"")</f>
        <v/>
      </c>
      <c r="AE6" s="243" t="str">
        <f>IF(Glutamine!$E11&gt;0,Glutamine!AF10+Glutamine!$E11*Glutamine!BE10/'In Process Calc.'!$J7,"")</f>
        <v/>
      </c>
      <c r="AF6" s="243" t="str">
        <f>IF(Glutamine!$E11&gt;0,Glutamine!AG10+Glutamine!$E11*Glutamine!BF10/'In Process Calc.'!$J7,"")</f>
        <v/>
      </c>
      <c r="AG6" s="243" t="str">
        <f>IF(Glutamine!$E11&gt;0,Glutamine!AH10+Glutamine!$E11*Glutamine!BG10/'In Process Calc.'!$J7,"")</f>
        <v/>
      </c>
      <c r="AH6" s="243" t="str">
        <f>IF(Glutamine!$E11&gt;0,Glutamine!AI10+Glutamine!$E11*Glutamine!BI10/'In Process Calc.'!$J7,"")</f>
        <v/>
      </c>
      <c r="AI6" s="243" t="str">
        <f>IF(Glutamine!$E11&gt;0,Glutamine!AJ10+Glutamine!$E11*Glutamine!BJ10/'In Process Calc.'!$J7,"")</f>
        <v/>
      </c>
      <c r="AJ6" s="243" t="str">
        <f>IF(Glutamine!$E11&gt;0,Glutamine!AK10+Glutamine!$E11*Glutamine!BK10/'In Process Calc.'!$J7,"")</f>
        <v/>
      </c>
      <c r="AK6" s="243" t="str">
        <f>IF(Glutamine!$E11&gt;0,Glutamine!AL10+Glutamine!$E11*Glutamine!BL10/'In Process Calc.'!$J7,"")</f>
        <v/>
      </c>
      <c r="AL6" s="243" t="str">
        <f>IF(Glutamine!$E11&gt;0,Glutamine!AM10+Glutamine!$E11*Glutamine!BM10/'In Process Calc.'!$J7,"")</f>
        <v/>
      </c>
      <c r="AM6" s="243" t="str">
        <f>IF(Glutamine!$E11&gt;0,Glutamine!AN10+Glutamine!$E11*Glutamine!BN10/'In Process Calc.'!$J7,"")</f>
        <v/>
      </c>
      <c r="AN6" s="243" t="str">
        <f>IF(Glutamine!$E11&gt;0,Glutamine!AO10+Glutamine!$E11*Glutamine!BO10/'In Process Calc.'!$J7,"")</f>
        <v/>
      </c>
      <c r="AO6" s="243" t="str">
        <f>IF(Glutamine!$E11&gt;0,Glutamine!AP10+Glutamine!$E11*Glutamine!BP10/'In Process Calc.'!$J7,"")</f>
        <v/>
      </c>
      <c r="AP6" s="243" t="str">
        <f>IF(Glutamine!$E11&gt;0,Glutamine!AQ10+Glutamine!$E11*Glutamine!BQ10/'In Process Calc.'!$J7,"")</f>
        <v/>
      </c>
      <c r="AQ6" s="243" t="str">
        <f>IF(Glutamine!$E11&gt;0,Glutamine!AR10+Glutamine!$E11*Glutamine!BR10/'In Process Calc.'!$J7,"")</f>
        <v/>
      </c>
      <c r="AR6" s="243" t="str">
        <f>IF(Glutamine!$E11&gt;0,Glutamine!AS10,"")</f>
        <v/>
      </c>
      <c r="AS6" s="243" t="str">
        <f>IF(Glutamine!$E11&gt;0,Glutamine!AT10,"")</f>
        <v/>
      </c>
      <c r="AT6" s="243" t="str">
        <f>IF(Glutamine!$E11&gt;0,Glutamine!AU10,"")</f>
        <v/>
      </c>
      <c r="AU6" s="243" t="str">
        <f>IF(Glutamine!$E11&gt;0,Glutamine!AV10,"")</f>
        <v/>
      </c>
      <c r="AV6" s="243" t="str">
        <f>IF(Glutamine!$E11&gt;0,Glutamine!AW10,"")</f>
        <v/>
      </c>
      <c r="AW6" s="243" t="str">
        <f>IF(Glutamine!$E11&gt;0,Glutamine!AX10,"")</f>
        <v/>
      </c>
      <c r="AX6" s="243" t="str">
        <f>IF(Glutamine!$E11&gt;0,Glutamine!AY10,"")</f>
        <v/>
      </c>
      <c r="AY6" s="243" t="str">
        <f>IF(Glutamine!$E11&gt;0,Glutamine!AZ10,"")</f>
        <v/>
      </c>
      <c r="AZ6" s="243" t="str">
        <f>IF(Glutamine!$E11&gt;0,Glutamine!BA10,"")</f>
        <v/>
      </c>
      <c r="BA6" s="243" t="str">
        <f>IF(Glutamine!$E11&gt;0,Glutamine!BB10,"")</f>
        <v/>
      </c>
      <c r="BB6" s="243" t="str">
        <f>IF(Glutamine!$E11&gt;0,Glutamine!BC10,"")</f>
        <v/>
      </c>
      <c r="BC6" s="243" t="str">
        <f>IF(Glutamine!$E11&gt;0,Glutamine!BE10,"")</f>
        <v/>
      </c>
      <c r="BD6" s="243" t="str">
        <f>IF(Glutamine!$E11&gt;0,Glutamine!BF10,"")</f>
        <v/>
      </c>
      <c r="BE6" s="243" t="str">
        <f>IF(Glutamine!$E11&gt;0,Glutamine!BG10,"")</f>
        <v/>
      </c>
      <c r="BF6" s="243" t="str">
        <f>IF(Glutamine!$E11&gt;0,Glutamine!BI10,"")</f>
        <v/>
      </c>
      <c r="BG6" s="243" t="str">
        <f>IF(Glutamine!$E11&gt;0,Glutamine!BJ10,"")</f>
        <v/>
      </c>
      <c r="BH6" s="243" t="str">
        <f>IF(Glutamine!$E11&gt;0,Glutamine!BK10,"")</f>
        <v/>
      </c>
      <c r="BI6" s="243" t="str">
        <f>IF(Glutamine!$E11&gt;0,Glutamine!BL10,"")</f>
        <v/>
      </c>
      <c r="BJ6" s="243" t="str">
        <f>IF(Glutamine!$E11&gt;0,Glutamine!BM10,"")</f>
        <v/>
      </c>
      <c r="BK6" s="243" t="str">
        <f>IF(Glutamine!$E11&gt;0,Glutamine!BN10,"")</f>
        <v/>
      </c>
      <c r="BL6" s="243" t="str">
        <f>IF(Glutamine!$E11&gt;0,Glutamine!BO10,"")</f>
        <v/>
      </c>
      <c r="BM6" s="243" t="str">
        <f>IF(Glutamine!$E11&gt;0,Glutamine!BP10,"")</f>
        <v/>
      </c>
      <c r="BN6" s="243" t="str">
        <f>IF(Glutamine!$E11&gt;0,'In Process Calc.'!B6,"")</f>
        <v/>
      </c>
      <c r="BO6" s="243" t="str">
        <f>IF(Glutamine!$E11&gt;0,'In Process Calc.'!C6,"")</f>
        <v/>
      </c>
    </row>
    <row r="7" spans="1:67">
      <c r="A7" s="238" t="str">
        <f>IF(Glutamine!$E12&gt;0,Glutamine!$B$1,"")</f>
        <v/>
      </c>
      <c r="B7" s="238" t="str">
        <f>IF(Glutamine!$E12&gt;0,Glutamine!#REF!+0.1,"")</f>
        <v/>
      </c>
      <c r="C7" s="242" t="str">
        <f>IF(Glutamine!$E12&gt;0,Glutamine!#REF!,"")</f>
        <v/>
      </c>
      <c r="D7" s="247" t="str">
        <f>IF(Glutamine!$E12&gt;0,Glutamine!#REF!,"")</f>
        <v/>
      </c>
      <c r="E7" s="238" t="str">
        <f>IF(Glutamine!$E12&gt;0,Glutamine!#REF!,"")</f>
        <v/>
      </c>
      <c r="F7" s="238" t="str">
        <f>IF(Glutamine!$E12&gt;0,Glutamine!E11,"")</f>
        <v/>
      </c>
      <c r="G7" s="238" t="str">
        <f>IF(Glutamine!$E12&gt;0,Glutamine!#REF!,"")</f>
        <v/>
      </c>
      <c r="H7" s="243" t="str">
        <f>IF(Glutamine!$E12&gt;0,Glutamine!#REF!,"")</f>
        <v/>
      </c>
      <c r="I7" s="243" t="str">
        <f>IF(Glutamine!$E12&gt;0,Glutamine!#REF!,"")</f>
        <v/>
      </c>
      <c r="J7" s="243" t="str">
        <f>IF(Glutamine!$E12&gt;0,Glutamine!#REF!,"")</f>
        <v/>
      </c>
      <c r="K7" s="243" t="str">
        <f>IF(Glutamine!$E12&gt;0,Glutamine!#REF!,"")</f>
        <v/>
      </c>
      <c r="L7" s="238" t="str">
        <f>IF(Glutamine!$E12&gt;0,Glutamine!#REF!,"")</f>
        <v/>
      </c>
      <c r="M7" s="238" t="str">
        <f>IF(Glutamine!$E12&gt;0,Glutamine!#REF!,"")</f>
        <v/>
      </c>
      <c r="N7" s="238" t="str">
        <f>IF(Glutamine!$E12&gt;0,Glutamine!#REF!,"")</f>
        <v/>
      </c>
      <c r="O7" s="238" t="str">
        <f>IF(Glutamine!$E12&gt;0,Glutamine!#REF!,"")</f>
        <v/>
      </c>
      <c r="P7" s="238" t="str">
        <f>IF(Glutamine!$E12&gt;0,Glutamine!#REF!,"")</f>
        <v/>
      </c>
      <c r="Q7" s="238" t="str">
        <f>IF(Glutamine!$E12&gt;0,Glutamine!#REF!,"")</f>
        <v/>
      </c>
      <c r="R7" s="238" t="str">
        <f>IF(Glutamine!$E12&gt;0,Glutamine!#REF!,"")</f>
        <v/>
      </c>
      <c r="S7" s="238" t="str">
        <f>IF(Glutamine!$E12&gt;0,Glutamine!#REF!,"")</f>
        <v/>
      </c>
      <c r="T7" s="243" t="str">
        <f>IF(Glutamine!$E12&gt;0,Glutamine!#REF!+Glutamine!$E12*Glutamine!#REF!/'In Process Calc.'!$J8,"")</f>
        <v/>
      </c>
      <c r="U7" s="243" t="str">
        <f>IF(Glutamine!$E12&gt;0,Glutamine!#REF!+Glutamine!$E12*Glutamine!#REF!/'In Process Calc.'!$J8,"")</f>
        <v/>
      </c>
      <c r="V7" s="243" t="str">
        <f>IF(Glutamine!$E12&gt;0,Glutamine!#REF!+Glutamine!$E12*Glutamine!#REF!/'In Process Calc.'!$J8,"")</f>
        <v/>
      </c>
      <c r="W7" s="243" t="str">
        <f>IF(Glutamine!$E12&gt;0,Glutamine!#REF!+Glutamine!$E12*Glutamine!#REF!/'In Process Calc.'!$J8,"")</f>
        <v/>
      </c>
      <c r="X7" s="243" t="str">
        <f>IF(Glutamine!$E12&gt;0,Glutamine!#REF!+Glutamine!$E12*Glutamine!#REF!/'In Process Calc.'!$J8,"")</f>
        <v/>
      </c>
      <c r="Y7" s="243" t="str">
        <f>IF(Glutamine!$E12&gt;0,Glutamine!#REF!+Glutamine!$E12*Glutamine!#REF!/'In Process Calc.'!$J8,"")</f>
        <v/>
      </c>
      <c r="Z7" s="243" t="str">
        <f>IF(Glutamine!$E12&gt;0,Glutamine!#REF!+Glutamine!$E12*Glutamine!#REF!/'In Process Calc.'!$J8,"")</f>
        <v/>
      </c>
      <c r="AA7" s="243" t="str">
        <f>IF(Glutamine!$E12&gt;0,Glutamine!#REF!+Glutamine!$E12*Glutamine!#REF!/'In Process Calc.'!$J8,"")</f>
        <v/>
      </c>
      <c r="AB7" s="243" t="str">
        <f>IF(Glutamine!$E12&gt;0,Glutamine!#REF!+Glutamine!$E12*Glutamine!#REF!/'In Process Calc.'!$J8,"")</f>
        <v/>
      </c>
      <c r="AC7" s="243" t="str">
        <f>IF(Glutamine!$E12&gt;0,Glutamine!#REF!+Glutamine!$E12*Glutamine!#REF!/'In Process Calc.'!$J8,"")</f>
        <v/>
      </c>
      <c r="AD7" s="243" t="str">
        <f>IF(Glutamine!$E12&gt;0,Glutamine!#REF!+Glutamine!$E12*Glutamine!#REF!/'In Process Calc.'!$J8,"")</f>
        <v/>
      </c>
      <c r="AE7" s="243" t="str">
        <f>IF(Glutamine!$E12&gt;0,Glutamine!#REF!+Glutamine!$E12*Glutamine!#REF!/'In Process Calc.'!$J8,"")</f>
        <v/>
      </c>
      <c r="AF7" s="243" t="str">
        <f>IF(Glutamine!$E12&gt;0,Glutamine!#REF!+Glutamine!$E12*Glutamine!#REF!/'In Process Calc.'!$J8,"")</f>
        <v/>
      </c>
      <c r="AG7" s="243" t="str">
        <f>IF(Glutamine!$E12&gt;0,Glutamine!#REF!+Glutamine!$E12*Glutamine!#REF!/'In Process Calc.'!$J8,"")</f>
        <v/>
      </c>
      <c r="AH7" s="243" t="str">
        <f>IF(Glutamine!$E12&gt;0,Glutamine!#REF!+Glutamine!$E12*Glutamine!#REF!/'In Process Calc.'!$J8,"")</f>
        <v/>
      </c>
      <c r="AI7" s="243" t="str">
        <f>IF(Glutamine!$E12&gt;0,Glutamine!#REF!+Glutamine!$E12*Glutamine!#REF!/'In Process Calc.'!$J8,"")</f>
        <v/>
      </c>
      <c r="AJ7" s="243" t="str">
        <f>IF(Glutamine!$E12&gt;0,Glutamine!#REF!+Glutamine!$E12*Glutamine!#REF!/'In Process Calc.'!$J8,"")</f>
        <v/>
      </c>
      <c r="AK7" s="243" t="str">
        <f>IF(Glutamine!$E12&gt;0,Glutamine!#REF!+Glutamine!$E12*Glutamine!#REF!/'In Process Calc.'!$J8,"")</f>
        <v/>
      </c>
      <c r="AL7" s="243" t="str">
        <f>IF(Glutamine!$E12&gt;0,Glutamine!#REF!+Glutamine!$E12*Glutamine!#REF!/'In Process Calc.'!$J8,"")</f>
        <v/>
      </c>
      <c r="AM7" s="243" t="str">
        <f>IF(Glutamine!$E12&gt;0,Glutamine!#REF!+Glutamine!$E12*Glutamine!#REF!/'In Process Calc.'!$J8,"")</f>
        <v/>
      </c>
      <c r="AN7" s="243" t="str">
        <f>IF(Glutamine!$E12&gt;0,Glutamine!#REF!+Glutamine!$E12*Glutamine!#REF!/'In Process Calc.'!$J8,"")</f>
        <v/>
      </c>
      <c r="AO7" s="243" t="str">
        <f>IF(Glutamine!$E12&gt;0,Glutamine!#REF!+Glutamine!$E12*Glutamine!#REF!/'In Process Calc.'!$J8,"")</f>
        <v/>
      </c>
      <c r="AP7" s="243" t="str">
        <f>IF(Glutamine!$E12&gt;0,Glutamine!#REF!+Glutamine!$E12*Glutamine!#REF!/'In Process Calc.'!$J8,"")</f>
        <v/>
      </c>
      <c r="AQ7" s="243" t="str">
        <f>IF(Glutamine!$E12&gt;0,Glutamine!#REF!+Glutamine!$E12*Glutamine!#REF!/'In Process Calc.'!$J8,"")</f>
        <v/>
      </c>
      <c r="AR7" s="243" t="str">
        <f>IF(Glutamine!$E12&gt;0,Glutamine!#REF!,"")</f>
        <v/>
      </c>
      <c r="AS7" s="243" t="str">
        <f>IF(Glutamine!$E12&gt;0,Glutamine!#REF!,"")</f>
        <v/>
      </c>
      <c r="AT7" s="243" t="str">
        <f>IF(Glutamine!$E12&gt;0,Glutamine!#REF!,"")</f>
        <v/>
      </c>
      <c r="AU7" s="243" t="str">
        <f>IF(Glutamine!$E12&gt;0,Glutamine!#REF!,"")</f>
        <v/>
      </c>
      <c r="AV7" s="243" t="str">
        <f>IF(Glutamine!$E12&gt;0,Glutamine!#REF!,"")</f>
        <v/>
      </c>
      <c r="AW7" s="243" t="str">
        <f>IF(Glutamine!$E12&gt;0,Glutamine!#REF!,"")</f>
        <v/>
      </c>
      <c r="AX7" s="243" t="str">
        <f>IF(Glutamine!$E12&gt;0,Glutamine!#REF!,"")</f>
        <v/>
      </c>
      <c r="AY7" s="243" t="str">
        <f>IF(Glutamine!$E12&gt;0,Glutamine!#REF!,"")</f>
        <v/>
      </c>
      <c r="AZ7" s="243" t="str">
        <f>IF(Glutamine!$E12&gt;0,Glutamine!#REF!,"")</f>
        <v/>
      </c>
      <c r="BA7" s="243" t="str">
        <f>IF(Glutamine!$E12&gt;0,Glutamine!#REF!,"")</f>
        <v/>
      </c>
      <c r="BB7" s="243" t="str">
        <f>IF(Glutamine!$E12&gt;0,Glutamine!#REF!,"")</f>
        <v/>
      </c>
      <c r="BC7" s="243" t="str">
        <f>IF(Glutamine!$E12&gt;0,Glutamine!#REF!,"")</f>
        <v/>
      </c>
      <c r="BD7" s="243" t="str">
        <f>IF(Glutamine!$E12&gt;0,Glutamine!#REF!,"")</f>
        <v/>
      </c>
      <c r="BE7" s="243" t="str">
        <f>IF(Glutamine!$E12&gt;0,Glutamine!#REF!,"")</f>
        <v/>
      </c>
      <c r="BF7" s="243" t="str">
        <f>IF(Glutamine!$E12&gt;0,Glutamine!#REF!,"")</f>
        <v/>
      </c>
      <c r="BG7" s="243" t="str">
        <f>IF(Glutamine!$E12&gt;0,Glutamine!#REF!,"")</f>
        <v/>
      </c>
      <c r="BH7" s="243" t="str">
        <f>IF(Glutamine!$E12&gt;0,Glutamine!#REF!,"")</f>
        <v/>
      </c>
      <c r="BI7" s="243" t="str">
        <f>IF(Glutamine!$E12&gt;0,Glutamine!#REF!,"")</f>
        <v/>
      </c>
      <c r="BJ7" s="243" t="str">
        <f>IF(Glutamine!$E12&gt;0,Glutamine!#REF!,"")</f>
        <v/>
      </c>
      <c r="BK7" s="243" t="str">
        <f>IF(Glutamine!$E12&gt;0,Glutamine!#REF!,"")</f>
        <v/>
      </c>
      <c r="BL7" s="243" t="str">
        <f>IF(Glutamine!$E12&gt;0,Glutamine!#REF!,"")</f>
        <v/>
      </c>
      <c r="BM7" s="243" t="str">
        <f>IF(Glutamine!$E12&gt;0,Glutamine!#REF!,"")</f>
        <v/>
      </c>
      <c r="BN7" s="243" t="str">
        <f>IF(Glutamine!$E12&gt;0,'In Process Calc.'!B7,"")</f>
        <v/>
      </c>
      <c r="BO7" s="243" t="str">
        <f>IF(Glutamine!$E12&gt;0,'In Process Calc.'!C7,"")</f>
        <v/>
      </c>
    </row>
    <row r="8" spans="1:67">
      <c r="A8" s="238" t="str">
        <f>IF(Glutamine!$E13&gt;0,Glutamine!$B$1,"")</f>
        <v/>
      </c>
      <c r="B8" s="238" t="str">
        <f>IF(Glutamine!$E13&gt;0,Glutamine!A11+0.1,"")</f>
        <v/>
      </c>
      <c r="C8" s="242" t="str">
        <f>IF(Glutamine!$E13&gt;0,Glutamine!B11,"")</f>
        <v/>
      </c>
      <c r="D8" s="247" t="str">
        <f>IF(Glutamine!$E13&gt;0,Glutamine!C11,"")</f>
        <v/>
      </c>
      <c r="E8" s="238" t="str">
        <f>IF(Glutamine!$E13&gt;0,Glutamine!D11,"")</f>
        <v/>
      </c>
      <c r="F8" s="238" t="str">
        <f>IF(Glutamine!$E13&gt;0,Glutamine!E12,"")</f>
        <v/>
      </c>
      <c r="G8" s="238" t="str">
        <f>IF(Glutamine!$E13&gt;0,Glutamine!G11,"")</f>
        <v/>
      </c>
      <c r="H8" s="243" t="str">
        <f>IF(Glutamine!$E13&gt;0,Glutamine!H11,"")</f>
        <v/>
      </c>
      <c r="I8" s="243" t="str">
        <f>IF(Glutamine!$E13&gt;0,Glutamine!I11,"")</f>
        <v/>
      </c>
      <c r="J8" s="243" t="str">
        <f>IF(Glutamine!$E13&gt;0,Glutamine!J11,"")</f>
        <v/>
      </c>
      <c r="K8" s="243" t="str">
        <f>IF(Glutamine!$E13&gt;0,Glutamine!K11,"")</f>
        <v/>
      </c>
      <c r="L8" s="238" t="str">
        <f>IF(Glutamine!$E13&gt;0,Glutamine!L11,"")</f>
        <v/>
      </c>
      <c r="M8" s="238" t="str">
        <f>IF(Glutamine!$E13&gt;0,Glutamine!M11,"")</f>
        <v/>
      </c>
      <c r="N8" s="238" t="str">
        <f>IF(Glutamine!$E13&gt;0,Glutamine!N11,"")</f>
        <v/>
      </c>
      <c r="O8" s="238" t="str">
        <f>IF(Glutamine!$E13&gt;0,Glutamine!O11,"")</f>
        <v/>
      </c>
      <c r="P8" s="238" t="str">
        <f>IF(Glutamine!$E13&gt;0,Glutamine!P11,"")</f>
        <v/>
      </c>
      <c r="Q8" s="238" t="str">
        <f>IF(Glutamine!$E13&gt;0,Glutamine!Q11,"")</f>
        <v/>
      </c>
      <c r="R8" s="238" t="str">
        <f>IF(Glutamine!$E13&gt;0,Glutamine!R11,"")</f>
        <v/>
      </c>
      <c r="S8" s="238" t="str">
        <f>IF(Glutamine!$E13&gt;0,Glutamine!S11,"")</f>
        <v/>
      </c>
      <c r="T8" s="243" t="str">
        <f>IF(Glutamine!$E13&gt;0,Glutamine!U11+Glutamine!$E13*Glutamine!AS11/'In Process Calc.'!$J9,"")</f>
        <v/>
      </c>
      <c r="U8" s="243" t="str">
        <f>IF(Glutamine!$E13&gt;0,Glutamine!V11+Glutamine!$E13*Glutamine!AT11/'In Process Calc.'!$J9,"")</f>
        <v/>
      </c>
      <c r="V8" s="243" t="str">
        <f>IF(Glutamine!$E13&gt;0,Glutamine!W11+Glutamine!$E13*Glutamine!AU11/'In Process Calc.'!$J9,"")</f>
        <v/>
      </c>
      <c r="W8" s="243" t="str">
        <f>IF(Glutamine!$E13&gt;0,Glutamine!X11+Glutamine!$E13*Glutamine!AV11/'In Process Calc.'!$J9,"")</f>
        <v/>
      </c>
      <c r="X8" s="243" t="str">
        <f>IF(Glutamine!$E13&gt;0,Glutamine!Y11+Glutamine!$E13*Glutamine!AW11/'In Process Calc.'!$J9,"")</f>
        <v/>
      </c>
      <c r="Y8" s="243" t="str">
        <f>IF(Glutamine!$E13&gt;0,Glutamine!Z11+Glutamine!$E13*Glutamine!AX11/'In Process Calc.'!$J9,"")</f>
        <v/>
      </c>
      <c r="Z8" s="243" t="str">
        <f>IF(Glutamine!$E13&gt;0,Glutamine!AA11+Glutamine!$E13*Glutamine!AY11/'In Process Calc.'!$J9,"")</f>
        <v/>
      </c>
      <c r="AA8" s="243" t="str">
        <f>IF(Glutamine!$E13&gt;0,Glutamine!AB11+Glutamine!$E13*Glutamine!AZ11/'In Process Calc.'!$J9,"")</f>
        <v/>
      </c>
      <c r="AB8" s="243" t="str">
        <f>IF(Glutamine!$E13&gt;0,Glutamine!AC11+Glutamine!$E13*Glutamine!BA11/'In Process Calc.'!$J9,"")</f>
        <v/>
      </c>
      <c r="AC8" s="243" t="str">
        <f>IF(Glutamine!$E13&gt;0,Glutamine!AD11+Glutamine!$E13*Glutamine!BB11/'In Process Calc.'!$J9,"")</f>
        <v/>
      </c>
      <c r="AD8" s="243" t="str">
        <f>IF(Glutamine!$E13&gt;0,Glutamine!AE11+Glutamine!$E13*Glutamine!BC11/'In Process Calc.'!$J9,"")</f>
        <v/>
      </c>
      <c r="AE8" s="243" t="str">
        <f>IF(Glutamine!$E13&gt;0,Glutamine!AF11+Glutamine!$E13*Glutamine!BE11/'In Process Calc.'!$J9,"")</f>
        <v/>
      </c>
      <c r="AF8" s="243" t="str">
        <f>IF(Glutamine!$E13&gt;0,Glutamine!AG11+Glutamine!$E13*Glutamine!BF11/'In Process Calc.'!$J9,"")</f>
        <v/>
      </c>
      <c r="AG8" s="243" t="str">
        <f>IF(Glutamine!$E13&gt;0,Glutamine!AH11+Glutamine!$E13*Glutamine!BG11/'In Process Calc.'!$J9,"")</f>
        <v/>
      </c>
      <c r="AH8" s="243" t="str">
        <f>IF(Glutamine!$E13&gt;0,Glutamine!AI11+Glutamine!$E13*Glutamine!BI11/'In Process Calc.'!$J9,"")</f>
        <v/>
      </c>
      <c r="AI8" s="243" t="str">
        <f>IF(Glutamine!$E13&gt;0,Glutamine!AJ11+Glutamine!$E13*Glutamine!BJ11/'In Process Calc.'!$J9,"")</f>
        <v/>
      </c>
      <c r="AJ8" s="243" t="str">
        <f>IF(Glutamine!$E13&gt;0,Glutamine!AK11+Glutamine!$E13*Glutamine!BK11/'In Process Calc.'!$J9,"")</f>
        <v/>
      </c>
      <c r="AK8" s="243" t="str">
        <f>IF(Glutamine!$E13&gt;0,Glutamine!AL11+Glutamine!$E13*Glutamine!BL11/'In Process Calc.'!$J9,"")</f>
        <v/>
      </c>
      <c r="AL8" s="243" t="str">
        <f>IF(Glutamine!$E13&gt;0,Glutamine!AM11+Glutamine!$E13*Glutamine!BM11/'In Process Calc.'!$J9,"")</f>
        <v/>
      </c>
      <c r="AM8" s="243" t="str">
        <f>IF(Glutamine!$E13&gt;0,Glutamine!AN11+Glutamine!$E13*Glutamine!BN11/'In Process Calc.'!$J9,"")</f>
        <v/>
      </c>
      <c r="AN8" s="243" t="str">
        <f>IF(Glutamine!$E13&gt;0,Glutamine!AO11+Glutamine!$E13*Glutamine!BO11/'In Process Calc.'!$J9,"")</f>
        <v/>
      </c>
      <c r="AO8" s="243" t="str">
        <f>IF(Glutamine!$E13&gt;0,Glutamine!AP11+Glutamine!$E13*Glutamine!BP11/'In Process Calc.'!$J9,"")</f>
        <v/>
      </c>
      <c r="AP8" s="243" t="str">
        <f>IF(Glutamine!$E13&gt;0,Glutamine!AQ11+Glutamine!$E13*Glutamine!BQ11/'In Process Calc.'!$J9,"")</f>
        <v/>
      </c>
      <c r="AQ8" s="243" t="str">
        <f>IF(Glutamine!$E13&gt;0,Glutamine!AR11+Glutamine!$E13*Glutamine!BR11/'In Process Calc.'!$J9,"")</f>
        <v/>
      </c>
      <c r="AR8" s="243" t="str">
        <f>IF(Glutamine!$E13&gt;0,Glutamine!AS11,"")</f>
        <v/>
      </c>
      <c r="AS8" s="243" t="str">
        <f>IF(Glutamine!$E13&gt;0,Glutamine!AT11,"")</f>
        <v/>
      </c>
      <c r="AT8" s="243" t="str">
        <f>IF(Glutamine!$E13&gt;0,Glutamine!AU11,"")</f>
        <v/>
      </c>
      <c r="AU8" s="243" t="str">
        <f>IF(Glutamine!$E13&gt;0,Glutamine!AV11,"")</f>
        <v/>
      </c>
      <c r="AV8" s="243" t="str">
        <f>IF(Glutamine!$E13&gt;0,Glutamine!AW11,"")</f>
        <v/>
      </c>
      <c r="AW8" s="243" t="str">
        <f>IF(Glutamine!$E13&gt;0,Glutamine!AX11,"")</f>
        <v/>
      </c>
      <c r="AX8" s="243" t="str">
        <f>IF(Glutamine!$E13&gt;0,Glutamine!AY11,"")</f>
        <v/>
      </c>
      <c r="AY8" s="243" t="str">
        <f>IF(Glutamine!$E13&gt;0,Glutamine!AZ11,"")</f>
        <v/>
      </c>
      <c r="AZ8" s="243" t="str">
        <f>IF(Glutamine!$E13&gt;0,Glutamine!BA11,"")</f>
        <v/>
      </c>
      <c r="BA8" s="243" t="str">
        <f>IF(Glutamine!$E13&gt;0,Glutamine!BB11,"")</f>
        <v/>
      </c>
      <c r="BB8" s="243" t="str">
        <f>IF(Glutamine!$E13&gt;0,Glutamine!BC11,"")</f>
        <v/>
      </c>
      <c r="BC8" s="243" t="str">
        <f>IF(Glutamine!$E13&gt;0,Glutamine!BE11,"")</f>
        <v/>
      </c>
      <c r="BD8" s="243" t="str">
        <f>IF(Glutamine!$E13&gt;0,Glutamine!BF11,"")</f>
        <v/>
      </c>
      <c r="BE8" s="243" t="str">
        <f>IF(Glutamine!$E13&gt;0,Glutamine!BG11,"")</f>
        <v/>
      </c>
      <c r="BF8" s="243" t="str">
        <f>IF(Glutamine!$E13&gt;0,Glutamine!BI11,"")</f>
        <v/>
      </c>
      <c r="BG8" s="243" t="str">
        <f>IF(Glutamine!$E13&gt;0,Glutamine!BJ11,"")</f>
        <v/>
      </c>
      <c r="BH8" s="243" t="str">
        <f>IF(Glutamine!$E13&gt;0,Glutamine!BK11,"")</f>
        <v/>
      </c>
      <c r="BI8" s="243" t="str">
        <f>IF(Glutamine!$E13&gt;0,Glutamine!BL11,"")</f>
        <v/>
      </c>
      <c r="BJ8" s="243" t="str">
        <f>IF(Glutamine!$E13&gt;0,Glutamine!BM11,"")</f>
        <v/>
      </c>
      <c r="BK8" s="243" t="str">
        <f>IF(Glutamine!$E13&gt;0,Glutamine!BN11,"")</f>
        <v/>
      </c>
      <c r="BL8" s="243" t="str">
        <f>IF(Glutamine!$E13&gt;0,Glutamine!BO11,"")</f>
        <v/>
      </c>
      <c r="BM8" s="243" t="str">
        <f>IF(Glutamine!$E13&gt;0,Glutamine!BP11,"")</f>
        <v/>
      </c>
      <c r="BN8" s="243" t="str">
        <f>IF(Glutamine!$E13&gt;0,'In Process Calc.'!B8,"")</f>
        <v/>
      </c>
      <c r="BO8" s="243" t="str">
        <f>IF(Glutamine!$E13&gt;0,'In Process Calc.'!C8,"")</f>
        <v/>
      </c>
    </row>
    <row r="9" spans="1:67">
      <c r="A9" s="238" t="e">
        <f>IF(Glutamine!#REF!&gt;0,Glutamine!$B$1,"")</f>
        <v>#REF!</v>
      </c>
      <c r="B9" s="238" t="e">
        <f>IF(Glutamine!#REF!&gt;0,Glutamine!A12+0.1,"")</f>
        <v>#REF!</v>
      </c>
      <c r="C9" s="242" t="e">
        <f>IF(Glutamine!#REF!&gt;0,Glutamine!B12,"")</f>
        <v>#REF!</v>
      </c>
      <c r="D9" s="247" t="e">
        <f>IF(Glutamine!#REF!&gt;0,Glutamine!C12,"")</f>
        <v>#REF!</v>
      </c>
      <c r="E9" s="238" t="e">
        <f>IF(Glutamine!#REF!&gt;0,Glutamine!D12,"")</f>
        <v>#REF!</v>
      </c>
      <c r="F9" s="238" t="e">
        <f>IF(Glutamine!#REF!&gt;0,Glutamine!E13,"")</f>
        <v>#REF!</v>
      </c>
      <c r="G9" s="238" t="e">
        <f>IF(Glutamine!#REF!&gt;0,Glutamine!G12,"")</f>
        <v>#REF!</v>
      </c>
      <c r="H9" s="243" t="e">
        <f>IF(Glutamine!#REF!&gt;0,Glutamine!H12,"")</f>
        <v>#REF!</v>
      </c>
      <c r="I9" s="243" t="e">
        <f>IF(Glutamine!#REF!&gt;0,Glutamine!I12,"")</f>
        <v>#REF!</v>
      </c>
      <c r="J9" s="243" t="e">
        <f>IF(Glutamine!#REF!&gt;0,Glutamine!J12,"")</f>
        <v>#REF!</v>
      </c>
      <c r="K9" s="243" t="e">
        <f>IF(Glutamine!#REF!&gt;0,Glutamine!K12,"")</f>
        <v>#REF!</v>
      </c>
      <c r="L9" s="238" t="e">
        <f>IF(Glutamine!#REF!&gt;0,Glutamine!L12,"")</f>
        <v>#REF!</v>
      </c>
      <c r="M9" s="238" t="e">
        <f>IF(Glutamine!#REF!&gt;0,Glutamine!M12,"")</f>
        <v>#REF!</v>
      </c>
      <c r="N9" s="238" t="e">
        <f>IF(Glutamine!#REF!&gt;0,Glutamine!N12,"")</f>
        <v>#REF!</v>
      </c>
      <c r="O9" s="238" t="e">
        <f>IF(Glutamine!#REF!&gt;0,Glutamine!O12,"")</f>
        <v>#REF!</v>
      </c>
      <c r="P9" s="238" t="e">
        <f>IF(Glutamine!#REF!&gt;0,Glutamine!P12,"")</f>
        <v>#REF!</v>
      </c>
      <c r="Q9" s="238" t="e">
        <f>IF(Glutamine!#REF!&gt;0,Glutamine!Q12,"")</f>
        <v>#REF!</v>
      </c>
      <c r="R9" s="238" t="e">
        <f>IF(Glutamine!#REF!&gt;0,Glutamine!R12,"")</f>
        <v>#REF!</v>
      </c>
      <c r="S9" s="238" t="e">
        <f>IF(Glutamine!#REF!&gt;0,Glutamine!S12,"")</f>
        <v>#REF!</v>
      </c>
      <c r="T9" s="243" t="e">
        <f>IF(Glutamine!#REF!&gt;0,Glutamine!U12+Glutamine!#REF!*Glutamine!AS12/'In Process Calc.'!$J10,"")</f>
        <v>#REF!</v>
      </c>
      <c r="U9" s="243" t="e">
        <f>IF(Glutamine!#REF!&gt;0,Glutamine!V12+Glutamine!#REF!*Glutamine!AT12/'In Process Calc.'!$J10,"")</f>
        <v>#REF!</v>
      </c>
      <c r="V9" s="243" t="e">
        <f>IF(Glutamine!#REF!&gt;0,Glutamine!W12+Glutamine!#REF!*Glutamine!AU12/'In Process Calc.'!$J10,"")</f>
        <v>#REF!</v>
      </c>
      <c r="W9" s="243" t="e">
        <f>IF(Glutamine!#REF!&gt;0,Glutamine!X12+Glutamine!#REF!*Glutamine!AV12/'In Process Calc.'!$J10,"")</f>
        <v>#REF!</v>
      </c>
      <c r="X9" s="243" t="e">
        <f>IF(Glutamine!#REF!&gt;0,Glutamine!Y12+Glutamine!#REF!*Glutamine!AW12/'In Process Calc.'!$J10,"")</f>
        <v>#REF!</v>
      </c>
      <c r="Y9" s="243" t="e">
        <f>IF(Glutamine!#REF!&gt;0,Glutamine!Z12+Glutamine!#REF!*Glutamine!AX12/'In Process Calc.'!$J10,"")</f>
        <v>#REF!</v>
      </c>
      <c r="Z9" s="243" t="e">
        <f>IF(Glutamine!#REF!&gt;0,Glutamine!AA12+Glutamine!#REF!*Glutamine!AY12/'In Process Calc.'!$J10,"")</f>
        <v>#REF!</v>
      </c>
      <c r="AA9" s="243" t="e">
        <f>IF(Glutamine!#REF!&gt;0,Glutamine!AB12+Glutamine!#REF!*Glutamine!AZ12/'In Process Calc.'!$J10,"")</f>
        <v>#REF!</v>
      </c>
      <c r="AB9" s="243" t="e">
        <f>IF(Glutamine!#REF!&gt;0,Glutamine!AC12+Glutamine!#REF!*Glutamine!BA12/'In Process Calc.'!$J10,"")</f>
        <v>#REF!</v>
      </c>
      <c r="AC9" s="243" t="e">
        <f>IF(Glutamine!#REF!&gt;0,Glutamine!AD12+Glutamine!#REF!*Glutamine!BB12/'In Process Calc.'!$J10,"")</f>
        <v>#REF!</v>
      </c>
      <c r="AD9" s="243" t="e">
        <f>IF(Glutamine!#REF!&gt;0,Glutamine!AE12+Glutamine!#REF!*Glutamine!BC12/'In Process Calc.'!$J10,"")</f>
        <v>#REF!</v>
      </c>
      <c r="AE9" s="243" t="e">
        <f>IF(Glutamine!#REF!&gt;0,Glutamine!AF12+Glutamine!#REF!*Glutamine!BE12/'In Process Calc.'!$J10,"")</f>
        <v>#REF!</v>
      </c>
      <c r="AF9" s="243" t="e">
        <f>IF(Glutamine!#REF!&gt;0,Glutamine!AG12+Glutamine!#REF!*Glutamine!BF12/'In Process Calc.'!$J10,"")</f>
        <v>#REF!</v>
      </c>
      <c r="AG9" s="243" t="e">
        <f>IF(Glutamine!#REF!&gt;0,Glutamine!AH12+Glutamine!#REF!*Glutamine!BG12/'In Process Calc.'!$J10,"")</f>
        <v>#REF!</v>
      </c>
      <c r="AH9" s="243" t="e">
        <f>IF(Glutamine!#REF!&gt;0,Glutamine!AI12+Glutamine!#REF!*Glutamine!BI12/'In Process Calc.'!$J10,"")</f>
        <v>#REF!</v>
      </c>
      <c r="AI9" s="243" t="e">
        <f>IF(Glutamine!#REF!&gt;0,Glutamine!AJ12+Glutamine!#REF!*Glutamine!BJ12/'In Process Calc.'!$J10,"")</f>
        <v>#REF!</v>
      </c>
      <c r="AJ9" s="243" t="e">
        <f>IF(Glutamine!#REF!&gt;0,Glutamine!AK12+Glutamine!#REF!*Glutamine!BK12/'In Process Calc.'!$J10,"")</f>
        <v>#REF!</v>
      </c>
      <c r="AK9" s="243" t="e">
        <f>IF(Glutamine!#REF!&gt;0,Glutamine!AL12+Glutamine!#REF!*Glutamine!BL12/'In Process Calc.'!$J10,"")</f>
        <v>#REF!</v>
      </c>
      <c r="AL9" s="243" t="e">
        <f>IF(Glutamine!#REF!&gt;0,Glutamine!AM12+Glutamine!#REF!*Glutamine!BM12/'In Process Calc.'!$J10,"")</f>
        <v>#REF!</v>
      </c>
      <c r="AM9" s="243" t="e">
        <f>IF(Glutamine!#REF!&gt;0,Glutamine!AN12+Glutamine!#REF!*Glutamine!BN12/'In Process Calc.'!$J10,"")</f>
        <v>#REF!</v>
      </c>
      <c r="AN9" s="243" t="e">
        <f>IF(Glutamine!#REF!&gt;0,Glutamine!AO12+Glutamine!#REF!*Glutamine!BO12/'In Process Calc.'!$J10,"")</f>
        <v>#REF!</v>
      </c>
      <c r="AO9" s="243" t="e">
        <f>IF(Glutamine!#REF!&gt;0,Glutamine!AP12+Glutamine!#REF!*Glutamine!BP12/'In Process Calc.'!$J10,"")</f>
        <v>#REF!</v>
      </c>
      <c r="AP9" s="243" t="e">
        <f>IF(Glutamine!#REF!&gt;0,Glutamine!AQ12+Glutamine!#REF!*Glutamine!BQ12/'In Process Calc.'!$J10,"")</f>
        <v>#REF!</v>
      </c>
      <c r="AQ9" s="243" t="e">
        <f>IF(Glutamine!#REF!&gt;0,Glutamine!AR12+Glutamine!#REF!*Glutamine!BR12/'In Process Calc.'!$J10,"")</f>
        <v>#REF!</v>
      </c>
      <c r="AR9" s="243" t="e">
        <f>IF(Glutamine!#REF!&gt;0,Glutamine!AS12,"")</f>
        <v>#REF!</v>
      </c>
      <c r="AS9" s="243" t="e">
        <f>IF(Glutamine!#REF!&gt;0,Glutamine!AT12,"")</f>
        <v>#REF!</v>
      </c>
      <c r="AT9" s="243" t="e">
        <f>IF(Glutamine!#REF!&gt;0,Glutamine!AU12,"")</f>
        <v>#REF!</v>
      </c>
      <c r="AU9" s="243" t="e">
        <f>IF(Glutamine!#REF!&gt;0,Glutamine!AV12,"")</f>
        <v>#REF!</v>
      </c>
      <c r="AV9" s="243" t="e">
        <f>IF(Glutamine!#REF!&gt;0,Glutamine!AW12,"")</f>
        <v>#REF!</v>
      </c>
      <c r="AW9" s="243" t="e">
        <f>IF(Glutamine!#REF!&gt;0,Glutamine!AX12,"")</f>
        <v>#REF!</v>
      </c>
      <c r="AX9" s="243" t="e">
        <f>IF(Glutamine!#REF!&gt;0,Glutamine!AY12,"")</f>
        <v>#REF!</v>
      </c>
      <c r="AY9" s="243" t="e">
        <f>IF(Glutamine!#REF!&gt;0,Glutamine!AZ12,"")</f>
        <v>#REF!</v>
      </c>
      <c r="AZ9" s="243" t="e">
        <f>IF(Glutamine!#REF!&gt;0,Glutamine!BA12,"")</f>
        <v>#REF!</v>
      </c>
      <c r="BA9" s="243" t="e">
        <f>IF(Glutamine!#REF!&gt;0,Glutamine!BB12,"")</f>
        <v>#REF!</v>
      </c>
      <c r="BB9" s="243" t="e">
        <f>IF(Glutamine!#REF!&gt;0,Glutamine!BC12,"")</f>
        <v>#REF!</v>
      </c>
      <c r="BC9" s="243" t="e">
        <f>IF(Glutamine!#REF!&gt;0,Glutamine!BE12,"")</f>
        <v>#REF!</v>
      </c>
      <c r="BD9" s="243" t="e">
        <f>IF(Glutamine!#REF!&gt;0,Glutamine!BF12,"")</f>
        <v>#REF!</v>
      </c>
      <c r="BE9" s="243" t="e">
        <f>IF(Glutamine!#REF!&gt;0,Glutamine!BG12,"")</f>
        <v>#REF!</v>
      </c>
      <c r="BF9" s="243" t="e">
        <f>IF(Glutamine!#REF!&gt;0,Glutamine!BI12,"")</f>
        <v>#REF!</v>
      </c>
      <c r="BG9" s="243" t="e">
        <f>IF(Glutamine!#REF!&gt;0,Glutamine!BJ12,"")</f>
        <v>#REF!</v>
      </c>
      <c r="BH9" s="243" t="e">
        <f>IF(Glutamine!#REF!&gt;0,Glutamine!BK12,"")</f>
        <v>#REF!</v>
      </c>
      <c r="BI9" s="243" t="e">
        <f>IF(Glutamine!#REF!&gt;0,Glutamine!BL12,"")</f>
        <v>#REF!</v>
      </c>
      <c r="BJ9" s="243" t="e">
        <f>IF(Glutamine!#REF!&gt;0,Glutamine!BM12,"")</f>
        <v>#REF!</v>
      </c>
      <c r="BK9" s="243" t="e">
        <f>IF(Glutamine!#REF!&gt;0,Glutamine!BN12,"")</f>
        <v>#REF!</v>
      </c>
      <c r="BL9" s="243" t="e">
        <f>IF(Glutamine!#REF!&gt;0,Glutamine!BO12,"")</f>
        <v>#REF!</v>
      </c>
      <c r="BM9" s="243" t="e">
        <f>IF(Glutamine!#REF!&gt;0,Glutamine!BP12,"")</f>
        <v>#REF!</v>
      </c>
      <c r="BN9" s="243" t="e">
        <f>IF(Glutamine!#REF!&gt;0,'In Process Calc.'!B9,"")</f>
        <v>#REF!</v>
      </c>
      <c r="BO9" s="243" t="e">
        <f>IF(Glutamine!#REF!&gt;0,'In Process Calc.'!C9,"")</f>
        <v>#REF!</v>
      </c>
    </row>
    <row r="10" spans="1:67">
      <c r="A10" s="238" t="str">
        <f>IF(Glutamine!$E14&gt;0,Glutamine!$B$1,"")</f>
        <v/>
      </c>
      <c r="B10" s="238" t="str">
        <f>IF(Glutamine!$E14&gt;0,Glutamine!A13+0.1,"")</f>
        <v/>
      </c>
      <c r="C10" s="242" t="str">
        <f>IF(Glutamine!$E14&gt;0,Glutamine!B13,"")</f>
        <v/>
      </c>
      <c r="D10" s="247" t="str">
        <f>IF(Glutamine!$E14&gt;0,Glutamine!C13,"")</f>
        <v/>
      </c>
      <c r="E10" s="238" t="str">
        <f>IF(Glutamine!$E14&gt;0,Glutamine!D13,"")</f>
        <v/>
      </c>
      <c r="F10" s="238" t="str">
        <f>IF(Glutamine!$E14&gt;0,Glutamine!#REF!,"")</f>
        <v/>
      </c>
      <c r="G10" s="238" t="str">
        <f>IF(Glutamine!$E14&gt;0,Glutamine!G13,"")</f>
        <v/>
      </c>
      <c r="H10" s="243" t="str">
        <f>IF(Glutamine!$E14&gt;0,Glutamine!H13,"")</f>
        <v/>
      </c>
      <c r="I10" s="243" t="str">
        <f>IF(Glutamine!$E14&gt;0,Glutamine!I13,"")</f>
        <v/>
      </c>
      <c r="J10" s="243" t="str">
        <f>IF(Glutamine!$E14&gt;0,Glutamine!J13,"")</f>
        <v/>
      </c>
      <c r="K10" s="243" t="str">
        <f>IF(Glutamine!$E14&gt;0,Glutamine!K13,"")</f>
        <v/>
      </c>
      <c r="L10" s="238" t="str">
        <f>IF(Glutamine!$E14&gt;0,Glutamine!L13,"")</f>
        <v/>
      </c>
      <c r="M10" s="238" t="str">
        <f>IF(Glutamine!$E14&gt;0,Glutamine!M13,"")</f>
        <v/>
      </c>
      <c r="N10" s="238" t="str">
        <f>IF(Glutamine!$E14&gt;0,Glutamine!N13,"")</f>
        <v/>
      </c>
      <c r="O10" s="238" t="str">
        <f>IF(Glutamine!$E14&gt;0,Glutamine!O13,"")</f>
        <v/>
      </c>
      <c r="P10" s="238" t="str">
        <f>IF(Glutamine!$E14&gt;0,Glutamine!P13,"")</f>
        <v/>
      </c>
      <c r="Q10" s="238" t="str">
        <f>IF(Glutamine!$E14&gt;0,Glutamine!Q13,"")</f>
        <v/>
      </c>
      <c r="R10" s="238" t="str">
        <f>IF(Glutamine!$E14&gt;0,Glutamine!R13,"")</f>
        <v/>
      </c>
      <c r="S10" s="238" t="str">
        <f>IF(Glutamine!$E14&gt;0,Glutamine!S13,"")</f>
        <v/>
      </c>
      <c r="T10" s="243" t="str">
        <f>IF(Glutamine!$E14&gt;0,Glutamine!U13+Glutamine!$E14*Glutamine!AS13/'In Process Calc.'!$J11,"")</f>
        <v/>
      </c>
      <c r="U10" s="243" t="str">
        <f>IF(Glutamine!$E14&gt;0,Glutamine!V13+Glutamine!$E14*Glutamine!AT13/'In Process Calc.'!$J11,"")</f>
        <v/>
      </c>
      <c r="V10" s="243" t="str">
        <f>IF(Glutamine!$E14&gt;0,Glutamine!W13+Glutamine!$E14*Glutamine!AU13/'In Process Calc.'!$J11,"")</f>
        <v/>
      </c>
      <c r="W10" s="243" t="str">
        <f>IF(Glutamine!$E14&gt;0,Glutamine!X13+Glutamine!$E14*Glutamine!AV13/'In Process Calc.'!$J11,"")</f>
        <v/>
      </c>
      <c r="X10" s="243" t="str">
        <f>IF(Glutamine!$E14&gt;0,Glutamine!Y13+Glutamine!$E14*Glutamine!AW13/'In Process Calc.'!$J11,"")</f>
        <v/>
      </c>
      <c r="Y10" s="243" t="str">
        <f>IF(Glutamine!$E14&gt;0,Glutamine!Z13+Glutamine!$E14*Glutamine!AX13/'In Process Calc.'!$J11,"")</f>
        <v/>
      </c>
      <c r="Z10" s="243" t="str">
        <f>IF(Glutamine!$E14&gt;0,Glutamine!AA13+Glutamine!$E14*Glutamine!AY13/'In Process Calc.'!$J11,"")</f>
        <v/>
      </c>
      <c r="AA10" s="243" t="str">
        <f>IF(Glutamine!$E14&gt;0,Glutamine!AB13+Glutamine!$E14*Glutamine!AZ13/'In Process Calc.'!$J11,"")</f>
        <v/>
      </c>
      <c r="AB10" s="243" t="str">
        <f>IF(Glutamine!$E14&gt;0,Glutamine!AC13+Glutamine!$E14*Glutamine!BA13/'In Process Calc.'!$J11,"")</f>
        <v/>
      </c>
      <c r="AC10" s="243" t="str">
        <f>IF(Glutamine!$E14&gt;0,Glutamine!AD13+Glutamine!$E14*Glutamine!BB13/'In Process Calc.'!$J11,"")</f>
        <v/>
      </c>
      <c r="AD10" s="243" t="str">
        <f>IF(Glutamine!$E14&gt;0,Glutamine!AE13+Glutamine!$E14*Glutamine!BC13/'In Process Calc.'!$J11,"")</f>
        <v/>
      </c>
      <c r="AE10" s="243" t="str">
        <f>IF(Glutamine!$E14&gt;0,Glutamine!AF13+Glutamine!$E14*Glutamine!BE13/'In Process Calc.'!$J11,"")</f>
        <v/>
      </c>
      <c r="AF10" s="243" t="str">
        <f>IF(Glutamine!$E14&gt;0,Glutamine!AG13+Glutamine!$E14*Glutamine!BF13/'In Process Calc.'!$J11,"")</f>
        <v/>
      </c>
      <c r="AG10" s="243" t="str">
        <f>IF(Glutamine!$E14&gt;0,Glutamine!AH13+Glutamine!$E14*Glutamine!BG13/'In Process Calc.'!$J11,"")</f>
        <v/>
      </c>
      <c r="AH10" s="243" t="str">
        <f>IF(Glutamine!$E14&gt;0,Glutamine!AI13+Glutamine!$E14*Glutamine!BI13/'In Process Calc.'!$J11,"")</f>
        <v/>
      </c>
      <c r="AI10" s="243" t="str">
        <f>IF(Glutamine!$E14&gt;0,Glutamine!AJ13+Glutamine!$E14*Glutamine!BJ13/'In Process Calc.'!$J11,"")</f>
        <v/>
      </c>
      <c r="AJ10" s="243" t="str">
        <f>IF(Glutamine!$E14&gt;0,Glutamine!AK13+Glutamine!$E14*Glutamine!BK13/'In Process Calc.'!$J11,"")</f>
        <v/>
      </c>
      <c r="AK10" s="243" t="str">
        <f>IF(Glutamine!$E14&gt;0,Glutamine!AL13+Glutamine!$E14*Glutamine!BL13/'In Process Calc.'!$J11,"")</f>
        <v/>
      </c>
      <c r="AL10" s="243" t="str">
        <f>IF(Glutamine!$E14&gt;0,Glutamine!AM13+Glutamine!$E14*Glutamine!BM13/'In Process Calc.'!$J11,"")</f>
        <v/>
      </c>
      <c r="AM10" s="243" t="str">
        <f>IF(Glutamine!$E14&gt;0,Glutamine!AN13+Glutamine!$E14*Glutamine!BN13/'In Process Calc.'!$J11,"")</f>
        <v/>
      </c>
      <c r="AN10" s="243" t="str">
        <f>IF(Glutamine!$E14&gt;0,Glutamine!AO13+Glutamine!$E14*Glutamine!BO13/'In Process Calc.'!$J11,"")</f>
        <v/>
      </c>
      <c r="AO10" s="243" t="str">
        <f>IF(Glutamine!$E14&gt;0,Glutamine!AP13+Glutamine!$E14*Glutamine!BP13/'In Process Calc.'!$J11,"")</f>
        <v/>
      </c>
      <c r="AP10" s="243" t="str">
        <f>IF(Glutamine!$E14&gt;0,Glutamine!AQ13+Glutamine!$E14*Glutamine!BQ13/'In Process Calc.'!$J11,"")</f>
        <v/>
      </c>
      <c r="AQ10" s="243" t="str">
        <f>IF(Glutamine!$E14&gt;0,Glutamine!AR13+Glutamine!$E14*Glutamine!BR13/'In Process Calc.'!$J11,"")</f>
        <v/>
      </c>
      <c r="AR10" s="243" t="str">
        <f>IF(Glutamine!$E14&gt;0,Glutamine!AS13,"")</f>
        <v/>
      </c>
      <c r="AS10" s="243" t="str">
        <f>IF(Glutamine!$E14&gt;0,Glutamine!AT13,"")</f>
        <v/>
      </c>
      <c r="AT10" s="243" t="str">
        <f>IF(Glutamine!$E14&gt;0,Glutamine!AU13,"")</f>
        <v/>
      </c>
      <c r="AU10" s="243" t="str">
        <f>IF(Glutamine!$E14&gt;0,Glutamine!AV13,"")</f>
        <v/>
      </c>
      <c r="AV10" s="243" t="str">
        <f>IF(Glutamine!$E14&gt;0,Glutamine!AW13,"")</f>
        <v/>
      </c>
      <c r="AW10" s="243" t="str">
        <f>IF(Glutamine!$E14&gt;0,Glutamine!AX13,"")</f>
        <v/>
      </c>
      <c r="AX10" s="243" t="str">
        <f>IF(Glutamine!$E14&gt;0,Glutamine!AY13,"")</f>
        <v/>
      </c>
      <c r="AY10" s="243" t="str">
        <f>IF(Glutamine!$E14&gt;0,Glutamine!AZ13,"")</f>
        <v/>
      </c>
      <c r="AZ10" s="243" t="str">
        <f>IF(Glutamine!$E14&gt;0,Glutamine!BA13,"")</f>
        <v/>
      </c>
      <c r="BA10" s="243" t="str">
        <f>IF(Glutamine!$E14&gt;0,Glutamine!BB13,"")</f>
        <v/>
      </c>
      <c r="BB10" s="243" t="str">
        <f>IF(Glutamine!$E14&gt;0,Glutamine!BC13,"")</f>
        <v/>
      </c>
      <c r="BC10" s="243" t="str">
        <f>IF(Glutamine!$E14&gt;0,Glutamine!BE13,"")</f>
        <v/>
      </c>
      <c r="BD10" s="243" t="str">
        <f>IF(Glutamine!$E14&gt;0,Glutamine!BF13,"")</f>
        <v/>
      </c>
      <c r="BE10" s="243" t="str">
        <f>IF(Glutamine!$E14&gt;0,Glutamine!BG13,"")</f>
        <v/>
      </c>
      <c r="BF10" s="243" t="str">
        <f>IF(Glutamine!$E14&gt;0,Glutamine!BI13,"")</f>
        <v/>
      </c>
      <c r="BG10" s="243" t="str">
        <f>IF(Glutamine!$E14&gt;0,Glutamine!BJ13,"")</f>
        <v/>
      </c>
      <c r="BH10" s="243" t="str">
        <f>IF(Glutamine!$E14&gt;0,Glutamine!BK13,"")</f>
        <v/>
      </c>
      <c r="BI10" s="243" t="str">
        <f>IF(Glutamine!$E14&gt;0,Glutamine!BL13,"")</f>
        <v/>
      </c>
      <c r="BJ10" s="243" t="str">
        <f>IF(Glutamine!$E14&gt;0,Glutamine!BM13,"")</f>
        <v/>
      </c>
      <c r="BK10" s="243" t="str">
        <f>IF(Glutamine!$E14&gt;0,Glutamine!BN13,"")</f>
        <v/>
      </c>
      <c r="BL10" s="243" t="str">
        <f>IF(Glutamine!$E14&gt;0,Glutamine!BO13,"")</f>
        <v/>
      </c>
      <c r="BM10" s="243" t="str">
        <f>IF(Glutamine!$E14&gt;0,Glutamine!BP13,"")</f>
        <v/>
      </c>
      <c r="BN10" s="243" t="str">
        <f>IF(Glutamine!$E14&gt;0,'In Process Calc.'!B10,"")</f>
        <v/>
      </c>
      <c r="BO10" s="243" t="str">
        <f>IF(Glutamine!$E14&gt;0,'In Process Calc.'!C10,"")</f>
        <v/>
      </c>
    </row>
    <row r="11" spans="1:67">
      <c r="A11" s="238" t="e">
        <f>IF(Glutamine!#REF!&gt;0,Glutamine!$B$1,"")</f>
        <v>#REF!</v>
      </c>
      <c r="B11" s="238" t="e">
        <f>IF(Glutamine!#REF!&gt;0,Glutamine!#REF!+0.1,"")</f>
        <v>#REF!</v>
      </c>
      <c r="C11" s="242" t="e">
        <f>IF(Glutamine!#REF!&gt;0,Glutamine!#REF!,"")</f>
        <v>#REF!</v>
      </c>
      <c r="D11" s="247" t="e">
        <f>IF(Glutamine!#REF!&gt;0,Glutamine!#REF!,"")</f>
        <v>#REF!</v>
      </c>
      <c r="E11" s="238" t="e">
        <f>IF(Glutamine!#REF!&gt;0,Glutamine!#REF!,"")</f>
        <v>#REF!</v>
      </c>
      <c r="F11" s="238" t="e">
        <f>IF(Glutamine!#REF!&gt;0,Glutamine!E14,"")</f>
        <v>#REF!</v>
      </c>
      <c r="G11" s="238" t="e">
        <f>IF(Glutamine!#REF!&gt;0,Glutamine!#REF!,"")</f>
        <v>#REF!</v>
      </c>
      <c r="H11" s="243" t="e">
        <f>IF(Glutamine!#REF!&gt;0,Glutamine!#REF!,"")</f>
        <v>#REF!</v>
      </c>
      <c r="I11" s="243" t="e">
        <f>IF(Glutamine!#REF!&gt;0,Glutamine!#REF!,"")</f>
        <v>#REF!</v>
      </c>
      <c r="J11" s="243" t="e">
        <f>IF(Glutamine!#REF!&gt;0,Glutamine!#REF!,"")</f>
        <v>#REF!</v>
      </c>
      <c r="K11" s="243" t="e">
        <f>IF(Glutamine!#REF!&gt;0,Glutamine!#REF!,"")</f>
        <v>#REF!</v>
      </c>
      <c r="L11" s="238" t="e">
        <f>IF(Glutamine!#REF!&gt;0,Glutamine!#REF!,"")</f>
        <v>#REF!</v>
      </c>
      <c r="M11" s="238" t="e">
        <f>IF(Glutamine!#REF!&gt;0,Glutamine!#REF!,"")</f>
        <v>#REF!</v>
      </c>
      <c r="N11" s="238" t="e">
        <f>IF(Glutamine!#REF!&gt;0,Glutamine!#REF!,"")</f>
        <v>#REF!</v>
      </c>
      <c r="O11" s="238" t="e">
        <f>IF(Glutamine!#REF!&gt;0,Glutamine!#REF!,"")</f>
        <v>#REF!</v>
      </c>
      <c r="P11" s="238" t="e">
        <f>IF(Glutamine!#REF!&gt;0,Glutamine!#REF!,"")</f>
        <v>#REF!</v>
      </c>
      <c r="Q11" s="238" t="e">
        <f>IF(Glutamine!#REF!&gt;0,Glutamine!#REF!,"")</f>
        <v>#REF!</v>
      </c>
      <c r="R11" s="238" t="e">
        <f>IF(Glutamine!#REF!&gt;0,Glutamine!#REF!,"")</f>
        <v>#REF!</v>
      </c>
      <c r="S11" s="238" t="e">
        <f>IF(Glutamine!#REF!&gt;0,Glutamine!#REF!,"")</f>
        <v>#REF!</v>
      </c>
      <c r="T11" s="243" t="e">
        <f>IF(Glutamine!#REF!&gt;0,Glutamine!#REF!+Glutamine!#REF!*Glutamine!#REF!/'In Process Calc.'!$J12,"")</f>
        <v>#REF!</v>
      </c>
      <c r="U11" s="243" t="e">
        <f>IF(Glutamine!#REF!&gt;0,Glutamine!#REF!+Glutamine!#REF!*Glutamine!#REF!/'In Process Calc.'!$J12,"")</f>
        <v>#REF!</v>
      </c>
      <c r="V11" s="243" t="e">
        <f>IF(Glutamine!#REF!&gt;0,Glutamine!#REF!+Glutamine!#REF!*Glutamine!#REF!/'In Process Calc.'!$J12,"")</f>
        <v>#REF!</v>
      </c>
      <c r="W11" s="243" t="e">
        <f>IF(Glutamine!#REF!&gt;0,Glutamine!#REF!+Glutamine!#REF!*Glutamine!#REF!/'In Process Calc.'!$J12,"")</f>
        <v>#REF!</v>
      </c>
      <c r="X11" s="243" t="e">
        <f>IF(Glutamine!#REF!&gt;0,Glutamine!#REF!+Glutamine!#REF!*Glutamine!#REF!/'In Process Calc.'!$J12,"")</f>
        <v>#REF!</v>
      </c>
      <c r="Y11" s="243" t="e">
        <f>IF(Glutamine!#REF!&gt;0,Glutamine!#REF!+Glutamine!#REF!*Glutamine!#REF!/'In Process Calc.'!$J12,"")</f>
        <v>#REF!</v>
      </c>
      <c r="Z11" s="243" t="e">
        <f>IF(Glutamine!#REF!&gt;0,Glutamine!#REF!+Glutamine!#REF!*Glutamine!#REF!/'In Process Calc.'!$J12,"")</f>
        <v>#REF!</v>
      </c>
      <c r="AA11" s="243" t="e">
        <f>IF(Glutamine!#REF!&gt;0,Glutamine!#REF!+Glutamine!#REF!*Glutamine!#REF!/'In Process Calc.'!$J12,"")</f>
        <v>#REF!</v>
      </c>
      <c r="AB11" s="243" t="e">
        <f>IF(Glutamine!#REF!&gt;0,Glutamine!#REF!+Glutamine!#REF!*Glutamine!#REF!/'In Process Calc.'!$J12,"")</f>
        <v>#REF!</v>
      </c>
      <c r="AC11" s="243" t="e">
        <f>IF(Glutamine!#REF!&gt;0,Glutamine!#REF!+Glutamine!#REF!*Glutamine!#REF!/'In Process Calc.'!$J12,"")</f>
        <v>#REF!</v>
      </c>
      <c r="AD11" s="243" t="e">
        <f>IF(Glutamine!#REF!&gt;0,Glutamine!#REF!+Glutamine!#REF!*Glutamine!#REF!/'In Process Calc.'!$J12,"")</f>
        <v>#REF!</v>
      </c>
      <c r="AE11" s="243" t="e">
        <f>IF(Glutamine!#REF!&gt;0,Glutamine!#REF!+Glutamine!#REF!*Glutamine!#REF!/'In Process Calc.'!$J12,"")</f>
        <v>#REF!</v>
      </c>
      <c r="AF11" s="243" t="e">
        <f>IF(Glutamine!#REF!&gt;0,Glutamine!#REF!+Glutamine!#REF!*Glutamine!#REF!/'In Process Calc.'!$J12,"")</f>
        <v>#REF!</v>
      </c>
      <c r="AG11" s="243" t="e">
        <f>IF(Glutamine!#REF!&gt;0,Glutamine!#REF!+Glutamine!#REF!*Glutamine!#REF!/'In Process Calc.'!$J12,"")</f>
        <v>#REF!</v>
      </c>
      <c r="AH11" s="243" t="e">
        <f>IF(Glutamine!#REF!&gt;0,Glutamine!#REF!+Glutamine!#REF!*Glutamine!#REF!/'In Process Calc.'!$J12,"")</f>
        <v>#REF!</v>
      </c>
      <c r="AI11" s="243" t="e">
        <f>IF(Glutamine!#REF!&gt;0,Glutamine!#REF!+Glutamine!#REF!*Glutamine!#REF!/'In Process Calc.'!$J12,"")</f>
        <v>#REF!</v>
      </c>
      <c r="AJ11" s="243" t="e">
        <f>IF(Glutamine!#REF!&gt;0,Glutamine!#REF!+Glutamine!#REF!*Glutamine!#REF!/'In Process Calc.'!$J12,"")</f>
        <v>#REF!</v>
      </c>
      <c r="AK11" s="243" t="e">
        <f>IF(Glutamine!#REF!&gt;0,Glutamine!#REF!+Glutamine!#REF!*Glutamine!#REF!/'In Process Calc.'!$J12,"")</f>
        <v>#REF!</v>
      </c>
      <c r="AL11" s="243" t="e">
        <f>IF(Glutamine!#REF!&gt;0,Glutamine!#REF!+Glutamine!#REF!*Glutamine!#REF!/'In Process Calc.'!$J12,"")</f>
        <v>#REF!</v>
      </c>
      <c r="AM11" s="243" t="e">
        <f>IF(Glutamine!#REF!&gt;0,Glutamine!#REF!+Glutamine!#REF!*Glutamine!#REF!/'In Process Calc.'!$J12,"")</f>
        <v>#REF!</v>
      </c>
      <c r="AN11" s="243" t="e">
        <f>IF(Glutamine!#REF!&gt;0,Glutamine!#REF!+Glutamine!#REF!*Glutamine!#REF!/'In Process Calc.'!$J12,"")</f>
        <v>#REF!</v>
      </c>
      <c r="AO11" s="243" t="e">
        <f>IF(Glutamine!#REF!&gt;0,Glutamine!#REF!+Glutamine!#REF!*Glutamine!#REF!/'In Process Calc.'!$J12,"")</f>
        <v>#REF!</v>
      </c>
      <c r="AP11" s="243" t="e">
        <f>IF(Glutamine!#REF!&gt;0,Glutamine!#REF!+Glutamine!#REF!*Glutamine!#REF!/'In Process Calc.'!$J12,"")</f>
        <v>#REF!</v>
      </c>
      <c r="AQ11" s="243" t="e">
        <f>IF(Glutamine!#REF!&gt;0,Glutamine!#REF!+Glutamine!#REF!*Glutamine!#REF!/'In Process Calc.'!$J12,"")</f>
        <v>#REF!</v>
      </c>
      <c r="AR11" s="243" t="e">
        <f>IF(Glutamine!#REF!&gt;0,Glutamine!#REF!,"")</f>
        <v>#REF!</v>
      </c>
      <c r="AS11" s="243" t="e">
        <f>IF(Glutamine!#REF!&gt;0,Glutamine!#REF!,"")</f>
        <v>#REF!</v>
      </c>
      <c r="AT11" s="243" t="e">
        <f>IF(Glutamine!#REF!&gt;0,Glutamine!#REF!,"")</f>
        <v>#REF!</v>
      </c>
      <c r="AU11" s="243" t="e">
        <f>IF(Glutamine!#REF!&gt;0,Glutamine!#REF!,"")</f>
        <v>#REF!</v>
      </c>
      <c r="AV11" s="243" t="e">
        <f>IF(Glutamine!#REF!&gt;0,Glutamine!#REF!,"")</f>
        <v>#REF!</v>
      </c>
      <c r="AW11" s="243" t="e">
        <f>IF(Glutamine!#REF!&gt;0,Glutamine!#REF!,"")</f>
        <v>#REF!</v>
      </c>
      <c r="AX11" s="243" t="e">
        <f>IF(Glutamine!#REF!&gt;0,Glutamine!#REF!,"")</f>
        <v>#REF!</v>
      </c>
      <c r="AY11" s="243" t="e">
        <f>IF(Glutamine!#REF!&gt;0,Glutamine!#REF!,"")</f>
        <v>#REF!</v>
      </c>
      <c r="AZ11" s="243" t="e">
        <f>IF(Glutamine!#REF!&gt;0,Glutamine!#REF!,"")</f>
        <v>#REF!</v>
      </c>
      <c r="BA11" s="243" t="e">
        <f>IF(Glutamine!#REF!&gt;0,Glutamine!#REF!,"")</f>
        <v>#REF!</v>
      </c>
      <c r="BB11" s="243" t="e">
        <f>IF(Glutamine!#REF!&gt;0,Glutamine!#REF!,"")</f>
        <v>#REF!</v>
      </c>
      <c r="BC11" s="243" t="e">
        <f>IF(Glutamine!#REF!&gt;0,Glutamine!#REF!,"")</f>
        <v>#REF!</v>
      </c>
      <c r="BD11" s="243" t="e">
        <f>IF(Glutamine!#REF!&gt;0,Glutamine!#REF!,"")</f>
        <v>#REF!</v>
      </c>
      <c r="BE11" s="243" t="e">
        <f>IF(Glutamine!#REF!&gt;0,Glutamine!#REF!,"")</f>
        <v>#REF!</v>
      </c>
      <c r="BF11" s="243" t="e">
        <f>IF(Glutamine!#REF!&gt;0,Glutamine!#REF!,"")</f>
        <v>#REF!</v>
      </c>
      <c r="BG11" s="243" t="e">
        <f>IF(Glutamine!#REF!&gt;0,Glutamine!#REF!,"")</f>
        <v>#REF!</v>
      </c>
      <c r="BH11" s="243" t="e">
        <f>IF(Glutamine!#REF!&gt;0,Glutamine!#REF!,"")</f>
        <v>#REF!</v>
      </c>
      <c r="BI11" s="243" t="e">
        <f>IF(Glutamine!#REF!&gt;0,Glutamine!#REF!,"")</f>
        <v>#REF!</v>
      </c>
      <c r="BJ11" s="243" t="e">
        <f>IF(Glutamine!#REF!&gt;0,Glutamine!#REF!,"")</f>
        <v>#REF!</v>
      </c>
      <c r="BK11" s="243" t="e">
        <f>IF(Glutamine!#REF!&gt;0,Glutamine!#REF!,"")</f>
        <v>#REF!</v>
      </c>
      <c r="BL11" s="243" t="e">
        <f>IF(Glutamine!#REF!&gt;0,Glutamine!#REF!,"")</f>
        <v>#REF!</v>
      </c>
      <c r="BM11" s="243" t="e">
        <f>IF(Glutamine!#REF!&gt;0,Glutamine!#REF!,"")</f>
        <v>#REF!</v>
      </c>
      <c r="BN11" s="243" t="e">
        <f>IF(Glutamine!#REF!&gt;0,'In Process Calc.'!B11,"")</f>
        <v>#REF!</v>
      </c>
      <c r="BO11" s="243" t="e">
        <f>IF(Glutamine!#REF!&gt;0,'In Process Calc.'!C11,"")</f>
        <v>#REF!</v>
      </c>
    </row>
    <row r="12" spans="1:67">
      <c r="A12" s="238" t="e">
        <f>IF(Glutamine!#REF!&gt;0,Glutamine!$B$1,"")</f>
        <v>#REF!</v>
      </c>
      <c r="B12" s="238" t="e">
        <f>IF(Glutamine!#REF!&gt;0,Glutamine!A14+0.1,"")</f>
        <v>#REF!</v>
      </c>
      <c r="C12" s="242" t="e">
        <f>IF(Glutamine!#REF!&gt;0,Glutamine!B14,"")</f>
        <v>#REF!</v>
      </c>
      <c r="D12" s="247" t="e">
        <f>IF(Glutamine!#REF!&gt;0,Glutamine!C14,"")</f>
        <v>#REF!</v>
      </c>
      <c r="E12" s="238" t="e">
        <f>IF(Glutamine!#REF!&gt;0,Glutamine!D14,"")</f>
        <v>#REF!</v>
      </c>
      <c r="F12" s="238" t="e">
        <f>IF(Glutamine!#REF!&gt;0,Glutamine!#REF!,"")</f>
        <v>#REF!</v>
      </c>
      <c r="G12" s="238" t="e">
        <f>IF(Glutamine!#REF!&gt;0,Glutamine!G14,"")</f>
        <v>#REF!</v>
      </c>
      <c r="H12" s="243" t="e">
        <f>IF(Glutamine!#REF!&gt;0,Glutamine!H14,"")</f>
        <v>#REF!</v>
      </c>
      <c r="I12" s="243" t="e">
        <f>IF(Glutamine!#REF!&gt;0,Glutamine!I14,"")</f>
        <v>#REF!</v>
      </c>
      <c r="J12" s="243" t="e">
        <f>IF(Glutamine!#REF!&gt;0,Glutamine!J14,"")</f>
        <v>#REF!</v>
      </c>
      <c r="K12" s="243" t="e">
        <f>IF(Glutamine!#REF!&gt;0,Glutamine!K14,"")</f>
        <v>#REF!</v>
      </c>
      <c r="L12" s="238" t="e">
        <f>IF(Glutamine!#REF!&gt;0,Glutamine!L14,"")</f>
        <v>#REF!</v>
      </c>
      <c r="M12" s="238" t="e">
        <f>IF(Glutamine!#REF!&gt;0,Glutamine!M14,"")</f>
        <v>#REF!</v>
      </c>
      <c r="N12" s="238" t="e">
        <f>IF(Glutamine!#REF!&gt;0,Glutamine!N14,"")</f>
        <v>#REF!</v>
      </c>
      <c r="O12" s="238" t="e">
        <f>IF(Glutamine!#REF!&gt;0,Glutamine!O14,"")</f>
        <v>#REF!</v>
      </c>
      <c r="P12" s="238" t="e">
        <f>IF(Glutamine!#REF!&gt;0,Glutamine!P14,"")</f>
        <v>#REF!</v>
      </c>
      <c r="Q12" s="238" t="e">
        <f>IF(Glutamine!#REF!&gt;0,Glutamine!Q14,"")</f>
        <v>#REF!</v>
      </c>
      <c r="R12" s="238" t="e">
        <f>IF(Glutamine!#REF!&gt;0,Glutamine!R14,"")</f>
        <v>#REF!</v>
      </c>
      <c r="S12" s="238" t="e">
        <f>IF(Glutamine!#REF!&gt;0,Glutamine!S14,"")</f>
        <v>#REF!</v>
      </c>
      <c r="T12" s="243" t="e">
        <f>IF(Glutamine!#REF!&gt;0,Glutamine!U14+Glutamine!#REF!*Glutamine!AS14/'In Process Calc.'!#REF!,"")</f>
        <v>#REF!</v>
      </c>
      <c r="U12" s="243" t="e">
        <f>IF(Glutamine!#REF!&gt;0,Glutamine!V14+Glutamine!#REF!*Glutamine!AT14/'In Process Calc.'!#REF!,"")</f>
        <v>#REF!</v>
      </c>
      <c r="V12" s="243" t="e">
        <f>IF(Glutamine!#REF!&gt;0,Glutamine!W14+Glutamine!#REF!*Glutamine!AU14/'In Process Calc.'!#REF!,"")</f>
        <v>#REF!</v>
      </c>
      <c r="W12" s="243" t="e">
        <f>IF(Glutamine!#REF!&gt;0,Glutamine!X14+Glutamine!#REF!*Glutamine!AV14/'In Process Calc.'!#REF!,"")</f>
        <v>#REF!</v>
      </c>
      <c r="X12" s="243" t="e">
        <f>IF(Glutamine!#REF!&gt;0,Glutamine!Y14+Glutamine!#REF!*Glutamine!AW14/'In Process Calc.'!#REF!,"")</f>
        <v>#REF!</v>
      </c>
      <c r="Y12" s="243" t="e">
        <f>IF(Glutamine!#REF!&gt;0,Glutamine!Z14+Glutamine!#REF!*Glutamine!AX14/'In Process Calc.'!#REF!,"")</f>
        <v>#REF!</v>
      </c>
      <c r="Z12" s="243" t="e">
        <f>IF(Glutamine!#REF!&gt;0,Glutamine!AA14+Glutamine!#REF!*Glutamine!AY14/'In Process Calc.'!#REF!,"")</f>
        <v>#REF!</v>
      </c>
      <c r="AA12" s="243" t="e">
        <f>IF(Glutamine!#REF!&gt;0,Glutamine!AB14+Glutamine!#REF!*Glutamine!AZ14/'In Process Calc.'!#REF!,"")</f>
        <v>#REF!</v>
      </c>
      <c r="AB12" s="243" t="e">
        <f>IF(Glutamine!#REF!&gt;0,Glutamine!AC14+Glutamine!#REF!*Glutamine!BA14/'In Process Calc.'!#REF!,"")</f>
        <v>#REF!</v>
      </c>
      <c r="AC12" s="243" t="e">
        <f>IF(Glutamine!#REF!&gt;0,Glutamine!AD14+Glutamine!#REF!*Glutamine!BB14/'In Process Calc.'!#REF!,"")</f>
        <v>#REF!</v>
      </c>
      <c r="AD12" s="243" t="e">
        <f>IF(Glutamine!#REF!&gt;0,Glutamine!AE14+Glutamine!#REF!*Glutamine!BC14/'In Process Calc.'!#REF!,"")</f>
        <v>#REF!</v>
      </c>
      <c r="AE12" s="243" t="e">
        <f>IF(Glutamine!#REF!&gt;0,Glutamine!AF14+Glutamine!#REF!*Glutamine!BE14/'In Process Calc.'!#REF!,"")</f>
        <v>#REF!</v>
      </c>
      <c r="AF12" s="243" t="e">
        <f>IF(Glutamine!#REF!&gt;0,Glutamine!AG14+Glutamine!#REF!*Glutamine!BF14/'In Process Calc.'!#REF!,"")</f>
        <v>#REF!</v>
      </c>
      <c r="AG12" s="243" t="e">
        <f>IF(Glutamine!#REF!&gt;0,Glutamine!AH14+Glutamine!#REF!*Glutamine!BG14/'In Process Calc.'!#REF!,"")</f>
        <v>#REF!</v>
      </c>
      <c r="AH12" s="243" t="e">
        <f>IF(Glutamine!#REF!&gt;0,Glutamine!AI14+Glutamine!#REF!*Glutamine!BI14/'In Process Calc.'!#REF!,"")</f>
        <v>#REF!</v>
      </c>
      <c r="AI12" s="243" t="e">
        <f>IF(Glutamine!#REF!&gt;0,Glutamine!AJ14+Glutamine!#REF!*Glutamine!BJ14/'In Process Calc.'!#REF!,"")</f>
        <v>#REF!</v>
      </c>
      <c r="AJ12" s="243" t="e">
        <f>IF(Glutamine!#REF!&gt;0,Glutamine!AK14+Glutamine!#REF!*Glutamine!BK14/'In Process Calc.'!#REF!,"")</f>
        <v>#REF!</v>
      </c>
      <c r="AK12" s="243" t="e">
        <f>IF(Glutamine!#REF!&gt;0,Glutamine!AL14+Glutamine!#REF!*Glutamine!BL14/'In Process Calc.'!#REF!,"")</f>
        <v>#REF!</v>
      </c>
      <c r="AL12" s="243" t="e">
        <f>IF(Glutamine!#REF!&gt;0,Glutamine!AM14+Glutamine!#REF!*Glutamine!BM14/'In Process Calc.'!#REF!,"")</f>
        <v>#REF!</v>
      </c>
      <c r="AM12" s="243" t="e">
        <f>IF(Glutamine!#REF!&gt;0,Glutamine!AN14+Glutamine!#REF!*Glutamine!BN14/'In Process Calc.'!#REF!,"")</f>
        <v>#REF!</v>
      </c>
      <c r="AN12" s="243" t="e">
        <f>IF(Glutamine!#REF!&gt;0,Glutamine!AO14+Glutamine!#REF!*Glutamine!BO14/'In Process Calc.'!#REF!,"")</f>
        <v>#REF!</v>
      </c>
      <c r="AO12" s="243" t="e">
        <f>IF(Glutamine!#REF!&gt;0,Glutamine!AP14+Glutamine!#REF!*Glutamine!BP14/'In Process Calc.'!#REF!,"")</f>
        <v>#REF!</v>
      </c>
      <c r="AP12" s="243" t="e">
        <f>IF(Glutamine!#REF!&gt;0,Glutamine!AQ14+Glutamine!#REF!*Glutamine!BQ14/'In Process Calc.'!#REF!,"")</f>
        <v>#REF!</v>
      </c>
      <c r="AQ12" s="243" t="e">
        <f>IF(Glutamine!#REF!&gt;0,Glutamine!AR14+Glutamine!#REF!*Glutamine!BR14/'In Process Calc.'!#REF!,"")</f>
        <v>#REF!</v>
      </c>
      <c r="AR12" s="243" t="e">
        <f>IF(Glutamine!#REF!&gt;0,Glutamine!AS14,"")</f>
        <v>#REF!</v>
      </c>
      <c r="AS12" s="243" t="e">
        <f>IF(Glutamine!#REF!&gt;0,Glutamine!AT14,"")</f>
        <v>#REF!</v>
      </c>
      <c r="AT12" s="243" t="e">
        <f>IF(Glutamine!#REF!&gt;0,Glutamine!AU14,"")</f>
        <v>#REF!</v>
      </c>
      <c r="AU12" s="243" t="e">
        <f>IF(Glutamine!#REF!&gt;0,Glutamine!AV14,"")</f>
        <v>#REF!</v>
      </c>
      <c r="AV12" s="243" t="e">
        <f>IF(Glutamine!#REF!&gt;0,Glutamine!AW14,"")</f>
        <v>#REF!</v>
      </c>
      <c r="AW12" s="243" t="e">
        <f>IF(Glutamine!#REF!&gt;0,Glutamine!AX14,"")</f>
        <v>#REF!</v>
      </c>
      <c r="AX12" s="243" t="e">
        <f>IF(Glutamine!#REF!&gt;0,Glutamine!AY14,"")</f>
        <v>#REF!</v>
      </c>
      <c r="AY12" s="243" t="e">
        <f>IF(Glutamine!#REF!&gt;0,Glutamine!AZ14,"")</f>
        <v>#REF!</v>
      </c>
      <c r="AZ12" s="243" t="e">
        <f>IF(Glutamine!#REF!&gt;0,Glutamine!BA14,"")</f>
        <v>#REF!</v>
      </c>
      <c r="BA12" s="243" t="e">
        <f>IF(Glutamine!#REF!&gt;0,Glutamine!BB14,"")</f>
        <v>#REF!</v>
      </c>
      <c r="BB12" s="243" t="e">
        <f>IF(Glutamine!#REF!&gt;0,Glutamine!BC14,"")</f>
        <v>#REF!</v>
      </c>
      <c r="BC12" s="243" t="e">
        <f>IF(Glutamine!#REF!&gt;0,Glutamine!BE14,"")</f>
        <v>#REF!</v>
      </c>
      <c r="BD12" s="243" t="e">
        <f>IF(Glutamine!#REF!&gt;0,Glutamine!BF14,"")</f>
        <v>#REF!</v>
      </c>
      <c r="BE12" s="243" t="e">
        <f>IF(Glutamine!#REF!&gt;0,Glutamine!BG14,"")</f>
        <v>#REF!</v>
      </c>
      <c r="BF12" s="243" t="e">
        <f>IF(Glutamine!#REF!&gt;0,Glutamine!BI14,"")</f>
        <v>#REF!</v>
      </c>
      <c r="BG12" s="243" t="e">
        <f>IF(Glutamine!#REF!&gt;0,Glutamine!BJ14,"")</f>
        <v>#REF!</v>
      </c>
      <c r="BH12" s="243" t="e">
        <f>IF(Glutamine!#REF!&gt;0,Glutamine!BK14,"")</f>
        <v>#REF!</v>
      </c>
      <c r="BI12" s="243" t="e">
        <f>IF(Glutamine!#REF!&gt;0,Glutamine!BL14,"")</f>
        <v>#REF!</v>
      </c>
      <c r="BJ12" s="243" t="e">
        <f>IF(Glutamine!#REF!&gt;0,Glutamine!BM14,"")</f>
        <v>#REF!</v>
      </c>
      <c r="BK12" s="243" t="e">
        <f>IF(Glutamine!#REF!&gt;0,Glutamine!BN14,"")</f>
        <v>#REF!</v>
      </c>
      <c r="BL12" s="243" t="e">
        <f>IF(Glutamine!#REF!&gt;0,Glutamine!BO14,"")</f>
        <v>#REF!</v>
      </c>
      <c r="BM12" s="243" t="e">
        <f>IF(Glutamine!#REF!&gt;0,Glutamine!BP14,"")</f>
        <v>#REF!</v>
      </c>
      <c r="BN12" s="243" t="e">
        <f>IF(Glutamine!#REF!&gt;0,'In Process Calc.'!B12,"")</f>
        <v>#REF!</v>
      </c>
      <c r="BO12" s="243" t="e">
        <f>IF(Glutamine!#REF!&gt;0,'In Process Calc.'!C12,"")</f>
        <v>#REF!</v>
      </c>
    </row>
    <row r="13" spans="1:67">
      <c r="A13" s="238" t="e">
        <f>IF(Glutamine!#REF!&gt;0,Glutamine!$B$1,"")</f>
        <v>#REF!</v>
      </c>
      <c r="B13" s="238" t="e">
        <f>IF(Glutamine!#REF!&gt;0,Glutamine!#REF!+0.1,"")</f>
        <v>#REF!</v>
      </c>
      <c r="C13" s="242" t="e">
        <f>IF(Glutamine!#REF!&gt;0,Glutamine!#REF!,"")</f>
        <v>#REF!</v>
      </c>
      <c r="D13" s="247" t="e">
        <f>IF(Glutamine!#REF!&gt;0,Glutamine!#REF!,"")</f>
        <v>#REF!</v>
      </c>
      <c r="E13" s="238" t="e">
        <f>IF(Glutamine!#REF!&gt;0,Glutamine!#REF!,"")</f>
        <v>#REF!</v>
      </c>
      <c r="F13" s="238" t="e">
        <f>IF(Glutamine!#REF!&gt;0,Glutamine!#REF!,"")</f>
        <v>#REF!</v>
      </c>
      <c r="G13" s="238" t="e">
        <f>IF(Glutamine!#REF!&gt;0,Glutamine!#REF!,"")</f>
        <v>#REF!</v>
      </c>
      <c r="H13" s="243" t="e">
        <f>IF(Glutamine!#REF!&gt;0,Glutamine!#REF!,"")</f>
        <v>#REF!</v>
      </c>
      <c r="I13" s="243" t="e">
        <f>IF(Glutamine!#REF!&gt;0,Glutamine!#REF!,"")</f>
        <v>#REF!</v>
      </c>
      <c r="J13" s="243" t="e">
        <f>IF(Glutamine!#REF!&gt;0,Glutamine!#REF!,"")</f>
        <v>#REF!</v>
      </c>
      <c r="K13" s="243" t="e">
        <f>IF(Glutamine!#REF!&gt;0,Glutamine!#REF!,"")</f>
        <v>#REF!</v>
      </c>
      <c r="L13" s="238" t="e">
        <f>IF(Glutamine!#REF!&gt;0,Glutamine!#REF!,"")</f>
        <v>#REF!</v>
      </c>
      <c r="M13" s="238" t="e">
        <f>IF(Glutamine!#REF!&gt;0,Glutamine!#REF!,"")</f>
        <v>#REF!</v>
      </c>
      <c r="N13" s="238" t="e">
        <f>IF(Glutamine!#REF!&gt;0,Glutamine!#REF!,"")</f>
        <v>#REF!</v>
      </c>
      <c r="O13" s="238" t="e">
        <f>IF(Glutamine!#REF!&gt;0,Glutamine!#REF!,"")</f>
        <v>#REF!</v>
      </c>
      <c r="P13" s="238" t="e">
        <f>IF(Glutamine!#REF!&gt;0,Glutamine!#REF!,"")</f>
        <v>#REF!</v>
      </c>
      <c r="Q13" s="238" t="e">
        <f>IF(Glutamine!#REF!&gt;0,Glutamine!#REF!,"")</f>
        <v>#REF!</v>
      </c>
      <c r="R13" s="238" t="e">
        <f>IF(Glutamine!#REF!&gt;0,Glutamine!#REF!,"")</f>
        <v>#REF!</v>
      </c>
      <c r="S13" s="238" t="e">
        <f>IF(Glutamine!#REF!&gt;0,Glutamine!#REF!,"")</f>
        <v>#REF!</v>
      </c>
      <c r="T13" s="243" t="e">
        <f>IF(Glutamine!#REF!&gt;0,Glutamine!#REF!+Glutamine!#REF!*Glutamine!#REF!/'In Process Calc.'!#REF!,"")</f>
        <v>#REF!</v>
      </c>
      <c r="U13" s="243" t="e">
        <f>IF(Glutamine!#REF!&gt;0,Glutamine!#REF!+Glutamine!#REF!*Glutamine!#REF!/'In Process Calc.'!#REF!,"")</f>
        <v>#REF!</v>
      </c>
      <c r="V13" s="243" t="e">
        <f>IF(Glutamine!#REF!&gt;0,Glutamine!#REF!+Glutamine!#REF!*Glutamine!#REF!/'In Process Calc.'!#REF!,"")</f>
        <v>#REF!</v>
      </c>
      <c r="W13" s="243" t="e">
        <f>IF(Glutamine!#REF!&gt;0,Glutamine!#REF!+Glutamine!#REF!*Glutamine!#REF!/'In Process Calc.'!#REF!,"")</f>
        <v>#REF!</v>
      </c>
      <c r="X13" s="243" t="e">
        <f>IF(Glutamine!#REF!&gt;0,Glutamine!#REF!+Glutamine!#REF!*Glutamine!#REF!/'In Process Calc.'!#REF!,"")</f>
        <v>#REF!</v>
      </c>
      <c r="Y13" s="243" t="e">
        <f>IF(Glutamine!#REF!&gt;0,Glutamine!#REF!+Glutamine!#REF!*Glutamine!#REF!/'In Process Calc.'!#REF!,"")</f>
        <v>#REF!</v>
      </c>
      <c r="Z13" s="243" t="e">
        <f>IF(Glutamine!#REF!&gt;0,Glutamine!#REF!+Glutamine!#REF!*Glutamine!#REF!/'In Process Calc.'!#REF!,"")</f>
        <v>#REF!</v>
      </c>
      <c r="AA13" s="243" t="e">
        <f>IF(Glutamine!#REF!&gt;0,Glutamine!#REF!+Glutamine!#REF!*Glutamine!#REF!/'In Process Calc.'!#REF!,"")</f>
        <v>#REF!</v>
      </c>
      <c r="AB13" s="243" t="e">
        <f>IF(Glutamine!#REF!&gt;0,Glutamine!#REF!+Glutamine!#REF!*Glutamine!#REF!/'In Process Calc.'!#REF!,"")</f>
        <v>#REF!</v>
      </c>
      <c r="AC13" s="243" t="e">
        <f>IF(Glutamine!#REF!&gt;0,Glutamine!#REF!+Glutamine!#REF!*Glutamine!#REF!/'In Process Calc.'!#REF!,"")</f>
        <v>#REF!</v>
      </c>
      <c r="AD13" s="243" t="e">
        <f>IF(Glutamine!#REF!&gt;0,Glutamine!#REF!+Glutamine!#REF!*Glutamine!#REF!/'In Process Calc.'!#REF!,"")</f>
        <v>#REF!</v>
      </c>
      <c r="AE13" s="243" t="e">
        <f>IF(Glutamine!#REF!&gt;0,Glutamine!#REF!+Glutamine!#REF!*Glutamine!#REF!/'In Process Calc.'!#REF!,"")</f>
        <v>#REF!</v>
      </c>
      <c r="AF13" s="243" t="e">
        <f>IF(Glutamine!#REF!&gt;0,Glutamine!#REF!+Glutamine!#REF!*Glutamine!#REF!/'In Process Calc.'!#REF!,"")</f>
        <v>#REF!</v>
      </c>
      <c r="AG13" s="243" t="e">
        <f>IF(Glutamine!#REF!&gt;0,Glutamine!#REF!+Glutamine!#REF!*Glutamine!#REF!/'In Process Calc.'!#REF!,"")</f>
        <v>#REF!</v>
      </c>
      <c r="AH13" s="243" t="e">
        <f>IF(Glutamine!#REF!&gt;0,Glutamine!#REF!+Glutamine!#REF!*Glutamine!#REF!/'In Process Calc.'!#REF!,"")</f>
        <v>#REF!</v>
      </c>
      <c r="AI13" s="243" t="e">
        <f>IF(Glutamine!#REF!&gt;0,Glutamine!#REF!+Glutamine!#REF!*Glutamine!#REF!/'In Process Calc.'!#REF!,"")</f>
        <v>#REF!</v>
      </c>
      <c r="AJ13" s="243" t="e">
        <f>IF(Glutamine!#REF!&gt;0,Glutamine!#REF!+Glutamine!#REF!*Glutamine!#REF!/'In Process Calc.'!#REF!,"")</f>
        <v>#REF!</v>
      </c>
      <c r="AK13" s="243" t="e">
        <f>IF(Glutamine!#REF!&gt;0,Glutamine!#REF!+Glutamine!#REF!*Glutamine!#REF!/'In Process Calc.'!#REF!,"")</f>
        <v>#REF!</v>
      </c>
      <c r="AL13" s="243" t="e">
        <f>IF(Glutamine!#REF!&gt;0,Glutamine!#REF!+Glutamine!#REF!*Glutamine!#REF!/'In Process Calc.'!#REF!,"")</f>
        <v>#REF!</v>
      </c>
      <c r="AM13" s="243" t="e">
        <f>IF(Glutamine!#REF!&gt;0,Glutamine!#REF!+Glutamine!#REF!*Glutamine!#REF!/'In Process Calc.'!#REF!,"")</f>
        <v>#REF!</v>
      </c>
      <c r="AN13" s="243" t="e">
        <f>IF(Glutamine!#REF!&gt;0,Glutamine!#REF!+Glutamine!#REF!*Glutamine!#REF!/'In Process Calc.'!#REF!,"")</f>
        <v>#REF!</v>
      </c>
      <c r="AO13" s="243" t="e">
        <f>IF(Glutamine!#REF!&gt;0,Glutamine!#REF!+Glutamine!#REF!*Glutamine!#REF!/'In Process Calc.'!#REF!,"")</f>
        <v>#REF!</v>
      </c>
      <c r="AP13" s="243" t="e">
        <f>IF(Glutamine!#REF!&gt;0,Glutamine!#REF!+Glutamine!#REF!*Glutamine!#REF!/'In Process Calc.'!#REF!,"")</f>
        <v>#REF!</v>
      </c>
      <c r="AQ13" s="243" t="e">
        <f>IF(Glutamine!#REF!&gt;0,Glutamine!#REF!+Glutamine!#REF!*Glutamine!#REF!/'In Process Calc.'!#REF!,"")</f>
        <v>#REF!</v>
      </c>
      <c r="AR13" s="243" t="e">
        <f>IF(Glutamine!#REF!&gt;0,Glutamine!#REF!,"")</f>
        <v>#REF!</v>
      </c>
      <c r="AS13" s="243" t="e">
        <f>IF(Glutamine!#REF!&gt;0,Glutamine!#REF!,"")</f>
        <v>#REF!</v>
      </c>
      <c r="AT13" s="243" t="e">
        <f>IF(Glutamine!#REF!&gt;0,Glutamine!#REF!,"")</f>
        <v>#REF!</v>
      </c>
      <c r="AU13" s="243" t="e">
        <f>IF(Glutamine!#REF!&gt;0,Glutamine!#REF!,"")</f>
        <v>#REF!</v>
      </c>
      <c r="AV13" s="243" t="e">
        <f>IF(Glutamine!#REF!&gt;0,Glutamine!#REF!,"")</f>
        <v>#REF!</v>
      </c>
      <c r="AW13" s="243" t="e">
        <f>IF(Glutamine!#REF!&gt;0,Glutamine!#REF!,"")</f>
        <v>#REF!</v>
      </c>
      <c r="AX13" s="243" t="e">
        <f>IF(Glutamine!#REF!&gt;0,Glutamine!#REF!,"")</f>
        <v>#REF!</v>
      </c>
      <c r="AY13" s="243" t="e">
        <f>IF(Glutamine!#REF!&gt;0,Glutamine!#REF!,"")</f>
        <v>#REF!</v>
      </c>
      <c r="AZ13" s="243" t="e">
        <f>IF(Glutamine!#REF!&gt;0,Glutamine!#REF!,"")</f>
        <v>#REF!</v>
      </c>
      <c r="BA13" s="243" t="e">
        <f>IF(Glutamine!#REF!&gt;0,Glutamine!#REF!,"")</f>
        <v>#REF!</v>
      </c>
      <c r="BB13" s="243" t="e">
        <f>IF(Glutamine!#REF!&gt;0,Glutamine!#REF!,"")</f>
        <v>#REF!</v>
      </c>
      <c r="BC13" s="243" t="e">
        <f>IF(Glutamine!#REF!&gt;0,Glutamine!#REF!,"")</f>
        <v>#REF!</v>
      </c>
      <c r="BD13" s="243" t="e">
        <f>IF(Glutamine!#REF!&gt;0,Glutamine!#REF!,"")</f>
        <v>#REF!</v>
      </c>
      <c r="BE13" s="243" t="e">
        <f>IF(Glutamine!#REF!&gt;0,Glutamine!#REF!,"")</f>
        <v>#REF!</v>
      </c>
      <c r="BF13" s="243" t="e">
        <f>IF(Glutamine!#REF!&gt;0,Glutamine!#REF!,"")</f>
        <v>#REF!</v>
      </c>
      <c r="BG13" s="243" t="e">
        <f>IF(Glutamine!#REF!&gt;0,Glutamine!#REF!,"")</f>
        <v>#REF!</v>
      </c>
      <c r="BH13" s="243" t="e">
        <f>IF(Glutamine!#REF!&gt;0,Glutamine!#REF!,"")</f>
        <v>#REF!</v>
      </c>
      <c r="BI13" s="243" t="e">
        <f>IF(Glutamine!#REF!&gt;0,Glutamine!#REF!,"")</f>
        <v>#REF!</v>
      </c>
      <c r="BJ13" s="243" t="e">
        <f>IF(Glutamine!#REF!&gt;0,Glutamine!#REF!,"")</f>
        <v>#REF!</v>
      </c>
      <c r="BK13" s="243" t="e">
        <f>IF(Glutamine!#REF!&gt;0,Glutamine!#REF!,"")</f>
        <v>#REF!</v>
      </c>
      <c r="BL13" s="243" t="e">
        <f>IF(Glutamine!#REF!&gt;0,Glutamine!#REF!,"")</f>
        <v>#REF!</v>
      </c>
      <c r="BM13" s="243" t="e">
        <f>IF(Glutamine!#REF!&gt;0,Glutamine!#REF!,"")</f>
        <v>#REF!</v>
      </c>
      <c r="BN13" s="243" t="e">
        <f>IF(Glutamine!#REF!&gt;0,'In Process Calc.'!#REF!,"")</f>
        <v>#REF!</v>
      </c>
      <c r="BO13" s="243" t="e">
        <f>IF(Glutamine!#REF!&gt;0,'In Process Calc.'!#REF!,"")</f>
        <v>#REF!</v>
      </c>
    </row>
    <row r="14" spans="1:67">
      <c r="A14" s="238" t="e">
        <f>IF(Glutamine!#REF!&gt;0,Glutamine!$B$1,"")</f>
        <v>#REF!</v>
      </c>
      <c r="B14" s="238" t="e">
        <f>IF(Glutamine!#REF!&gt;0,Glutamine!#REF!+0.1,"")</f>
        <v>#REF!</v>
      </c>
      <c r="C14" s="242" t="e">
        <f>IF(Glutamine!#REF!&gt;0,Glutamine!#REF!,"")</f>
        <v>#REF!</v>
      </c>
      <c r="D14" s="247" t="e">
        <f>IF(Glutamine!#REF!&gt;0,Glutamine!#REF!,"")</f>
        <v>#REF!</v>
      </c>
      <c r="E14" s="238" t="e">
        <f>IF(Glutamine!#REF!&gt;0,Glutamine!#REF!,"")</f>
        <v>#REF!</v>
      </c>
      <c r="F14" s="238" t="e">
        <f>IF(Glutamine!#REF!&gt;0,Glutamine!#REF!,"")</f>
        <v>#REF!</v>
      </c>
      <c r="G14" s="238" t="e">
        <f>IF(Glutamine!#REF!&gt;0,Glutamine!#REF!,"")</f>
        <v>#REF!</v>
      </c>
      <c r="H14" s="243" t="e">
        <f>IF(Glutamine!#REF!&gt;0,Glutamine!#REF!,"")</f>
        <v>#REF!</v>
      </c>
      <c r="I14" s="243" t="e">
        <f>IF(Glutamine!#REF!&gt;0,Glutamine!#REF!,"")</f>
        <v>#REF!</v>
      </c>
      <c r="J14" s="243" t="e">
        <f>IF(Glutamine!#REF!&gt;0,Glutamine!#REF!,"")</f>
        <v>#REF!</v>
      </c>
      <c r="K14" s="243" t="e">
        <f>IF(Glutamine!#REF!&gt;0,Glutamine!#REF!,"")</f>
        <v>#REF!</v>
      </c>
      <c r="L14" s="238" t="e">
        <f>IF(Glutamine!#REF!&gt;0,Glutamine!#REF!,"")</f>
        <v>#REF!</v>
      </c>
      <c r="M14" s="238" t="e">
        <f>IF(Glutamine!#REF!&gt;0,Glutamine!#REF!,"")</f>
        <v>#REF!</v>
      </c>
      <c r="N14" s="238" t="e">
        <f>IF(Glutamine!#REF!&gt;0,Glutamine!#REF!,"")</f>
        <v>#REF!</v>
      </c>
      <c r="O14" s="238" t="e">
        <f>IF(Glutamine!#REF!&gt;0,Glutamine!#REF!,"")</f>
        <v>#REF!</v>
      </c>
      <c r="P14" s="238" t="e">
        <f>IF(Glutamine!#REF!&gt;0,Glutamine!#REF!,"")</f>
        <v>#REF!</v>
      </c>
      <c r="Q14" s="238" t="e">
        <f>IF(Glutamine!#REF!&gt;0,Glutamine!#REF!,"")</f>
        <v>#REF!</v>
      </c>
      <c r="R14" s="238" t="e">
        <f>IF(Glutamine!#REF!&gt;0,Glutamine!#REF!,"")</f>
        <v>#REF!</v>
      </c>
      <c r="S14" s="238" t="e">
        <f>IF(Glutamine!#REF!&gt;0,Glutamine!#REF!,"")</f>
        <v>#REF!</v>
      </c>
      <c r="T14" s="243" t="e">
        <f>IF(Glutamine!#REF!&gt;0,Glutamine!#REF!+Glutamine!#REF!*Glutamine!#REF!/'In Process Calc.'!#REF!,"")</f>
        <v>#REF!</v>
      </c>
      <c r="U14" s="243" t="e">
        <f>IF(Glutamine!#REF!&gt;0,Glutamine!#REF!+Glutamine!#REF!*Glutamine!#REF!/'In Process Calc.'!#REF!,"")</f>
        <v>#REF!</v>
      </c>
      <c r="V14" s="243" t="e">
        <f>IF(Glutamine!#REF!&gt;0,Glutamine!#REF!+Glutamine!#REF!*Glutamine!#REF!/'In Process Calc.'!#REF!,"")</f>
        <v>#REF!</v>
      </c>
      <c r="W14" s="243" t="e">
        <f>IF(Glutamine!#REF!&gt;0,Glutamine!#REF!+Glutamine!#REF!*Glutamine!#REF!/'In Process Calc.'!#REF!,"")</f>
        <v>#REF!</v>
      </c>
      <c r="X14" s="243" t="e">
        <f>IF(Glutamine!#REF!&gt;0,Glutamine!#REF!+Glutamine!#REF!*Glutamine!#REF!/'In Process Calc.'!#REF!,"")</f>
        <v>#REF!</v>
      </c>
      <c r="Y14" s="243" t="e">
        <f>IF(Glutamine!#REF!&gt;0,Glutamine!#REF!+Glutamine!#REF!*Glutamine!#REF!/'In Process Calc.'!#REF!,"")</f>
        <v>#REF!</v>
      </c>
      <c r="Z14" s="243" t="e">
        <f>IF(Glutamine!#REF!&gt;0,Glutamine!#REF!+Glutamine!#REF!*Glutamine!#REF!/'In Process Calc.'!#REF!,"")</f>
        <v>#REF!</v>
      </c>
      <c r="AA14" s="243" t="e">
        <f>IF(Glutamine!#REF!&gt;0,Glutamine!#REF!+Glutamine!#REF!*Glutamine!#REF!/'In Process Calc.'!#REF!,"")</f>
        <v>#REF!</v>
      </c>
      <c r="AB14" s="243" t="e">
        <f>IF(Glutamine!#REF!&gt;0,Glutamine!#REF!+Glutamine!#REF!*Glutamine!#REF!/'In Process Calc.'!#REF!,"")</f>
        <v>#REF!</v>
      </c>
      <c r="AC14" s="243" t="e">
        <f>IF(Glutamine!#REF!&gt;0,Glutamine!#REF!+Glutamine!#REF!*Glutamine!#REF!/'In Process Calc.'!#REF!,"")</f>
        <v>#REF!</v>
      </c>
      <c r="AD14" s="243" t="e">
        <f>IF(Glutamine!#REF!&gt;0,Glutamine!#REF!+Glutamine!#REF!*Glutamine!#REF!/'In Process Calc.'!#REF!,"")</f>
        <v>#REF!</v>
      </c>
      <c r="AE14" s="243" t="e">
        <f>IF(Glutamine!#REF!&gt;0,Glutamine!#REF!+Glutamine!#REF!*Glutamine!#REF!/'In Process Calc.'!#REF!,"")</f>
        <v>#REF!</v>
      </c>
      <c r="AF14" s="243" t="e">
        <f>IF(Glutamine!#REF!&gt;0,Glutamine!#REF!+Glutamine!#REF!*Glutamine!#REF!/'In Process Calc.'!#REF!,"")</f>
        <v>#REF!</v>
      </c>
      <c r="AG14" s="243" t="e">
        <f>IF(Glutamine!#REF!&gt;0,Glutamine!#REF!+Glutamine!#REF!*Glutamine!#REF!/'In Process Calc.'!#REF!,"")</f>
        <v>#REF!</v>
      </c>
      <c r="AH14" s="243" t="e">
        <f>IF(Glutamine!#REF!&gt;0,Glutamine!#REF!+Glutamine!#REF!*Glutamine!#REF!/'In Process Calc.'!#REF!,"")</f>
        <v>#REF!</v>
      </c>
      <c r="AI14" s="243" t="e">
        <f>IF(Glutamine!#REF!&gt;0,Glutamine!#REF!+Glutamine!#REF!*Glutamine!#REF!/'In Process Calc.'!#REF!,"")</f>
        <v>#REF!</v>
      </c>
      <c r="AJ14" s="243" t="e">
        <f>IF(Glutamine!#REF!&gt;0,Glutamine!#REF!+Glutamine!#REF!*Glutamine!#REF!/'In Process Calc.'!#REF!,"")</f>
        <v>#REF!</v>
      </c>
      <c r="AK14" s="243" t="e">
        <f>IF(Glutamine!#REF!&gt;0,Glutamine!#REF!+Glutamine!#REF!*Glutamine!#REF!/'In Process Calc.'!#REF!,"")</f>
        <v>#REF!</v>
      </c>
      <c r="AL14" s="243" t="e">
        <f>IF(Glutamine!#REF!&gt;0,Glutamine!#REF!+Glutamine!#REF!*Glutamine!#REF!/'In Process Calc.'!#REF!,"")</f>
        <v>#REF!</v>
      </c>
      <c r="AM14" s="243" t="e">
        <f>IF(Glutamine!#REF!&gt;0,Glutamine!#REF!+Glutamine!#REF!*Glutamine!#REF!/'In Process Calc.'!#REF!,"")</f>
        <v>#REF!</v>
      </c>
      <c r="AN14" s="243" t="e">
        <f>IF(Glutamine!#REF!&gt;0,Glutamine!#REF!+Glutamine!#REF!*Glutamine!#REF!/'In Process Calc.'!#REF!,"")</f>
        <v>#REF!</v>
      </c>
      <c r="AO14" s="243" t="e">
        <f>IF(Glutamine!#REF!&gt;0,Glutamine!#REF!+Glutamine!#REF!*Glutamine!#REF!/'In Process Calc.'!#REF!,"")</f>
        <v>#REF!</v>
      </c>
      <c r="AP14" s="243" t="e">
        <f>IF(Glutamine!#REF!&gt;0,Glutamine!#REF!+Glutamine!#REF!*Glutamine!#REF!/'In Process Calc.'!#REF!,"")</f>
        <v>#REF!</v>
      </c>
      <c r="AQ14" s="243" t="e">
        <f>IF(Glutamine!#REF!&gt;0,Glutamine!#REF!+Glutamine!#REF!*Glutamine!#REF!/'In Process Calc.'!#REF!,"")</f>
        <v>#REF!</v>
      </c>
      <c r="AR14" s="243" t="e">
        <f>IF(Glutamine!#REF!&gt;0,Glutamine!#REF!,"")</f>
        <v>#REF!</v>
      </c>
      <c r="AS14" s="243" t="e">
        <f>IF(Glutamine!#REF!&gt;0,Glutamine!#REF!,"")</f>
        <v>#REF!</v>
      </c>
      <c r="AT14" s="243" t="e">
        <f>IF(Glutamine!#REF!&gt;0,Glutamine!#REF!,"")</f>
        <v>#REF!</v>
      </c>
      <c r="AU14" s="243" t="e">
        <f>IF(Glutamine!#REF!&gt;0,Glutamine!#REF!,"")</f>
        <v>#REF!</v>
      </c>
      <c r="AV14" s="243" t="e">
        <f>IF(Glutamine!#REF!&gt;0,Glutamine!#REF!,"")</f>
        <v>#REF!</v>
      </c>
      <c r="AW14" s="243" t="e">
        <f>IF(Glutamine!#REF!&gt;0,Glutamine!#REF!,"")</f>
        <v>#REF!</v>
      </c>
      <c r="AX14" s="243" t="e">
        <f>IF(Glutamine!#REF!&gt;0,Glutamine!#REF!,"")</f>
        <v>#REF!</v>
      </c>
      <c r="AY14" s="243" t="e">
        <f>IF(Glutamine!#REF!&gt;0,Glutamine!#REF!,"")</f>
        <v>#REF!</v>
      </c>
      <c r="AZ14" s="243" t="e">
        <f>IF(Glutamine!#REF!&gt;0,Glutamine!#REF!,"")</f>
        <v>#REF!</v>
      </c>
      <c r="BA14" s="243" t="e">
        <f>IF(Glutamine!#REF!&gt;0,Glutamine!#REF!,"")</f>
        <v>#REF!</v>
      </c>
      <c r="BB14" s="243" t="e">
        <f>IF(Glutamine!#REF!&gt;0,Glutamine!#REF!,"")</f>
        <v>#REF!</v>
      </c>
      <c r="BC14" s="243" t="e">
        <f>IF(Glutamine!#REF!&gt;0,Glutamine!#REF!,"")</f>
        <v>#REF!</v>
      </c>
      <c r="BD14" s="243" t="e">
        <f>IF(Glutamine!#REF!&gt;0,Glutamine!#REF!,"")</f>
        <v>#REF!</v>
      </c>
      <c r="BE14" s="243" t="e">
        <f>IF(Glutamine!#REF!&gt;0,Glutamine!#REF!,"")</f>
        <v>#REF!</v>
      </c>
      <c r="BF14" s="243" t="e">
        <f>IF(Glutamine!#REF!&gt;0,Glutamine!#REF!,"")</f>
        <v>#REF!</v>
      </c>
      <c r="BG14" s="243" t="e">
        <f>IF(Glutamine!#REF!&gt;0,Glutamine!#REF!,"")</f>
        <v>#REF!</v>
      </c>
      <c r="BH14" s="243" t="e">
        <f>IF(Glutamine!#REF!&gt;0,Glutamine!#REF!,"")</f>
        <v>#REF!</v>
      </c>
      <c r="BI14" s="243" t="e">
        <f>IF(Glutamine!#REF!&gt;0,Glutamine!#REF!,"")</f>
        <v>#REF!</v>
      </c>
      <c r="BJ14" s="243" t="e">
        <f>IF(Glutamine!#REF!&gt;0,Glutamine!#REF!,"")</f>
        <v>#REF!</v>
      </c>
      <c r="BK14" s="243" t="e">
        <f>IF(Glutamine!#REF!&gt;0,Glutamine!#REF!,"")</f>
        <v>#REF!</v>
      </c>
      <c r="BL14" s="243" t="e">
        <f>IF(Glutamine!#REF!&gt;0,Glutamine!#REF!,"")</f>
        <v>#REF!</v>
      </c>
      <c r="BM14" s="243" t="e">
        <f>IF(Glutamine!#REF!&gt;0,Glutamine!#REF!,"")</f>
        <v>#REF!</v>
      </c>
      <c r="BN14" s="243" t="e">
        <f>IF(Glutamine!#REF!&gt;0,'In Process Calc.'!#REF!,"")</f>
        <v>#REF!</v>
      </c>
      <c r="BO14" s="243" t="e">
        <f>IF(Glutamine!#REF!&gt;0,'In Process Calc.'!#REF!,"")</f>
        <v>#REF!</v>
      </c>
    </row>
    <row r="15" spans="1:67">
      <c r="A15" s="238" t="e">
        <f>IF(Glutamine!#REF!&gt;0,Glutamine!$B$1,"")</f>
        <v>#REF!</v>
      </c>
      <c r="B15" s="238" t="e">
        <f>IF(Glutamine!#REF!&gt;0,Glutamine!#REF!+0.1,"")</f>
        <v>#REF!</v>
      </c>
      <c r="C15" s="242" t="e">
        <f>IF(Glutamine!#REF!&gt;0,Glutamine!#REF!,"")</f>
        <v>#REF!</v>
      </c>
      <c r="D15" s="247" t="e">
        <f>IF(Glutamine!#REF!&gt;0,Glutamine!#REF!,"")</f>
        <v>#REF!</v>
      </c>
      <c r="E15" s="238" t="e">
        <f>IF(Glutamine!#REF!&gt;0,Glutamine!#REF!,"")</f>
        <v>#REF!</v>
      </c>
      <c r="F15" s="238" t="e">
        <f>IF(Glutamine!#REF!&gt;0,Glutamine!#REF!,"")</f>
        <v>#REF!</v>
      </c>
      <c r="G15" s="238" t="e">
        <f>IF(Glutamine!#REF!&gt;0,Glutamine!#REF!,"")</f>
        <v>#REF!</v>
      </c>
      <c r="H15" s="243" t="e">
        <f>IF(Glutamine!#REF!&gt;0,Glutamine!#REF!,"")</f>
        <v>#REF!</v>
      </c>
      <c r="I15" s="243" t="e">
        <f>IF(Glutamine!#REF!&gt;0,Glutamine!#REF!,"")</f>
        <v>#REF!</v>
      </c>
      <c r="J15" s="243" t="e">
        <f>IF(Glutamine!#REF!&gt;0,Glutamine!#REF!,"")</f>
        <v>#REF!</v>
      </c>
      <c r="K15" s="243" t="e">
        <f>IF(Glutamine!#REF!&gt;0,Glutamine!#REF!,"")</f>
        <v>#REF!</v>
      </c>
      <c r="L15" s="238" t="e">
        <f>IF(Glutamine!#REF!&gt;0,Glutamine!#REF!,"")</f>
        <v>#REF!</v>
      </c>
      <c r="M15" s="238" t="e">
        <f>IF(Glutamine!#REF!&gt;0,Glutamine!#REF!,"")</f>
        <v>#REF!</v>
      </c>
      <c r="N15" s="238" t="e">
        <f>IF(Glutamine!#REF!&gt;0,Glutamine!#REF!,"")</f>
        <v>#REF!</v>
      </c>
      <c r="O15" s="238" t="e">
        <f>IF(Glutamine!#REF!&gt;0,Glutamine!#REF!,"")</f>
        <v>#REF!</v>
      </c>
      <c r="P15" s="238" t="e">
        <f>IF(Glutamine!#REF!&gt;0,Glutamine!#REF!,"")</f>
        <v>#REF!</v>
      </c>
      <c r="Q15" s="238" t="e">
        <f>IF(Glutamine!#REF!&gt;0,Glutamine!#REF!,"")</f>
        <v>#REF!</v>
      </c>
      <c r="R15" s="238" t="e">
        <f>IF(Glutamine!#REF!&gt;0,Glutamine!#REF!,"")</f>
        <v>#REF!</v>
      </c>
      <c r="S15" s="238" t="e">
        <f>IF(Glutamine!#REF!&gt;0,Glutamine!#REF!,"")</f>
        <v>#REF!</v>
      </c>
      <c r="T15" s="243" t="e">
        <f>IF(Glutamine!#REF!&gt;0,Glutamine!#REF!+Glutamine!#REF!*Glutamine!#REF!/'In Process Calc.'!#REF!,"")</f>
        <v>#REF!</v>
      </c>
      <c r="U15" s="243" t="e">
        <f>IF(Glutamine!#REF!&gt;0,Glutamine!#REF!+Glutamine!#REF!*Glutamine!#REF!/'In Process Calc.'!#REF!,"")</f>
        <v>#REF!</v>
      </c>
      <c r="V15" s="243" t="e">
        <f>IF(Glutamine!#REF!&gt;0,Glutamine!#REF!+Glutamine!#REF!*Glutamine!#REF!/'In Process Calc.'!#REF!,"")</f>
        <v>#REF!</v>
      </c>
      <c r="W15" s="243" t="e">
        <f>IF(Glutamine!#REF!&gt;0,Glutamine!#REF!+Glutamine!#REF!*Glutamine!#REF!/'In Process Calc.'!#REF!,"")</f>
        <v>#REF!</v>
      </c>
      <c r="X15" s="243" t="e">
        <f>IF(Glutamine!#REF!&gt;0,Glutamine!#REF!+Glutamine!#REF!*Glutamine!#REF!/'In Process Calc.'!#REF!,"")</f>
        <v>#REF!</v>
      </c>
      <c r="Y15" s="243" t="e">
        <f>IF(Glutamine!#REF!&gt;0,Glutamine!#REF!+Glutamine!#REF!*Glutamine!#REF!/'In Process Calc.'!#REF!,"")</f>
        <v>#REF!</v>
      </c>
      <c r="Z15" s="243" t="e">
        <f>IF(Glutamine!#REF!&gt;0,Glutamine!#REF!+Glutamine!#REF!*Glutamine!#REF!/'In Process Calc.'!#REF!,"")</f>
        <v>#REF!</v>
      </c>
      <c r="AA15" s="243" t="e">
        <f>IF(Glutamine!#REF!&gt;0,Glutamine!#REF!+Glutamine!#REF!*Glutamine!#REF!/'In Process Calc.'!#REF!,"")</f>
        <v>#REF!</v>
      </c>
      <c r="AB15" s="243" t="e">
        <f>IF(Glutamine!#REF!&gt;0,Glutamine!#REF!+Glutamine!#REF!*Glutamine!#REF!/'In Process Calc.'!#REF!,"")</f>
        <v>#REF!</v>
      </c>
      <c r="AC15" s="243" t="e">
        <f>IF(Glutamine!#REF!&gt;0,Glutamine!#REF!+Glutamine!#REF!*Glutamine!#REF!/'In Process Calc.'!#REF!,"")</f>
        <v>#REF!</v>
      </c>
      <c r="AD15" s="243" t="e">
        <f>IF(Glutamine!#REF!&gt;0,Glutamine!#REF!+Glutamine!#REF!*Glutamine!#REF!/'In Process Calc.'!#REF!,"")</f>
        <v>#REF!</v>
      </c>
      <c r="AE15" s="243" t="e">
        <f>IF(Glutamine!#REF!&gt;0,Glutamine!#REF!+Glutamine!#REF!*Glutamine!#REF!/'In Process Calc.'!#REF!,"")</f>
        <v>#REF!</v>
      </c>
      <c r="AF15" s="243" t="e">
        <f>IF(Glutamine!#REF!&gt;0,Glutamine!#REF!+Glutamine!#REF!*Glutamine!#REF!/'In Process Calc.'!#REF!,"")</f>
        <v>#REF!</v>
      </c>
      <c r="AG15" s="243" t="e">
        <f>IF(Glutamine!#REF!&gt;0,Glutamine!#REF!+Glutamine!#REF!*Glutamine!#REF!/'In Process Calc.'!#REF!,"")</f>
        <v>#REF!</v>
      </c>
      <c r="AH15" s="243" t="e">
        <f>IF(Glutamine!#REF!&gt;0,Glutamine!#REF!+Glutamine!#REF!*Glutamine!#REF!/'In Process Calc.'!#REF!,"")</f>
        <v>#REF!</v>
      </c>
      <c r="AI15" s="243" t="e">
        <f>IF(Glutamine!#REF!&gt;0,Glutamine!#REF!+Glutamine!#REF!*Glutamine!#REF!/'In Process Calc.'!#REF!,"")</f>
        <v>#REF!</v>
      </c>
      <c r="AJ15" s="243" t="e">
        <f>IF(Glutamine!#REF!&gt;0,Glutamine!#REF!+Glutamine!#REF!*Glutamine!#REF!/'In Process Calc.'!#REF!,"")</f>
        <v>#REF!</v>
      </c>
      <c r="AK15" s="243" t="e">
        <f>IF(Glutamine!#REF!&gt;0,Glutamine!#REF!+Glutamine!#REF!*Glutamine!#REF!/'In Process Calc.'!#REF!,"")</f>
        <v>#REF!</v>
      </c>
      <c r="AL15" s="243" t="e">
        <f>IF(Glutamine!#REF!&gt;0,Glutamine!#REF!+Glutamine!#REF!*Glutamine!#REF!/'In Process Calc.'!#REF!,"")</f>
        <v>#REF!</v>
      </c>
      <c r="AM15" s="243" t="e">
        <f>IF(Glutamine!#REF!&gt;0,Glutamine!#REF!+Glutamine!#REF!*Glutamine!#REF!/'In Process Calc.'!#REF!,"")</f>
        <v>#REF!</v>
      </c>
      <c r="AN15" s="243" t="e">
        <f>IF(Glutamine!#REF!&gt;0,Glutamine!#REF!+Glutamine!#REF!*Glutamine!#REF!/'In Process Calc.'!#REF!,"")</f>
        <v>#REF!</v>
      </c>
      <c r="AO15" s="243" t="e">
        <f>IF(Glutamine!#REF!&gt;0,Glutamine!#REF!+Glutamine!#REF!*Glutamine!#REF!/'In Process Calc.'!#REF!,"")</f>
        <v>#REF!</v>
      </c>
      <c r="AP15" s="243" t="e">
        <f>IF(Glutamine!#REF!&gt;0,Glutamine!#REF!+Glutamine!#REF!*Glutamine!#REF!/'In Process Calc.'!#REF!,"")</f>
        <v>#REF!</v>
      </c>
      <c r="AQ15" s="243" t="e">
        <f>IF(Glutamine!#REF!&gt;0,Glutamine!#REF!+Glutamine!#REF!*Glutamine!#REF!/'In Process Calc.'!#REF!,"")</f>
        <v>#REF!</v>
      </c>
      <c r="AR15" s="243" t="e">
        <f>IF(Glutamine!#REF!&gt;0,Glutamine!#REF!,"")</f>
        <v>#REF!</v>
      </c>
      <c r="AS15" s="243" t="e">
        <f>IF(Glutamine!#REF!&gt;0,Glutamine!#REF!,"")</f>
        <v>#REF!</v>
      </c>
      <c r="AT15" s="243" t="e">
        <f>IF(Glutamine!#REF!&gt;0,Glutamine!#REF!,"")</f>
        <v>#REF!</v>
      </c>
      <c r="AU15" s="243" t="e">
        <f>IF(Glutamine!#REF!&gt;0,Glutamine!#REF!,"")</f>
        <v>#REF!</v>
      </c>
      <c r="AV15" s="243" t="e">
        <f>IF(Glutamine!#REF!&gt;0,Glutamine!#REF!,"")</f>
        <v>#REF!</v>
      </c>
      <c r="AW15" s="243" t="e">
        <f>IF(Glutamine!#REF!&gt;0,Glutamine!#REF!,"")</f>
        <v>#REF!</v>
      </c>
      <c r="AX15" s="243" t="e">
        <f>IF(Glutamine!#REF!&gt;0,Glutamine!#REF!,"")</f>
        <v>#REF!</v>
      </c>
      <c r="AY15" s="243" t="e">
        <f>IF(Glutamine!#REF!&gt;0,Glutamine!#REF!,"")</f>
        <v>#REF!</v>
      </c>
      <c r="AZ15" s="243" t="e">
        <f>IF(Glutamine!#REF!&gt;0,Glutamine!#REF!,"")</f>
        <v>#REF!</v>
      </c>
      <c r="BA15" s="243" t="e">
        <f>IF(Glutamine!#REF!&gt;0,Glutamine!#REF!,"")</f>
        <v>#REF!</v>
      </c>
      <c r="BB15" s="243" t="e">
        <f>IF(Glutamine!#REF!&gt;0,Glutamine!#REF!,"")</f>
        <v>#REF!</v>
      </c>
      <c r="BC15" s="243" t="e">
        <f>IF(Glutamine!#REF!&gt;0,Glutamine!#REF!,"")</f>
        <v>#REF!</v>
      </c>
      <c r="BD15" s="243" t="e">
        <f>IF(Glutamine!#REF!&gt;0,Glutamine!#REF!,"")</f>
        <v>#REF!</v>
      </c>
      <c r="BE15" s="243" t="e">
        <f>IF(Glutamine!#REF!&gt;0,Glutamine!#REF!,"")</f>
        <v>#REF!</v>
      </c>
      <c r="BF15" s="243" t="e">
        <f>IF(Glutamine!#REF!&gt;0,Glutamine!#REF!,"")</f>
        <v>#REF!</v>
      </c>
      <c r="BG15" s="243" t="e">
        <f>IF(Glutamine!#REF!&gt;0,Glutamine!#REF!,"")</f>
        <v>#REF!</v>
      </c>
      <c r="BH15" s="243" t="e">
        <f>IF(Glutamine!#REF!&gt;0,Glutamine!#REF!,"")</f>
        <v>#REF!</v>
      </c>
      <c r="BI15" s="243" t="e">
        <f>IF(Glutamine!#REF!&gt;0,Glutamine!#REF!,"")</f>
        <v>#REF!</v>
      </c>
      <c r="BJ15" s="243" t="e">
        <f>IF(Glutamine!#REF!&gt;0,Glutamine!#REF!,"")</f>
        <v>#REF!</v>
      </c>
      <c r="BK15" s="243" t="e">
        <f>IF(Glutamine!#REF!&gt;0,Glutamine!#REF!,"")</f>
        <v>#REF!</v>
      </c>
      <c r="BL15" s="243" t="e">
        <f>IF(Glutamine!#REF!&gt;0,Glutamine!#REF!,"")</f>
        <v>#REF!</v>
      </c>
      <c r="BM15" s="243" t="e">
        <f>IF(Glutamine!#REF!&gt;0,Glutamine!#REF!,"")</f>
        <v>#REF!</v>
      </c>
      <c r="BN15" s="243" t="e">
        <f>IF(Glutamine!#REF!&gt;0,'In Process Calc.'!#REF!,"")</f>
        <v>#REF!</v>
      </c>
      <c r="BO15" s="243" t="e">
        <f>IF(Glutamine!#REF!&gt;0,'In Process Calc.'!#REF!,"")</f>
        <v>#REF!</v>
      </c>
    </row>
    <row r="16" spans="1:67">
      <c r="A16" s="238" t="e">
        <f>IF(Glutamine!#REF!&gt;0,Glutamine!$B$1,"")</f>
        <v>#REF!</v>
      </c>
      <c r="B16" s="238" t="e">
        <f>IF(Glutamine!#REF!&gt;0,Glutamine!#REF!+0.1,"")</f>
        <v>#REF!</v>
      </c>
      <c r="C16" s="242" t="e">
        <f>IF(Glutamine!#REF!&gt;0,Glutamine!#REF!,"")</f>
        <v>#REF!</v>
      </c>
      <c r="D16" s="247" t="e">
        <f>IF(Glutamine!#REF!&gt;0,Glutamine!#REF!,"")</f>
        <v>#REF!</v>
      </c>
      <c r="E16" s="238" t="e">
        <f>IF(Glutamine!#REF!&gt;0,Glutamine!#REF!,"")</f>
        <v>#REF!</v>
      </c>
      <c r="F16" s="238" t="e">
        <f>IF(Glutamine!#REF!&gt;0,Glutamine!#REF!,"")</f>
        <v>#REF!</v>
      </c>
      <c r="G16" s="238" t="e">
        <f>IF(Glutamine!#REF!&gt;0,Glutamine!#REF!,"")</f>
        <v>#REF!</v>
      </c>
      <c r="H16" s="243" t="e">
        <f>IF(Glutamine!#REF!&gt;0,Glutamine!#REF!,"")</f>
        <v>#REF!</v>
      </c>
      <c r="I16" s="243" t="e">
        <f>IF(Glutamine!#REF!&gt;0,Glutamine!#REF!,"")</f>
        <v>#REF!</v>
      </c>
      <c r="J16" s="243" t="e">
        <f>IF(Glutamine!#REF!&gt;0,Glutamine!#REF!,"")</f>
        <v>#REF!</v>
      </c>
      <c r="K16" s="243" t="e">
        <f>IF(Glutamine!#REF!&gt;0,Glutamine!#REF!,"")</f>
        <v>#REF!</v>
      </c>
      <c r="L16" s="238" t="e">
        <f>IF(Glutamine!#REF!&gt;0,Glutamine!#REF!,"")</f>
        <v>#REF!</v>
      </c>
      <c r="M16" s="238" t="e">
        <f>IF(Glutamine!#REF!&gt;0,Glutamine!#REF!,"")</f>
        <v>#REF!</v>
      </c>
      <c r="N16" s="238" t="e">
        <f>IF(Glutamine!#REF!&gt;0,Glutamine!#REF!,"")</f>
        <v>#REF!</v>
      </c>
      <c r="O16" s="238" t="e">
        <f>IF(Glutamine!#REF!&gt;0,Glutamine!#REF!,"")</f>
        <v>#REF!</v>
      </c>
      <c r="P16" s="238" t="e">
        <f>IF(Glutamine!#REF!&gt;0,Glutamine!#REF!,"")</f>
        <v>#REF!</v>
      </c>
      <c r="Q16" s="238" t="e">
        <f>IF(Glutamine!#REF!&gt;0,Glutamine!#REF!,"")</f>
        <v>#REF!</v>
      </c>
      <c r="R16" s="238" t="e">
        <f>IF(Glutamine!#REF!&gt;0,Glutamine!#REF!,"")</f>
        <v>#REF!</v>
      </c>
      <c r="S16" s="238" t="e">
        <f>IF(Glutamine!#REF!&gt;0,Glutamine!#REF!,"")</f>
        <v>#REF!</v>
      </c>
      <c r="T16" s="243" t="e">
        <f>IF(Glutamine!#REF!&gt;0,Glutamine!#REF!+Glutamine!#REF!*Glutamine!#REF!/'In Process Calc.'!#REF!,"")</f>
        <v>#REF!</v>
      </c>
      <c r="U16" s="243" t="e">
        <f>IF(Glutamine!#REF!&gt;0,Glutamine!#REF!+Glutamine!#REF!*Glutamine!#REF!/'In Process Calc.'!#REF!,"")</f>
        <v>#REF!</v>
      </c>
      <c r="V16" s="243" t="e">
        <f>IF(Glutamine!#REF!&gt;0,Glutamine!#REF!+Glutamine!#REF!*Glutamine!#REF!/'In Process Calc.'!#REF!,"")</f>
        <v>#REF!</v>
      </c>
      <c r="W16" s="243" t="e">
        <f>IF(Glutamine!#REF!&gt;0,Glutamine!#REF!+Glutamine!#REF!*Glutamine!#REF!/'In Process Calc.'!#REF!,"")</f>
        <v>#REF!</v>
      </c>
      <c r="X16" s="243" t="e">
        <f>IF(Glutamine!#REF!&gt;0,Glutamine!#REF!+Glutamine!#REF!*Glutamine!#REF!/'In Process Calc.'!#REF!,"")</f>
        <v>#REF!</v>
      </c>
      <c r="Y16" s="243" t="e">
        <f>IF(Glutamine!#REF!&gt;0,Glutamine!#REF!+Glutamine!#REF!*Glutamine!#REF!/'In Process Calc.'!#REF!,"")</f>
        <v>#REF!</v>
      </c>
      <c r="Z16" s="243" t="e">
        <f>IF(Glutamine!#REF!&gt;0,Glutamine!#REF!+Glutamine!#REF!*Glutamine!#REF!/'In Process Calc.'!#REF!,"")</f>
        <v>#REF!</v>
      </c>
      <c r="AA16" s="243" t="e">
        <f>IF(Glutamine!#REF!&gt;0,Glutamine!#REF!+Glutamine!#REF!*Glutamine!#REF!/'In Process Calc.'!#REF!,"")</f>
        <v>#REF!</v>
      </c>
      <c r="AB16" s="243" t="e">
        <f>IF(Glutamine!#REF!&gt;0,Glutamine!#REF!+Glutamine!#REF!*Glutamine!#REF!/'In Process Calc.'!#REF!,"")</f>
        <v>#REF!</v>
      </c>
      <c r="AC16" s="243" t="e">
        <f>IF(Glutamine!#REF!&gt;0,Glutamine!#REF!+Glutamine!#REF!*Glutamine!#REF!/'In Process Calc.'!#REF!,"")</f>
        <v>#REF!</v>
      </c>
      <c r="AD16" s="243" t="e">
        <f>IF(Glutamine!#REF!&gt;0,Glutamine!#REF!+Glutamine!#REF!*Glutamine!#REF!/'In Process Calc.'!#REF!,"")</f>
        <v>#REF!</v>
      </c>
      <c r="AE16" s="243" t="e">
        <f>IF(Glutamine!#REF!&gt;0,Glutamine!#REF!+Glutamine!#REF!*Glutamine!#REF!/'In Process Calc.'!#REF!,"")</f>
        <v>#REF!</v>
      </c>
      <c r="AF16" s="243" t="e">
        <f>IF(Glutamine!#REF!&gt;0,Glutamine!#REF!+Glutamine!#REF!*Glutamine!#REF!/'In Process Calc.'!#REF!,"")</f>
        <v>#REF!</v>
      </c>
      <c r="AG16" s="243" t="e">
        <f>IF(Glutamine!#REF!&gt;0,Glutamine!#REF!+Glutamine!#REF!*Glutamine!#REF!/'In Process Calc.'!#REF!,"")</f>
        <v>#REF!</v>
      </c>
      <c r="AH16" s="243" t="e">
        <f>IF(Glutamine!#REF!&gt;0,Glutamine!#REF!+Glutamine!#REF!*Glutamine!#REF!/'In Process Calc.'!#REF!,"")</f>
        <v>#REF!</v>
      </c>
      <c r="AI16" s="243" t="e">
        <f>IF(Glutamine!#REF!&gt;0,Glutamine!#REF!+Glutamine!#REF!*Glutamine!#REF!/'In Process Calc.'!#REF!,"")</f>
        <v>#REF!</v>
      </c>
      <c r="AJ16" s="243" t="e">
        <f>IF(Glutamine!#REF!&gt;0,Glutamine!#REF!+Glutamine!#REF!*Glutamine!#REF!/'In Process Calc.'!#REF!,"")</f>
        <v>#REF!</v>
      </c>
      <c r="AK16" s="243" t="e">
        <f>IF(Glutamine!#REF!&gt;0,Glutamine!#REF!+Glutamine!#REF!*Glutamine!#REF!/'In Process Calc.'!#REF!,"")</f>
        <v>#REF!</v>
      </c>
      <c r="AL16" s="243" t="e">
        <f>IF(Glutamine!#REF!&gt;0,Glutamine!#REF!+Glutamine!#REF!*Glutamine!#REF!/'In Process Calc.'!#REF!,"")</f>
        <v>#REF!</v>
      </c>
      <c r="AM16" s="243" t="e">
        <f>IF(Glutamine!#REF!&gt;0,Glutamine!#REF!+Glutamine!#REF!*Glutamine!#REF!/'In Process Calc.'!#REF!,"")</f>
        <v>#REF!</v>
      </c>
      <c r="AN16" s="243" t="e">
        <f>IF(Glutamine!#REF!&gt;0,Glutamine!#REF!+Glutamine!#REF!*Glutamine!#REF!/'In Process Calc.'!#REF!,"")</f>
        <v>#REF!</v>
      </c>
      <c r="AO16" s="243" t="e">
        <f>IF(Glutamine!#REF!&gt;0,Glutamine!#REF!+Glutamine!#REF!*Glutamine!#REF!/'In Process Calc.'!#REF!,"")</f>
        <v>#REF!</v>
      </c>
      <c r="AP16" s="243" t="e">
        <f>IF(Glutamine!#REF!&gt;0,Glutamine!#REF!+Glutamine!#REF!*Glutamine!#REF!/'In Process Calc.'!#REF!,"")</f>
        <v>#REF!</v>
      </c>
      <c r="AQ16" s="243" t="e">
        <f>IF(Glutamine!#REF!&gt;0,Glutamine!#REF!+Glutamine!#REF!*Glutamine!#REF!/'In Process Calc.'!#REF!,"")</f>
        <v>#REF!</v>
      </c>
      <c r="AR16" s="243" t="e">
        <f>IF(Glutamine!#REF!&gt;0,Glutamine!#REF!,"")</f>
        <v>#REF!</v>
      </c>
      <c r="AS16" s="243" t="e">
        <f>IF(Glutamine!#REF!&gt;0,Glutamine!#REF!,"")</f>
        <v>#REF!</v>
      </c>
      <c r="AT16" s="243" t="e">
        <f>IF(Glutamine!#REF!&gt;0,Glutamine!#REF!,"")</f>
        <v>#REF!</v>
      </c>
      <c r="AU16" s="243" t="e">
        <f>IF(Glutamine!#REF!&gt;0,Glutamine!#REF!,"")</f>
        <v>#REF!</v>
      </c>
      <c r="AV16" s="243" t="e">
        <f>IF(Glutamine!#REF!&gt;0,Glutamine!#REF!,"")</f>
        <v>#REF!</v>
      </c>
      <c r="AW16" s="243" t="e">
        <f>IF(Glutamine!#REF!&gt;0,Glutamine!#REF!,"")</f>
        <v>#REF!</v>
      </c>
      <c r="AX16" s="243" t="e">
        <f>IF(Glutamine!#REF!&gt;0,Glutamine!#REF!,"")</f>
        <v>#REF!</v>
      </c>
      <c r="AY16" s="243" t="e">
        <f>IF(Glutamine!#REF!&gt;0,Glutamine!#REF!,"")</f>
        <v>#REF!</v>
      </c>
      <c r="AZ16" s="243" t="e">
        <f>IF(Glutamine!#REF!&gt;0,Glutamine!#REF!,"")</f>
        <v>#REF!</v>
      </c>
      <c r="BA16" s="243" t="e">
        <f>IF(Glutamine!#REF!&gt;0,Glutamine!#REF!,"")</f>
        <v>#REF!</v>
      </c>
      <c r="BB16" s="243" t="e">
        <f>IF(Glutamine!#REF!&gt;0,Glutamine!#REF!,"")</f>
        <v>#REF!</v>
      </c>
      <c r="BC16" s="243" t="e">
        <f>IF(Glutamine!#REF!&gt;0,Glutamine!#REF!,"")</f>
        <v>#REF!</v>
      </c>
      <c r="BD16" s="243" t="e">
        <f>IF(Glutamine!#REF!&gt;0,Glutamine!#REF!,"")</f>
        <v>#REF!</v>
      </c>
      <c r="BE16" s="243" t="e">
        <f>IF(Glutamine!#REF!&gt;0,Glutamine!#REF!,"")</f>
        <v>#REF!</v>
      </c>
      <c r="BF16" s="243" t="e">
        <f>IF(Glutamine!#REF!&gt;0,Glutamine!#REF!,"")</f>
        <v>#REF!</v>
      </c>
      <c r="BG16" s="243" t="e">
        <f>IF(Glutamine!#REF!&gt;0,Glutamine!#REF!,"")</f>
        <v>#REF!</v>
      </c>
      <c r="BH16" s="243" t="e">
        <f>IF(Glutamine!#REF!&gt;0,Glutamine!#REF!,"")</f>
        <v>#REF!</v>
      </c>
      <c r="BI16" s="243" t="e">
        <f>IF(Glutamine!#REF!&gt;0,Glutamine!#REF!,"")</f>
        <v>#REF!</v>
      </c>
      <c r="BJ16" s="243" t="e">
        <f>IF(Glutamine!#REF!&gt;0,Glutamine!#REF!,"")</f>
        <v>#REF!</v>
      </c>
      <c r="BK16" s="243" t="e">
        <f>IF(Glutamine!#REF!&gt;0,Glutamine!#REF!,"")</f>
        <v>#REF!</v>
      </c>
      <c r="BL16" s="243" t="e">
        <f>IF(Glutamine!#REF!&gt;0,Glutamine!#REF!,"")</f>
        <v>#REF!</v>
      </c>
      <c r="BM16" s="243" t="e">
        <f>IF(Glutamine!#REF!&gt;0,Glutamine!#REF!,"")</f>
        <v>#REF!</v>
      </c>
      <c r="BN16" s="243" t="e">
        <f>IF(Glutamine!#REF!&gt;0,'In Process Calc.'!#REF!,"")</f>
        <v>#REF!</v>
      </c>
      <c r="BO16" s="243" t="e">
        <f>IF(Glutamine!#REF!&gt;0,'In Process Calc.'!#REF!,"")</f>
        <v>#REF!</v>
      </c>
    </row>
    <row r="17" spans="1:67">
      <c r="A17" s="238" t="e">
        <f>IF(Glutamine!#REF!&gt;0,Glutamine!$B$1,"")</f>
        <v>#REF!</v>
      </c>
      <c r="B17" s="238" t="e">
        <f>IF(Glutamine!#REF!&gt;0,Glutamine!#REF!+0.1,"")</f>
        <v>#REF!</v>
      </c>
      <c r="C17" s="242" t="e">
        <f>IF(Glutamine!#REF!&gt;0,Glutamine!#REF!,"")</f>
        <v>#REF!</v>
      </c>
      <c r="D17" s="247" t="e">
        <f>IF(Glutamine!#REF!&gt;0,Glutamine!#REF!,"")</f>
        <v>#REF!</v>
      </c>
      <c r="E17" s="238" t="e">
        <f>IF(Glutamine!#REF!&gt;0,Glutamine!#REF!,"")</f>
        <v>#REF!</v>
      </c>
      <c r="F17" s="238" t="e">
        <f>IF(Glutamine!#REF!&gt;0,Glutamine!#REF!,"")</f>
        <v>#REF!</v>
      </c>
      <c r="G17" s="238" t="e">
        <f>IF(Glutamine!#REF!&gt;0,Glutamine!#REF!,"")</f>
        <v>#REF!</v>
      </c>
      <c r="H17" s="243" t="e">
        <f>IF(Glutamine!#REF!&gt;0,Glutamine!#REF!,"")</f>
        <v>#REF!</v>
      </c>
      <c r="I17" s="243" t="e">
        <f>IF(Glutamine!#REF!&gt;0,Glutamine!#REF!,"")</f>
        <v>#REF!</v>
      </c>
      <c r="J17" s="243" t="e">
        <f>IF(Glutamine!#REF!&gt;0,Glutamine!#REF!,"")</f>
        <v>#REF!</v>
      </c>
      <c r="K17" s="243" t="e">
        <f>IF(Glutamine!#REF!&gt;0,Glutamine!#REF!,"")</f>
        <v>#REF!</v>
      </c>
      <c r="L17" s="238" t="e">
        <f>IF(Glutamine!#REF!&gt;0,Glutamine!#REF!,"")</f>
        <v>#REF!</v>
      </c>
      <c r="M17" s="238" t="e">
        <f>IF(Glutamine!#REF!&gt;0,Glutamine!#REF!,"")</f>
        <v>#REF!</v>
      </c>
      <c r="N17" s="238" t="e">
        <f>IF(Glutamine!#REF!&gt;0,Glutamine!#REF!,"")</f>
        <v>#REF!</v>
      </c>
      <c r="O17" s="238" t="e">
        <f>IF(Glutamine!#REF!&gt;0,Glutamine!#REF!,"")</f>
        <v>#REF!</v>
      </c>
      <c r="P17" s="238" t="e">
        <f>IF(Glutamine!#REF!&gt;0,Glutamine!#REF!,"")</f>
        <v>#REF!</v>
      </c>
      <c r="Q17" s="238" t="e">
        <f>IF(Glutamine!#REF!&gt;0,Glutamine!#REF!,"")</f>
        <v>#REF!</v>
      </c>
      <c r="R17" s="238" t="e">
        <f>IF(Glutamine!#REF!&gt;0,Glutamine!#REF!,"")</f>
        <v>#REF!</v>
      </c>
      <c r="S17" s="238" t="e">
        <f>IF(Glutamine!#REF!&gt;0,Glutamine!#REF!,"")</f>
        <v>#REF!</v>
      </c>
      <c r="T17" s="243" t="e">
        <f>IF(Glutamine!#REF!&gt;0,Glutamine!#REF!+Glutamine!#REF!*Glutamine!#REF!/'In Process Calc.'!#REF!,"")</f>
        <v>#REF!</v>
      </c>
      <c r="U17" s="243" t="e">
        <f>IF(Glutamine!#REF!&gt;0,Glutamine!#REF!+Glutamine!#REF!*Glutamine!#REF!/'In Process Calc.'!#REF!,"")</f>
        <v>#REF!</v>
      </c>
      <c r="V17" s="243" t="e">
        <f>IF(Glutamine!#REF!&gt;0,Glutamine!#REF!+Glutamine!#REF!*Glutamine!#REF!/'In Process Calc.'!#REF!,"")</f>
        <v>#REF!</v>
      </c>
      <c r="W17" s="243" t="e">
        <f>IF(Glutamine!#REF!&gt;0,Glutamine!#REF!+Glutamine!#REF!*Glutamine!#REF!/'In Process Calc.'!#REF!,"")</f>
        <v>#REF!</v>
      </c>
      <c r="X17" s="243" t="e">
        <f>IF(Glutamine!#REF!&gt;0,Glutamine!#REF!+Glutamine!#REF!*Glutamine!#REF!/'In Process Calc.'!#REF!,"")</f>
        <v>#REF!</v>
      </c>
      <c r="Y17" s="243" t="e">
        <f>IF(Glutamine!#REF!&gt;0,Glutamine!#REF!+Glutamine!#REF!*Glutamine!#REF!/'In Process Calc.'!#REF!,"")</f>
        <v>#REF!</v>
      </c>
      <c r="Z17" s="243" t="e">
        <f>IF(Glutamine!#REF!&gt;0,Glutamine!#REF!+Glutamine!#REF!*Glutamine!#REF!/'In Process Calc.'!#REF!,"")</f>
        <v>#REF!</v>
      </c>
      <c r="AA17" s="243" t="e">
        <f>IF(Glutamine!#REF!&gt;0,Glutamine!#REF!+Glutamine!#REF!*Glutamine!#REF!/'In Process Calc.'!#REF!,"")</f>
        <v>#REF!</v>
      </c>
      <c r="AB17" s="243" t="e">
        <f>IF(Glutamine!#REF!&gt;0,Glutamine!#REF!+Glutamine!#REF!*Glutamine!#REF!/'In Process Calc.'!#REF!,"")</f>
        <v>#REF!</v>
      </c>
      <c r="AC17" s="243" t="e">
        <f>IF(Glutamine!#REF!&gt;0,Glutamine!#REF!+Glutamine!#REF!*Glutamine!#REF!/'In Process Calc.'!#REF!,"")</f>
        <v>#REF!</v>
      </c>
      <c r="AD17" s="243" t="e">
        <f>IF(Glutamine!#REF!&gt;0,Glutamine!#REF!+Glutamine!#REF!*Glutamine!#REF!/'In Process Calc.'!#REF!,"")</f>
        <v>#REF!</v>
      </c>
      <c r="AE17" s="243" t="e">
        <f>IF(Glutamine!#REF!&gt;0,Glutamine!#REF!+Glutamine!#REF!*Glutamine!#REF!/'In Process Calc.'!#REF!,"")</f>
        <v>#REF!</v>
      </c>
      <c r="AF17" s="243" t="e">
        <f>IF(Glutamine!#REF!&gt;0,Glutamine!#REF!+Glutamine!#REF!*Glutamine!#REF!/'In Process Calc.'!#REF!,"")</f>
        <v>#REF!</v>
      </c>
      <c r="AG17" s="243" t="e">
        <f>IF(Glutamine!#REF!&gt;0,Glutamine!#REF!+Glutamine!#REF!*Glutamine!#REF!/'In Process Calc.'!#REF!,"")</f>
        <v>#REF!</v>
      </c>
      <c r="AH17" s="243" t="e">
        <f>IF(Glutamine!#REF!&gt;0,Glutamine!#REF!+Glutamine!#REF!*Glutamine!#REF!/'In Process Calc.'!#REF!,"")</f>
        <v>#REF!</v>
      </c>
      <c r="AI17" s="243" t="e">
        <f>IF(Glutamine!#REF!&gt;0,Glutamine!#REF!+Glutamine!#REF!*Glutamine!#REF!/'In Process Calc.'!#REF!,"")</f>
        <v>#REF!</v>
      </c>
      <c r="AJ17" s="243" t="e">
        <f>IF(Glutamine!#REF!&gt;0,Glutamine!#REF!+Glutamine!#REF!*Glutamine!#REF!/'In Process Calc.'!#REF!,"")</f>
        <v>#REF!</v>
      </c>
      <c r="AK17" s="243" t="e">
        <f>IF(Glutamine!#REF!&gt;0,Glutamine!#REF!+Glutamine!#REF!*Glutamine!#REF!/'In Process Calc.'!#REF!,"")</f>
        <v>#REF!</v>
      </c>
      <c r="AL17" s="243" t="e">
        <f>IF(Glutamine!#REF!&gt;0,Glutamine!#REF!+Glutamine!#REF!*Glutamine!#REF!/'In Process Calc.'!#REF!,"")</f>
        <v>#REF!</v>
      </c>
      <c r="AM17" s="243" t="e">
        <f>IF(Glutamine!#REF!&gt;0,Glutamine!#REF!+Glutamine!#REF!*Glutamine!#REF!/'In Process Calc.'!#REF!,"")</f>
        <v>#REF!</v>
      </c>
      <c r="AN17" s="243" t="e">
        <f>IF(Glutamine!#REF!&gt;0,Glutamine!#REF!+Glutamine!#REF!*Glutamine!#REF!/'In Process Calc.'!#REF!,"")</f>
        <v>#REF!</v>
      </c>
      <c r="AO17" s="243" t="e">
        <f>IF(Glutamine!#REF!&gt;0,Glutamine!#REF!+Glutamine!#REF!*Glutamine!#REF!/'In Process Calc.'!#REF!,"")</f>
        <v>#REF!</v>
      </c>
      <c r="AP17" s="243" t="e">
        <f>IF(Glutamine!#REF!&gt;0,Glutamine!#REF!+Glutamine!#REF!*Glutamine!#REF!/'In Process Calc.'!#REF!,"")</f>
        <v>#REF!</v>
      </c>
      <c r="AQ17" s="243" t="e">
        <f>IF(Glutamine!#REF!&gt;0,Glutamine!#REF!+Glutamine!#REF!*Glutamine!#REF!/'In Process Calc.'!#REF!,"")</f>
        <v>#REF!</v>
      </c>
      <c r="AR17" s="243" t="e">
        <f>IF(Glutamine!#REF!&gt;0,Glutamine!#REF!,"")</f>
        <v>#REF!</v>
      </c>
      <c r="AS17" s="243" t="e">
        <f>IF(Glutamine!#REF!&gt;0,Glutamine!#REF!,"")</f>
        <v>#REF!</v>
      </c>
      <c r="AT17" s="243" t="e">
        <f>IF(Glutamine!#REF!&gt;0,Glutamine!#REF!,"")</f>
        <v>#REF!</v>
      </c>
      <c r="AU17" s="243" t="e">
        <f>IF(Glutamine!#REF!&gt;0,Glutamine!#REF!,"")</f>
        <v>#REF!</v>
      </c>
      <c r="AV17" s="243" t="e">
        <f>IF(Glutamine!#REF!&gt;0,Glutamine!#REF!,"")</f>
        <v>#REF!</v>
      </c>
      <c r="AW17" s="243" t="e">
        <f>IF(Glutamine!#REF!&gt;0,Glutamine!#REF!,"")</f>
        <v>#REF!</v>
      </c>
      <c r="AX17" s="243" t="e">
        <f>IF(Glutamine!#REF!&gt;0,Glutamine!#REF!,"")</f>
        <v>#REF!</v>
      </c>
      <c r="AY17" s="243" t="e">
        <f>IF(Glutamine!#REF!&gt;0,Glutamine!#REF!,"")</f>
        <v>#REF!</v>
      </c>
      <c r="AZ17" s="243" t="e">
        <f>IF(Glutamine!#REF!&gt;0,Glutamine!#REF!,"")</f>
        <v>#REF!</v>
      </c>
      <c r="BA17" s="243" t="e">
        <f>IF(Glutamine!#REF!&gt;0,Glutamine!#REF!,"")</f>
        <v>#REF!</v>
      </c>
      <c r="BB17" s="243" t="e">
        <f>IF(Glutamine!#REF!&gt;0,Glutamine!#REF!,"")</f>
        <v>#REF!</v>
      </c>
      <c r="BC17" s="243" t="e">
        <f>IF(Glutamine!#REF!&gt;0,Glutamine!#REF!,"")</f>
        <v>#REF!</v>
      </c>
      <c r="BD17" s="243" t="e">
        <f>IF(Glutamine!#REF!&gt;0,Glutamine!#REF!,"")</f>
        <v>#REF!</v>
      </c>
      <c r="BE17" s="243" t="e">
        <f>IF(Glutamine!#REF!&gt;0,Glutamine!#REF!,"")</f>
        <v>#REF!</v>
      </c>
      <c r="BF17" s="243" t="e">
        <f>IF(Glutamine!#REF!&gt;0,Glutamine!#REF!,"")</f>
        <v>#REF!</v>
      </c>
      <c r="BG17" s="243" t="e">
        <f>IF(Glutamine!#REF!&gt;0,Glutamine!#REF!,"")</f>
        <v>#REF!</v>
      </c>
      <c r="BH17" s="243" t="e">
        <f>IF(Glutamine!#REF!&gt;0,Glutamine!#REF!,"")</f>
        <v>#REF!</v>
      </c>
      <c r="BI17" s="243" t="e">
        <f>IF(Glutamine!#REF!&gt;0,Glutamine!#REF!,"")</f>
        <v>#REF!</v>
      </c>
      <c r="BJ17" s="243" t="e">
        <f>IF(Glutamine!#REF!&gt;0,Glutamine!#REF!,"")</f>
        <v>#REF!</v>
      </c>
      <c r="BK17" s="243" t="e">
        <f>IF(Glutamine!#REF!&gt;0,Glutamine!#REF!,"")</f>
        <v>#REF!</v>
      </c>
      <c r="BL17" s="243" t="e">
        <f>IF(Glutamine!#REF!&gt;0,Glutamine!#REF!,"")</f>
        <v>#REF!</v>
      </c>
      <c r="BM17" s="243" t="e">
        <f>IF(Glutamine!#REF!&gt;0,Glutamine!#REF!,"")</f>
        <v>#REF!</v>
      </c>
      <c r="BN17" s="243" t="e">
        <f>IF(Glutamine!#REF!&gt;0,'In Process Calc.'!#REF!,"")</f>
        <v>#REF!</v>
      </c>
      <c r="BO17" s="243" t="e">
        <f>IF(Glutamine!#REF!&gt;0,'In Process Calc.'!#REF!,"")</f>
        <v>#REF!</v>
      </c>
    </row>
    <row r="18" spans="1:67">
      <c r="A18" s="238" t="e">
        <f>IF(Glutamine!#REF!&gt;0,Glutamine!$B$1,"")</f>
        <v>#REF!</v>
      </c>
      <c r="B18" s="238" t="e">
        <f>IF(Glutamine!#REF!&gt;0,Glutamine!#REF!+0.1,"")</f>
        <v>#REF!</v>
      </c>
      <c r="C18" s="242" t="e">
        <f>IF(Glutamine!#REF!&gt;0,Glutamine!#REF!,"")</f>
        <v>#REF!</v>
      </c>
      <c r="D18" s="247" t="e">
        <f>IF(Glutamine!#REF!&gt;0,Glutamine!#REF!,"")</f>
        <v>#REF!</v>
      </c>
      <c r="E18" s="238" t="e">
        <f>IF(Glutamine!#REF!&gt;0,Glutamine!#REF!,"")</f>
        <v>#REF!</v>
      </c>
      <c r="F18" s="238" t="e">
        <f>IF(Glutamine!#REF!&gt;0,Glutamine!#REF!,"")</f>
        <v>#REF!</v>
      </c>
      <c r="G18" s="238" t="e">
        <f>IF(Glutamine!#REF!&gt;0,Glutamine!#REF!,"")</f>
        <v>#REF!</v>
      </c>
      <c r="H18" s="243" t="e">
        <f>IF(Glutamine!#REF!&gt;0,Glutamine!#REF!,"")</f>
        <v>#REF!</v>
      </c>
      <c r="I18" s="243" t="e">
        <f>IF(Glutamine!#REF!&gt;0,Glutamine!#REF!,"")</f>
        <v>#REF!</v>
      </c>
      <c r="J18" s="243" t="e">
        <f>IF(Glutamine!#REF!&gt;0,Glutamine!#REF!,"")</f>
        <v>#REF!</v>
      </c>
      <c r="K18" s="243" t="e">
        <f>IF(Glutamine!#REF!&gt;0,Glutamine!#REF!,"")</f>
        <v>#REF!</v>
      </c>
      <c r="L18" s="238" t="e">
        <f>IF(Glutamine!#REF!&gt;0,Glutamine!#REF!,"")</f>
        <v>#REF!</v>
      </c>
      <c r="M18" s="238" t="e">
        <f>IF(Glutamine!#REF!&gt;0,Glutamine!#REF!,"")</f>
        <v>#REF!</v>
      </c>
      <c r="N18" s="238" t="e">
        <f>IF(Glutamine!#REF!&gt;0,Glutamine!#REF!,"")</f>
        <v>#REF!</v>
      </c>
      <c r="O18" s="238" t="e">
        <f>IF(Glutamine!#REF!&gt;0,Glutamine!#REF!,"")</f>
        <v>#REF!</v>
      </c>
      <c r="P18" s="238" t="e">
        <f>IF(Glutamine!#REF!&gt;0,Glutamine!#REF!,"")</f>
        <v>#REF!</v>
      </c>
      <c r="Q18" s="238" t="e">
        <f>IF(Glutamine!#REF!&gt;0,Glutamine!#REF!,"")</f>
        <v>#REF!</v>
      </c>
      <c r="R18" s="238" t="e">
        <f>IF(Glutamine!#REF!&gt;0,Glutamine!#REF!,"")</f>
        <v>#REF!</v>
      </c>
      <c r="S18" s="238" t="e">
        <f>IF(Glutamine!#REF!&gt;0,Glutamine!#REF!,"")</f>
        <v>#REF!</v>
      </c>
      <c r="T18" s="243" t="e">
        <f>IF(Glutamine!#REF!&gt;0,Glutamine!#REF!+Glutamine!#REF!*Glutamine!#REF!/'In Process Calc.'!#REF!,"")</f>
        <v>#REF!</v>
      </c>
      <c r="U18" s="243" t="e">
        <f>IF(Glutamine!#REF!&gt;0,Glutamine!#REF!+Glutamine!#REF!*Glutamine!#REF!/'In Process Calc.'!#REF!,"")</f>
        <v>#REF!</v>
      </c>
      <c r="V18" s="243" t="e">
        <f>IF(Glutamine!#REF!&gt;0,Glutamine!#REF!+Glutamine!#REF!*Glutamine!#REF!/'In Process Calc.'!#REF!,"")</f>
        <v>#REF!</v>
      </c>
      <c r="W18" s="243" t="e">
        <f>IF(Glutamine!#REF!&gt;0,Glutamine!#REF!+Glutamine!#REF!*Glutamine!#REF!/'In Process Calc.'!#REF!,"")</f>
        <v>#REF!</v>
      </c>
      <c r="X18" s="243" t="e">
        <f>IF(Glutamine!#REF!&gt;0,Glutamine!#REF!+Glutamine!#REF!*Glutamine!#REF!/'In Process Calc.'!#REF!,"")</f>
        <v>#REF!</v>
      </c>
      <c r="Y18" s="243" t="e">
        <f>IF(Glutamine!#REF!&gt;0,Glutamine!#REF!+Glutamine!#REF!*Glutamine!#REF!/'In Process Calc.'!#REF!,"")</f>
        <v>#REF!</v>
      </c>
      <c r="Z18" s="243" t="e">
        <f>IF(Glutamine!#REF!&gt;0,Glutamine!#REF!+Glutamine!#REF!*Glutamine!#REF!/'In Process Calc.'!#REF!,"")</f>
        <v>#REF!</v>
      </c>
      <c r="AA18" s="243" t="e">
        <f>IF(Glutamine!#REF!&gt;0,Glutamine!#REF!+Glutamine!#REF!*Glutamine!#REF!/'In Process Calc.'!#REF!,"")</f>
        <v>#REF!</v>
      </c>
      <c r="AB18" s="243" t="e">
        <f>IF(Glutamine!#REF!&gt;0,Glutamine!#REF!+Glutamine!#REF!*Glutamine!#REF!/'In Process Calc.'!#REF!,"")</f>
        <v>#REF!</v>
      </c>
      <c r="AC18" s="243" t="e">
        <f>IF(Glutamine!#REF!&gt;0,Glutamine!#REF!+Glutamine!#REF!*Glutamine!#REF!/'In Process Calc.'!#REF!,"")</f>
        <v>#REF!</v>
      </c>
      <c r="AD18" s="243" t="e">
        <f>IF(Glutamine!#REF!&gt;0,Glutamine!#REF!+Glutamine!#REF!*Glutamine!#REF!/'In Process Calc.'!#REF!,"")</f>
        <v>#REF!</v>
      </c>
      <c r="AE18" s="243" t="e">
        <f>IF(Glutamine!#REF!&gt;0,Glutamine!#REF!+Glutamine!#REF!*Glutamine!#REF!/'In Process Calc.'!#REF!,"")</f>
        <v>#REF!</v>
      </c>
      <c r="AF18" s="243" t="e">
        <f>IF(Glutamine!#REF!&gt;0,Glutamine!#REF!+Glutamine!#REF!*Glutamine!#REF!/'In Process Calc.'!#REF!,"")</f>
        <v>#REF!</v>
      </c>
      <c r="AG18" s="243" t="e">
        <f>IF(Glutamine!#REF!&gt;0,Glutamine!#REF!+Glutamine!#REF!*Glutamine!#REF!/'In Process Calc.'!#REF!,"")</f>
        <v>#REF!</v>
      </c>
      <c r="AH18" s="243" t="e">
        <f>IF(Glutamine!#REF!&gt;0,Glutamine!#REF!+Glutamine!#REF!*Glutamine!#REF!/'In Process Calc.'!#REF!,"")</f>
        <v>#REF!</v>
      </c>
      <c r="AI18" s="243" t="e">
        <f>IF(Glutamine!#REF!&gt;0,Glutamine!#REF!+Glutamine!#REF!*Glutamine!#REF!/'In Process Calc.'!#REF!,"")</f>
        <v>#REF!</v>
      </c>
      <c r="AJ18" s="243" t="e">
        <f>IF(Glutamine!#REF!&gt;0,Glutamine!#REF!+Glutamine!#REF!*Glutamine!#REF!/'In Process Calc.'!#REF!,"")</f>
        <v>#REF!</v>
      </c>
      <c r="AK18" s="243" t="e">
        <f>IF(Glutamine!#REF!&gt;0,Glutamine!#REF!+Glutamine!#REF!*Glutamine!#REF!/'In Process Calc.'!#REF!,"")</f>
        <v>#REF!</v>
      </c>
      <c r="AL18" s="243" t="e">
        <f>IF(Glutamine!#REF!&gt;0,Glutamine!#REF!+Glutamine!#REF!*Glutamine!#REF!/'In Process Calc.'!#REF!,"")</f>
        <v>#REF!</v>
      </c>
      <c r="AM18" s="243" t="e">
        <f>IF(Glutamine!#REF!&gt;0,Glutamine!#REF!+Glutamine!#REF!*Glutamine!#REF!/'In Process Calc.'!#REF!,"")</f>
        <v>#REF!</v>
      </c>
      <c r="AN18" s="243" t="e">
        <f>IF(Glutamine!#REF!&gt;0,Glutamine!#REF!+Glutamine!#REF!*Glutamine!#REF!/'In Process Calc.'!#REF!,"")</f>
        <v>#REF!</v>
      </c>
      <c r="AO18" s="243" t="e">
        <f>IF(Glutamine!#REF!&gt;0,Glutamine!#REF!+Glutamine!#REF!*Glutamine!#REF!/'In Process Calc.'!#REF!,"")</f>
        <v>#REF!</v>
      </c>
      <c r="AP18" s="243" t="e">
        <f>IF(Glutamine!#REF!&gt;0,Glutamine!#REF!+Glutamine!#REF!*Glutamine!#REF!/'In Process Calc.'!#REF!,"")</f>
        <v>#REF!</v>
      </c>
      <c r="AQ18" s="243" t="e">
        <f>IF(Glutamine!#REF!&gt;0,Glutamine!#REF!+Glutamine!#REF!*Glutamine!#REF!/'In Process Calc.'!#REF!,"")</f>
        <v>#REF!</v>
      </c>
      <c r="AR18" s="243" t="e">
        <f>IF(Glutamine!#REF!&gt;0,Glutamine!#REF!,"")</f>
        <v>#REF!</v>
      </c>
      <c r="AS18" s="243" t="e">
        <f>IF(Glutamine!#REF!&gt;0,Glutamine!#REF!,"")</f>
        <v>#REF!</v>
      </c>
      <c r="AT18" s="243" t="e">
        <f>IF(Glutamine!#REF!&gt;0,Glutamine!#REF!,"")</f>
        <v>#REF!</v>
      </c>
      <c r="AU18" s="243" t="e">
        <f>IF(Glutamine!#REF!&gt;0,Glutamine!#REF!,"")</f>
        <v>#REF!</v>
      </c>
      <c r="AV18" s="243" t="e">
        <f>IF(Glutamine!#REF!&gt;0,Glutamine!#REF!,"")</f>
        <v>#REF!</v>
      </c>
      <c r="AW18" s="243" t="e">
        <f>IF(Glutamine!#REF!&gt;0,Glutamine!#REF!,"")</f>
        <v>#REF!</v>
      </c>
      <c r="AX18" s="243" t="e">
        <f>IF(Glutamine!#REF!&gt;0,Glutamine!#REF!,"")</f>
        <v>#REF!</v>
      </c>
      <c r="AY18" s="243" t="e">
        <f>IF(Glutamine!#REF!&gt;0,Glutamine!#REF!,"")</f>
        <v>#REF!</v>
      </c>
      <c r="AZ18" s="243" t="e">
        <f>IF(Glutamine!#REF!&gt;0,Glutamine!#REF!,"")</f>
        <v>#REF!</v>
      </c>
      <c r="BA18" s="243" t="e">
        <f>IF(Glutamine!#REF!&gt;0,Glutamine!#REF!,"")</f>
        <v>#REF!</v>
      </c>
      <c r="BB18" s="243" t="e">
        <f>IF(Glutamine!#REF!&gt;0,Glutamine!#REF!,"")</f>
        <v>#REF!</v>
      </c>
      <c r="BC18" s="243" t="e">
        <f>IF(Glutamine!#REF!&gt;0,Glutamine!#REF!,"")</f>
        <v>#REF!</v>
      </c>
      <c r="BD18" s="243" t="e">
        <f>IF(Glutamine!#REF!&gt;0,Glutamine!#REF!,"")</f>
        <v>#REF!</v>
      </c>
      <c r="BE18" s="243" t="e">
        <f>IF(Glutamine!#REF!&gt;0,Glutamine!#REF!,"")</f>
        <v>#REF!</v>
      </c>
      <c r="BF18" s="243" t="e">
        <f>IF(Glutamine!#REF!&gt;0,Glutamine!#REF!,"")</f>
        <v>#REF!</v>
      </c>
      <c r="BG18" s="243" t="e">
        <f>IF(Glutamine!#REF!&gt;0,Glutamine!#REF!,"")</f>
        <v>#REF!</v>
      </c>
      <c r="BH18" s="243" t="e">
        <f>IF(Glutamine!#REF!&gt;0,Glutamine!#REF!,"")</f>
        <v>#REF!</v>
      </c>
      <c r="BI18" s="243" t="e">
        <f>IF(Glutamine!#REF!&gt;0,Glutamine!#REF!,"")</f>
        <v>#REF!</v>
      </c>
      <c r="BJ18" s="243" t="e">
        <f>IF(Glutamine!#REF!&gt;0,Glutamine!#REF!,"")</f>
        <v>#REF!</v>
      </c>
      <c r="BK18" s="243" t="e">
        <f>IF(Glutamine!#REF!&gt;0,Glutamine!#REF!,"")</f>
        <v>#REF!</v>
      </c>
      <c r="BL18" s="243" t="e">
        <f>IF(Glutamine!#REF!&gt;0,Glutamine!#REF!,"")</f>
        <v>#REF!</v>
      </c>
      <c r="BM18" s="243" t="e">
        <f>IF(Glutamine!#REF!&gt;0,Glutamine!#REF!,"")</f>
        <v>#REF!</v>
      </c>
      <c r="BN18" s="243" t="e">
        <f>IF(Glutamine!#REF!&gt;0,'In Process Calc.'!#REF!,"")</f>
        <v>#REF!</v>
      </c>
      <c r="BO18" s="243" t="e">
        <f>IF(Glutamine!#REF!&gt;0,'In Process Calc.'!#REF!,"")</f>
        <v>#REF!</v>
      </c>
    </row>
    <row r="19" spans="1:67">
      <c r="A19" s="238" t="str">
        <f>IF(Glutamine!$E15&gt;0,Glutamine!$B$1,"")</f>
        <v/>
      </c>
      <c r="B19" s="238" t="str">
        <f>IF(Glutamine!$E15&gt;0,Glutamine!#REF!+0.1,"")</f>
        <v/>
      </c>
      <c r="C19" s="242" t="str">
        <f>IF(Glutamine!$E15&gt;0,Glutamine!#REF!,"")</f>
        <v/>
      </c>
      <c r="D19" s="247" t="str">
        <f>IF(Glutamine!$E15&gt;0,Glutamine!#REF!,"")</f>
        <v/>
      </c>
      <c r="E19" s="238" t="str">
        <f>IF(Glutamine!$E15&gt;0,Glutamine!#REF!,"")</f>
        <v/>
      </c>
      <c r="F19" s="238" t="str">
        <f>IF(Glutamine!$E15&gt;0,Glutamine!#REF!,"")</f>
        <v/>
      </c>
      <c r="G19" s="238" t="str">
        <f>IF(Glutamine!$E15&gt;0,Glutamine!#REF!,"")</f>
        <v/>
      </c>
      <c r="H19" s="243" t="str">
        <f>IF(Glutamine!$E15&gt;0,Glutamine!#REF!,"")</f>
        <v/>
      </c>
      <c r="I19" s="243" t="str">
        <f>IF(Glutamine!$E15&gt;0,Glutamine!#REF!,"")</f>
        <v/>
      </c>
      <c r="J19" s="243" t="str">
        <f>IF(Glutamine!$E15&gt;0,Glutamine!#REF!,"")</f>
        <v/>
      </c>
      <c r="K19" s="243" t="str">
        <f>IF(Glutamine!$E15&gt;0,Glutamine!#REF!,"")</f>
        <v/>
      </c>
      <c r="L19" s="238" t="str">
        <f>IF(Glutamine!$E15&gt;0,Glutamine!#REF!,"")</f>
        <v/>
      </c>
      <c r="M19" s="238" t="str">
        <f>IF(Glutamine!$E15&gt;0,Glutamine!#REF!,"")</f>
        <v/>
      </c>
      <c r="N19" s="238" t="str">
        <f>IF(Glutamine!$E15&gt;0,Glutamine!#REF!,"")</f>
        <v/>
      </c>
      <c r="O19" s="238" t="str">
        <f>IF(Glutamine!$E15&gt;0,Glutamine!#REF!,"")</f>
        <v/>
      </c>
      <c r="P19" s="238" t="str">
        <f>IF(Glutamine!$E15&gt;0,Glutamine!#REF!,"")</f>
        <v/>
      </c>
      <c r="Q19" s="238" t="str">
        <f>IF(Glutamine!$E15&gt;0,Glutamine!#REF!,"")</f>
        <v/>
      </c>
      <c r="R19" s="238" t="str">
        <f>IF(Glutamine!$E15&gt;0,Glutamine!#REF!,"")</f>
        <v/>
      </c>
      <c r="S19" s="238" t="str">
        <f>IF(Glutamine!$E15&gt;0,Glutamine!#REF!,"")</f>
        <v/>
      </c>
      <c r="T19" s="244" t="str">
        <f>IF(Glutamine!$E15&gt;0,Glutamine!#REF!+Glutamine!$E15*Glutamine!#REF!/'In Process Calc.'!$J13,"")</f>
        <v/>
      </c>
      <c r="U19" s="244" t="str">
        <f>IF(Glutamine!$E15&gt;0,Glutamine!#REF!+Glutamine!$E15*Glutamine!#REF!/'In Process Calc.'!$J13,"")</f>
        <v/>
      </c>
      <c r="V19" s="244" t="str">
        <f>IF(Glutamine!$E15&gt;0,Glutamine!#REF!+Glutamine!$E15*Glutamine!#REF!/'In Process Calc.'!$J13,"")</f>
        <v/>
      </c>
      <c r="W19" s="244" t="str">
        <f>IF(Glutamine!$E15&gt;0,Glutamine!#REF!+Glutamine!$E15*Glutamine!#REF!/'In Process Calc.'!$J13,"")</f>
        <v/>
      </c>
      <c r="X19" s="244" t="str">
        <f>IF(Glutamine!$E15&gt;0,Glutamine!#REF!+Glutamine!$E15*Glutamine!#REF!/'In Process Calc.'!$J13,"")</f>
        <v/>
      </c>
      <c r="Y19" s="244" t="str">
        <f>IF(Glutamine!$E15&gt;0,Glutamine!#REF!+Glutamine!$E15*Glutamine!#REF!/'In Process Calc.'!$J13,"")</f>
        <v/>
      </c>
      <c r="Z19" s="244" t="str">
        <f>IF(Glutamine!$E15&gt;0,Glutamine!#REF!+Glutamine!$E15*Glutamine!#REF!/'In Process Calc.'!$J13,"")</f>
        <v/>
      </c>
      <c r="AA19" s="244" t="str">
        <f>IF(Glutamine!$E15&gt;0,Glutamine!#REF!+Glutamine!$E15*Glutamine!#REF!/'In Process Calc.'!$J13,"")</f>
        <v/>
      </c>
      <c r="AB19" s="244" t="str">
        <f>IF(Glutamine!$E15&gt;0,Glutamine!#REF!+Glutamine!$E15*Glutamine!#REF!/'In Process Calc.'!$J13,"")</f>
        <v/>
      </c>
      <c r="AC19" s="244" t="str">
        <f>IF(Glutamine!$E15&gt;0,Glutamine!#REF!+Glutamine!$E15*Glutamine!#REF!/'In Process Calc.'!$J13,"")</f>
        <v/>
      </c>
      <c r="AD19" s="244" t="str">
        <f>IF(Glutamine!$E15&gt;0,Glutamine!#REF!+Glutamine!$E15*Glutamine!#REF!/'In Process Calc.'!$J13,"")</f>
        <v/>
      </c>
      <c r="AE19" s="244" t="str">
        <f>IF(Glutamine!$E15&gt;0,Glutamine!#REF!+Glutamine!$E15*Glutamine!#REF!/'In Process Calc.'!$J13,"")</f>
        <v/>
      </c>
      <c r="AF19" s="244" t="str">
        <f>IF(Glutamine!$E15&gt;0,Glutamine!#REF!+Glutamine!$E15*Glutamine!#REF!/'In Process Calc.'!$J13,"")</f>
        <v/>
      </c>
      <c r="AG19" s="244" t="str">
        <f>IF(Glutamine!$E15&gt;0,Glutamine!#REF!+Glutamine!$E15*Glutamine!#REF!/'In Process Calc.'!$J13,"")</f>
        <v/>
      </c>
      <c r="AH19" s="244" t="str">
        <f>IF(Glutamine!$E15&gt;0,Glutamine!#REF!+Glutamine!$E15*Glutamine!#REF!/'In Process Calc.'!$J13,"")</f>
        <v/>
      </c>
      <c r="AI19" s="244" t="str">
        <f>IF(Glutamine!$E15&gt;0,Glutamine!#REF!+Glutamine!$E15*Glutamine!#REF!/'In Process Calc.'!$J13,"")</f>
        <v/>
      </c>
      <c r="AJ19" s="244" t="str">
        <f>IF(Glutamine!$E15&gt;0,Glutamine!#REF!+Glutamine!$E15*Glutamine!#REF!/'In Process Calc.'!$J13,"")</f>
        <v/>
      </c>
      <c r="AK19" s="244" t="str">
        <f>IF(Glutamine!$E15&gt;0,Glutamine!#REF!+Glutamine!$E15*Glutamine!#REF!/'In Process Calc.'!$J13,"")</f>
        <v/>
      </c>
      <c r="AL19" s="244" t="str">
        <f>IF(Glutamine!$E15&gt;0,Glutamine!#REF!+Glutamine!$E15*Glutamine!#REF!/'In Process Calc.'!$J13,"")</f>
        <v/>
      </c>
      <c r="AM19" s="244" t="str">
        <f>IF(Glutamine!$E15&gt;0,Glutamine!#REF!+Glutamine!$E15*Glutamine!#REF!/'In Process Calc.'!$J13,"")</f>
        <v/>
      </c>
      <c r="AN19" s="244" t="str">
        <f>IF(Glutamine!$E15&gt;0,Glutamine!#REF!+Glutamine!$E15*Glutamine!#REF!/'In Process Calc.'!$J13,"")</f>
        <v/>
      </c>
      <c r="AO19" s="244" t="str">
        <f>IF(Glutamine!$E15&gt;0,Glutamine!#REF!+Glutamine!$E15*Glutamine!#REF!/'In Process Calc.'!$J13,"")</f>
        <v/>
      </c>
      <c r="AP19" s="244" t="str">
        <f>IF(Glutamine!$E15&gt;0,Glutamine!#REF!+Glutamine!$E15*Glutamine!#REF!/'In Process Calc.'!$J13,"")</f>
        <v/>
      </c>
      <c r="AQ19" s="244" t="str">
        <f>IF(Glutamine!$E15&gt;0,Glutamine!#REF!+Glutamine!$E15*Glutamine!#REF!/'In Process Calc.'!$J13,"")</f>
        <v/>
      </c>
      <c r="AR19" s="244" t="str">
        <f>IF(Glutamine!$E15&gt;0,Glutamine!#REF!,"")</f>
        <v/>
      </c>
      <c r="AS19" s="244" t="str">
        <f>IF(Glutamine!$E15&gt;0,Glutamine!#REF!,"")</f>
        <v/>
      </c>
      <c r="AT19" s="244" t="str">
        <f>IF(Glutamine!$E15&gt;0,Glutamine!#REF!,"")</f>
        <v/>
      </c>
      <c r="AU19" s="244" t="str">
        <f>IF(Glutamine!$E15&gt;0,Glutamine!#REF!,"")</f>
        <v/>
      </c>
      <c r="AV19" s="244" t="str">
        <f>IF(Glutamine!$E15&gt;0,Glutamine!#REF!,"")</f>
        <v/>
      </c>
      <c r="AW19" s="244" t="str">
        <f>IF(Glutamine!$E15&gt;0,Glutamine!#REF!,"")</f>
        <v/>
      </c>
      <c r="AX19" s="244" t="str">
        <f>IF(Glutamine!$E15&gt;0,Glutamine!#REF!,"")</f>
        <v/>
      </c>
      <c r="AY19" s="244" t="str">
        <f>IF(Glutamine!$E15&gt;0,Glutamine!#REF!,"")</f>
        <v/>
      </c>
      <c r="AZ19" s="244" t="str">
        <f>IF(Glutamine!$E15&gt;0,Glutamine!#REF!,"")</f>
        <v/>
      </c>
      <c r="BA19" s="244" t="str">
        <f>IF(Glutamine!$E15&gt;0,Glutamine!#REF!,"")</f>
        <v/>
      </c>
      <c r="BB19" s="244" t="str">
        <f>IF(Glutamine!$E15&gt;0,Glutamine!#REF!,"")</f>
        <v/>
      </c>
      <c r="BC19" s="244" t="str">
        <f>IF(Glutamine!$E15&gt;0,Glutamine!#REF!,"")</f>
        <v/>
      </c>
      <c r="BD19" s="244" t="str">
        <f>IF(Glutamine!$E15&gt;0,Glutamine!#REF!,"")</f>
        <v/>
      </c>
      <c r="BE19" s="244" t="str">
        <f>IF(Glutamine!$E15&gt;0,Glutamine!#REF!,"")</f>
        <v/>
      </c>
      <c r="BF19" s="244" t="str">
        <f>IF(Glutamine!$E15&gt;0,Glutamine!#REF!,"")</f>
        <v/>
      </c>
      <c r="BG19" s="244" t="str">
        <f>IF(Glutamine!$E15&gt;0,Glutamine!#REF!,"")</f>
        <v/>
      </c>
      <c r="BH19" s="244" t="str">
        <f>IF(Glutamine!$E15&gt;0,Glutamine!#REF!,"")</f>
        <v/>
      </c>
      <c r="BI19" s="244" t="str">
        <f>IF(Glutamine!$E15&gt;0,Glutamine!#REF!,"")</f>
        <v/>
      </c>
      <c r="BJ19" s="244" t="str">
        <f>IF(Glutamine!$E15&gt;0,Glutamine!#REF!,"")</f>
        <v/>
      </c>
      <c r="BK19" s="244" t="str">
        <f>IF(Glutamine!$E15&gt;0,Glutamine!#REF!,"")</f>
        <v/>
      </c>
      <c r="BL19" s="244" t="str">
        <f>IF(Glutamine!$E15&gt;0,Glutamine!#REF!,"")</f>
        <v/>
      </c>
      <c r="BM19" s="244" t="str">
        <f>IF(Glutamine!$E15&gt;0,Glutamine!#REF!,"")</f>
        <v/>
      </c>
      <c r="BN19" s="244" t="str">
        <f>IF(Glutamine!$E15&gt;0,'In Process Calc.'!#REF!,"")</f>
        <v/>
      </c>
      <c r="BO19" s="244" t="str">
        <f>IF(Glutamine!$E15&gt;0,'In Process Calc.'!#REF!,"")</f>
        <v/>
      </c>
    </row>
    <row r="20" spans="1:67">
      <c r="A20" s="238" t="str">
        <f>IF(Glutamine!$E16&gt;0,Glutamine!$B$1,"")</f>
        <v/>
      </c>
      <c r="B20" s="238" t="str">
        <f>IF(Glutamine!$E16&gt;0,Glutamine!A15+0.1,"")</f>
        <v/>
      </c>
      <c r="C20" s="242" t="str">
        <f>IF(Glutamine!$E16&gt;0,Glutamine!B15,"")</f>
        <v/>
      </c>
      <c r="D20" s="247" t="str">
        <f>IF(Glutamine!$E16&gt;0,Glutamine!C15,"")</f>
        <v/>
      </c>
      <c r="E20" s="238" t="str">
        <f>IF(Glutamine!$E16&gt;0,Glutamine!D15,"")</f>
        <v/>
      </c>
      <c r="F20" s="238" t="str">
        <f>IF(Glutamine!$E16&gt;0,Glutamine!E15,"")</f>
        <v/>
      </c>
      <c r="G20" s="238" t="str">
        <f>IF(Glutamine!$E16&gt;0,Glutamine!G15,"")</f>
        <v/>
      </c>
      <c r="H20" s="243" t="str">
        <f>IF(Glutamine!$E16&gt;0,Glutamine!H15,"")</f>
        <v/>
      </c>
      <c r="I20" s="243" t="str">
        <f>IF(Glutamine!$E16&gt;0,Glutamine!I15,"")</f>
        <v/>
      </c>
      <c r="J20" s="243" t="str">
        <f>IF(Glutamine!$E16&gt;0,Glutamine!J15,"")</f>
        <v/>
      </c>
      <c r="K20" s="243" t="str">
        <f>IF(Glutamine!$E16&gt;0,Glutamine!K15,"")</f>
        <v/>
      </c>
      <c r="L20" s="238" t="str">
        <f>IF(Glutamine!$E16&gt;0,Glutamine!L15,"")</f>
        <v/>
      </c>
      <c r="M20" s="238" t="str">
        <f>IF(Glutamine!$E16&gt;0,Glutamine!M15,"")</f>
        <v/>
      </c>
      <c r="N20" s="238" t="str">
        <f>IF(Glutamine!$E16&gt;0,Glutamine!N15,"")</f>
        <v/>
      </c>
      <c r="O20" s="238" t="str">
        <f>IF(Glutamine!$E16&gt;0,Glutamine!O15,"")</f>
        <v/>
      </c>
      <c r="P20" s="238" t="str">
        <f>IF(Glutamine!$E16&gt;0,Glutamine!P15,"")</f>
        <v/>
      </c>
      <c r="Q20" s="238" t="str">
        <f>IF(Glutamine!$E16&gt;0,Glutamine!Q15,"")</f>
        <v/>
      </c>
      <c r="R20" s="238" t="str">
        <f>IF(Glutamine!$E16&gt;0,Glutamine!R15,"")</f>
        <v/>
      </c>
      <c r="S20" s="238" t="str">
        <f>IF(Glutamine!$E16&gt;0,Glutamine!S15,"")</f>
        <v/>
      </c>
      <c r="T20" s="244" t="str">
        <f>IF(Glutamine!$E16&gt;0,Glutamine!U15+Glutamine!$E16*Glutamine!AS15/'In Process Calc.'!$J14,"")</f>
        <v/>
      </c>
      <c r="U20" s="244" t="str">
        <f>IF(Glutamine!$E16&gt;0,Glutamine!V15+Glutamine!$E16*Glutamine!AT15/'In Process Calc.'!$J14,"")</f>
        <v/>
      </c>
      <c r="V20" s="244" t="str">
        <f>IF(Glutamine!$E16&gt;0,Glutamine!W15+Glutamine!$E16*Glutamine!AU15/'In Process Calc.'!$J14,"")</f>
        <v/>
      </c>
      <c r="W20" s="244" t="str">
        <f>IF(Glutamine!$E16&gt;0,Glutamine!X15+Glutamine!$E16*Glutamine!AV15/'In Process Calc.'!$J14,"")</f>
        <v/>
      </c>
      <c r="X20" s="244" t="str">
        <f>IF(Glutamine!$E16&gt;0,Glutamine!Y15+Glutamine!$E16*Glutamine!AW15/'In Process Calc.'!$J14,"")</f>
        <v/>
      </c>
      <c r="Y20" s="244" t="str">
        <f>IF(Glutamine!$E16&gt;0,Glutamine!Z15+Glutamine!$E16*Glutamine!AX15/'In Process Calc.'!$J14,"")</f>
        <v/>
      </c>
      <c r="Z20" s="244" t="str">
        <f>IF(Glutamine!$E16&gt;0,Glutamine!AA15+Glutamine!$E16*Glutamine!AY15/'In Process Calc.'!$J14,"")</f>
        <v/>
      </c>
      <c r="AA20" s="244" t="str">
        <f>IF(Glutamine!$E16&gt;0,Glutamine!AB15+Glutamine!$E16*Glutamine!AZ15/'In Process Calc.'!$J14,"")</f>
        <v/>
      </c>
      <c r="AB20" s="244" t="str">
        <f>IF(Glutamine!$E16&gt;0,Glutamine!AC15+Glutamine!$E16*Glutamine!BA15/'In Process Calc.'!$J14,"")</f>
        <v/>
      </c>
      <c r="AC20" s="244" t="str">
        <f>IF(Glutamine!$E16&gt;0,Glutamine!AD15+Glutamine!$E16*Glutamine!BB15/'In Process Calc.'!$J14,"")</f>
        <v/>
      </c>
      <c r="AD20" s="244" t="str">
        <f>IF(Glutamine!$E16&gt;0,Glutamine!AE15+Glutamine!$E16*Glutamine!BC15/'In Process Calc.'!$J14,"")</f>
        <v/>
      </c>
      <c r="AE20" s="244" t="str">
        <f>IF(Glutamine!$E16&gt;0,Glutamine!AF15+Glutamine!$E16*Glutamine!BE15/'In Process Calc.'!$J14,"")</f>
        <v/>
      </c>
      <c r="AF20" s="244" t="str">
        <f>IF(Glutamine!$E16&gt;0,Glutamine!AG15+Glutamine!$E16*Glutamine!BF15/'In Process Calc.'!$J14,"")</f>
        <v/>
      </c>
      <c r="AG20" s="244" t="str">
        <f>IF(Glutamine!$E16&gt;0,Glutamine!AH15+Glutamine!$E16*Glutamine!BG15/'In Process Calc.'!$J14,"")</f>
        <v/>
      </c>
      <c r="AH20" s="244" t="str">
        <f>IF(Glutamine!$E16&gt;0,Glutamine!AI15+Glutamine!$E16*Glutamine!BI15/'In Process Calc.'!$J14,"")</f>
        <v/>
      </c>
      <c r="AI20" s="244" t="str">
        <f>IF(Glutamine!$E16&gt;0,Glutamine!AJ15+Glutamine!$E16*Glutamine!BJ15/'In Process Calc.'!$J14,"")</f>
        <v/>
      </c>
      <c r="AJ20" s="244" t="str">
        <f>IF(Glutamine!$E16&gt;0,Glutamine!AK15+Glutamine!$E16*Glutamine!BK15/'In Process Calc.'!$J14,"")</f>
        <v/>
      </c>
      <c r="AK20" s="244" t="str">
        <f>IF(Glutamine!$E16&gt;0,Glutamine!AL15+Glutamine!$E16*Glutamine!BL15/'In Process Calc.'!$J14,"")</f>
        <v/>
      </c>
      <c r="AL20" s="244" t="str">
        <f>IF(Glutamine!$E16&gt;0,Glutamine!AM15+Glutamine!$E16*Glutamine!BM15/'In Process Calc.'!$J14,"")</f>
        <v/>
      </c>
      <c r="AM20" s="244" t="str">
        <f>IF(Glutamine!$E16&gt;0,Glutamine!AN15+Glutamine!$E16*Glutamine!BN15/'In Process Calc.'!$J14,"")</f>
        <v/>
      </c>
      <c r="AN20" s="244" t="str">
        <f>IF(Glutamine!$E16&gt;0,Glutamine!AO15+Glutamine!$E16*Glutamine!BO15/'In Process Calc.'!$J14,"")</f>
        <v/>
      </c>
      <c r="AO20" s="244" t="str">
        <f>IF(Glutamine!$E16&gt;0,Glutamine!AP15+Glutamine!$E16*Glutamine!BP15/'In Process Calc.'!$J14,"")</f>
        <v/>
      </c>
      <c r="AP20" s="244" t="str">
        <f>IF(Glutamine!$E16&gt;0,Glutamine!AQ15+Glutamine!$E16*Glutamine!BQ15/'In Process Calc.'!$J14,"")</f>
        <v/>
      </c>
      <c r="AQ20" s="244" t="str">
        <f>IF(Glutamine!$E16&gt;0,Glutamine!AR15+Glutamine!$E16*Glutamine!BR15/'In Process Calc.'!$J14,"")</f>
        <v/>
      </c>
      <c r="AR20" s="244" t="str">
        <f>IF(Glutamine!$E16&gt;0,Glutamine!AS15,"")</f>
        <v/>
      </c>
      <c r="AS20" s="244" t="str">
        <f>IF(Glutamine!$E16&gt;0,Glutamine!AT15,"")</f>
        <v/>
      </c>
      <c r="AT20" s="244" t="str">
        <f>IF(Glutamine!$E16&gt;0,Glutamine!AU15,"")</f>
        <v/>
      </c>
      <c r="AU20" s="244" t="str">
        <f>IF(Glutamine!$E16&gt;0,Glutamine!AV15,"")</f>
        <v/>
      </c>
      <c r="AV20" s="244" t="str">
        <f>IF(Glutamine!$E16&gt;0,Glutamine!AW15,"")</f>
        <v/>
      </c>
      <c r="AW20" s="244" t="str">
        <f>IF(Glutamine!$E16&gt;0,Glutamine!AX15,"")</f>
        <v/>
      </c>
      <c r="AX20" s="244" t="str">
        <f>IF(Glutamine!$E16&gt;0,Glutamine!AY15,"")</f>
        <v/>
      </c>
      <c r="AY20" s="244" t="str">
        <f>IF(Glutamine!$E16&gt;0,Glutamine!AZ15,"")</f>
        <v/>
      </c>
      <c r="AZ20" s="244" t="str">
        <f>IF(Glutamine!$E16&gt;0,Glutamine!BA15,"")</f>
        <v/>
      </c>
      <c r="BA20" s="244" t="str">
        <f>IF(Glutamine!$E16&gt;0,Glutamine!BB15,"")</f>
        <v/>
      </c>
      <c r="BB20" s="244" t="str">
        <f>IF(Glutamine!$E16&gt;0,Glutamine!BC15,"")</f>
        <v/>
      </c>
      <c r="BC20" s="244" t="str">
        <f>IF(Glutamine!$E16&gt;0,Glutamine!BE15,"")</f>
        <v/>
      </c>
      <c r="BD20" s="244" t="str">
        <f>IF(Glutamine!$E16&gt;0,Glutamine!BF15,"")</f>
        <v/>
      </c>
      <c r="BE20" s="244" t="str">
        <f>IF(Glutamine!$E16&gt;0,Glutamine!BG15,"")</f>
        <v/>
      </c>
      <c r="BF20" s="244" t="str">
        <f>IF(Glutamine!$E16&gt;0,Glutamine!BI15,"")</f>
        <v/>
      </c>
      <c r="BG20" s="244" t="str">
        <f>IF(Glutamine!$E16&gt;0,Glutamine!BJ15,"")</f>
        <v/>
      </c>
      <c r="BH20" s="244" t="str">
        <f>IF(Glutamine!$E16&gt;0,Glutamine!BK15,"")</f>
        <v/>
      </c>
      <c r="BI20" s="244" t="str">
        <f>IF(Glutamine!$E16&gt;0,Glutamine!BL15,"")</f>
        <v/>
      </c>
      <c r="BJ20" s="244" t="str">
        <f>IF(Glutamine!$E16&gt;0,Glutamine!BM15,"")</f>
        <v/>
      </c>
      <c r="BK20" s="244" t="str">
        <f>IF(Glutamine!$E16&gt;0,Glutamine!BN15,"")</f>
        <v/>
      </c>
      <c r="BL20" s="244" t="str">
        <f>IF(Glutamine!$E16&gt;0,Glutamine!BO15,"")</f>
        <v/>
      </c>
      <c r="BM20" s="244" t="str">
        <f>IF(Glutamine!$E16&gt;0,Glutamine!BP15,"")</f>
        <v/>
      </c>
      <c r="BN20" s="244" t="str">
        <f>IF(Glutamine!$E16&gt;0,'In Process Calc.'!B13,"")</f>
        <v/>
      </c>
      <c r="BO20" s="244" t="str">
        <f>IF(Glutamine!$E16&gt;0,'In Process Calc.'!C13,"")</f>
        <v/>
      </c>
    </row>
    <row r="21" spans="1:67">
      <c r="A21" s="238" t="e">
        <f>IF(Glutamine!#REF!&gt;0,Glutamine!$B$1,"")</f>
        <v>#REF!</v>
      </c>
      <c r="B21" s="238" t="e">
        <f>IF(Glutamine!#REF!&gt;0,Glutamine!A16+0.1,"")</f>
        <v>#REF!</v>
      </c>
      <c r="C21" s="242" t="e">
        <f>IF(Glutamine!#REF!&gt;0,Glutamine!B16,"")</f>
        <v>#REF!</v>
      </c>
      <c r="D21" s="247" t="e">
        <f>IF(Glutamine!#REF!&gt;0,Glutamine!C16,"")</f>
        <v>#REF!</v>
      </c>
      <c r="E21" s="238" t="e">
        <f>IF(Glutamine!#REF!&gt;0,Glutamine!D16,"")</f>
        <v>#REF!</v>
      </c>
      <c r="F21" s="238" t="e">
        <f>IF(Glutamine!#REF!&gt;0,Glutamine!E16,"")</f>
        <v>#REF!</v>
      </c>
      <c r="G21" s="238" t="e">
        <f>IF(Glutamine!#REF!&gt;0,Glutamine!G16,"")</f>
        <v>#REF!</v>
      </c>
      <c r="H21" s="243" t="e">
        <f>IF(Glutamine!#REF!&gt;0,Glutamine!H16,"")</f>
        <v>#REF!</v>
      </c>
      <c r="I21" s="243" t="e">
        <f>IF(Glutamine!#REF!&gt;0,Glutamine!I16,"")</f>
        <v>#REF!</v>
      </c>
      <c r="J21" s="243" t="e">
        <f>IF(Glutamine!#REF!&gt;0,Glutamine!J16,"")</f>
        <v>#REF!</v>
      </c>
      <c r="K21" s="243" t="e">
        <f>IF(Glutamine!#REF!&gt;0,Glutamine!K16,"")</f>
        <v>#REF!</v>
      </c>
      <c r="L21" s="238" t="e">
        <f>IF(Glutamine!#REF!&gt;0,Glutamine!L16,"")</f>
        <v>#REF!</v>
      </c>
      <c r="M21" s="238" t="e">
        <f>IF(Glutamine!#REF!&gt;0,Glutamine!M16,"")</f>
        <v>#REF!</v>
      </c>
      <c r="N21" s="238" t="e">
        <f>IF(Glutamine!#REF!&gt;0,Glutamine!N16,"")</f>
        <v>#REF!</v>
      </c>
      <c r="O21" s="238" t="e">
        <f>IF(Glutamine!#REF!&gt;0,Glutamine!O16,"")</f>
        <v>#REF!</v>
      </c>
      <c r="P21" s="238" t="e">
        <f>IF(Glutamine!#REF!&gt;0,Glutamine!P16,"")</f>
        <v>#REF!</v>
      </c>
      <c r="Q21" s="238" t="e">
        <f>IF(Glutamine!#REF!&gt;0,Glutamine!Q16,"")</f>
        <v>#REF!</v>
      </c>
      <c r="R21" s="238" t="e">
        <f>IF(Glutamine!#REF!&gt;0,Glutamine!R16,"")</f>
        <v>#REF!</v>
      </c>
      <c r="S21" s="238" t="e">
        <f>IF(Glutamine!#REF!&gt;0,Glutamine!S16,"")</f>
        <v>#REF!</v>
      </c>
      <c r="T21" s="244" t="e">
        <f>IF(Glutamine!#REF!&gt;0,Glutamine!U16+Glutamine!#REF!*Glutamine!AS16/'In Process Calc.'!$J15,"")</f>
        <v>#REF!</v>
      </c>
      <c r="U21" s="244" t="e">
        <f>IF(Glutamine!#REF!&gt;0,Glutamine!V16+Glutamine!#REF!*Glutamine!AT16/'In Process Calc.'!$J15,"")</f>
        <v>#REF!</v>
      </c>
      <c r="V21" s="244" t="e">
        <f>IF(Glutamine!#REF!&gt;0,Glutamine!W16+Glutamine!#REF!*Glutamine!AU16/'In Process Calc.'!$J15,"")</f>
        <v>#REF!</v>
      </c>
      <c r="W21" s="244" t="e">
        <f>IF(Glutamine!#REF!&gt;0,Glutamine!X16+Glutamine!#REF!*Glutamine!AV16/'In Process Calc.'!$J15,"")</f>
        <v>#REF!</v>
      </c>
      <c r="X21" s="244" t="e">
        <f>IF(Glutamine!#REF!&gt;0,Glutamine!Y16+Glutamine!#REF!*Glutamine!AW16/'In Process Calc.'!$J15,"")</f>
        <v>#REF!</v>
      </c>
      <c r="Y21" s="244" t="e">
        <f>IF(Glutamine!#REF!&gt;0,Glutamine!Z16+Glutamine!#REF!*Glutamine!AX16/'In Process Calc.'!$J15,"")</f>
        <v>#REF!</v>
      </c>
      <c r="Z21" s="244" t="e">
        <f>IF(Glutamine!#REF!&gt;0,Glutamine!AA16+Glutamine!#REF!*Glutamine!AY16/'In Process Calc.'!$J15,"")</f>
        <v>#REF!</v>
      </c>
      <c r="AA21" s="244" t="e">
        <f>IF(Glutamine!#REF!&gt;0,Glutamine!AB16+Glutamine!#REF!*Glutamine!AZ16/'In Process Calc.'!$J15,"")</f>
        <v>#REF!</v>
      </c>
      <c r="AB21" s="244" t="e">
        <f>IF(Glutamine!#REF!&gt;0,Glutamine!AC16+Glutamine!#REF!*Glutamine!BA16/'In Process Calc.'!$J15,"")</f>
        <v>#REF!</v>
      </c>
      <c r="AC21" s="244" t="e">
        <f>IF(Glutamine!#REF!&gt;0,Glutamine!AD16+Glutamine!#REF!*Glutamine!BB16/'In Process Calc.'!$J15,"")</f>
        <v>#REF!</v>
      </c>
      <c r="AD21" s="244" t="e">
        <f>IF(Glutamine!#REF!&gt;0,Glutamine!AE16+Glutamine!#REF!*Glutamine!BC16/'In Process Calc.'!$J15,"")</f>
        <v>#REF!</v>
      </c>
      <c r="AE21" s="244" t="e">
        <f>IF(Glutamine!#REF!&gt;0,Glutamine!AF16+Glutamine!#REF!*Glutamine!BE16/'In Process Calc.'!$J15,"")</f>
        <v>#REF!</v>
      </c>
      <c r="AF21" s="244" t="e">
        <f>IF(Glutamine!#REF!&gt;0,Glutamine!AG16+Glutamine!#REF!*Glutamine!BF16/'In Process Calc.'!$J15,"")</f>
        <v>#REF!</v>
      </c>
      <c r="AG21" s="244" t="e">
        <f>IF(Glutamine!#REF!&gt;0,Glutamine!AH16+Glutamine!#REF!*Glutamine!BG16/'In Process Calc.'!$J15,"")</f>
        <v>#REF!</v>
      </c>
      <c r="AH21" s="244" t="e">
        <f>IF(Glutamine!#REF!&gt;0,Glutamine!AI16+Glutamine!#REF!*Glutamine!BI16/'In Process Calc.'!$J15,"")</f>
        <v>#REF!</v>
      </c>
      <c r="AI21" s="244" t="e">
        <f>IF(Glutamine!#REF!&gt;0,Glutamine!AJ16+Glutamine!#REF!*Glutamine!BJ16/'In Process Calc.'!$J15,"")</f>
        <v>#REF!</v>
      </c>
      <c r="AJ21" s="244" t="e">
        <f>IF(Glutamine!#REF!&gt;0,Glutamine!AK16+Glutamine!#REF!*Glutamine!BK16/'In Process Calc.'!$J15,"")</f>
        <v>#REF!</v>
      </c>
      <c r="AK21" s="244" t="e">
        <f>IF(Glutamine!#REF!&gt;0,Glutamine!AL16+Glutamine!#REF!*Glutamine!BL16/'In Process Calc.'!$J15,"")</f>
        <v>#REF!</v>
      </c>
      <c r="AL21" s="244" t="e">
        <f>IF(Glutamine!#REF!&gt;0,Glutamine!AM16+Glutamine!#REF!*Glutamine!BM16/'In Process Calc.'!$J15,"")</f>
        <v>#REF!</v>
      </c>
      <c r="AM21" s="244" t="e">
        <f>IF(Glutamine!#REF!&gt;0,Glutamine!AN16+Glutamine!#REF!*Glutamine!BN16/'In Process Calc.'!$J15,"")</f>
        <v>#REF!</v>
      </c>
      <c r="AN21" s="244" t="e">
        <f>IF(Glutamine!#REF!&gt;0,Glutamine!AO16+Glutamine!#REF!*Glutamine!BO16/'In Process Calc.'!$J15,"")</f>
        <v>#REF!</v>
      </c>
      <c r="AO21" s="244" t="e">
        <f>IF(Glutamine!#REF!&gt;0,Glutamine!AP16+Glutamine!#REF!*Glutamine!BP16/'In Process Calc.'!$J15,"")</f>
        <v>#REF!</v>
      </c>
      <c r="AP21" s="244" t="e">
        <f>IF(Glutamine!#REF!&gt;0,Glutamine!AQ16+Glutamine!#REF!*Glutamine!BQ16/'In Process Calc.'!$J15,"")</f>
        <v>#REF!</v>
      </c>
      <c r="AQ21" s="244" t="e">
        <f>IF(Glutamine!#REF!&gt;0,Glutamine!AR16+Glutamine!#REF!*Glutamine!BR16/'In Process Calc.'!$J15,"")</f>
        <v>#REF!</v>
      </c>
      <c r="AR21" s="244" t="e">
        <f>IF(Glutamine!#REF!&gt;0,Glutamine!AS16,"")</f>
        <v>#REF!</v>
      </c>
      <c r="AS21" s="244" t="e">
        <f>IF(Glutamine!#REF!&gt;0,Glutamine!AT16,"")</f>
        <v>#REF!</v>
      </c>
      <c r="AT21" s="244" t="e">
        <f>IF(Glutamine!#REF!&gt;0,Glutamine!AU16,"")</f>
        <v>#REF!</v>
      </c>
      <c r="AU21" s="244" t="e">
        <f>IF(Glutamine!#REF!&gt;0,Glutamine!AV16,"")</f>
        <v>#REF!</v>
      </c>
      <c r="AV21" s="244" t="e">
        <f>IF(Glutamine!#REF!&gt;0,Glutamine!AW16,"")</f>
        <v>#REF!</v>
      </c>
      <c r="AW21" s="244" t="e">
        <f>IF(Glutamine!#REF!&gt;0,Glutamine!AX16,"")</f>
        <v>#REF!</v>
      </c>
      <c r="AX21" s="244" t="e">
        <f>IF(Glutamine!#REF!&gt;0,Glutamine!AY16,"")</f>
        <v>#REF!</v>
      </c>
      <c r="AY21" s="244" t="e">
        <f>IF(Glutamine!#REF!&gt;0,Glutamine!AZ16,"")</f>
        <v>#REF!</v>
      </c>
      <c r="AZ21" s="244" t="e">
        <f>IF(Glutamine!#REF!&gt;0,Glutamine!BA16,"")</f>
        <v>#REF!</v>
      </c>
      <c r="BA21" s="244" t="e">
        <f>IF(Glutamine!#REF!&gt;0,Glutamine!BB16,"")</f>
        <v>#REF!</v>
      </c>
      <c r="BB21" s="244" t="e">
        <f>IF(Glutamine!#REF!&gt;0,Glutamine!BC16,"")</f>
        <v>#REF!</v>
      </c>
      <c r="BC21" s="244" t="e">
        <f>IF(Glutamine!#REF!&gt;0,Glutamine!BE16,"")</f>
        <v>#REF!</v>
      </c>
      <c r="BD21" s="244" t="e">
        <f>IF(Glutamine!#REF!&gt;0,Glutamine!BF16,"")</f>
        <v>#REF!</v>
      </c>
      <c r="BE21" s="244" t="e">
        <f>IF(Glutamine!#REF!&gt;0,Glutamine!BG16,"")</f>
        <v>#REF!</v>
      </c>
      <c r="BF21" s="244" t="e">
        <f>IF(Glutamine!#REF!&gt;0,Glutamine!BI16,"")</f>
        <v>#REF!</v>
      </c>
      <c r="BG21" s="244" t="e">
        <f>IF(Glutamine!#REF!&gt;0,Glutamine!BJ16,"")</f>
        <v>#REF!</v>
      </c>
      <c r="BH21" s="244" t="e">
        <f>IF(Glutamine!#REF!&gt;0,Glutamine!BK16,"")</f>
        <v>#REF!</v>
      </c>
      <c r="BI21" s="244" t="e">
        <f>IF(Glutamine!#REF!&gt;0,Glutamine!BL16,"")</f>
        <v>#REF!</v>
      </c>
      <c r="BJ21" s="244" t="e">
        <f>IF(Glutamine!#REF!&gt;0,Glutamine!BM16,"")</f>
        <v>#REF!</v>
      </c>
      <c r="BK21" s="244" t="e">
        <f>IF(Glutamine!#REF!&gt;0,Glutamine!BN16,"")</f>
        <v>#REF!</v>
      </c>
      <c r="BL21" s="244" t="e">
        <f>IF(Glutamine!#REF!&gt;0,Glutamine!BO16,"")</f>
        <v>#REF!</v>
      </c>
      <c r="BM21" s="244" t="e">
        <f>IF(Glutamine!#REF!&gt;0,Glutamine!BP16,"")</f>
        <v>#REF!</v>
      </c>
      <c r="BN21" s="244" t="e">
        <f>IF(Glutamine!#REF!&gt;0,'In Process Calc.'!B14,"")</f>
        <v>#REF!</v>
      </c>
      <c r="BO21" s="244" t="e">
        <f>IF(Glutamine!#REF!&gt;0,'In Process Calc.'!C14,"")</f>
        <v>#REF!</v>
      </c>
    </row>
    <row r="22" spans="1:67">
      <c r="A22" s="238" t="str">
        <f>IF(Glutamine!$E17&gt;0,Glutamine!$B$1,"")</f>
        <v/>
      </c>
      <c r="B22" s="238" t="str">
        <f>IF(Glutamine!$E17&gt;0,Glutamine!#REF!+0.1,"")</f>
        <v/>
      </c>
      <c r="C22" s="242" t="str">
        <f>IF(Glutamine!$E17&gt;0,Glutamine!#REF!,"")</f>
        <v/>
      </c>
      <c r="D22" s="247" t="str">
        <f>IF(Glutamine!$E17&gt;0,Glutamine!#REF!,"")</f>
        <v/>
      </c>
      <c r="E22" s="238" t="str">
        <f>IF(Glutamine!$E17&gt;0,Glutamine!#REF!,"")</f>
        <v/>
      </c>
      <c r="F22" s="238" t="str">
        <f>IF(Glutamine!$E17&gt;0,Glutamine!#REF!,"")</f>
        <v/>
      </c>
      <c r="G22" s="238" t="str">
        <f>IF(Glutamine!$E17&gt;0,Glutamine!#REF!,"")</f>
        <v/>
      </c>
      <c r="H22" s="243" t="str">
        <f>IF(Glutamine!$E17&gt;0,Glutamine!#REF!,"")</f>
        <v/>
      </c>
      <c r="I22" s="243" t="str">
        <f>IF(Glutamine!$E17&gt;0,Glutamine!#REF!,"")</f>
        <v/>
      </c>
      <c r="J22" s="243" t="str">
        <f>IF(Glutamine!$E17&gt;0,Glutamine!#REF!,"")</f>
        <v/>
      </c>
      <c r="K22" s="243" t="str">
        <f>IF(Glutamine!$E17&gt;0,Glutamine!#REF!,"")</f>
        <v/>
      </c>
      <c r="L22" s="238" t="str">
        <f>IF(Glutamine!$E17&gt;0,Glutamine!#REF!,"")</f>
        <v/>
      </c>
      <c r="M22" s="238" t="str">
        <f>IF(Glutamine!$E17&gt;0,Glutamine!#REF!,"")</f>
        <v/>
      </c>
      <c r="N22" s="238" t="str">
        <f>IF(Glutamine!$E17&gt;0,Glutamine!#REF!,"")</f>
        <v/>
      </c>
      <c r="O22" s="238" t="str">
        <f>IF(Glutamine!$E17&gt;0,Glutamine!#REF!,"")</f>
        <v/>
      </c>
      <c r="P22" s="238" t="str">
        <f>IF(Glutamine!$E17&gt;0,Glutamine!#REF!,"")</f>
        <v/>
      </c>
      <c r="Q22" s="238" t="str">
        <f>IF(Glutamine!$E17&gt;0,Glutamine!#REF!,"")</f>
        <v/>
      </c>
      <c r="R22" s="238" t="str">
        <f>IF(Glutamine!$E17&gt;0,Glutamine!#REF!,"")</f>
        <v/>
      </c>
      <c r="S22" s="238" t="str">
        <f>IF(Glutamine!$E17&gt;0,Glutamine!#REF!,"")</f>
        <v/>
      </c>
      <c r="T22" s="244" t="str">
        <f>IF(Glutamine!$E17&gt;0,Glutamine!#REF!+Glutamine!$E17*Glutamine!#REF!/'In Process Calc.'!$J16,"")</f>
        <v/>
      </c>
      <c r="U22" s="244" t="str">
        <f>IF(Glutamine!$E17&gt;0,Glutamine!#REF!+Glutamine!$E17*Glutamine!#REF!/'In Process Calc.'!$J16,"")</f>
        <v/>
      </c>
      <c r="V22" s="244" t="str">
        <f>IF(Glutamine!$E17&gt;0,Glutamine!#REF!+Glutamine!$E17*Glutamine!#REF!/'In Process Calc.'!$J16,"")</f>
        <v/>
      </c>
      <c r="W22" s="244" t="str">
        <f>IF(Glutamine!$E17&gt;0,Glutamine!#REF!+Glutamine!$E17*Glutamine!#REF!/'In Process Calc.'!$J16,"")</f>
        <v/>
      </c>
      <c r="X22" s="244" t="str">
        <f>IF(Glutamine!$E17&gt;0,Glutamine!#REF!+Glutamine!$E17*Glutamine!#REF!/'In Process Calc.'!$J16,"")</f>
        <v/>
      </c>
      <c r="Y22" s="244" t="str">
        <f>IF(Glutamine!$E17&gt;0,Glutamine!#REF!+Glutamine!$E17*Glutamine!#REF!/'In Process Calc.'!$J16,"")</f>
        <v/>
      </c>
      <c r="Z22" s="244" t="str">
        <f>IF(Glutamine!$E17&gt;0,Glutamine!#REF!+Glutamine!$E17*Glutamine!#REF!/'In Process Calc.'!$J16,"")</f>
        <v/>
      </c>
      <c r="AA22" s="244" t="str">
        <f>IF(Glutamine!$E17&gt;0,Glutamine!#REF!+Glutamine!$E17*Glutamine!#REF!/'In Process Calc.'!$J16,"")</f>
        <v/>
      </c>
      <c r="AB22" s="244" t="str">
        <f>IF(Glutamine!$E17&gt;0,Glutamine!#REF!+Glutamine!$E17*Glutamine!#REF!/'In Process Calc.'!$J16,"")</f>
        <v/>
      </c>
      <c r="AC22" s="244" t="str">
        <f>IF(Glutamine!$E17&gt;0,Glutamine!#REF!+Glutamine!$E17*Glutamine!#REF!/'In Process Calc.'!$J16,"")</f>
        <v/>
      </c>
      <c r="AD22" s="244" t="str">
        <f>IF(Glutamine!$E17&gt;0,Glutamine!#REF!+Glutamine!$E17*Glutamine!#REF!/'In Process Calc.'!$J16,"")</f>
        <v/>
      </c>
      <c r="AE22" s="244" t="str">
        <f>IF(Glutamine!$E17&gt;0,Glutamine!#REF!+Glutamine!$E17*Glutamine!#REF!/'In Process Calc.'!$J16,"")</f>
        <v/>
      </c>
      <c r="AF22" s="244" t="str">
        <f>IF(Glutamine!$E17&gt;0,Glutamine!#REF!+Glutamine!$E17*Glutamine!#REF!/'In Process Calc.'!$J16,"")</f>
        <v/>
      </c>
      <c r="AG22" s="244" t="str">
        <f>IF(Glutamine!$E17&gt;0,Glutamine!#REF!+Glutamine!$E17*Glutamine!#REF!/'In Process Calc.'!$J16,"")</f>
        <v/>
      </c>
      <c r="AH22" s="244" t="str">
        <f>IF(Glutamine!$E17&gt;0,Glutamine!#REF!+Glutamine!$E17*Glutamine!#REF!/'In Process Calc.'!$J16,"")</f>
        <v/>
      </c>
      <c r="AI22" s="244" t="str">
        <f>IF(Glutamine!$E17&gt;0,Glutamine!#REF!+Glutamine!$E17*Glutamine!#REF!/'In Process Calc.'!$J16,"")</f>
        <v/>
      </c>
      <c r="AJ22" s="244" t="str">
        <f>IF(Glutamine!$E17&gt;0,Glutamine!#REF!+Glutamine!$E17*Glutamine!#REF!/'In Process Calc.'!$J16,"")</f>
        <v/>
      </c>
      <c r="AK22" s="244" t="str">
        <f>IF(Glutamine!$E17&gt;0,Glutamine!#REF!+Glutamine!$E17*Glutamine!#REF!/'In Process Calc.'!$J16,"")</f>
        <v/>
      </c>
      <c r="AL22" s="244" t="str">
        <f>IF(Glutamine!$E17&gt;0,Glutamine!#REF!+Glutamine!$E17*Glutamine!#REF!/'In Process Calc.'!$J16,"")</f>
        <v/>
      </c>
      <c r="AM22" s="244" t="str">
        <f>IF(Glutamine!$E17&gt;0,Glutamine!#REF!+Glutamine!$E17*Glutamine!#REF!/'In Process Calc.'!$J16,"")</f>
        <v/>
      </c>
      <c r="AN22" s="244" t="str">
        <f>IF(Glutamine!$E17&gt;0,Glutamine!#REF!+Glutamine!$E17*Glutamine!#REF!/'In Process Calc.'!$J16,"")</f>
        <v/>
      </c>
      <c r="AO22" s="244" t="str">
        <f>IF(Glutamine!$E17&gt;0,Glutamine!#REF!+Glutamine!$E17*Glutamine!#REF!/'In Process Calc.'!$J16,"")</f>
        <v/>
      </c>
      <c r="AP22" s="244" t="str">
        <f>IF(Glutamine!$E17&gt;0,Glutamine!#REF!+Glutamine!$E17*Glutamine!#REF!/'In Process Calc.'!$J16,"")</f>
        <v/>
      </c>
      <c r="AQ22" s="244" t="str">
        <f>IF(Glutamine!$E17&gt;0,Glutamine!#REF!+Glutamine!$E17*Glutamine!#REF!/'In Process Calc.'!$J16,"")</f>
        <v/>
      </c>
      <c r="AR22" s="244" t="str">
        <f>IF(Glutamine!$E17&gt;0,Glutamine!#REF!,"")</f>
        <v/>
      </c>
      <c r="AS22" s="244" t="str">
        <f>IF(Glutamine!$E17&gt;0,Glutamine!#REF!,"")</f>
        <v/>
      </c>
      <c r="AT22" s="244" t="str">
        <f>IF(Glutamine!$E17&gt;0,Glutamine!#REF!,"")</f>
        <v/>
      </c>
      <c r="AU22" s="244" t="str">
        <f>IF(Glutamine!$E17&gt;0,Glutamine!#REF!,"")</f>
        <v/>
      </c>
      <c r="AV22" s="244" t="str">
        <f>IF(Glutamine!$E17&gt;0,Glutamine!#REF!,"")</f>
        <v/>
      </c>
      <c r="AW22" s="244" t="str">
        <f>IF(Glutamine!$E17&gt;0,Glutamine!#REF!,"")</f>
        <v/>
      </c>
      <c r="AX22" s="244" t="str">
        <f>IF(Glutamine!$E17&gt;0,Glutamine!#REF!,"")</f>
        <v/>
      </c>
      <c r="AY22" s="244" t="str">
        <f>IF(Glutamine!$E17&gt;0,Glutamine!#REF!,"")</f>
        <v/>
      </c>
      <c r="AZ22" s="244" t="str">
        <f>IF(Glutamine!$E17&gt;0,Glutamine!#REF!,"")</f>
        <v/>
      </c>
      <c r="BA22" s="244" t="str">
        <f>IF(Glutamine!$E17&gt;0,Glutamine!#REF!,"")</f>
        <v/>
      </c>
      <c r="BB22" s="244" t="str">
        <f>IF(Glutamine!$E17&gt;0,Glutamine!#REF!,"")</f>
        <v/>
      </c>
      <c r="BC22" s="244" t="str">
        <f>IF(Glutamine!$E17&gt;0,Glutamine!#REF!,"")</f>
        <v/>
      </c>
      <c r="BD22" s="244" t="str">
        <f>IF(Glutamine!$E17&gt;0,Glutamine!#REF!,"")</f>
        <v/>
      </c>
      <c r="BE22" s="244" t="str">
        <f>IF(Glutamine!$E17&gt;0,Glutamine!#REF!,"")</f>
        <v/>
      </c>
      <c r="BF22" s="244" t="str">
        <f>IF(Glutamine!$E17&gt;0,Glutamine!#REF!,"")</f>
        <v/>
      </c>
      <c r="BG22" s="244" t="str">
        <f>IF(Glutamine!$E17&gt;0,Glutamine!#REF!,"")</f>
        <v/>
      </c>
      <c r="BH22" s="244" t="str">
        <f>IF(Glutamine!$E17&gt;0,Glutamine!#REF!,"")</f>
        <v/>
      </c>
      <c r="BI22" s="244" t="str">
        <f>IF(Glutamine!$E17&gt;0,Glutamine!#REF!,"")</f>
        <v/>
      </c>
      <c r="BJ22" s="244" t="str">
        <f>IF(Glutamine!$E17&gt;0,Glutamine!#REF!,"")</f>
        <v/>
      </c>
      <c r="BK22" s="244" t="str">
        <f>IF(Glutamine!$E17&gt;0,Glutamine!#REF!,"")</f>
        <v/>
      </c>
      <c r="BL22" s="244" t="str">
        <f>IF(Glutamine!$E17&gt;0,Glutamine!#REF!,"")</f>
        <v/>
      </c>
      <c r="BM22" s="244" t="str">
        <f>IF(Glutamine!$E17&gt;0,Glutamine!#REF!,"")</f>
        <v/>
      </c>
      <c r="BN22" s="244" t="str">
        <f>IF(Glutamine!$E17&gt;0,'In Process Calc.'!B15,"")</f>
        <v/>
      </c>
      <c r="BO22" s="244" t="str">
        <f>IF(Glutamine!$E17&gt;0,'In Process Calc.'!C15,"")</f>
        <v/>
      </c>
    </row>
    <row r="23" spans="1:67">
      <c r="A23" s="238" t="str">
        <f>IF(Glutamine!$E18&gt;0,Glutamine!$B$1,"")</f>
        <v/>
      </c>
      <c r="B23" s="238" t="str">
        <f>IF(Glutamine!$E18&gt;0,Glutamine!A17+0.1,"")</f>
        <v/>
      </c>
      <c r="C23" s="242" t="str">
        <f>IF(Glutamine!$E18&gt;0,Glutamine!B17,"")</f>
        <v/>
      </c>
      <c r="D23" s="247" t="str">
        <f>IF(Glutamine!$E18&gt;0,Glutamine!C17,"")</f>
        <v/>
      </c>
      <c r="E23" s="238" t="str">
        <f>IF(Glutamine!$E18&gt;0,Glutamine!D17,"")</f>
        <v/>
      </c>
      <c r="F23" s="238" t="str">
        <f>IF(Glutamine!$E18&gt;0,Glutamine!E17,"")</f>
        <v/>
      </c>
      <c r="G23" s="238" t="str">
        <f>IF(Glutamine!$E18&gt;0,Glutamine!G17,"")</f>
        <v/>
      </c>
      <c r="H23" s="243" t="str">
        <f>IF(Glutamine!$E18&gt;0,Glutamine!H17,"")</f>
        <v/>
      </c>
      <c r="I23" s="243" t="str">
        <f>IF(Glutamine!$E18&gt;0,Glutamine!I17,"")</f>
        <v/>
      </c>
      <c r="J23" s="243" t="str">
        <f>IF(Glutamine!$E18&gt;0,Glutamine!J17,"")</f>
        <v/>
      </c>
      <c r="K23" s="243" t="str">
        <f>IF(Glutamine!$E18&gt;0,Glutamine!K17,"")</f>
        <v/>
      </c>
      <c r="L23" s="238" t="str">
        <f>IF(Glutamine!$E18&gt;0,Glutamine!L17,"")</f>
        <v/>
      </c>
      <c r="M23" s="238" t="str">
        <f>IF(Glutamine!$E18&gt;0,Glutamine!M17,"")</f>
        <v/>
      </c>
      <c r="N23" s="238" t="str">
        <f>IF(Glutamine!$E18&gt;0,Glutamine!N17,"")</f>
        <v/>
      </c>
      <c r="O23" s="238" t="str">
        <f>IF(Glutamine!$E18&gt;0,Glutamine!O17,"")</f>
        <v/>
      </c>
      <c r="P23" s="238" t="str">
        <f>IF(Glutamine!$E18&gt;0,Glutamine!P17,"")</f>
        <v/>
      </c>
      <c r="Q23" s="238" t="str">
        <f>IF(Glutamine!$E18&gt;0,Glutamine!Q17,"")</f>
        <v/>
      </c>
      <c r="R23" s="238" t="str">
        <f>IF(Glutamine!$E18&gt;0,Glutamine!R17,"")</f>
        <v/>
      </c>
      <c r="S23" s="238" t="str">
        <f>IF(Glutamine!$E18&gt;0,Glutamine!S17,"")</f>
        <v/>
      </c>
      <c r="T23" s="244" t="str">
        <f>IF(Glutamine!$E18&gt;0,Glutamine!U17+Glutamine!$E18*Glutamine!AS17/'In Process Calc.'!$J17,"")</f>
        <v/>
      </c>
      <c r="U23" s="244" t="str">
        <f>IF(Glutamine!$E18&gt;0,Glutamine!V17+Glutamine!$E18*Glutamine!AT17/'In Process Calc.'!$J17,"")</f>
        <v/>
      </c>
      <c r="V23" s="244" t="str">
        <f>IF(Glutamine!$E18&gt;0,Glutamine!W17+Glutamine!$E18*Glutamine!AU17/'In Process Calc.'!$J17,"")</f>
        <v/>
      </c>
      <c r="W23" s="244" t="str">
        <f>IF(Glutamine!$E18&gt;0,Glutamine!X17+Glutamine!$E18*Glutamine!AV17/'In Process Calc.'!$J17,"")</f>
        <v/>
      </c>
      <c r="X23" s="244" t="str">
        <f>IF(Glutamine!$E18&gt;0,Glutamine!Y17+Glutamine!$E18*Glutamine!AW17/'In Process Calc.'!$J17,"")</f>
        <v/>
      </c>
      <c r="Y23" s="244" t="str">
        <f>IF(Glutamine!$E18&gt;0,Glutamine!Z17+Glutamine!$E18*Glutamine!AX17/'In Process Calc.'!$J17,"")</f>
        <v/>
      </c>
      <c r="Z23" s="244" t="str">
        <f>IF(Glutamine!$E18&gt;0,Glutamine!AA17+Glutamine!$E18*Glutamine!AY17/'In Process Calc.'!$J17,"")</f>
        <v/>
      </c>
      <c r="AA23" s="244" t="str">
        <f>IF(Glutamine!$E18&gt;0,Glutamine!AB17+Glutamine!$E18*Glutamine!AZ17/'In Process Calc.'!$J17,"")</f>
        <v/>
      </c>
      <c r="AB23" s="244" t="str">
        <f>IF(Glutamine!$E18&gt;0,Glutamine!AC17+Glutamine!$E18*Glutamine!BA17/'In Process Calc.'!$J17,"")</f>
        <v/>
      </c>
      <c r="AC23" s="244" t="str">
        <f>IF(Glutamine!$E18&gt;0,Glutamine!AD17+Glutamine!$E18*Glutamine!BB17/'In Process Calc.'!$J17,"")</f>
        <v/>
      </c>
      <c r="AD23" s="244" t="str">
        <f>IF(Glutamine!$E18&gt;0,Glutamine!AE17+Glutamine!$E18*Glutamine!BC17/'In Process Calc.'!$J17,"")</f>
        <v/>
      </c>
      <c r="AE23" s="244" t="str">
        <f>IF(Glutamine!$E18&gt;0,Glutamine!AF17+Glutamine!$E18*Glutamine!BE17/'In Process Calc.'!$J17,"")</f>
        <v/>
      </c>
      <c r="AF23" s="244" t="str">
        <f>IF(Glutamine!$E18&gt;0,Glutamine!AG17+Glutamine!$E18*Glutamine!BF17/'In Process Calc.'!$J17,"")</f>
        <v/>
      </c>
      <c r="AG23" s="244" t="str">
        <f>IF(Glutamine!$E18&gt;0,Glutamine!AH17+Glutamine!$E18*Glutamine!BG17/'In Process Calc.'!$J17,"")</f>
        <v/>
      </c>
      <c r="AH23" s="244" t="str">
        <f>IF(Glutamine!$E18&gt;0,Glutamine!AI17+Glutamine!$E18*Glutamine!BI17/'In Process Calc.'!$J17,"")</f>
        <v/>
      </c>
      <c r="AI23" s="244" t="str">
        <f>IF(Glutamine!$E18&gt;0,Glutamine!AJ17+Glutamine!$E18*Glutamine!BJ17/'In Process Calc.'!$J17,"")</f>
        <v/>
      </c>
      <c r="AJ23" s="244" t="str">
        <f>IF(Glutamine!$E18&gt;0,Glutamine!AK17+Glutamine!$E18*Glutamine!BK17/'In Process Calc.'!$J17,"")</f>
        <v/>
      </c>
      <c r="AK23" s="244" t="str">
        <f>IF(Glutamine!$E18&gt;0,Glutamine!AL17+Glutamine!$E18*Glutamine!BL17/'In Process Calc.'!$J17,"")</f>
        <v/>
      </c>
      <c r="AL23" s="244" t="str">
        <f>IF(Glutamine!$E18&gt;0,Glutamine!AM17+Glutamine!$E18*Glutamine!BM17/'In Process Calc.'!$J17,"")</f>
        <v/>
      </c>
      <c r="AM23" s="244" t="str">
        <f>IF(Glutamine!$E18&gt;0,Glutamine!AN17+Glutamine!$E18*Glutamine!BN17/'In Process Calc.'!$J17,"")</f>
        <v/>
      </c>
      <c r="AN23" s="244" t="str">
        <f>IF(Glutamine!$E18&gt;0,Glutamine!AO17+Glutamine!$E18*Glutamine!BO17/'In Process Calc.'!$J17,"")</f>
        <v/>
      </c>
      <c r="AO23" s="244" t="str">
        <f>IF(Glutamine!$E18&gt;0,Glutamine!AP17+Glutamine!$E18*Glutamine!BP17/'In Process Calc.'!$J17,"")</f>
        <v/>
      </c>
      <c r="AP23" s="244" t="str">
        <f>IF(Glutamine!$E18&gt;0,Glutamine!AQ17+Glutamine!$E18*Glutamine!BQ17/'In Process Calc.'!$J17,"")</f>
        <v/>
      </c>
      <c r="AQ23" s="244" t="str">
        <f>IF(Glutamine!$E18&gt;0,Glutamine!AR17+Glutamine!$E18*Glutamine!BR17/'In Process Calc.'!$J17,"")</f>
        <v/>
      </c>
      <c r="AR23" s="244" t="str">
        <f>IF(Glutamine!$E18&gt;0,Glutamine!AS17,"")</f>
        <v/>
      </c>
      <c r="AS23" s="244" t="str">
        <f>IF(Glutamine!$E18&gt;0,Glutamine!AT17,"")</f>
        <v/>
      </c>
      <c r="AT23" s="244" t="str">
        <f>IF(Glutamine!$E18&gt;0,Glutamine!AU17,"")</f>
        <v/>
      </c>
      <c r="AU23" s="244" t="str">
        <f>IF(Glutamine!$E18&gt;0,Glutamine!AV17,"")</f>
        <v/>
      </c>
      <c r="AV23" s="244" t="str">
        <f>IF(Glutamine!$E18&gt;0,Glutamine!AW17,"")</f>
        <v/>
      </c>
      <c r="AW23" s="244" t="str">
        <f>IF(Glutamine!$E18&gt;0,Glutamine!AX17,"")</f>
        <v/>
      </c>
      <c r="AX23" s="244" t="str">
        <f>IF(Glutamine!$E18&gt;0,Glutamine!AY17,"")</f>
        <v/>
      </c>
      <c r="AY23" s="244" t="str">
        <f>IF(Glutamine!$E18&gt;0,Glutamine!AZ17,"")</f>
        <v/>
      </c>
      <c r="AZ23" s="244" t="str">
        <f>IF(Glutamine!$E18&gt;0,Glutamine!BA17,"")</f>
        <v/>
      </c>
      <c r="BA23" s="244" t="str">
        <f>IF(Glutamine!$E18&gt;0,Glutamine!BB17,"")</f>
        <v/>
      </c>
      <c r="BB23" s="244" t="str">
        <f>IF(Glutamine!$E18&gt;0,Glutamine!BC17,"")</f>
        <v/>
      </c>
      <c r="BC23" s="244" t="str">
        <f>IF(Glutamine!$E18&gt;0,Glutamine!BE17,"")</f>
        <v/>
      </c>
      <c r="BD23" s="244" t="str">
        <f>IF(Glutamine!$E18&gt;0,Glutamine!BF17,"")</f>
        <v/>
      </c>
      <c r="BE23" s="244" t="str">
        <f>IF(Glutamine!$E18&gt;0,Glutamine!BG17,"")</f>
        <v/>
      </c>
      <c r="BF23" s="244" t="str">
        <f>IF(Glutamine!$E18&gt;0,Glutamine!BI17,"")</f>
        <v/>
      </c>
      <c r="BG23" s="244" t="str">
        <f>IF(Glutamine!$E18&gt;0,Glutamine!BJ17,"")</f>
        <v/>
      </c>
      <c r="BH23" s="244" t="str">
        <f>IF(Glutamine!$E18&gt;0,Glutamine!BK17,"")</f>
        <v/>
      </c>
      <c r="BI23" s="244" t="str">
        <f>IF(Glutamine!$E18&gt;0,Glutamine!BL17,"")</f>
        <v/>
      </c>
      <c r="BJ23" s="244" t="str">
        <f>IF(Glutamine!$E18&gt;0,Glutamine!BM17,"")</f>
        <v/>
      </c>
      <c r="BK23" s="244" t="str">
        <f>IF(Glutamine!$E18&gt;0,Glutamine!BN17,"")</f>
        <v/>
      </c>
      <c r="BL23" s="244" t="str">
        <f>IF(Glutamine!$E18&gt;0,Glutamine!BO17,"")</f>
        <v/>
      </c>
      <c r="BM23" s="244" t="str">
        <f>IF(Glutamine!$E18&gt;0,Glutamine!BP17,"")</f>
        <v/>
      </c>
      <c r="BN23" s="244" t="str">
        <f>IF(Glutamine!$E18&gt;0,'In Process Calc.'!B16,"")</f>
        <v/>
      </c>
      <c r="BO23" s="244" t="str">
        <f>IF(Glutamine!$E18&gt;0,'In Process Calc.'!C16,"")</f>
        <v/>
      </c>
    </row>
    <row r="24" spans="1:67">
      <c r="A24" s="238" t="str">
        <f>IF(Glutamine!$E19&gt;0,Glutamine!$B$1,"")</f>
        <v/>
      </c>
      <c r="B24" s="238" t="str">
        <f>IF(Glutamine!$E19&gt;0,Glutamine!A18+0.1,"")</f>
        <v/>
      </c>
      <c r="C24" s="242" t="str">
        <f>IF(Glutamine!$E19&gt;0,Glutamine!B18,"")</f>
        <v/>
      </c>
      <c r="D24" s="247" t="str">
        <f>IF(Glutamine!$E19&gt;0,Glutamine!C18,"")</f>
        <v/>
      </c>
      <c r="E24" s="238" t="str">
        <f>IF(Glutamine!$E19&gt;0,Glutamine!D18,"")</f>
        <v/>
      </c>
      <c r="F24" s="238" t="str">
        <f>IF(Glutamine!$E19&gt;0,Glutamine!E18,"")</f>
        <v/>
      </c>
      <c r="G24" s="238" t="str">
        <f>IF(Glutamine!$E19&gt;0,Glutamine!G18,"")</f>
        <v/>
      </c>
      <c r="H24" s="243" t="str">
        <f>IF(Glutamine!$E19&gt;0,Glutamine!H18,"")</f>
        <v/>
      </c>
      <c r="I24" s="243" t="str">
        <f>IF(Glutamine!$E19&gt;0,Glutamine!I18,"")</f>
        <v/>
      </c>
      <c r="J24" s="243" t="str">
        <f>IF(Glutamine!$E19&gt;0,Glutamine!J18,"")</f>
        <v/>
      </c>
      <c r="K24" s="243" t="str">
        <f>IF(Glutamine!$E19&gt;0,Glutamine!K18,"")</f>
        <v/>
      </c>
      <c r="L24" s="238" t="str">
        <f>IF(Glutamine!$E19&gt;0,Glutamine!L18,"")</f>
        <v/>
      </c>
      <c r="M24" s="238" t="str">
        <f>IF(Glutamine!$E19&gt;0,Glutamine!M18,"")</f>
        <v/>
      </c>
      <c r="N24" s="238" t="str">
        <f>IF(Glutamine!$E19&gt;0,Glutamine!N18,"")</f>
        <v/>
      </c>
      <c r="O24" s="238" t="str">
        <f>IF(Glutamine!$E19&gt;0,Glutamine!O18,"")</f>
        <v/>
      </c>
      <c r="P24" s="238" t="str">
        <f>IF(Glutamine!$E19&gt;0,Glutamine!P18,"")</f>
        <v/>
      </c>
      <c r="Q24" s="238" t="str">
        <f>IF(Glutamine!$E19&gt;0,Glutamine!Q18,"")</f>
        <v/>
      </c>
      <c r="R24" s="238" t="str">
        <f>IF(Glutamine!$E19&gt;0,Glutamine!R18,"")</f>
        <v/>
      </c>
      <c r="S24" s="238" t="str">
        <f>IF(Glutamine!$E19&gt;0,Glutamine!S18,"")</f>
        <v/>
      </c>
      <c r="T24" s="244" t="str">
        <f>IF(Glutamine!$E19&gt;0,Glutamine!U18+Glutamine!$E19*Glutamine!AS18/'In Process Calc.'!$J18,"")</f>
        <v/>
      </c>
      <c r="U24" s="244" t="str">
        <f>IF(Glutamine!$E19&gt;0,Glutamine!V18+Glutamine!$E19*Glutamine!AT18/'In Process Calc.'!$J18,"")</f>
        <v/>
      </c>
      <c r="V24" s="244" t="str">
        <f>IF(Glutamine!$E19&gt;0,Glutamine!W18+Glutamine!$E19*Glutamine!AU18/'In Process Calc.'!$J18,"")</f>
        <v/>
      </c>
      <c r="W24" s="244" t="str">
        <f>IF(Glutamine!$E19&gt;0,Glutamine!X18+Glutamine!$E19*Glutamine!AV18/'In Process Calc.'!$J18,"")</f>
        <v/>
      </c>
      <c r="X24" s="244" t="str">
        <f>IF(Glutamine!$E19&gt;0,Glutamine!Y18+Glutamine!$E19*Glutamine!AW18/'In Process Calc.'!$J18,"")</f>
        <v/>
      </c>
      <c r="Y24" s="244" t="str">
        <f>IF(Glutamine!$E19&gt;0,Glutamine!Z18+Glutamine!$E19*Glutamine!AX18/'In Process Calc.'!$J18,"")</f>
        <v/>
      </c>
      <c r="Z24" s="244" t="str">
        <f>IF(Glutamine!$E19&gt;0,Glutamine!AA18+Glutamine!$E19*Glutamine!AY18/'In Process Calc.'!$J18,"")</f>
        <v/>
      </c>
      <c r="AA24" s="244" t="str">
        <f>IF(Glutamine!$E19&gt;0,Glutamine!AB18+Glutamine!$E19*Glutamine!AZ18/'In Process Calc.'!$J18,"")</f>
        <v/>
      </c>
      <c r="AB24" s="244" t="str">
        <f>IF(Glutamine!$E19&gt;0,Glutamine!AC18+Glutamine!$E19*Glutamine!BA18/'In Process Calc.'!$J18,"")</f>
        <v/>
      </c>
      <c r="AC24" s="244" t="str">
        <f>IF(Glutamine!$E19&gt;0,Glutamine!AD18+Glutamine!$E19*Glutamine!BB18/'In Process Calc.'!$J18,"")</f>
        <v/>
      </c>
      <c r="AD24" s="244" t="str">
        <f>IF(Glutamine!$E19&gt;0,Glutamine!AE18+Glutamine!$E19*Glutamine!BC18/'In Process Calc.'!$J18,"")</f>
        <v/>
      </c>
      <c r="AE24" s="244" t="str">
        <f>IF(Glutamine!$E19&gt;0,Glutamine!AF18+Glutamine!$E19*Glutamine!BE18/'In Process Calc.'!$J18,"")</f>
        <v/>
      </c>
      <c r="AF24" s="244" t="str">
        <f>IF(Glutamine!$E19&gt;0,Glutamine!AG18+Glutamine!$E19*Glutamine!BF18/'In Process Calc.'!$J18,"")</f>
        <v/>
      </c>
      <c r="AG24" s="244" t="str">
        <f>IF(Glutamine!$E19&gt;0,Glutamine!AH18+Glutamine!$E19*Glutamine!BG18/'In Process Calc.'!$J18,"")</f>
        <v/>
      </c>
      <c r="AH24" s="244" t="str">
        <f>IF(Glutamine!$E19&gt;0,Glutamine!AI18+Glutamine!$E19*Glutamine!BI18/'In Process Calc.'!$J18,"")</f>
        <v/>
      </c>
      <c r="AI24" s="244" t="str">
        <f>IF(Glutamine!$E19&gt;0,Glutamine!AJ18+Glutamine!$E19*Glutamine!BJ18/'In Process Calc.'!$J18,"")</f>
        <v/>
      </c>
      <c r="AJ24" s="244" t="str">
        <f>IF(Glutamine!$E19&gt;0,Glutamine!AK18+Glutamine!$E19*Glutamine!BK18/'In Process Calc.'!$J18,"")</f>
        <v/>
      </c>
      <c r="AK24" s="244" t="str">
        <f>IF(Glutamine!$E19&gt;0,Glutamine!AL18+Glutamine!$E19*Glutamine!BL18/'In Process Calc.'!$J18,"")</f>
        <v/>
      </c>
      <c r="AL24" s="244" t="str">
        <f>IF(Glutamine!$E19&gt;0,Glutamine!AM18+Glutamine!$E19*Glutamine!BM18/'In Process Calc.'!$J18,"")</f>
        <v/>
      </c>
      <c r="AM24" s="244" t="str">
        <f>IF(Glutamine!$E19&gt;0,Glutamine!AN18+Glutamine!$E19*Glutamine!BN18/'In Process Calc.'!$J18,"")</f>
        <v/>
      </c>
      <c r="AN24" s="244" t="str">
        <f>IF(Glutamine!$E19&gt;0,Glutamine!AO18+Glutamine!$E19*Glutamine!BO18/'In Process Calc.'!$J18,"")</f>
        <v/>
      </c>
      <c r="AO24" s="244" t="str">
        <f>IF(Glutamine!$E19&gt;0,Glutamine!AP18+Glutamine!$E19*Glutamine!BP18/'In Process Calc.'!$J18,"")</f>
        <v/>
      </c>
      <c r="AP24" s="244" t="str">
        <f>IF(Glutamine!$E19&gt;0,Glutamine!AQ18+Glutamine!$E19*Glutamine!BQ18/'In Process Calc.'!$J18,"")</f>
        <v/>
      </c>
      <c r="AQ24" s="244" t="str">
        <f>IF(Glutamine!$E19&gt;0,Glutamine!AR18+Glutamine!$E19*Glutamine!BR18/'In Process Calc.'!$J18,"")</f>
        <v/>
      </c>
      <c r="AR24" s="244" t="str">
        <f>IF(Glutamine!$E19&gt;0,Glutamine!AS18,"")</f>
        <v/>
      </c>
      <c r="AS24" s="244" t="str">
        <f>IF(Glutamine!$E19&gt;0,Glutamine!AT18,"")</f>
        <v/>
      </c>
      <c r="AT24" s="244" t="str">
        <f>IF(Glutamine!$E19&gt;0,Glutamine!AU18,"")</f>
        <v/>
      </c>
      <c r="AU24" s="244" t="str">
        <f>IF(Glutamine!$E19&gt;0,Glutamine!AV18,"")</f>
        <v/>
      </c>
      <c r="AV24" s="244" t="str">
        <f>IF(Glutamine!$E19&gt;0,Glutamine!AW18,"")</f>
        <v/>
      </c>
      <c r="AW24" s="244" t="str">
        <f>IF(Glutamine!$E19&gt;0,Glutamine!AX18,"")</f>
        <v/>
      </c>
      <c r="AX24" s="244" t="str">
        <f>IF(Glutamine!$E19&gt;0,Glutamine!AY18,"")</f>
        <v/>
      </c>
      <c r="AY24" s="244" t="str">
        <f>IF(Glutamine!$E19&gt;0,Glutamine!AZ18,"")</f>
        <v/>
      </c>
      <c r="AZ24" s="244" t="str">
        <f>IF(Glutamine!$E19&gt;0,Glutamine!BA18,"")</f>
        <v/>
      </c>
      <c r="BA24" s="244" t="str">
        <f>IF(Glutamine!$E19&gt;0,Glutamine!BB18,"")</f>
        <v/>
      </c>
      <c r="BB24" s="244" t="str">
        <f>IF(Glutamine!$E19&gt;0,Glutamine!BC18,"")</f>
        <v/>
      </c>
      <c r="BC24" s="244" t="str">
        <f>IF(Glutamine!$E19&gt;0,Glutamine!BE18,"")</f>
        <v/>
      </c>
      <c r="BD24" s="244" t="str">
        <f>IF(Glutamine!$E19&gt;0,Glutamine!BF18,"")</f>
        <v/>
      </c>
      <c r="BE24" s="244" t="str">
        <f>IF(Glutamine!$E19&gt;0,Glutamine!BG18,"")</f>
        <v/>
      </c>
      <c r="BF24" s="244" t="str">
        <f>IF(Glutamine!$E19&gt;0,Glutamine!BI18,"")</f>
        <v/>
      </c>
      <c r="BG24" s="244" t="str">
        <f>IF(Glutamine!$E19&gt;0,Glutamine!BJ18,"")</f>
        <v/>
      </c>
      <c r="BH24" s="244" t="str">
        <f>IF(Glutamine!$E19&gt;0,Glutamine!BK18,"")</f>
        <v/>
      </c>
      <c r="BI24" s="244" t="str">
        <f>IF(Glutamine!$E19&gt;0,Glutamine!BL18,"")</f>
        <v/>
      </c>
      <c r="BJ24" s="244" t="str">
        <f>IF(Glutamine!$E19&gt;0,Glutamine!BM18,"")</f>
        <v/>
      </c>
      <c r="BK24" s="244" t="str">
        <f>IF(Glutamine!$E19&gt;0,Glutamine!BN18,"")</f>
        <v/>
      </c>
      <c r="BL24" s="244" t="str">
        <f>IF(Glutamine!$E19&gt;0,Glutamine!BO18,"")</f>
        <v/>
      </c>
      <c r="BM24" s="244" t="str">
        <f>IF(Glutamine!$E19&gt;0,Glutamine!BP18,"")</f>
        <v/>
      </c>
      <c r="BN24" s="244" t="str">
        <f>IF(Glutamine!$E19&gt;0,'In Process Calc.'!B17,"")</f>
        <v/>
      </c>
      <c r="BO24" s="244" t="str">
        <f>IF(Glutamine!$E19&gt;0,'In Process Calc.'!C17,"")</f>
        <v/>
      </c>
    </row>
    <row r="25" spans="1:67">
      <c r="A25" s="238" t="e">
        <f>IF(Glutamine!#REF!&gt;0,Glutamine!$B$1,"")</f>
        <v>#REF!</v>
      </c>
      <c r="B25" s="238" t="e">
        <f>IF(Glutamine!#REF!&gt;0,Glutamine!A19+0.1,"")</f>
        <v>#REF!</v>
      </c>
      <c r="C25" s="242" t="e">
        <f>IF(Glutamine!#REF!&gt;0,Glutamine!B19,"")</f>
        <v>#REF!</v>
      </c>
      <c r="D25" s="247" t="e">
        <f>IF(Glutamine!#REF!&gt;0,Glutamine!C19,"")</f>
        <v>#REF!</v>
      </c>
      <c r="E25" s="238" t="e">
        <f>IF(Glutamine!#REF!&gt;0,Glutamine!D19,"")</f>
        <v>#REF!</v>
      </c>
      <c r="F25" s="238" t="e">
        <f>IF(Glutamine!#REF!&gt;0,Glutamine!E19,"")</f>
        <v>#REF!</v>
      </c>
      <c r="G25" s="238" t="e">
        <f>IF(Glutamine!#REF!&gt;0,Glutamine!G19,"")</f>
        <v>#REF!</v>
      </c>
      <c r="H25" s="243" t="e">
        <f>IF(Glutamine!#REF!&gt;0,Glutamine!H19,"")</f>
        <v>#REF!</v>
      </c>
      <c r="I25" s="243" t="e">
        <f>IF(Glutamine!#REF!&gt;0,Glutamine!I19,"")</f>
        <v>#REF!</v>
      </c>
      <c r="J25" s="243" t="e">
        <f>IF(Glutamine!#REF!&gt;0,Glutamine!J19,"")</f>
        <v>#REF!</v>
      </c>
      <c r="K25" s="243" t="e">
        <f>IF(Glutamine!#REF!&gt;0,Glutamine!K19,"")</f>
        <v>#REF!</v>
      </c>
      <c r="L25" s="238" t="e">
        <f>IF(Glutamine!#REF!&gt;0,Glutamine!L19,"")</f>
        <v>#REF!</v>
      </c>
      <c r="M25" s="238" t="e">
        <f>IF(Glutamine!#REF!&gt;0,Glutamine!M19,"")</f>
        <v>#REF!</v>
      </c>
      <c r="N25" s="238" t="e">
        <f>IF(Glutamine!#REF!&gt;0,Glutamine!N19,"")</f>
        <v>#REF!</v>
      </c>
      <c r="O25" s="238" t="e">
        <f>IF(Glutamine!#REF!&gt;0,Glutamine!O19,"")</f>
        <v>#REF!</v>
      </c>
      <c r="P25" s="238" t="e">
        <f>IF(Glutamine!#REF!&gt;0,Glutamine!P19,"")</f>
        <v>#REF!</v>
      </c>
      <c r="Q25" s="238" t="e">
        <f>IF(Glutamine!#REF!&gt;0,Glutamine!Q19,"")</f>
        <v>#REF!</v>
      </c>
      <c r="R25" s="238" t="e">
        <f>IF(Glutamine!#REF!&gt;0,Glutamine!R19,"")</f>
        <v>#REF!</v>
      </c>
      <c r="S25" s="238" t="e">
        <f>IF(Glutamine!#REF!&gt;0,Glutamine!S19,"")</f>
        <v>#REF!</v>
      </c>
      <c r="T25" s="244" t="e">
        <f>IF(Glutamine!#REF!&gt;0,Glutamine!U19+Glutamine!#REF!*Glutamine!AS19/'In Process Calc.'!$J19,"")</f>
        <v>#REF!</v>
      </c>
      <c r="U25" s="244" t="e">
        <f>IF(Glutamine!#REF!&gt;0,Glutamine!V19+Glutamine!#REF!*Glutamine!AT19/'In Process Calc.'!$J19,"")</f>
        <v>#REF!</v>
      </c>
      <c r="V25" s="244" t="e">
        <f>IF(Glutamine!#REF!&gt;0,Glutamine!W19+Glutamine!#REF!*Glutamine!AU19/'In Process Calc.'!$J19,"")</f>
        <v>#REF!</v>
      </c>
      <c r="W25" s="244" t="e">
        <f>IF(Glutamine!#REF!&gt;0,Glutamine!X19+Glutamine!#REF!*Glutamine!AV19/'In Process Calc.'!$J19,"")</f>
        <v>#REF!</v>
      </c>
      <c r="X25" s="244" t="e">
        <f>IF(Glutamine!#REF!&gt;0,Glutamine!Y19+Glutamine!#REF!*Glutamine!AW19/'In Process Calc.'!$J19,"")</f>
        <v>#REF!</v>
      </c>
      <c r="Y25" s="244" t="e">
        <f>IF(Glutamine!#REF!&gt;0,Glutamine!Z19+Glutamine!#REF!*Glutamine!AX19/'In Process Calc.'!$J19,"")</f>
        <v>#REF!</v>
      </c>
      <c r="Z25" s="244" t="e">
        <f>IF(Glutamine!#REF!&gt;0,Glutamine!AA19+Glutamine!#REF!*Glutamine!AY19/'In Process Calc.'!$J19,"")</f>
        <v>#REF!</v>
      </c>
      <c r="AA25" s="244" t="e">
        <f>IF(Glutamine!#REF!&gt;0,Glutamine!AB19+Glutamine!#REF!*Glutamine!AZ19/'In Process Calc.'!$J19,"")</f>
        <v>#REF!</v>
      </c>
      <c r="AB25" s="244" t="e">
        <f>IF(Glutamine!#REF!&gt;0,Glutamine!AC19+Glutamine!#REF!*Glutamine!BA19/'In Process Calc.'!$J19,"")</f>
        <v>#REF!</v>
      </c>
      <c r="AC25" s="244" t="e">
        <f>IF(Glutamine!#REF!&gt;0,Glutamine!AD19+Glutamine!#REF!*Glutamine!BB19/'In Process Calc.'!$J19,"")</f>
        <v>#REF!</v>
      </c>
      <c r="AD25" s="244" t="e">
        <f>IF(Glutamine!#REF!&gt;0,Glutamine!AE19+Glutamine!#REF!*Glutamine!BC19/'In Process Calc.'!$J19,"")</f>
        <v>#REF!</v>
      </c>
      <c r="AE25" s="244" t="e">
        <f>IF(Glutamine!#REF!&gt;0,Glutamine!AF19+Glutamine!#REF!*Glutamine!BE19/'In Process Calc.'!$J19,"")</f>
        <v>#REF!</v>
      </c>
      <c r="AF25" s="244" t="e">
        <f>IF(Glutamine!#REF!&gt;0,Glutamine!AG19+Glutamine!#REF!*Glutamine!BF19/'In Process Calc.'!$J19,"")</f>
        <v>#REF!</v>
      </c>
      <c r="AG25" s="244" t="e">
        <f>IF(Glutamine!#REF!&gt;0,Glutamine!AH19+Glutamine!#REF!*Glutamine!BG19/'In Process Calc.'!$J19,"")</f>
        <v>#REF!</v>
      </c>
      <c r="AH25" s="244" t="e">
        <f>IF(Glutamine!#REF!&gt;0,Glutamine!AI19+Glutamine!#REF!*Glutamine!BI19/'In Process Calc.'!$J19,"")</f>
        <v>#REF!</v>
      </c>
      <c r="AI25" s="244" t="e">
        <f>IF(Glutamine!#REF!&gt;0,Glutamine!AJ19+Glutamine!#REF!*Glutamine!BJ19/'In Process Calc.'!$J19,"")</f>
        <v>#REF!</v>
      </c>
      <c r="AJ25" s="244" t="e">
        <f>IF(Glutamine!#REF!&gt;0,Glutamine!AK19+Glutamine!#REF!*Glutamine!BK19/'In Process Calc.'!$J19,"")</f>
        <v>#REF!</v>
      </c>
      <c r="AK25" s="244" t="e">
        <f>IF(Glutamine!#REF!&gt;0,Glutamine!AL19+Glutamine!#REF!*Glutamine!BL19/'In Process Calc.'!$J19,"")</f>
        <v>#REF!</v>
      </c>
      <c r="AL25" s="244" t="e">
        <f>IF(Glutamine!#REF!&gt;0,Glutamine!AM19+Glutamine!#REF!*Glutamine!BM19/'In Process Calc.'!$J19,"")</f>
        <v>#REF!</v>
      </c>
      <c r="AM25" s="244" t="e">
        <f>IF(Glutamine!#REF!&gt;0,Glutamine!AN19+Glutamine!#REF!*Glutamine!BN19/'In Process Calc.'!$J19,"")</f>
        <v>#REF!</v>
      </c>
      <c r="AN25" s="244" t="e">
        <f>IF(Glutamine!#REF!&gt;0,Glutamine!AO19+Glutamine!#REF!*Glutamine!BO19/'In Process Calc.'!$J19,"")</f>
        <v>#REF!</v>
      </c>
      <c r="AO25" s="244" t="e">
        <f>IF(Glutamine!#REF!&gt;0,Glutamine!AP19+Glutamine!#REF!*Glutamine!BP19/'In Process Calc.'!$J19,"")</f>
        <v>#REF!</v>
      </c>
      <c r="AP25" s="244" t="e">
        <f>IF(Glutamine!#REF!&gt;0,Glutamine!AQ19+Glutamine!#REF!*Glutamine!BQ19/'In Process Calc.'!$J19,"")</f>
        <v>#REF!</v>
      </c>
      <c r="AQ25" s="244" t="e">
        <f>IF(Glutamine!#REF!&gt;0,Glutamine!AR19+Glutamine!#REF!*Glutamine!BR19/'In Process Calc.'!$J19,"")</f>
        <v>#REF!</v>
      </c>
      <c r="AR25" s="244" t="e">
        <f>IF(Glutamine!#REF!&gt;0,Glutamine!AS19,"")</f>
        <v>#REF!</v>
      </c>
      <c r="AS25" s="244" t="e">
        <f>IF(Glutamine!#REF!&gt;0,Glutamine!AT19,"")</f>
        <v>#REF!</v>
      </c>
      <c r="AT25" s="244" t="e">
        <f>IF(Glutamine!#REF!&gt;0,Glutamine!AU19,"")</f>
        <v>#REF!</v>
      </c>
      <c r="AU25" s="244" t="e">
        <f>IF(Glutamine!#REF!&gt;0,Glutamine!AV19,"")</f>
        <v>#REF!</v>
      </c>
      <c r="AV25" s="244" t="e">
        <f>IF(Glutamine!#REF!&gt;0,Glutamine!AW19,"")</f>
        <v>#REF!</v>
      </c>
      <c r="AW25" s="244" t="e">
        <f>IF(Glutamine!#REF!&gt;0,Glutamine!AX19,"")</f>
        <v>#REF!</v>
      </c>
      <c r="AX25" s="244" t="e">
        <f>IF(Glutamine!#REF!&gt;0,Glutamine!AY19,"")</f>
        <v>#REF!</v>
      </c>
      <c r="AY25" s="244" t="e">
        <f>IF(Glutamine!#REF!&gt;0,Glutamine!AZ19,"")</f>
        <v>#REF!</v>
      </c>
      <c r="AZ25" s="244" t="e">
        <f>IF(Glutamine!#REF!&gt;0,Glutamine!BA19,"")</f>
        <v>#REF!</v>
      </c>
      <c r="BA25" s="244" t="e">
        <f>IF(Glutamine!#REF!&gt;0,Glutamine!BB19,"")</f>
        <v>#REF!</v>
      </c>
      <c r="BB25" s="244" t="e">
        <f>IF(Glutamine!#REF!&gt;0,Glutamine!BC19,"")</f>
        <v>#REF!</v>
      </c>
      <c r="BC25" s="244" t="e">
        <f>IF(Glutamine!#REF!&gt;0,Glutamine!BE19,"")</f>
        <v>#REF!</v>
      </c>
      <c r="BD25" s="244" t="e">
        <f>IF(Glutamine!#REF!&gt;0,Glutamine!BF19,"")</f>
        <v>#REF!</v>
      </c>
      <c r="BE25" s="244" t="e">
        <f>IF(Glutamine!#REF!&gt;0,Glutamine!BG19,"")</f>
        <v>#REF!</v>
      </c>
      <c r="BF25" s="244" t="e">
        <f>IF(Glutamine!#REF!&gt;0,Glutamine!BI19,"")</f>
        <v>#REF!</v>
      </c>
      <c r="BG25" s="244" t="e">
        <f>IF(Glutamine!#REF!&gt;0,Glutamine!BJ19,"")</f>
        <v>#REF!</v>
      </c>
      <c r="BH25" s="244" t="e">
        <f>IF(Glutamine!#REF!&gt;0,Glutamine!BK19,"")</f>
        <v>#REF!</v>
      </c>
      <c r="BI25" s="244" t="e">
        <f>IF(Glutamine!#REF!&gt;0,Glutamine!BL19,"")</f>
        <v>#REF!</v>
      </c>
      <c r="BJ25" s="244" t="e">
        <f>IF(Glutamine!#REF!&gt;0,Glutamine!BM19,"")</f>
        <v>#REF!</v>
      </c>
      <c r="BK25" s="244" t="e">
        <f>IF(Glutamine!#REF!&gt;0,Glutamine!BN19,"")</f>
        <v>#REF!</v>
      </c>
      <c r="BL25" s="244" t="e">
        <f>IF(Glutamine!#REF!&gt;0,Glutamine!BO19,"")</f>
        <v>#REF!</v>
      </c>
      <c r="BM25" s="244" t="e">
        <f>IF(Glutamine!#REF!&gt;0,Glutamine!BP19,"")</f>
        <v>#REF!</v>
      </c>
      <c r="BN25" s="244" t="e">
        <f>IF(Glutamine!#REF!&gt;0,'In Process Calc.'!B18,"")</f>
        <v>#REF!</v>
      </c>
      <c r="BO25" s="244" t="e">
        <f>IF(Glutamine!#REF!&gt;0,'In Process Calc.'!C18,"")</f>
        <v>#REF!</v>
      </c>
    </row>
    <row r="26" spans="1:67">
      <c r="A26" s="238" t="e">
        <f>IF(Glutamine!#REF!&gt;0,Glutamine!$B$1,"")</f>
        <v>#REF!</v>
      </c>
      <c r="B26" s="238" t="e">
        <f>IF(Glutamine!#REF!&gt;0,Glutamine!#REF!+0.1,"")</f>
        <v>#REF!</v>
      </c>
      <c r="C26" s="242" t="e">
        <f>IF(Glutamine!#REF!&gt;0,Glutamine!#REF!,"")</f>
        <v>#REF!</v>
      </c>
      <c r="D26" s="247" t="e">
        <f>IF(Glutamine!#REF!&gt;0,Glutamine!#REF!,"")</f>
        <v>#REF!</v>
      </c>
      <c r="E26" s="238" t="e">
        <f>IF(Glutamine!#REF!&gt;0,Glutamine!#REF!,"")</f>
        <v>#REF!</v>
      </c>
      <c r="F26" s="238" t="e">
        <f>IF(Glutamine!#REF!&gt;0,Glutamine!#REF!,"")</f>
        <v>#REF!</v>
      </c>
      <c r="G26" s="238" t="e">
        <f>IF(Glutamine!#REF!&gt;0,Glutamine!#REF!,"")</f>
        <v>#REF!</v>
      </c>
      <c r="H26" s="243" t="e">
        <f>IF(Glutamine!#REF!&gt;0,Glutamine!#REF!,"")</f>
        <v>#REF!</v>
      </c>
      <c r="I26" s="243" t="e">
        <f>IF(Glutamine!#REF!&gt;0,Glutamine!#REF!,"")</f>
        <v>#REF!</v>
      </c>
      <c r="J26" s="243" t="e">
        <f>IF(Glutamine!#REF!&gt;0,Glutamine!#REF!,"")</f>
        <v>#REF!</v>
      </c>
      <c r="K26" s="243" t="e">
        <f>IF(Glutamine!#REF!&gt;0,Glutamine!#REF!,"")</f>
        <v>#REF!</v>
      </c>
      <c r="L26" s="238" t="e">
        <f>IF(Glutamine!#REF!&gt;0,Glutamine!#REF!,"")</f>
        <v>#REF!</v>
      </c>
      <c r="M26" s="238" t="e">
        <f>IF(Glutamine!#REF!&gt;0,Glutamine!#REF!,"")</f>
        <v>#REF!</v>
      </c>
      <c r="N26" s="238" t="e">
        <f>IF(Glutamine!#REF!&gt;0,Glutamine!#REF!,"")</f>
        <v>#REF!</v>
      </c>
      <c r="O26" s="238" t="e">
        <f>IF(Glutamine!#REF!&gt;0,Glutamine!#REF!,"")</f>
        <v>#REF!</v>
      </c>
      <c r="P26" s="238" t="e">
        <f>IF(Glutamine!#REF!&gt;0,Glutamine!#REF!,"")</f>
        <v>#REF!</v>
      </c>
      <c r="Q26" s="238" t="e">
        <f>IF(Glutamine!#REF!&gt;0,Glutamine!#REF!,"")</f>
        <v>#REF!</v>
      </c>
      <c r="R26" s="238" t="e">
        <f>IF(Glutamine!#REF!&gt;0,Glutamine!#REF!,"")</f>
        <v>#REF!</v>
      </c>
      <c r="S26" s="238" t="e">
        <f>IF(Glutamine!#REF!&gt;0,Glutamine!#REF!,"")</f>
        <v>#REF!</v>
      </c>
      <c r="T26" s="244" t="e">
        <f>IF(Glutamine!#REF!&gt;0,Glutamine!#REF!+Glutamine!#REF!*Glutamine!#REF!/'In Process Calc.'!$J20,"")</f>
        <v>#REF!</v>
      </c>
      <c r="U26" s="244" t="e">
        <f>IF(Glutamine!#REF!&gt;0,Glutamine!#REF!+Glutamine!#REF!*Glutamine!#REF!/'In Process Calc.'!$J20,"")</f>
        <v>#REF!</v>
      </c>
      <c r="V26" s="244" t="e">
        <f>IF(Glutamine!#REF!&gt;0,Glutamine!#REF!+Glutamine!#REF!*Glutamine!#REF!/'In Process Calc.'!$J20,"")</f>
        <v>#REF!</v>
      </c>
      <c r="W26" s="244" t="e">
        <f>IF(Glutamine!#REF!&gt;0,Glutamine!#REF!+Glutamine!#REF!*Glutamine!#REF!/'In Process Calc.'!$J20,"")</f>
        <v>#REF!</v>
      </c>
      <c r="X26" s="244" t="e">
        <f>IF(Glutamine!#REF!&gt;0,Glutamine!#REF!+Glutamine!#REF!*Glutamine!#REF!/'In Process Calc.'!$J20,"")</f>
        <v>#REF!</v>
      </c>
      <c r="Y26" s="244" t="e">
        <f>IF(Glutamine!#REF!&gt;0,Glutamine!#REF!+Glutamine!#REF!*Glutamine!#REF!/'In Process Calc.'!$J20,"")</f>
        <v>#REF!</v>
      </c>
      <c r="Z26" s="244" t="e">
        <f>IF(Glutamine!#REF!&gt;0,Glutamine!#REF!+Glutamine!#REF!*Glutamine!#REF!/'In Process Calc.'!$J20,"")</f>
        <v>#REF!</v>
      </c>
      <c r="AA26" s="244" t="e">
        <f>IF(Glutamine!#REF!&gt;0,Glutamine!#REF!+Glutamine!#REF!*Glutamine!#REF!/'In Process Calc.'!$J20,"")</f>
        <v>#REF!</v>
      </c>
      <c r="AB26" s="244" t="e">
        <f>IF(Glutamine!#REF!&gt;0,Glutamine!#REF!+Glutamine!#REF!*Glutamine!#REF!/'In Process Calc.'!$J20,"")</f>
        <v>#REF!</v>
      </c>
      <c r="AC26" s="244" t="e">
        <f>IF(Glutamine!#REF!&gt;0,Glutamine!#REF!+Glutamine!#REF!*Glutamine!#REF!/'In Process Calc.'!$J20,"")</f>
        <v>#REF!</v>
      </c>
      <c r="AD26" s="244" t="e">
        <f>IF(Glutamine!#REF!&gt;0,Glutamine!#REF!+Glutamine!#REF!*Glutamine!#REF!/'In Process Calc.'!$J20,"")</f>
        <v>#REF!</v>
      </c>
      <c r="AE26" s="244" t="e">
        <f>IF(Glutamine!#REF!&gt;0,Glutamine!#REF!+Glutamine!#REF!*Glutamine!#REF!/'In Process Calc.'!$J20,"")</f>
        <v>#REF!</v>
      </c>
      <c r="AF26" s="244" t="e">
        <f>IF(Glutamine!#REF!&gt;0,Glutamine!#REF!+Glutamine!#REF!*Glutamine!#REF!/'In Process Calc.'!$J20,"")</f>
        <v>#REF!</v>
      </c>
      <c r="AG26" s="244" t="e">
        <f>IF(Glutamine!#REF!&gt;0,Glutamine!#REF!+Glutamine!#REF!*Glutamine!#REF!/'In Process Calc.'!$J20,"")</f>
        <v>#REF!</v>
      </c>
      <c r="AH26" s="244" t="e">
        <f>IF(Glutamine!#REF!&gt;0,Glutamine!#REF!+Glutamine!#REF!*Glutamine!#REF!/'In Process Calc.'!$J20,"")</f>
        <v>#REF!</v>
      </c>
      <c r="AI26" s="244" t="e">
        <f>IF(Glutamine!#REF!&gt;0,Glutamine!#REF!+Glutamine!#REF!*Glutamine!#REF!/'In Process Calc.'!$J20,"")</f>
        <v>#REF!</v>
      </c>
      <c r="AJ26" s="244" t="e">
        <f>IF(Glutamine!#REF!&gt;0,Glutamine!#REF!+Glutamine!#REF!*Glutamine!#REF!/'In Process Calc.'!$J20,"")</f>
        <v>#REF!</v>
      </c>
      <c r="AK26" s="244" t="e">
        <f>IF(Glutamine!#REF!&gt;0,Glutamine!#REF!+Glutamine!#REF!*Glutamine!#REF!/'In Process Calc.'!$J20,"")</f>
        <v>#REF!</v>
      </c>
      <c r="AL26" s="244" t="e">
        <f>IF(Glutamine!#REF!&gt;0,Glutamine!#REF!+Glutamine!#REF!*Glutamine!#REF!/'In Process Calc.'!$J20,"")</f>
        <v>#REF!</v>
      </c>
      <c r="AM26" s="244" t="e">
        <f>IF(Glutamine!#REF!&gt;0,Glutamine!#REF!+Glutamine!#REF!*Glutamine!#REF!/'In Process Calc.'!$J20,"")</f>
        <v>#REF!</v>
      </c>
      <c r="AN26" s="244" t="e">
        <f>IF(Glutamine!#REF!&gt;0,Glutamine!#REF!+Glutamine!#REF!*Glutamine!#REF!/'In Process Calc.'!$J20,"")</f>
        <v>#REF!</v>
      </c>
      <c r="AO26" s="244" t="e">
        <f>IF(Glutamine!#REF!&gt;0,Glutamine!#REF!+Glutamine!#REF!*Glutamine!#REF!/'In Process Calc.'!$J20,"")</f>
        <v>#REF!</v>
      </c>
      <c r="AP26" s="244" t="e">
        <f>IF(Glutamine!#REF!&gt;0,Glutamine!#REF!+Glutamine!#REF!*Glutamine!#REF!/'In Process Calc.'!$J20,"")</f>
        <v>#REF!</v>
      </c>
      <c r="AQ26" s="244" t="e">
        <f>IF(Glutamine!#REF!&gt;0,Glutamine!#REF!+Glutamine!#REF!*Glutamine!#REF!/'In Process Calc.'!$J20,"")</f>
        <v>#REF!</v>
      </c>
      <c r="AR26" s="244" t="e">
        <f>IF(Glutamine!#REF!&gt;0,Glutamine!#REF!,"")</f>
        <v>#REF!</v>
      </c>
      <c r="AS26" s="244" t="e">
        <f>IF(Glutamine!#REF!&gt;0,Glutamine!#REF!,"")</f>
        <v>#REF!</v>
      </c>
      <c r="AT26" s="244" t="e">
        <f>IF(Glutamine!#REF!&gt;0,Glutamine!#REF!,"")</f>
        <v>#REF!</v>
      </c>
      <c r="AU26" s="244" t="e">
        <f>IF(Glutamine!#REF!&gt;0,Glutamine!#REF!,"")</f>
        <v>#REF!</v>
      </c>
      <c r="AV26" s="244" t="e">
        <f>IF(Glutamine!#REF!&gt;0,Glutamine!#REF!,"")</f>
        <v>#REF!</v>
      </c>
      <c r="AW26" s="244" t="e">
        <f>IF(Glutamine!#REF!&gt;0,Glutamine!#REF!,"")</f>
        <v>#REF!</v>
      </c>
      <c r="AX26" s="244" t="e">
        <f>IF(Glutamine!#REF!&gt;0,Glutamine!#REF!,"")</f>
        <v>#REF!</v>
      </c>
      <c r="AY26" s="244" t="e">
        <f>IF(Glutamine!#REF!&gt;0,Glutamine!#REF!,"")</f>
        <v>#REF!</v>
      </c>
      <c r="AZ26" s="244" t="e">
        <f>IF(Glutamine!#REF!&gt;0,Glutamine!#REF!,"")</f>
        <v>#REF!</v>
      </c>
      <c r="BA26" s="244" t="e">
        <f>IF(Glutamine!#REF!&gt;0,Glutamine!#REF!,"")</f>
        <v>#REF!</v>
      </c>
      <c r="BB26" s="244" t="e">
        <f>IF(Glutamine!#REF!&gt;0,Glutamine!#REF!,"")</f>
        <v>#REF!</v>
      </c>
      <c r="BC26" s="244" t="e">
        <f>IF(Glutamine!#REF!&gt;0,Glutamine!#REF!,"")</f>
        <v>#REF!</v>
      </c>
      <c r="BD26" s="244" t="e">
        <f>IF(Glutamine!#REF!&gt;0,Glutamine!#REF!,"")</f>
        <v>#REF!</v>
      </c>
      <c r="BE26" s="244" t="e">
        <f>IF(Glutamine!#REF!&gt;0,Glutamine!#REF!,"")</f>
        <v>#REF!</v>
      </c>
      <c r="BF26" s="244" t="e">
        <f>IF(Glutamine!#REF!&gt;0,Glutamine!#REF!,"")</f>
        <v>#REF!</v>
      </c>
      <c r="BG26" s="244" t="e">
        <f>IF(Glutamine!#REF!&gt;0,Glutamine!#REF!,"")</f>
        <v>#REF!</v>
      </c>
      <c r="BH26" s="244" t="e">
        <f>IF(Glutamine!#REF!&gt;0,Glutamine!#REF!,"")</f>
        <v>#REF!</v>
      </c>
      <c r="BI26" s="244" t="e">
        <f>IF(Glutamine!#REF!&gt;0,Glutamine!#REF!,"")</f>
        <v>#REF!</v>
      </c>
      <c r="BJ26" s="244" t="e">
        <f>IF(Glutamine!#REF!&gt;0,Glutamine!#REF!,"")</f>
        <v>#REF!</v>
      </c>
      <c r="BK26" s="244" t="e">
        <f>IF(Glutamine!#REF!&gt;0,Glutamine!#REF!,"")</f>
        <v>#REF!</v>
      </c>
      <c r="BL26" s="244" t="e">
        <f>IF(Glutamine!#REF!&gt;0,Glutamine!#REF!,"")</f>
        <v>#REF!</v>
      </c>
      <c r="BM26" s="244" t="e">
        <f>IF(Glutamine!#REF!&gt;0,Glutamine!#REF!,"")</f>
        <v>#REF!</v>
      </c>
      <c r="BN26" s="244" t="e">
        <f>IF(Glutamine!#REF!&gt;0,'In Process Calc.'!B19,"")</f>
        <v>#REF!</v>
      </c>
      <c r="BO26" s="244" t="e">
        <f>IF(Glutamine!#REF!&gt;0,'In Process Calc.'!C19,"")</f>
        <v>#REF!</v>
      </c>
    </row>
    <row r="27" spans="1:67">
      <c r="A27" s="238" t="e">
        <f>IF(Glutamine!#REF!&gt;0,Glutamine!$B$1,"")</f>
        <v>#REF!</v>
      </c>
      <c r="B27" s="238" t="e">
        <f>IF(Glutamine!#REF!&gt;0,Glutamine!#REF!+0.1,"")</f>
        <v>#REF!</v>
      </c>
      <c r="C27" s="242" t="e">
        <f>IF(Glutamine!#REF!&gt;0,Glutamine!#REF!,"")</f>
        <v>#REF!</v>
      </c>
      <c r="D27" s="247" t="e">
        <f>IF(Glutamine!#REF!&gt;0,Glutamine!#REF!,"")</f>
        <v>#REF!</v>
      </c>
      <c r="E27" s="238" t="e">
        <f>IF(Glutamine!#REF!&gt;0,Glutamine!#REF!,"")</f>
        <v>#REF!</v>
      </c>
      <c r="F27" s="238" t="e">
        <f>IF(Glutamine!#REF!&gt;0,Glutamine!#REF!,"")</f>
        <v>#REF!</v>
      </c>
      <c r="G27" s="238" t="e">
        <f>IF(Glutamine!#REF!&gt;0,Glutamine!#REF!,"")</f>
        <v>#REF!</v>
      </c>
      <c r="H27" s="243" t="e">
        <f>IF(Glutamine!#REF!&gt;0,Glutamine!#REF!,"")</f>
        <v>#REF!</v>
      </c>
      <c r="I27" s="243" t="e">
        <f>IF(Glutamine!#REF!&gt;0,Glutamine!#REF!,"")</f>
        <v>#REF!</v>
      </c>
      <c r="J27" s="243" t="e">
        <f>IF(Glutamine!#REF!&gt;0,Glutamine!#REF!,"")</f>
        <v>#REF!</v>
      </c>
      <c r="K27" s="243" t="e">
        <f>IF(Glutamine!#REF!&gt;0,Glutamine!#REF!,"")</f>
        <v>#REF!</v>
      </c>
      <c r="L27" s="238" t="e">
        <f>IF(Glutamine!#REF!&gt;0,Glutamine!#REF!,"")</f>
        <v>#REF!</v>
      </c>
      <c r="M27" s="238" t="e">
        <f>IF(Glutamine!#REF!&gt;0,Glutamine!#REF!,"")</f>
        <v>#REF!</v>
      </c>
      <c r="N27" s="238" t="e">
        <f>IF(Glutamine!#REF!&gt;0,Glutamine!#REF!,"")</f>
        <v>#REF!</v>
      </c>
      <c r="O27" s="238" t="e">
        <f>IF(Glutamine!#REF!&gt;0,Glutamine!#REF!,"")</f>
        <v>#REF!</v>
      </c>
      <c r="P27" s="238" t="e">
        <f>IF(Glutamine!#REF!&gt;0,Glutamine!#REF!,"")</f>
        <v>#REF!</v>
      </c>
      <c r="Q27" s="238" t="e">
        <f>IF(Glutamine!#REF!&gt;0,Glutamine!#REF!,"")</f>
        <v>#REF!</v>
      </c>
      <c r="R27" s="238" t="e">
        <f>IF(Glutamine!#REF!&gt;0,Glutamine!#REF!,"")</f>
        <v>#REF!</v>
      </c>
      <c r="S27" s="238" t="e">
        <f>IF(Glutamine!#REF!&gt;0,Glutamine!#REF!,"")</f>
        <v>#REF!</v>
      </c>
      <c r="T27" s="244" t="e">
        <f>IF(Glutamine!#REF!&gt;0,Glutamine!#REF!+Glutamine!#REF!*Glutamine!#REF!/'In Process Calc.'!$J21,"")</f>
        <v>#REF!</v>
      </c>
      <c r="U27" s="244" t="e">
        <f>IF(Glutamine!#REF!&gt;0,Glutamine!#REF!+Glutamine!#REF!*Glutamine!#REF!/'In Process Calc.'!$J21,"")</f>
        <v>#REF!</v>
      </c>
      <c r="V27" s="244" t="e">
        <f>IF(Glutamine!#REF!&gt;0,Glutamine!#REF!+Glutamine!#REF!*Glutamine!#REF!/'In Process Calc.'!$J21,"")</f>
        <v>#REF!</v>
      </c>
      <c r="W27" s="244" t="e">
        <f>IF(Glutamine!#REF!&gt;0,Glutamine!#REF!+Glutamine!#REF!*Glutamine!#REF!/'In Process Calc.'!$J21,"")</f>
        <v>#REF!</v>
      </c>
      <c r="X27" s="244" t="e">
        <f>IF(Glutamine!#REF!&gt;0,Glutamine!#REF!+Glutamine!#REF!*Glutamine!#REF!/'In Process Calc.'!$J21,"")</f>
        <v>#REF!</v>
      </c>
      <c r="Y27" s="244" t="e">
        <f>IF(Glutamine!#REF!&gt;0,Glutamine!#REF!+Glutamine!#REF!*Glutamine!#REF!/'In Process Calc.'!$J21,"")</f>
        <v>#REF!</v>
      </c>
      <c r="Z27" s="244" t="e">
        <f>IF(Glutamine!#REF!&gt;0,Glutamine!#REF!+Glutamine!#REF!*Glutamine!#REF!/'In Process Calc.'!$J21,"")</f>
        <v>#REF!</v>
      </c>
      <c r="AA27" s="244" t="e">
        <f>IF(Glutamine!#REF!&gt;0,Glutamine!#REF!+Glutamine!#REF!*Glutamine!#REF!/'In Process Calc.'!$J21,"")</f>
        <v>#REF!</v>
      </c>
      <c r="AB27" s="244" t="e">
        <f>IF(Glutamine!#REF!&gt;0,Glutamine!#REF!+Glutamine!#REF!*Glutamine!#REF!/'In Process Calc.'!$J21,"")</f>
        <v>#REF!</v>
      </c>
      <c r="AC27" s="244" t="e">
        <f>IF(Glutamine!#REF!&gt;0,Glutamine!#REF!+Glutamine!#REF!*Glutamine!#REF!/'In Process Calc.'!$J21,"")</f>
        <v>#REF!</v>
      </c>
      <c r="AD27" s="244" t="e">
        <f>IF(Glutamine!#REF!&gt;0,Glutamine!#REF!+Glutamine!#REF!*Glutamine!#REF!/'In Process Calc.'!$J21,"")</f>
        <v>#REF!</v>
      </c>
      <c r="AE27" s="244" t="e">
        <f>IF(Glutamine!#REF!&gt;0,Glutamine!#REF!+Glutamine!#REF!*Glutamine!#REF!/'In Process Calc.'!$J21,"")</f>
        <v>#REF!</v>
      </c>
      <c r="AF27" s="244" t="e">
        <f>IF(Glutamine!#REF!&gt;0,Glutamine!#REF!+Glutamine!#REF!*Glutamine!#REF!/'In Process Calc.'!$J21,"")</f>
        <v>#REF!</v>
      </c>
      <c r="AG27" s="244" t="e">
        <f>IF(Glutamine!#REF!&gt;0,Glutamine!#REF!+Glutamine!#REF!*Glutamine!#REF!/'In Process Calc.'!$J21,"")</f>
        <v>#REF!</v>
      </c>
      <c r="AH27" s="244" t="e">
        <f>IF(Glutamine!#REF!&gt;0,Glutamine!#REF!+Glutamine!#REF!*Glutamine!#REF!/'In Process Calc.'!$J21,"")</f>
        <v>#REF!</v>
      </c>
      <c r="AI27" s="244" t="e">
        <f>IF(Glutamine!#REF!&gt;0,Glutamine!#REF!+Glutamine!#REF!*Glutamine!#REF!/'In Process Calc.'!$J21,"")</f>
        <v>#REF!</v>
      </c>
      <c r="AJ27" s="244" t="e">
        <f>IF(Glutamine!#REF!&gt;0,Glutamine!#REF!+Glutamine!#REF!*Glutamine!#REF!/'In Process Calc.'!$J21,"")</f>
        <v>#REF!</v>
      </c>
      <c r="AK27" s="244" t="e">
        <f>IF(Glutamine!#REF!&gt;0,Glutamine!#REF!+Glutamine!#REF!*Glutamine!#REF!/'In Process Calc.'!$J21,"")</f>
        <v>#REF!</v>
      </c>
      <c r="AL27" s="244" t="e">
        <f>IF(Glutamine!#REF!&gt;0,Glutamine!#REF!+Glutamine!#REF!*Glutamine!#REF!/'In Process Calc.'!$J21,"")</f>
        <v>#REF!</v>
      </c>
      <c r="AM27" s="244" t="e">
        <f>IF(Glutamine!#REF!&gt;0,Glutamine!#REF!+Glutamine!#REF!*Glutamine!#REF!/'In Process Calc.'!$J21,"")</f>
        <v>#REF!</v>
      </c>
      <c r="AN27" s="244" t="e">
        <f>IF(Glutamine!#REF!&gt;0,Glutamine!#REF!+Glutamine!#REF!*Glutamine!#REF!/'In Process Calc.'!$J21,"")</f>
        <v>#REF!</v>
      </c>
      <c r="AO27" s="244" t="e">
        <f>IF(Glutamine!#REF!&gt;0,Glutamine!#REF!+Glutamine!#REF!*Glutamine!#REF!/'In Process Calc.'!$J21,"")</f>
        <v>#REF!</v>
      </c>
      <c r="AP27" s="244" t="e">
        <f>IF(Glutamine!#REF!&gt;0,Glutamine!#REF!+Glutamine!#REF!*Glutamine!#REF!/'In Process Calc.'!$J21,"")</f>
        <v>#REF!</v>
      </c>
      <c r="AQ27" s="244" t="e">
        <f>IF(Glutamine!#REF!&gt;0,Glutamine!#REF!+Glutamine!#REF!*Glutamine!#REF!/'In Process Calc.'!$J21,"")</f>
        <v>#REF!</v>
      </c>
      <c r="AR27" s="244" t="e">
        <f>IF(Glutamine!#REF!&gt;0,Glutamine!#REF!,"")</f>
        <v>#REF!</v>
      </c>
      <c r="AS27" s="244" t="e">
        <f>IF(Glutamine!#REF!&gt;0,Glutamine!#REF!,"")</f>
        <v>#REF!</v>
      </c>
      <c r="AT27" s="244" t="e">
        <f>IF(Glutamine!#REF!&gt;0,Glutamine!#REF!,"")</f>
        <v>#REF!</v>
      </c>
      <c r="AU27" s="244" t="e">
        <f>IF(Glutamine!#REF!&gt;0,Glutamine!#REF!,"")</f>
        <v>#REF!</v>
      </c>
      <c r="AV27" s="244" t="e">
        <f>IF(Glutamine!#REF!&gt;0,Glutamine!#REF!,"")</f>
        <v>#REF!</v>
      </c>
      <c r="AW27" s="244" t="e">
        <f>IF(Glutamine!#REF!&gt;0,Glutamine!#REF!,"")</f>
        <v>#REF!</v>
      </c>
      <c r="AX27" s="244" t="e">
        <f>IF(Glutamine!#REF!&gt;0,Glutamine!#REF!,"")</f>
        <v>#REF!</v>
      </c>
      <c r="AY27" s="244" t="e">
        <f>IF(Glutamine!#REF!&gt;0,Glutamine!#REF!,"")</f>
        <v>#REF!</v>
      </c>
      <c r="AZ27" s="244" t="e">
        <f>IF(Glutamine!#REF!&gt;0,Glutamine!#REF!,"")</f>
        <v>#REF!</v>
      </c>
      <c r="BA27" s="244" t="e">
        <f>IF(Glutamine!#REF!&gt;0,Glutamine!#REF!,"")</f>
        <v>#REF!</v>
      </c>
      <c r="BB27" s="244" t="e">
        <f>IF(Glutamine!#REF!&gt;0,Glutamine!#REF!,"")</f>
        <v>#REF!</v>
      </c>
      <c r="BC27" s="244" t="e">
        <f>IF(Glutamine!#REF!&gt;0,Glutamine!#REF!,"")</f>
        <v>#REF!</v>
      </c>
      <c r="BD27" s="244" t="e">
        <f>IF(Glutamine!#REF!&gt;0,Glutamine!#REF!,"")</f>
        <v>#REF!</v>
      </c>
      <c r="BE27" s="244" t="e">
        <f>IF(Glutamine!#REF!&gt;0,Glutamine!#REF!,"")</f>
        <v>#REF!</v>
      </c>
      <c r="BF27" s="244" t="e">
        <f>IF(Glutamine!#REF!&gt;0,Glutamine!#REF!,"")</f>
        <v>#REF!</v>
      </c>
      <c r="BG27" s="244" t="e">
        <f>IF(Glutamine!#REF!&gt;0,Glutamine!#REF!,"")</f>
        <v>#REF!</v>
      </c>
      <c r="BH27" s="244" t="e">
        <f>IF(Glutamine!#REF!&gt;0,Glutamine!#REF!,"")</f>
        <v>#REF!</v>
      </c>
      <c r="BI27" s="244" t="e">
        <f>IF(Glutamine!#REF!&gt;0,Glutamine!#REF!,"")</f>
        <v>#REF!</v>
      </c>
      <c r="BJ27" s="244" t="e">
        <f>IF(Glutamine!#REF!&gt;0,Glutamine!#REF!,"")</f>
        <v>#REF!</v>
      </c>
      <c r="BK27" s="244" t="e">
        <f>IF(Glutamine!#REF!&gt;0,Glutamine!#REF!,"")</f>
        <v>#REF!</v>
      </c>
      <c r="BL27" s="244" t="e">
        <f>IF(Glutamine!#REF!&gt;0,Glutamine!#REF!,"")</f>
        <v>#REF!</v>
      </c>
      <c r="BM27" s="244" t="e">
        <f>IF(Glutamine!#REF!&gt;0,Glutamine!#REF!,"")</f>
        <v>#REF!</v>
      </c>
      <c r="BN27" s="244" t="e">
        <f>IF(Glutamine!#REF!&gt;0,'In Process Calc.'!B20,"")</f>
        <v>#REF!</v>
      </c>
      <c r="BO27" s="244" t="e">
        <f>IF(Glutamine!#REF!&gt;0,'In Process Calc.'!C20,"")</f>
        <v>#REF!</v>
      </c>
    </row>
    <row r="28" spans="1:67">
      <c r="A28" s="238" t="str">
        <f>IF(Glutamine!$E20&gt;0,Glutamine!$B$1,"")</f>
        <v/>
      </c>
      <c r="B28" s="238" t="str">
        <f>IF(Glutamine!$E20&gt;0,Glutamine!#REF!+0.1,"")</f>
        <v/>
      </c>
      <c r="C28" s="242" t="str">
        <f>IF(Glutamine!$E20&gt;0,Glutamine!#REF!,"")</f>
        <v/>
      </c>
      <c r="D28" s="247" t="str">
        <f>IF(Glutamine!$E20&gt;0,Glutamine!#REF!,"")</f>
        <v/>
      </c>
      <c r="E28" s="238" t="str">
        <f>IF(Glutamine!$E20&gt;0,Glutamine!#REF!,"")</f>
        <v/>
      </c>
      <c r="F28" s="238" t="str">
        <f>IF(Glutamine!$E20&gt;0,Glutamine!#REF!,"")</f>
        <v/>
      </c>
      <c r="G28" s="238" t="str">
        <f>IF(Glutamine!$E20&gt;0,Glutamine!#REF!,"")</f>
        <v/>
      </c>
      <c r="H28" s="243" t="str">
        <f>IF(Glutamine!$E20&gt;0,Glutamine!#REF!,"")</f>
        <v/>
      </c>
      <c r="I28" s="243" t="str">
        <f>IF(Glutamine!$E20&gt;0,Glutamine!#REF!,"")</f>
        <v/>
      </c>
      <c r="J28" s="243" t="str">
        <f>IF(Glutamine!$E20&gt;0,Glutamine!#REF!,"")</f>
        <v/>
      </c>
      <c r="K28" s="243" t="str">
        <f>IF(Glutamine!$E20&gt;0,Glutamine!#REF!,"")</f>
        <v/>
      </c>
      <c r="L28" s="238" t="str">
        <f>IF(Glutamine!$E20&gt;0,Glutamine!#REF!,"")</f>
        <v/>
      </c>
      <c r="M28" s="238" t="str">
        <f>IF(Glutamine!$E20&gt;0,Glutamine!#REF!,"")</f>
        <v/>
      </c>
      <c r="N28" s="238" t="str">
        <f>IF(Glutamine!$E20&gt;0,Glutamine!#REF!,"")</f>
        <v/>
      </c>
      <c r="O28" s="238" t="str">
        <f>IF(Glutamine!$E20&gt;0,Glutamine!#REF!,"")</f>
        <v/>
      </c>
      <c r="P28" s="238" t="str">
        <f>IF(Glutamine!$E20&gt;0,Glutamine!#REF!,"")</f>
        <v/>
      </c>
      <c r="Q28" s="238" t="str">
        <f>IF(Glutamine!$E20&gt;0,Glutamine!#REF!,"")</f>
        <v/>
      </c>
      <c r="R28" s="238" t="str">
        <f>IF(Glutamine!$E20&gt;0,Glutamine!#REF!,"")</f>
        <v/>
      </c>
      <c r="S28" s="238" t="str">
        <f>IF(Glutamine!$E20&gt;0,Glutamine!#REF!,"")</f>
        <v/>
      </c>
      <c r="T28" s="244" t="str">
        <f>IF(Glutamine!$E20&gt;0,Glutamine!#REF!+Glutamine!$E20*Glutamine!#REF!/'In Process Calc.'!$J22,"")</f>
        <v/>
      </c>
      <c r="U28" s="244" t="str">
        <f>IF(Glutamine!$E20&gt;0,Glutamine!#REF!+Glutamine!$E20*Glutamine!#REF!/'In Process Calc.'!$J22,"")</f>
        <v/>
      </c>
      <c r="V28" s="244" t="str">
        <f>IF(Glutamine!$E20&gt;0,Glutamine!#REF!+Glutamine!$E20*Glutamine!#REF!/'In Process Calc.'!$J22,"")</f>
        <v/>
      </c>
      <c r="W28" s="244" t="str">
        <f>IF(Glutamine!$E20&gt;0,Glutamine!#REF!+Glutamine!$E20*Glutamine!#REF!/'In Process Calc.'!$J22,"")</f>
        <v/>
      </c>
      <c r="X28" s="244" t="str">
        <f>IF(Glutamine!$E20&gt;0,Glutamine!#REF!+Glutamine!$E20*Glutamine!#REF!/'In Process Calc.'!$J22,"")</f>
        <v/>
      </c>
      <c r="Y28" s="244" t="str">
        <f>IF(Glutamine!$E20&gt;0,Glutamine!#REF!+Glutamine!$E20*Glutamine!#REF!/'In Process Calc.'!$J22,"")</f>
        <v/>
      </c>
      <c r="Z28" s="244" t="str">
        <f>IF(Glutamine!$E20&gt;0,Glutamine!#REF!+Glutamine!$E20*Glutamine!#REF!/'In Process Calc.'!$J22,"")</f>
        <v/>
      </c>
      <c r="AA28" s="244" t="str">
        <f>IF(Glutamine!$E20&gt;0,Glutamine!#REF!+Glutamine!$E20*Glutamine!#REF!/'In Process Calc.'!$J22,"")</f>
        <v/>
      </c>
      <c r="AB28" s="244" t="str">
        <f>IF(Glutamine!$E20&gt;0,Glutamine!#REF!+Glutamine!$E20*Glutamine!#REF!/'In Process Calc.'!$J22,"")</f>
        <v/>
      </c>
      <c r="AC28" s="244" t="str">
        <f>IF(Glutamine!$E20&gt;0,Glutamine!#REF!+Glutamine!$E20*Glutamine!#REF!/'In Process Calc.'!$J22,"")</f>
        <v/>
      </c>
      <c r="AD28" s="244" t="str">
        <f>IF(Glutamine!$E20&gt;0,Glutamine!#REF!+Glutamine!$E20*Glutamine!#REF!/'In Process Calc.'!$J22,"")</f>
        <v/>
      </c>
      <c r="AE28" s="244" t="str">
        <f>IF(Glutamine!$E20&gt;0,Glutamine!#REF!+Glutamine!$E20*Glutamine!#REF!/'In Process Calc.'!$J22,"")</f>
        <v/>
      </c>
      <c r="AF28" s="244" t="str">
        <f>IF(Glutamine!$E20&gt;0,Glutamine!#REF!+Glutamine!$E20*Glutamine!#REF!/'In Process Calc.'!$J22,"")</f>
        <v/>
      </c>
      <c r="AG28" s="244" t="str">
        <f>IF(Glutamine!$E20&gt;0,Glutamine!#REF!+Glutamine!$E20*Glutamine!#REF!/'In Process Calc.'!$J22,"")</f>
        <v/>
      </c>
      <c r="AH28" s="244" t="str">
        <f>IF(Glutamine!$E20&gt;0,Glutamine!#REF!+Glutamine!$E20*Glutamine!#REF!/'In Process Calc.'!$J22,"")</f>
        <v/>
      </c>
      <c r="AI28" s="244" t="str">
        <f>IF(Glutamine!$E20&gt;0,Glutamine!#REF!+Glutamine!$E20*Glutamine!#REF!/'In Process Calc.'!$J22,"")</f>
        <v/>
      </c>
      <c r="AJ28" s="244" t="str">
        <f>IF(Glutamine!$E20&gt;0,Glutamine!#REF!+Glutamine!$E20*Glutamine!#REF!/'In Process Calc.'!$J22,"")</f>
        <v/>
      </c>
      <c r="AK28" s="244" t="str">
        <f>IF(Glutamine!$E20&gt;0,Glutamine!#REF!+Glutamine!$E20*Glutamine!#REF!/'In Process Calc.'!$J22,"")</f>
        <v/>
      </c>
      <c r="AL28" s="244" t="str">
        <f>IF(Glutamine!$E20&gt;0,Glutamine!#REF!+Glutamine!$E20*Glutamine!#REF!/'In Process Calc.'!$J22,"")</f>
        <v/>
      </c>
      <c r="AM28" s="244" t="str">
        <f>IF(Glutamine!$E20&gt;0,Glutamine!#REF!+Glutamine!$E20*Glutamine!#REF!/'In Process Calc.'!$J22,"")</f>
        <v/>
      </c>
      <c r="AN28" s="244" t="str">
        <f>IF(Glutamine!$E20&gt;0,Glutamine!#REF!+Glutamine!$E20*Glutamine!#REF!/'In Process Calc.'!$J22,"")</f>
        <v/>
      </c>
      <c r="AO28" s="244" t="str">
        <f>IF(Glutamine!$E20&gt;0,Glutamine!#REF!+Glutamine!$E20*Glutamine!#REF!/'In Process Calc.'!$J22,"")</f>
        <v/>
      </c>
      <c r="AP28" s="244" t="str">
        <f>IF(Glutamine!$E20&gt;0,Glutamine!#REF!+Glutamine!$E20*Glutamine!#REF!/'In Process Calc.'!$J22,"")</f>
        <v/>
      </c>
      <c r="AQ28" s="244" t="str">
        <f>IF(Glutamine!$E20&gt;0,Glutamine!#REF!+Glutamine!$E20*Glutamine!#REF!/'In Process Calc.'!$J22,"")</f>
        <v/>
      </c>
      <c r="AR28" s="244" t="str">
        <f>IF(Glutamine!$E20&gt;0,Glutamine!#REF!,"")</f>
        <v/>
      </c>
      <c r="AS28" s="244" t="str">
        <f>IF(Glutamine!$E20&gt;0,Glutamine!#REF!,"")</f>
        <v/>
      </c>
      <c r="AT28" s="244" t="str">
        <f>IF(Glutamine!$E20&gt;0,Glutamine!#REF!,"")</f>
        <v/>
      </c>
      <c r="AU28" s="244" t="str">
        <f>IF(Glutamine!$E20&gt;0,Glutamine!#REF!,"")</f>
        <v/>
      </c>
      <c r="AV28" s="244" t="str">
        <f>IF(Glutamine!$E20&gt;0,Glutamine!#REF!,"")</f>
        <v/>
      </c>
      <c r="AW28" s="244" t="str">
        <f>IF(Glutamine!$E20&gt;0,Glutamine!#REF!,"")</f>
        <v/>
      </c>
      <c r="AX28" s="244" t="str">
        <f>IF(Glutamine!$E20&gt;0,Glutamine!#REF!,"")</f>
        <v/>
      </c>
      <c r="AY28" s="244" t="str">
        <f>IF(Glutamine!$E20&gt;0,Glutamine!#REF!,"")</f>
        <v/>
      </c>
      <c r="AZ28" s="244" t="str">
        <f>IF(Glutamine!$E20&gt;0,Glutamine!#REF!,"")</f>
        <v/>
      </c>
      <c r="BA28" s="244" t="str">
        <f>IF(Glutamine!$E20&gt;0,Glutamine!#REF!,"")</f>
        <v/>
      </c>
      <c r="BB28" s="244" t="str">
        <f>IF(Glutamine!$E20&gt;0,Glutamine!#REF!,"")</f>
        <v/>
      </c>
      <c r="BC28" s="244" t="str">
        <f>IF(Glutamine!$E20&gt;0,Glutamine!#REF!,"")</f>
        <v/>
      </c>
      <c r="BD28" s="244" t="str">
        <f>IF(Glutamine!$E20&gt;0,Glutamine!#REF!,"")</f>
        <v/>
      </c>
      <c r="BE28" s="244" t="str">
        <f>IF(Glutamine!$E20&gt;0,Glutamine!#REF!,"")</f>
        <v/>
      </c>
      <c r="BF28" s="244" t="str">
        <f>IF(Glutamine!$E20&gt;0,Glutamine!#REF!,"")</f>
        <v/>
      </c>
      <c r="BG28" s="244" t="str">
        <f>IF(Glutamine!$E20&gt;0,Glutamine!#REF!,"")</f>
        <v/>
      </c>
      <c r="BH28" s="244" t="str">
        <f>IF(Glutamine!$E20&gt;0,Glutamine!#REF!,"")</f>
        <v/>
      </c>
      <c r="BI28" s="244" t="str">
        <f>IF(Glutamine!$E20&gt;0,Glutamine!#REF!,"")</f>
        <v/>
      </c>
      <c r="BJ28" s="244" t="str">
        <f>IF(Glutamine!$E20&gt;0,Glutamine!#REF!,"")</f>
        <v/>
      </c>
      <c r="BK28" s="244" t="str">
        <f>IF(Glutamine!$E20&gt;0,Glutamine!#REF!,"")</f>
        <v/>
      </c>
      <c r="BL28" s="244" t="str">
        <f>IF(Glutamine!$E20&gt;0,Glutamine!#REF!,"")</f>
        <v/>
      </c>
      <c r="BM28" s="244" t="str">
        <f>IF(Glutamine!$E20&gt;0,Glutamine!#REF!,"")</f>
        <v/>
      </c>
      <c r="BN28" s="244" t="str">
        <f>IF(Glutamine!$E20&gt;0,'In Process Calc.'!B21,"")</f>
        <v/>
      </c>
      <c r="BO28" s="244" t="str">
        <f>IF(Glutamine!$E20&gt;0,'In Process Calc.'!C21,"")</f>
        <v/>
      </c>
    </row>
    <row r="29" spans="1:67">
      <c r="A29" s="238" t="str">
        <f>IF(Glutamine!$E21&gt;0,Glutamine!$B$1,"")</f>
        <v/>
      </c>
      <c r="B29" s="238" t="str">
        <f>IF(Glutamine!$E21&gt;0,Glutamine!A20+0.1,"")</f>
        <v/>
      </c>
      <c r="C29" s="242" t="str">
        <f>IF(Glutamine!$E21&gt;0,Glutamine!B20,"")</f>
        <v/>
      </c>
      <c r="D29" s="247" t="str">
        <f>IF(Glutamine!$E21&gt;0,Glutamine!C20,"")</f>
        <v/>
      </c>
      <c r="E29" s="238" t="str">
        <f>IF(Glutamine!$E21&gt;0,Glutamine!D20,"")</f>
        <v/>
      </c>
      <c r="F29" s="238" t="str">
        <f>IF(Glutamine!$E21&gt;0,Glutamine!E20,"")</f>
        <v/>
      </c>
      <c r="G29" s="238" t="str">
        <f>IF(Glutamine!$E21&gt;0,Glutamine!G20,"")</f>
        <v/>
      </c>
      <c r="H29" s="243" t="str">
        <f>IF(Glutamine!$E21&gt;0,Glutamine!H20,"")</f>
        <v/>
      </c>
      <c r="I29" s="243" t="str">
        <f>IF(Glutamine!$E21&gt;0,Glutamine!I20,"")</f>
        <v/>
      </c>
      <c r="J29" s="243" t="str">
        <f>IF(Glutamine!$E21&gt;0,Glutamine!J20,"")</f>
        <v/>
      </c>
      <c r="K29" s="243" t="str">
        <f>IF(Glutamine!$E21&gt;0,Glutamine!K20,"")</f>
        <v/>
      </c>
      <c r="L29" s="238" t="str">
        <f>IF(Glutamine!$E21&gt;0,Glutamine!L20,"")</f>
        <v/>
      </c>
      <c r="M29" s="238" t="str">
        <f>IF(Glutamine!$E21&gt;0,Glutamine!M20,"")</f>
        <v/>
      </c>
      <c r="N29" s="238" t="str">
        <f>IF(Glutamine!$E21&gt;0,Glutamine!N20,"")</f>
        <v/>
      </c>
      <c r="O29" s="238" t="str">
        <f>IF(Glutamine!$E21&gt;0,Glutamine!O20,"")</f>
        <v/>
      </c>
      <c r="P29" s="238" t="str">
        <f>IF(Glutamine!$E21&gt;0,Glutamine!P20,"")</f>
        <v/>
      </c>
      <c r="Q29" s="238" t="str">
        <f>IF(Glutamine!$E21&gt;0,Glutamine!Q20,"")</f>
        <v/>
      </c>
      <c r="R29" s="238" t="str">
        <f>IF(Glutamine!$E21&gt;0,Glutamine!R20,"")</f>
        <v/>
      </c>
      <c r="S29" s="238" t="str">
        <f>IF(Glutamine!$E21&gt;0,Glutamine!S20,"")</f>
        <v/>
      </c>
      <c r="T29" s="244" t="str">
        <f>IF(Glutamine!$E21&gt;0,Glutamine!U20+Glutamine!$E21*Glutamine!#REF!/'In Process Calc.'!$J23,"")</f>
        <v/>
      </c>
      <c r="U29" s="244" t="str">
        <f>IF(Glutamine!$E21&gt;0,Glutamine!V20+Glutamine!$E21*Glutamine!#REF!/'In Process Calc.'!$J23,"")</f>
        <v/>
      </c>
      <c r="V29" s="244" t="str">
        <f>IF(Glutamine!$E21&gt;0,Glutamine!W20+Glutamine!$E21*Glutamine!#REF!/'In Process Calc.'!$J23,"")</f>
        <v/>
      </c>
      <c r="W29" s="244" t="str">
        <f>IF(Glutamine!$E21&gt;0,Glutamine!X20+Glutamine!$E21*Glutamine!#REF!/'In Process Calc.'!$J23,"")</f>
        <v/>
      </c>
      <c r="X29" s="244" t="str">
        <f>IF(Glutamine!$E21&gt;0,Glutamine!Y20+Glutamine!$E21*Glutamine!#REF!/'In Process Calc.'!$J23,"")</f>
        <v/>
      </c>
      <c r="Y29" s="244" t="str">
        <f>IF(Glutamine!$E21&gt;0,Glutamine!Z20+Glutamine!$E21*Glutamine!#REF!/'In Process Calc.'!$J23,"")</f>
        <v/>
      </c>
      <c r="Z29" s="244" t="str">
        <f>IF(Glutamine!$E21&gt;0,Glutamine!AA20+Glutamine!$E21*Glutamine!#REF!/'In Process Calc.'!$J23,"")</f>
        <v/>
      </c>
      <c r="AA29" s="244" t="str">
        <f>IF(Glutamine!$E21&gt;0,Glutamine!AB20+Glutamine!$E21*Glutamine!#REF!/'In Process Calc.'!$J23,"")</f>
        <v/>
      </c>
      <c r="AB29" s="244" t="str">
        <f>IF(Glutamine!$E21&gt;0,Glutamine!AC20+Glutamine!$E21*Glutamine!#REF!/'In Process Calc.'!$J23,"")</f>
        <v/>
      </c>
      <c r="AC29" s="244" t="str">
        <f>IF(Glutamine!$E21&gt;0,Glutamine!AD20+Glutamine!$E21*Glutamine!#REF!/'In Process Calc.'!$J23,"")</f>
        <v/>
      </c>
      <c r="AD29" s="244" t="str">
        <f>IF(Glutamine!$E21&gt;0,Glutamine!AE20+Glutamine!$E21*Glutamine!#REF!/'In Process Calc.'!$J23,"")</f>
        <v/>
      </c>
      <c r="AE29" s="244" t="str">
        <f>IF(Glutamine!$E21&gt;0,Glutamine!AF20+Glutamine!$E21*Glutamine!#REF!/'In Process Calc.'!$J23,"")</f>
        <v/>
      </c>
      <c r="AF29" s="244" t="str">
        <f>IF(Glutamine!$E21&gt;0,Glutamine!AG20+Glutamine!$E21*Glutamine!#REF!/'In Process Calc.'!$J23,"")</f>
        <v/>
      </c>
      <c r="AG29" s="244" t="str">
        <f>IF(Glutamine!$E21&gt;0,Glutamine!AH20+Glutamine!$E21*Glutamine!#REF!/'In Process Calc.'!$J23,"")</f>
        <v/>
      </c>
      <c r="AH29" s="244" t="str">
        <f>IF(Glutamine!$E21&gt;0,Glutamine!AI20+Glutamine!$E21*Glutamine!#REF!/'In Process Calc.'!$J23,"")</f>
        <v/>
      </c>
      <c r="AI29" s="244" t="str">
        <f>IF(Glutamine!$E21&gt;0,Glutamine!AJ20+Glutamine!$E21*Glutamine!#REF!/'In Process Calc.'!$J23,"")</f>
        <v/>
      </c>
      <c r="AJ29" s="244" t="str">
        <f>IF(Glutamine!$E21&gt;0,Glutamine!AK20+Glutamine!$E21*Glutamine!#REF!/'In Process Calc.'!$J23,"")</f>
        <v/>
      </c>
      <c r="AK29" s="244" t="str">
        <f>IF(Glutamine!$E21&gt;0,Glutamine!AL20+Glutamine!$E21*Glutamine!#REF!/'In Process Calc.'!$J23,"")</f>
        <v/>
      </c>
      <c r="AL29" s="244" t="str">
        <f>IF(Glutamine!$E21&gt;0,Glutamine!AM20+Glutamine!$E21*Glutamine!#REF!/'In Process Calc.'!$J23,"")</f>
        <v/>
      </c>
      <c r="AM29" s="244" t="str">
        <f>IF(Glutamine!$E21&gt;0,Glutamine!AN20+Glutamine!$E21*Glutamine!#REF!/'In Process Calc.'!$J23,"")</f>
        <v/>
      </c>
      <c r="AN29" s="244" t="str">
        <f>IF(Glutamine!$E21&gt;0,Glutamine!AO20+Glutamine!$E21*Glutamine!#REF!/'In Process Calc.'!$J23,"")</f>
        <v/>
      </c>
      <c r="AO29" s="244" t="str">
        <f>IF(Glutamine!$E21&gt;0,Glutamine!AP20+Glutamine!$E21*Glutamine!#REF!/'In Process Calc.'!$J23,"")</f>
        <v/>
      </c>
      <c r="AP29" s="244" t="str">
        <f>IF(Glutamine!$E21&gt;0,Glutamine!AQ20+Glutamine!$E21*Glutamine!AR20/'In Process Calc.'!$J23,"")</f>
        <v/>
      </c>
      <c r="AQ29" s="244" t="str">
        <f>IF(Glutamine!$E21&gt;0,Glutamine!#REF!+Glutamine!$E21*Glutamine!AS20/'In Process Calc.'!$J23,"")</f>
        <v/>
      </c>
      <c r="AR29" s="244" t="str">
        <f>IF(Glutamine!$E21&gt;0,Glutamine!#REF!,"")</f>
        <v/>
      </c>
      <c r="AS29" s="244" t="str">
        <f>IF(Glutamine!$E21&gt;0,Glutamine!#REF!,"")</f>
        <v/>
      </c>
      <c r="AT29" s="244" t="str">
        <f>IF(Glutamine!$E21&gt;0,Glutamine!#REF!,"")</f>
        <v/>
      </c>
      <c r="AU29" s="244" t="str">
        <f>IF(Glutamine!$E21&gt;0,Glutamine!#REF!,"")</f>
        <v/>
      </c>
      <c r="AV29" s="244" t="str">
        <f>IF(Glutamine!$E21&gt;0,Glutamine!#REF!,"")</f>
        <v/>
      </c>
      <c r="AW29" s="244" t="str">
        <f>IF(Glutamine!$E21&gt;0,Glutamine!#REF!,"")</f>
        <v/>
      </c>
      <c r="AX29" s="244" t="str">
        <f>IF(Glutamine!$E21&gt;0,Glutamine!#REF!,"")</f>
        <v/>
      </c>
      <c r="AY29" s="244" t="str">
        <f>IF(Glutamine!$E21&gt;0,Glutamine!#REF!,"")</f>
        <v/>
      </c>
      <c r="AZ29" s="244" t="str">
        <f>IF(Glutamine!$E21&gt;0,Glutamine!#REF!,"")</f>
        <v/>
      </c>
      <c r="BA29" s="244" t="str">
        <f>IF(Glutamine!$E21&gt;0,Glutamine!#REF!,"")</f>
        <v/>
      </c>
      <c r="BB29" s="244" t="str">
        <f>IF(Glutamine!$E21&gt;0,Glutamine!#REF!,"")</f>
        <v/>
      </c>
      <c r="BC29" s="244" t="str">
        <f>IF(Glutamine!$E21&gt;0,Glutamine!#REF!,"")</f>
        <v/>
      </c>
      <c r="BD29" s="244" t="str">
        <f>IF(Glutamine!$E21&gt;0,Glutamine!#REF!,"")</f>
        <v/>
      </c>
      <c r="BE29" s="244" t="str">
        <f>IF(Glutamine!$E21&gt;0,Glutamine!#REF!,"")</f>
        <v/>
      </c>
      <c r="BF29" s="244" t="str">
        <f>IF(Glutamine!$E21&gt;0,Glutamine!#REF!,"")</f>
        <v/>
      </c>
      <c r="BG29" s="244" t="str">
        <f>IF(Glutamine!$E21&gt;0,Glutamine!#REF!,"")</f>
        <v/>
      </c>
      <c r="BH29" s="244" t="str">
        <f>IF(Glutamine!$E21&gt;0,Glutamine!#REF!,"")</f>
        <v/>
      </c>
      <c r="BI29" s="244" t="str">
        <f>IF(Glutamine!$E21&gt;0,Glutamine!#REF!,"")</f>
        <v/>
      </c>
      <c r="BJ29" s="244" t="str">
        <f>IF(Glutamine!$E21&gt;0,Glutamine!#REF!,"")</f>
        <v/>
      </c>
      <c r="BK29" s="244" t="str">
        <f>IF(Glutamine!$E21&gt;0,Glutamine!#REF!,"")</f>
        <v/>
      </c>
      <c r="BL29" s="244" t="str">
        <f>IF(Glutamine!$E21&gt;0,Glutamine!#REF!,"")</f>
        <v/>
      </c>
      <c r="BM29" s="244" t="str">
        <f>IF(Glutamine!$E21&gt;0,Glutamine!#REF!,"")</f>
        <v/>
      </c>
      <c r="BN29" s="244" t="str">
        <f>IF(Glutamine!$E21&gt;0,'In Process Calc.'!B22,"")</f>
        <v/>
      </c>
      <c r="BO29" s="244" t="str">
        <f>IF(Glutamine!$E21&gt;0,'In Process Calc.'!C22,"")</f>
        <v/>
      </c>
    </row>
    <row r="30" spans="1:67">
      <c r="A30" s="238" t="str">
        <f>IF(Glutamine!$E22&gt;0,Glutamine!$B$1,"")</f>
        <v/>
      </c>
      <c r="B30" s="238" t="str">
        <f>IF(Glutamine!$E22&gt;0,Glutamine!A21+0.1,"")</f>
        <v/>
      </c>
      <c r="C30" s="242" t="str">
        <f>IF(Glutamine!$E22&gt;0,Glutamine!B21,"")</f>
        <v/>
      </c>
      <c r="D30" s="247" t="str">
        <f>IF(Glutamine!$E22&gt;0,Glutamine!C21,"")</f>
        <v/>
      </c>
      <c r="E30" s="238" t="str">
        <f>IF(Glutamine!$E22&gt;0,Glutamine!D21,"")</f>
        <v/>
      </c>
      <c r="F30" s="238" t="str">
        <f>IF(Glutamine!$E22&gt;0,Glutamine!E21,"")</f>
        <v/>
      </c>
      <c r="G30" s="238" t="str">
        <f>IF(Glutamine!$E22&gt;0,Glutamine!G21,"")</f>
        <v/>
      </c>
      <c r="H30" s="243" t="str">
        <f>IF(Glutamine!$E22&gt;0,Glutamine!H21,"")</f>
        <v/>
      </c>
      <c r="I30" s="243" t="str">
        <f>IF(Glutamine!$E22&gt;0,Glutamine!I21,"")</f>
        <v/>
      </c>
      <c r="J30" s="243" t="str">
        <f>IF(Glutamine!$E22&gt;0,Glutamine!J21,"")</f>
        <v/>
      </c>
      <c r="K30" s="243" t="str">
        <f>IF(Glutamine!$E22&gt;0,Glutamine!K21,"")</f>
        <v/>
      </c>
      <c r="L30" s="238" t="str">
        <f>IF(Glutamine!$E22&gt;0,Glutamine!L21,"")</f>
        <v/>
      </c>
      <c r="M30" s="238" t="str">
        <f>IF(Glutamine!$E22&gt;0,Glutamine!M21,"")</f>
        <v/>
      </c>
      <c r="N30" s="238" t="str">
        <f>IF(Glutamine!$E22&gt;0,Glutamine!N21,"")</f>
        <v/>
      </c>
      <c r="O30" s="238" t="str">
        <f>IF(Glutamine!$E22&gt;0,Glutamine!O21,"")</f>
        <v/>
      </c>
      <c r="P30" s="238" t="str">
        <f>IF(Glutamine!$E22&gt;0,Glutamine!P21,"")</f>
        <v/>
      </c>
      <c r="Q30" s="238" t="str">
        <f>IF(Glutamine!$E22&gt;0,Glutamine!Q21,"")</f>
        <v/>
      </c>
      <c r="R30" s="238" t="str">
        <f>IF(Glutamine!$E22&gt;0,Glutamine!R21,"")</f>
        <v/>
      </c>
      <c r="S30" s="238" t="str">
        <f>IF(Glutamine!$E22&gt;0,Glutamine!S21,"")</f>
        <v/>
      </c>
      <c r="T30" s="244" t="str">
        <f>IF(Glutamine!$E22&gt;0,Glutamine!U21+Glutamine!$E22*Glutamine!#REF!/'In Process Calc.'!$J24,"")</f>
        <v/>
      </c>
      <c r="U30" s="244" t="str">
        <f>IF(Glutamine!$E22&gt;0,Glutamine!V21+Glutamine!$E22*Glutamine!#REF!/'In Process Calc.'!$J24,"")</f>
        <v/>
      </c>
      <c r="V30" s="244" t="str">
        <f>IF(Glutamine!$E22&gt;0,Glutamine!W21+Glutamine!$E22*Glutamine!#REF!/'In Process Calc.'!$J24,"")</f>
        <v/>
      </c>
      <c r="W30" s="244" t="str">
        <f>IF(Glutamine!$E22&gt;0,Glutamine!X21+Glutamine!$E22*Glutamine!#REF!/'In Process Calc.'!$J24,"")</f>
        <v/>
      </c>
      <c r="X30" s="244" t="str">
        <f>IF(Glutamine!$E22&gt;0,Glutamine!Y21+Glutamine!$E22*Glutamine!#REF!/'In Process Calc.'!$J24,"")</f>
        <v/>
      </c>
      <c r="Y30" s="244" t="str">
        <f>IF(Glutamine!$E22&gt;0,Glutamine!Z21+Glutamine!$E22*Glutamine!#REF!/'In Process Calc.'!$J24,"")</f>
        <v/>
      </c>
      <c r="Z30" s="244" t="str">
        <f>IF(Glutamine!$E22&gt;0,Glutamine!AA21+Glutamine!$E22*Glutamine!#REF!/'In Process Calc.'!$J24,"")</f>
        <v/>
      </c>
      <c r="AA30" s="244" t="str">
        <f>IF(Glutamine!$E22&gt;0,Glutamine!AB21+Glutamine!$E22*Glutamine!#REF!/'In Process Calc.'!$J24,"")</f>
        <v/>
      </c>
      <c r="AB30" s="244" t="str">
        <f>IF(Glutamine!$E22&gt;0,Glutamine!AC21+Glutamine!$E22*Glutamine!#REF!/'In Process Calc.'!$J24,"")</f>
        <v/>
      </c>
      <c r="AC30" s="244" t="str">
        <f>IF(Glutamine!$E22&gt;0,Glutamine!AD21+Glutamine!$E22*Glutamine!#REF!/'In Process Calc.'!$J24,"")</f>
        <v/>
      </c>
      <c r="AD30" s="244" t="str">
        <f>IF(Glutamine!$E22&gt;0,Glutamine!AE21+Glutamine!$E22*Glutamine!#REF!/'In Process Calc.'!$J24,"")</f>
        <v/>
      </c>
      <c r="AE30" s="244" t="str">
        <f>IF(Glutamine!$E22&gt;0,Glutamine!AF21+Glutamine!$E22*Glutamine!#REF!/'In Process Calc.'!$J24,"")</f>
        <v/>
      </c>
      <c r="AF30" s="244" t="str">
        <f>IF(Glutamine!$E22&gt;0,Glutamine!AG21+Glutamine!$E22*Glutamine!#REF!/'In Process Calc.'!$J24,"")</f>
        <v/>
      </c>
      <c r="AG30" s="244" t="str">
        <f>IF(Glutamine!$E22&gt;0,Glutamine!AH21+Glutamine!$E22*Glutamine!#REF!/'In Process Calc.'!$J24,"")</f>
        <v/>
      </c>
      <c r="AH30" s="244" t="str">
        <f>IF(Glutamine!$E22&gt;0,Glutamine!AI21+Glutamine!$E22*Glutamine!#REF!/'In Process Calc.'!$J24,"")</f>
        <v/>
      </c>
      <c r="AI30" s="244" t="str">
        <f>IF(Glutamine!$E22&gt;0,Glutamine!AJ21+Glutamine!$E22*Glutamine!#REF!/'In Process Calc.'!$J24,"")</f>
        <v/>
      </c>
      <c r="AJ30" s="244" t="str">
        <f>IF(Glutamine!$E22&gt;0,Glutamine!AK21+Glutamine!$E22*Glutamine!#REF!/'In Process Calc.'!$J24,"")</f>
        <v/>
      </c>
      <c r="AK30" s="244" t="str">
        <f>IF(Glutamine!$E22&gt;0,Glutamine!AL21+Glutamine!$E22*Glutamine!#REF!/'In Process Calc.'!$J24,"")</f>
        <v/>
      </c>
      <c r="AL30" s="244" t="str">
        <f>IF(Glutamine!$E22&gt;0,Glutamine!AM21+Glutamine!$E22*Glutamine!#REF!/'In Process Calc.'!$J24,"")</f>
        <v/>
      </c>
      <c r="AM30" s="244" t="str">
        <f>IF(Glutamine!$E22&gt;0,Glutamine!AN21+Glutamine!$E22*Glutamine!#REF!/'In Process Calc.'!$J24,"")</f>
        <v/>
      </c>
      <c r="AN30" s="244" t="str">
        <f>IF(Glutamine!$E22&gt;0,Glutamine!AO21+Glutamine!$E22*Glutamine!#REF!/'In Process Calc.'!$J24,"")</f>
        <v/>
      </c>
      <c r="AO30" s="244" t="str">
        <f>IF(Glutamine!$E22&gt;0,Glutamine!AP21+Glutamine!$E22*Glutamine!#REF!/'In Process Calc.'!$J24,"")</f>
        <v/>
      </c>
      <c r="AP30" s="244" t="str">
        <f>IF(Glutamine!$E22&gt;0,Glutamine!AQ21+Glutamine!$E22*Glutamine!AR21/'In Process Calc.'!$J24,"")</f>
        <v/>
      </c>
      <c r="AQ30" s="244" t="str">
        <f>IF(Glutamine!$E22&gt;0,Glutamine!#REF!+Glutamine!$E22*Glutamine!AS21/'In Process Calc.'!$J24,"")</f>
        <v/>
      </c>
      <c r="AR30" s="244" t="str">
        <f>IF(Glutamine!$E22&gt;0,Glutamine!#REF!,"")</f>
        <v/>
      </c>
      <c r="AS30" s="244" t="str">
        <f>IF(Glutamine!$E22&gt;0,Glutamine!#REF!,"")</f>
        <v/>
      </c>
      <c r="AT30" s="244" t="str">
        <f>IF(Glutamine!$E22&gt;0,Glutamine!#REF!,"")</f>
        <v/>
      </c>
      <c r="AU30" s="244" t="str">
        <f>IF(Glutamine!$E22&gt;0,Glutamine!#REF!,"")</f>
        <v/>
      </c>
      <c r="AV30" s="244" t="str">
        <f>IF(Glutamine!$E22&gt;0,Glutamine!#REF!,"")</f>
        <v/>
      </c>
      <c r="AW30" s="244" t="str">
        <f>IF(Glutamine!$E22&gt;0,Glutamine!#REF!,"")</f>
        <v/>
      </c>
      <c r="AX30" s="244" t="str">
        <f>IF(Glutamine!$E22&gt;0,Glutamine!#REF!,"")</f>
        <v/>
      </c>
      <c r="AY30" s="244" t="str">
        <f>IF(Glutamine!$E22&gt;0,Glutamine!#REF!,"")</f>
        <v/>
      </c>
      <c r="AZ30" s="244" t="str">
        <f>IF(Glutamine!$E22&gt;0,Glutamine!#REF!,"")</f>
        <v/>
      </c>
      <c r="BA30" s="244" t="str">
        <f>IF(Glutamine!$E22&gt;0,Glutamine!#REF!,"")</f>
        <v/>
      </c>
      <c r="BB30" s="244" t="str">
        <f>IF(Glutamine!$E22&gt;0,Glutamine!#REF!,"")</f>
        <v/>
      </c>
      <c r="BC30" s="244" t="str">
        <f>IF(Glutamine!$E22&gt;0,Glutamine!#REF!,"")</f>
        <v/>
      </c>
      <c r="BD30" s="244" t="str">
        <f>IF(Glutamine!$E22&gt;0,Glutamine!#REF!,"")</f>
        <v/>
      </c>
      <c r="BE30" s="244" t="str">
        <f>IF(Glutamine!$E22&gt;0,Glutamine!#REF!,"")</f>
        <v/>
      </c>
      <c r="BF30" s="244" t="str">
        <f>IF(Glutamine!$E22&gt;0,Glutamine!#REF!,"")</f>
        <v/>
      </c>
      <c r="BG30" s="244" t="str">
        <f>IF(Glutamine!$E22&gt;0,Glutamine!#REF!,"")</f>
        <v/>
      </c>
      <c r="BH30" s="244" t="str">
        <f>IF(Glutamine!$E22&gt;0,Glutamine!#REF!,"")</f>
        <v/>
      </c>
      <c r="BI30" s="244" t="str">
        <f>IF(Glutamine!$E22&gt;0,Glutamine!#REF!,"")</f>
        <v/>
      </c>
      <c r="BJ30" s="244" t="str">
        <f>IF(Glutamine!$E22&gt;0,Glutamine!#REF!,"")</f>
        <v/>
      </c>
      <c r="BK30" s="244" t="str">
        <f>IF(Glutamine!$E22&gt;0,Glutamine!#REF!,"")</f>
        <v/>
      </c>
      <c r="BL30" s="244" t="str">
        <f>IF(Glutamine!$E22&gt;0,Glutamine!#REF!,"")</f>
        <v/>
      </c>
      <c r="BM30" s="244" t="str">
        <f>IF(Glutamine!$E22&gt;0,Glutamine!#REF!,"")</f>
        <v/>
      </c>
      <c r="BN30" s="244" t="str">
        <f>IF(Glutamine!$E22&gt;0,'In Process Calc.'!B23,"")</f>
        <v/>
      </c>
      <c r="BO30" s="244" t="str">
        <f>IF(Glutamine!$E22&gt;0,'In Process Calc.'!C23,"")</f>
        <v/>
      </c>
    </row>
    <row r="31" spans="1:67">
      <c r="A31" s="238" t="str">
        <f>IF(Glutamine!$E23&gt;0,Glutamine!$B$1,"")</f>
        <v/>
      </c>
      <c r="B31" s="238" t="str">
        <f>IF(Glutamine!$E23&gt;0,Glutamine!A22+0.1,"")</f>
        <v/>
      </c>
      <c r="C31" s="242" t="str">
        <f>IF(Glutamine!$E23&gt;0,Glutamine!B22,"")</f>
        <v/>
      </c>
      <c r="D31" s="247" t="str">
        <f>IF(Glutamine!$E23&gt;0,Glutamine!C22,"")</f>
        <v/>
      </c>
      <c r="E31" s="238" t="str">
        <f>IF(Glutamine!$E23&gt;0,Glutamine!D22,"")</f>
        <v/>
      </c>
      <c r="F31" s="238" t="str">
        <f>IF(Glutamine!$E23&gt;0,Glutamine!E22,"")</f>
        <v/>
      </c>
      <c r="G31" s="238" t="str">
        <f>IF(Glutamine!$E23&gt;0,Glutamine!G22,"")</f>
        <v/>
      </c>
      <c r="H31" s="243" t="str">
        <f>IF(Glutamine!$E23&gt;0,Glutamine!H22,"")</f>
        <v/>
      </c>
      <c r="I31" s="243" t="str">
        <f>IF(Glutamine!$E23&gt;0,Glutamine!I22,"")</f>
        <v/>
      </c>
      <c r="J31" s="243" t="str">
        <f>IF(Glutamine!$E23&gt;0,Glutamine!J22,"")</f>
        <v/>
      </c>
      <c r="K31" s="243" t="str">
        <f>IF(Glutamine!$E23&gt;0,Glutamine!K22,"")</f>
        <v/>
      </c>
      <c r="L31" s="238" t="str">
        <f>IF(Glutamine!$E23&gt;0,Glutamine!L22,"")</f>
        <v/>
      </c>
      <c r="M31" s="238" t="str">
        <f>IF(Glutamine!$E23&gt;0,Glutamine!M22,"")</f>
        <v/>
      </c>
      <c r="N31" s="238" t="str">
        <f>IF(Glutamine!$E23&gt;0,Glutamine!N22,"")</f>
        <v/>
      </c>
      <c r="O31" s="238" t="str">
        <f>IF(Glutamine!$E23&gt;0,Glutamine!O22,"")</f>
        <v/>
      </c>
      <c r="P31" s="238" t="str">
        <f>IF(Glutamine!$E23&gt;0,Glutamine!P22,"")</f>
        <v/>
      </c>
      <c r="Q31" s="238" t="str">
        <f>IF(Glutamine!$E23&gt;0,Glutamine!Q22,"")</f>
        <v/>
      </c>
      <c r="R31" s="238" t="str">
        <f>IF(Glutamine!$E23&gt;0,Glutamine!R22,"")</f>
        <v/>
      </c>
      <c r="S31" s="238" t="str">
        <f>IF(Glutamine!$E23&gt;0,Glutamine!S22,"")</f>
        <v/>
      </c>
      <c r="T31" s="244" t="str">
        <f>IF(Glutamine!$E23&gt;0,Glutamine!T22+Glutamine!$E23*Glutamine!#REF!/'In Process Calc.'!$J25,"")</f>
        <v/>
      </c>
      <c r="U31" s="244" t="str">
        <f>IF(Glutamine!$E23&gt;0,Glutamine!U22+Glutamine!$E23*Glutamine!#REF!/'In Process Calc.'!$J25,"")</f>
        <v/>
      </c>
      <c r="V31" s="244" t="str">
        <f>IF(Glutamine!$E23&gt;0,Glutamine!V22+Glutamine!$E23*Glutamine!#REF!/'In Process Calc.'!$J25,"")</f>
        <v/>
      </c>
      <c r="W31" s="244" t="str">
        <f>IF(Glutamine!$E23&gt;0,Glutamine!W22+Glutamine!$E23*Glutamine!#REF!/'In Process Calc.'!$J25,"")</f>
        <v/>
      </c>
      <c r="X31" s="244" t="str">
        <f>IF(Glutamine!$E23&gt;0,Glutamine!X22+Glutamine!$E23*Glutamine!#REF!/'In Process Calc.'!$J25,"")</f>
        <v/>
      </c>
      <c r="Y31" s="244" t="str">
        <f>IF(Glutamine!$E23&gt;0,Glutamine!Y22+Glutamine!$E23*Glutamine!#REF!/'In Process Calc.'!$J25,"")</f>
        <v/>
      </c>
      <c r="Z31" s="244" t="str">
        <f>IF(Glutamine!$E23&gt;0,Glutamine!Z22+Glutamine!$E23*Glutamine!#REF!/'In Process Calc.'!$J25,"")</f>
        <v/>
      </c>
      <c r="AA31" s="244" t="str">
        <f>IF(Glutamine!$E23&gt;0,Glutamine!AA22+Glutamine!$E23*Glutamine!#REF!/'In Process Calc.'!$J25,"")</f>
        <v/>
      </c>
      <c r="AB31" s="244" t="str">
        <f>IF(Glutamine!$E23&gt;0,Glutamine!AB22+Glutamine!$E23*Glutamine!#REF!/'In Process Calc.'!$J25,"")</f>
        <v/>
      </c>
      <c r="AC31" s="244" t="str">
        <f>IF(Glutamine!$E23&gt;0,Glutamine!AC22+Glutamine!$E23*Glutamine!#REF!/'In Process Calc.'!$J25,"")</f>
        <v/>
      </c>
      <c r="AD31" s="244" t="str">
        <f>IF(Glutamine!$E23&gt;0,Glutamine!AD22+Glutamine!$E23*Glutamine!#REF!/'In Process Calc.'!$J25,"")</f>
        <v/>
      </c>
      <c r="AE31" s="244" t="str">
        <f>IF(Glutamine!$E23&gt;0,Glutamine!AE22+Glutamine!$E23*Glutamine!#REF!/'In Process Calc.'!$J25,"")</f>
        <v/>
      </c>
      <c r="AF31" s="244" t="str">
        <f>IF(Glutamine!$E23&gt;0,Glutamine!AF22+Glutamine!$E23*Glutamine!#REF!/'In Process Calc.'!$J25,"")</f>
        <v/>
      </c>
      <c r="AG31" s="244" t="str">
        <f>IF(Glutamine!$E23&gt;0,Glutamine!AG22+Glutamine!$E23*Glutamine!#REF!/'In Process Calc.'!$J25,"")</f>
        <v/>
      </c>
      <c r="AH31" s="244" t="str">
        <f>IF(Glutamine!$E23&gt;0,Glutamine!AH22+Glutamine!$E23*Glutamine!#REF!/'In Process Calc.'!$J25,"")</f>
        <v/>
      </c>
      <c r="AI31" s="244" t="str">
        <f>IF(Glutamine!$E23&gt;0,Glutamine!AI22+Glutamine!$E23*Glutamine!#REF!/'In Process Calc.'!$J25,"")</f>
        <v/>
      </c>
      <c r="AJ31" s="244" t="str">
        <f>IF(Glutamine!$E23&gt;0,Glutamine!AJ22+Glutamine!$E23*Glutamine!#REF!/'In Process Calc.'!$J25,"")</f>
        <v/>
      </c>
      <c r="AK31" s="244" t="str">
        <f>IF(Glutamine!$E23&gt;0,Glutamine!AK22+Glutamine!$E23*Glutamine!#REF!/'In Process Calc.'!$J25,"")</f>
        <v/>
      </c>
      <c r="AL31" s="244" t="str">
        <f>IF(Glutamine!$E23&gt;0,Glutamine!AL22+Glutamine!$E23*Glutamine!#REF!/'In Process Calc.'!$J25,"")</f>
        <v/>
      </c>
      <c r="AM31" s="244" t="str">
        <f>IF(Glutamine!$E23&gt;0,Glutamine!AM22+Glutamine!$E23*Glutamine!#REF!/'In Process Calc.'!$J25,"")</f>
        <v/>
      </c>
      <c r="AN31" s="244" t="str">
        <f>IF(Glutamine!$E23&gt;0,Glutamine!AN22+Glutamine!$E23*Glutamine!#REF!/'In Process Calc.'!$J25,"")</f>
        <v/>
      </c>
      <c r="AO31" s="244" t="str">
        <f>IF(Glutamine!$E23&gt;0,Glutamine!AO22+Glutamine!$E23*Glutamine!#REF!/'In Process Calc.'!$J25,"")</f>
        <v/>
      </c>
      <c r="AP31" s="244" t="str">
        <f>IF(Glutamine!$E23&gt;0,Glutamine!AP22+Glutamine!$E23*Glutamine!AQ22/'In Process Calc.'!$J25,"")</f>
        <v/>
      </c>
      <c r="AQ31" s="244" t="str">
        <f>IF(Glutamine!$E23&gt;0,Glutamine!#REF!+Glutamine!$E23*Glutamine!AR22/'In Process Calc.'!$J25,"")</f>
        <v/>
      </c>
      <c r="AR31" s="244" t="str">
        <f>IF(Glutamine!$E23&gt;0,Glutamine!#REF!,"")</f>
        <v/>
      </c>
      <c r="AS31" s="244" t="str">
        <f>IF(Glutamine!$E23&gt;0,Glutamine!#REF!,"")</f>
        <v/>
      </c>
      <c r="AT31" s="244" t="str">
        <f>IF(Glutamine!$E23&gt;0,Glutamine!#REF!,"")</f>
        <v/>
      </c>
      <c r="AU31" s="244" t="str">
        <f>IF(Glutamine!$E23&gt;0,Glutamine!#REF!,"")</f>
        <v/>
      </c>
      <c r="AV31" s="244" t="str">
        <f>IF(Glutamine!$E23&gt;0,Glutamine!#REF!,"")</f>
        <v/>
      </c>
      <c r="AW31" s="244" t="str">
        <f>IF(Glutamine!$E23&gt;0,Glutamine!#REF!,"")</f>
        <v/>
      </c>
      <c r="AX31" s="244" t="str">
        <f>IF(Glutamine!$E23&gt;0,Glutamine!#REF!,"")</f>
        <v/>
      </c>
      <c r="AY31" s="244" t="str">
        <f>IF(Glutamine!$E23&gt;0,Glutamine!#REF!,"")</f>
        <v/>
      </c>
      <c r="AZ31" s="244" t="str">
        <f>IF(Glutamine!$E23&gt;0,Glutamine!#REF!,"")</f>
        <v/>
      </c>
      <c r="BA31" s="244" t="str">
        <f>IF(Glutamine!$E23&gt;0,Glutamine!#REF!,"")</f>
        <v/>
      </c>
      <c r="BB31" s="244" t="str">
        <f>IF(Glutamine!$E23&gt;0,Glutamine!#REF!,"")</f>
        <v/>
      </c>
      <c r="BC31" s="244" t="str">
        <f>IF(Glutamine!$E23&gt;0,Glutamine!#REF!,"")</f>
        <v/>
      </c>
      <c r="BD31" s="244" t="str">
        <f>IF(Glutamine!$E23&gt;0,Glutamine!#REF!,"")</f>
        <v/>
      </c>
      <c r="BE31" s="244" t="str">
        <f>IF(Glutamine!$E23&gt;0,Glutamine!#REF!,"")</f>
        <v/>
      </c>
      <c r="BF31" s="244" t="str">
        <f>IF(Glutamine!$E23&gt;0,Glutamine!#REF!,"")</f>
        <v/>
      </c>
      <c r="BG31" s="244" t="str">
        <f>IF(Glutamine!$E23&gt;0,Glutamine!#REF!,"")</f>
        <v/>
      </c>
      <c r="BH31" s="244" t="str">
        <f>IF(Glutamine!$E23&gt;0,Glutamine!#REF!,"")</f>
        <v/>
      </c>
      <c r="BI31" s="244" t="str">
        <f>IF(Glutamine!$E23&gt;0,Glutamine!#REF!,"")</f>
        <v/>
      </c>
      <c r="BJ31" s="244" t="str">
        <f>IF(Glutamine!$E23&gt;0,Glutamine!#REF!,"")</f>
        <v/>
      </c>
      <c r="BK31" s="244" t="str">
        <f>IF(Glutamine!$E23&gt;0,Glutamine!#REF!,"")</f>
        <v/>
      </c>
      <c r="BL31" s="244" t="str">
        <f>IF(Glutamine!$E23&gt;0,Glutamine!#REF!,"")</f>
        <v/>
      </c>
      <c r="BM31" s="244" t="str">
        <f>IF(Glutamine!$E23&gt;0,Glutamine!#REF!,"")</f>
        <v/>
      </c>
      <c r="BN31" s="244" t="str">
        <f>IF(Glutamine!$E23&gt;0,'In Process Calc.'!B24,"")</f>
        <v/>
      </c>
      <c r="BO31" s="244" t="str">
        <f>IF(Glutamine!$E23&gt;0,'In Process Calc.'!C24,"")</f>
        <v/>
      </c>
    </row>
    <row r="32" spans="1:67">
      <c r="A32" s="238" t="str">
        <f>IF(Glutamine!$E24&gt;0,Glutamine!$B$1,"")</f>
        <v/>
      </c>
      <c r="B32" s="238" t="str">
        <f>IF(Glutamine!$E24&gt;0,Glutamine!A23+0.1,"")</f>
        <v/>
      </c>
      <c r="C32" s="242" t="str">
        <f>IF(Glutamine!$E24&gt;0,Glutamine!B23,"")</f>
        <v/>
      </c>
      <c r="D32" s="247" t="str">
        <f>IF(Glutamine!$E24&gt;0,Glutamine!C23,"")</f>
        <v/>
      </c>
      <c r="E32" s="238" t="str">
        <f>IF(Glutamine!$E24&gt;0,Glutamine!D23,"")</f>
        <v/>
      </c>
      <c r="F32" s="238" t="str">
        <f>IF(Glutamine!$E24&gt;0,Glutamine!E23,"")</f>
        <v/>
      </c>
      <c r="G32" s="238" t="str">
        <f>IF(Glutamine!$E24&gt;0,Glutamine!G23,"")</f>
        <v/>
      </c>
      <c r="H32" s="243" t="str">
        <f>IF(Glutamine!$E24&gt;0,Glutamine!H23,"")</f>
        <v/>
      </c>
      <c r="I32" s="243" t="str">
        <f>IF(Glutamine!$E24&gt;0,Glutamine!I23,"")</f>
        <v/>
      </c>
      <c r="J32" s="243" t="str">
        <f>IF(Glutamine!$E24&gt;0,Glutamine!J23,"")</f>
        <v/>
      </c>
      <c r="K32" s="243" t="str">
        <f>IF(Glutamine!$E24&gt;0,Glutamine!K23,"")</f>
        <v/>
      </c>
      <c r="L32" s="238" t="str">
        <f>IF(Glutamine!$E24&gt;0,Glutamine!L23,"")</f>
        <v/>
      </c>
      <c r="M32" s="238" t="str">
        <f>IF(Glutamine!$E24&gt;0,Glutamine!M23,"")</f>
        <v/>
      </c>
      <c r="N32" s="238" t="str">
        <f>IF(Glutamine!$E24&gt;0,Glutamine!N23,"")</f>
        <v/>
      </c>
      <c r="O32" s="238" t="str">
        <f>IF(Glutamine!$E24&gt;0,Glutamine!O23,"")</f>
        <v/>
      </c>
      <c r="P32" s="238" t="str">
        <f>IF(Glutamine!$E24&gt;0,Glutamine!P23,"")</f>
        <v/>
      </c>
      <c r="Q32" s="238" t="str">
        <f>IF(Glutamine!$E24&gt;0,Glutamine!Q23,"")</f>
        <v/>
      </c>
      <c r="R32" s="238" t="str">
        <f>IF(Glutamine!$E24&gt;0,Glutamine!R23,"")</f>
        <v/>
      </c>
      <c r="S32" s="238" t="str">
        <f>IF(Glutamine!$E24&gt;0,Glutamine!S23,"")</f>
        <v/>
      </c>
      <c r="T32" s="244" t="str">
        <f>IF(Glutamine!$E24&gt;0,Glutamine!T23+Glutamine!$E24*Glutamine!#REF!/'In Process Calc.'!$J26,"")</f>
        <v/>
      </c>
      <c r="U32" s="244" t="str">
        <f>IF(Glutamine!$E24&gt;0,Glutamine!U23+Glutamine!$E24*Glutamine!#REF!/'In Process Calc.'!$J26,"")</f>
        <v/>
      </c>
      <c r="V32" s="244" t="str">
        <f>IF(Glutamine!$E24&gt;0,Glutamine!V23+Glutamine!$E24*Glutamine!#REF!/'In Process Calc.'!$J26,"")</f>
        <v/>
      </c>
      <c r="W32" s="244" t="str">
        <f>IF(Glutamine!$E24&gt;0,Glutamine!W23+Glutamine!$E24*Glutamine!#REF!/'In Process Calc.'!$J26,"")</f>
        <v/>
      </c>
      <c r="X32" s="244" t="str">
        <f>IF(Glutamine!$E24&gt;0,Glutamine!X23+Glutamine!$E24*Glutamine!#REF!/'In Process Calc.'!$J26,"")</f>
        <v/>
      </c>
      <c r="Y32" s="244" t="str">
        <f>IF(Glutamine!$E24&gt;0,Glutamine!Y23+Glutamine!$E24*Glutamine!#REF!/'In Process Calc.'!$J26,"")</f>
        <v/>
      </c>
      <c r="Z32" s="244" t="str">
        <f>IF(Glutamine!$E24&gt;0,Glutamine!Z23+Glutamine!$E24*Glutamine!#REF!/'In Process Calc.'!$J26,"")</f>
        <v/>
      </c>
      <c r="AA32" s="244" t="str">
        <f>IF(Glutamine!$E24&gt;0,Glutamine!AA23+Glutamine!$E24*Glutamine!#REF!/'In Process Calc.'!$J26,"")</f>
        <v/>
      </c>
      <c r="AB32" s="244" t="str">
        <f>IF(Glutamine!$E24&gt;0,Glutamine!AB23+Glutamine!$E24*Glutamine!#REF!/'In Process Calc.'!$J26,"")</f>
        <v/>
      </c>
      <c r="AC32" s="244" t="str">
        <f>IF(Glutamine!$E24&gt;0,Glutamine!AC23+Glutamine!$E24*Glutamine!#REF!/'In Process Calc.'!$J26,"")</f>
        <v/>
      </c>
      <c r="AD32" s="244" t="str">
        <f>IF(Glutamine!$E24&gt;0,Glutamine!AD23+Glutamine!$E24*Glutamine!#REF!/'In Process Calc.'!$J26,"")</f>
        <v/>
      </c>
      <c r="AE32" s="244" t="str">
        <f>IF(Glutamine!$E24&gt;0,Glutamine!AE23+Glutamine!$E24*Glutamine!#REF!/'In Process Calc.'!$J26,"")</f>
        <v/>
      </c>
      <c r="AF32" s="244" t="str">
        <f>IF(Glutamine!$E24&gt;0,Glutamine!AF23+Glutamine!$E24*Glutamine!#REF!/'In Process Calc.'!$J26,"")</f>
        <v/>
      </c>
      <c r="AG32" s="244" t="str">
        <f>IF(Glutamine!$E24&gt;0,Glutamine!AG23+Glutamine!$E24*Glutamine!#REF!/'In Process Calc.'!$J26,"")</f>
        <v/>
      </c>
      <c r="AH32" s="244" t="str">
        <f>IF(Glutamine!$E24&gt;0,Glutamine!AH23+Glutamine!$E24*Glutamine!#REF!/'In Process Calc.'!$J26,"")</f>
        <v/>
      </c>
      <c r="AI32" s="244" t="str">
        <f>IF(Glutamine!$E24&gt;0,Glutamine!AI23+Glutamine!$E24*Glutamine!#REF!/'In Process Calc.'!$J26,"")</f>
        <v/>
      </c>
      <c r="AJ32" s="244" t="str">
        <f>IF(Glutamine!$E24&gt;0,Glutamine!AJ23+Glutamine!$E24*Glutamine!#REF!/'In Process Calc.'!$J26,"")</f>
        <v/>
      </c>
      <c r="AK32" s="244" t="str">
        <f>IF(Glutamine!$E24&gt;0,Glutamine!AK23+Glutamine!$E24*Glutamine!#REF!/'In Process Calc.'!$J26,"")</f>
        <v/>
      </c>
      <c r="AL32" s="244" t="str">
        <f>IF(Glutamine!$E24&gt;0,Glutamine!AL23+Glutamine!$E24*Glutamine!#REF!/'In Process Calc.'!$J26,"")</f>
        <v/>
      </c>
      <c r="AM32" s="244" t="str">
        <f>IF(Glutamine!$E24&gt;0,Glutamine!AM23+Glutamine!$E24*Glutamine!#REF!/'In Process Calc.'!$J26,"")</f>
        <v/>
      </c>
      <c r="AN32" s="244" t="str">
        <f>IF(Glutamine!$E24&gt;0,Glutamine!AN23+Glutamine!$E24*Glutamine!#REF!/'In Process Calc.'!$J26,"")</f>
        <v/>
      </c>
      <c r="AO32" s="244" t="str">
        <f>IF(Glutamine!$E24&gt;0,Glutamine!AO23+Glutamine!$E24*Glutamine!#REF!/'In Process Calc.'!$J26,"")</f>
        <v/>
      </c>
      <c r="AP32" s="244" t="str">
        <f>IF(Glutamine!$E24&gt;0,Glutamine!AP23+Glutamine!$E24*Glutamine!AQ23/'In Process Calc.'!$J26,"")</f>
        <v/>
      </c>
      <c r="AQ32" s="244" t="str">
        <f>IF(Glutamine!$E24&gt;0,Glutamine!#REF!+Glutamine!$E24*Glutamine!AR23/'In Process Calc.'!$J26,"")</f>
        <v/>
      </c>
      <c r="AR32" s="244" t="str">
        <f>IF(Glutamine!$E24&gt;0,Glutamine!#REF!,"")</f>
        <v/>
      </c>
      <c r="AS32" s="244" t="str">
        <f>IF(Glutamine!$E24&gt;0,Glutamine!#REF!,"")</f>
        <v/>
      </c>
      <c r="AT32" s="244" t="str">
        <f>IF(Glutamine!$E24&gt;0,Glutamine!#REF!,"")</f>
        <v/>
      </c>
      <c r="AU32" s="244" t="str">
        <f>IF(Glutamine!$E24&gt;0,Glutamine!#REF!,"")</f>
        <v/>
      </c>
      <c r="AV32" s="244" t="str">
        <f>IF(Glutamine!$E24&gt;0,Glutamine!#REF!,"")</f>
        <v/>
      </c>
      <c r="AW32" s="244" t="str">
        <f>IF(Glutamine!$E24&gt;0,Glutamine!#REF!,"")</f>
        <v/>
      </c>
      <c r="AX32" s="244" t="str">
        <f>IF(Glutamine!$E24&gt;0,Glutamine!#REF!,"")</f>
        <v/>
      </c>
      <c r="AY32" s="244" t="str">
        <f>IF(Glutamine!$E24&gt;0,Glutamine!#REF!,"")</f>
        <v/>
      </c>
      <c r="AZ32" s="244" t="str">
        <f>IF(Glutamine!$E24&gt;0,Glutamine!#REF!,"")</f>
        <v/>
      </c>
      <c r="BA32" s="244" t="str">
        <f>IF(Glutamine!$E24&gt;0,Glutamine!#REF!,"")</f>
        <v/>
      </c>
      <c r="BB32" s="244" t="str">
        <f>IF(Glutamine!$E24&gt;0,Glutamine!#REF!,"")</f>
        <v/>
      </c>
      <c r="BC32" s="244" t="str">
        <f>IF(Glutamine!$E24&gt;0,Glutamine!#REF!,"")</f>
        <v/>
      </c>
      <c r="BD32" s="244" t="str">
        <f>IF(Glutamine!$E24&gt;0,Glutamine!#REF!,"")</f>
        <v/>
      </c>
      <c r="BE32" s="244" t="str">
        <f>IF(Glutamine!$E24&gt;0,Glutamine!#REF!,"")</f>
        <v/>
      </c>
      <c r="BF32" s="244" t="str">
        <f>IF(Glutamine!$E24&gt;0,Glutamine!#REF!,"")</f>
        <v/>
      </c>
      <c r="BG32" s="244" t="str">
        <f>IF(Glutamine!$E24&gt;0,Glutamine!#REF!,"")</f>
        <v/>
      </c>
      <c r="BH32" s="244" t="str">
        <f>IF(Glutamine!$E24&gt;0,Glutamine!#REF!,"")</f>
        <v/>
      </c>
      <c r="BI32" s="244" t="str">
        <f>IF(Glutamine!$E24&gt;0,Glutamine!#REF!,"")</f>
        <v/>
      </c>
      <c r="BJ32" s="244" t="str">
        <f>IF(Glutamine!$E24&gt;0,Glutamine!#REF!,"")</f>
        <v/>
      </c>
      <c r="BK32" s="244" t="str">
        <f>IF(Glutamine!$E24&gt;0,Glutamine!#REF!,"")</f>
        <v/>
      </c>
      <c r="BL32" s="244" t="str">
        <f>IF(Glutamine!$E24&gt;0,Glutamine!#REF!,"")</f>
        <v/>
      </c>
      <c r="BM32" s="244" t="str">
        <f>IF(Glutamine!$E24&gt;0,Glutamine!#REF!,"")</f>
        <v/>
      </c>
      <c r="BN32" s="244" t="str">
        <f>IF(Glutamine!$E24&gt;0,'In Process Calc.'!B25,"")</f>
        <v/>
      </c>
      <c r="BO32" s="244" t="str">
        <f>IF(Glutamine!$E24&gt;0,'In Process Calc.'!C25,"")</f>
        <v/>
      </c>
    </row>
    <row r="33" spans="1:67">
      <c r="A33" s="238" t="str">
        <f>IF(Glutamine!$E25&gt;0,Glutamine!$B$1,"")</f>
        <v/>
      </c>
      <c r="B33" s="238" t="str">
        <f>IF(Glutamine!$E25&gt;0,Glutamine!A24+0.1,"")</f>
        <v/>
      </c>
      <c r="C33" s="242" t="str">
        <f>IF(Glutamine!$E25&gt;0,Glutamine!B24,"")</f>
        <v/>
      </c>
      <c r="D33" s="247" t="str">
        <f>IF(Glutamine!$E25&gt;0,Glutamine!C24,"")</f>
        <v/>
      </c>
      <c r="E33" s="238" t="str">
        <f>IF(Glutamine!$E25&gt;0,Glutamine!D24,"")</f>
        <v/>
      </c>
      <c r="F33" s="238" t="str">
        <f>IF(Glutamine!$E25&gt;0,Glutamine!E24,"")</f>
        <v/>
      </c>
      <c r="G33" s="238" t="str">
        <f>IF(Glutamine!$E25&gt;0,Glutamine!G24,"")</f>
        <v/>
      </c>
      <c r="H33" s="243" t="str">
        <f>IF(Glutamine!$E25&gt;0,Glutamine!H24,"")</f>
        <v/>
      </c>
      <c r="I33" s="243" t="str">
        <f>IF(Glutamine!$E25&gt;0,Glutamine!I24,"")</f>
        <v/>
      </c>
      <c r="J33" s="243" t="str">
        <f>IF(Glutamine!$E25&gt;0,Glutamine!J24,"")</f>
        <v/>
      </c>
      <c r="K33" s="243" t="str">
        <f>IF(Glutamine!$E25&gt;0,Glutamine!K24,"")</f>
        <v/>
      </c>
      <c r="L33" s="238" t="str">
        <f>IF(Glutamine!$E25&gt;0,Glutamine!L24,"")</f>
        <v/>
      </c>
      <c r="M33" s="238" t="str">
        <f>IF(Glutamine!$E25&gt;0,Glutamine!M24,"")</f>
        <v/>
      </c>
      <c r="N33" s="238" t="str">
        <f>IF(Glutamine!$E25&gt;0,Glutamine!N24,"")</f>
        <v/>
      </c>
      <c r="O33" s="238" t="str">
        <f>IF(Glutamine!$E25&gt;0,Glutamine!O24,"")</f>
        <v/>
      </c>
      <c r="P33" s="238" t="str">
        <f>IF(Glutamine!$E25&gt;0,Glutamine!P24,"")</f>
        <v/>
      </c>
      <c r="Q33" s="238" t="str">
        <f>IF(Glutamine!$E25&gt;0,Glutamine!Q24,"")</f>
        <v/>
      </c>
      <c r="R33" s="238" t="str">
        <f>IF(Glutamine!$E25&gt;0,Glutamine!R24,"")</f>
        <v/>
      </c>
      <c r="S33" s="238" t="str">
        <f>IF(Glutamine!$E25&gt;0,Glutamine!S24,"")</f>
        <v/>
      </c>
      <c r="T33" s="244" t="str">
        <f>IF(Glutamine!$E25&gt;0,Glutamine!T24+Glutamine!$E25*Glutamine!#REF!/'In Process Calc.'!$J27,"")</f>
        <v/>
      </c>
      <c r="U33" s="244" t="str">
        <f>IF(Glutamine!$E25&gt;0,Glutamine!U24+Glutamine!$E25*Glutamine!#REF!/'In Process Calc.'!$J27,"")</f>
        <v/>
      </c>
      <c r="V33" s="244" t="str">
        <f>IF(Glutamine!$E25&gt;0,Glutamine!V24+Glutamine!$E25*Glutamine!#REF!/'In Process Calc.'!$J27,"")</f>
        <v/>
      </c>
      <c r="W33" s="244" t="str">
        <f>IF(Glutamine!$E25&gt;0,Glutamine!W24+Glutamine!$E25*Glutamine!#REF!/'In Process Calc.'!$J27,"")</f>
        <v/>
      </c>
      <c r="X33" s="244" t="str">
        <f>IF(Glutamine!$E25&gt;0,Glutamine!X24+Glutamine!$E25*Glutamine!#REF!/'In Process Calc.'!$J27,"")</f>
        <v/>
      </c>
      <c r="Y33" s="244" t="str">
        <f>IF(Glutamine!$E25&gt;0,Glutamine!Y24+Glutamine!$E25*Glutamine!#REF!/'In Process Calc.'!$J27,"")</f>
        <v/>
      </c>
      <c r="Z33" s="244" t="str">
        <f>IF(Glutamine!$E25&gt;0,Glutamine!Z24+Glutamine!$E25*Glutamine!#REF!/'In Process Calc.'!$J27,"")</f>
        <v/>
      </c>
      <c r="AA33" s="244" t="str">
        <f>IF(Glutamine!$E25&gt;0,Glutamine!AA24+Glutamine!$E25*Glutamine!#REF!/'In Process Calc.'!$J27,"")</f>
        <v/>
      </c>
      <c r="AB33" s="244" t="str">
        <f>IF(Glutamine!$E25&gt;0,Glutamine!AB24+Glutamine!$E25*Glutamine!#REF!/'In Process Calc.'!$J27,"")</f>
        <v/>
      </c>
      <c r="AC33" s="244" t="str">
        <f>IF(Glutamine!$E25&gt;0,Glutamine!AC24+Glutamine!$E25*Glutamine!#REF!/'In Process Calc.'!$J27,"")</f>
        <v/>
      </c>
      <c r="AD33" s="244" t="str">
        <f>IF(Glutamine!$E25&gt;0,Glutamine!AD24+Glutamine!$E25*Glutamine!#REF!/'In Process Calc.'!$J27,"")</f>
        <v/>
      </c>
      <c r="AE33" s="244" t="str">
        <f>IF(Glutamine!$E25&gt;0,Glutamine!AE24+Glutamine!$E25*Glutamine!#REF!/'In Process Calc.'!$J27,"")</f>
        <v/>
      </c>
      <c r="AF33" s="244" t="str">
        <f>IF(Glutamine!$E25&gt;0,Glutamine!AF24+Glutamine!$E25*Glutamine!#REF!/'In Process Calc.'!$J27,"")</f>
        <v/>
      </c>
      <c r="AG33" s="244" t="str">
        <f>IF(Glutamine!$E25&gt;0,Glutamine!AG24+Glutamine!$E25*Glutamine!#REF!/'In Process Calc.'!$J27,"")</f>
        <v/>
      </c>
      <c r="AH33" s="244" t="str">
        <f>IF(Glutamine!$E25&gt;0,Glutamine!AH24+Glutamine!$E25*Glutamine!#REF!/'In Process Calc.'!$J27,"")</f>
        <v/>
      </c>
      <c r="AI33" s="244" t="str">
        <f>IF(Glutamine!$E25&gt;0,Glutamine!AI24+Glutamine!$E25*Glutamine!#REF!/'In Process Calc.'!$J27,"")</f>
        <v/>
      </c>
      <c r="AJ33" s="244" t="str">
        <f>IF(Glutamine!$E25&gt;0,Glutamine!AJ24+Glutamine!$E25*Glutamine!#REF!/'In Process Calc.'!$J27,"")</f>
        <v/>
      </c>
      <c r="AK33" s="244" t="str">
        <f>IF(Glutamine!$E25&gt;0,Glutamine!AK24+Glutamine!$E25*Glutamine!#REF!/'In Process Calc.'!$J27,"")</f>
        <v/>
      </c>
      <c r="AL33" s="244" t="str">
        <f>IF(Glutamine!$E25&gt;0,Glutamine!AL24+Glutamine!$E25*Glutamine!#REF!/'In Process Calc.'!$J27,"")</f>
        <v/>
      </c>
      <c r="AM33" s="244" t="str">
        <f>IF(Glutamine!$E25&gt;0,Glutamine!AM24+Glutamine!$E25*Glutamine!#REF!/'In Process Calc.'!$J27,"")</f>
        <v/>
      </c>
      <c r="AN33" s="244" t="str">
        <f>IF(Glutamine!$E25&gt;0,Glutamine!AN24+Glutamine!$E25*Glutamine!#REF!/'In Process Calc.'!$J27,"")</f>
        <v/>
      </c>
      <c r="AO33" s="244" t="str">
        <f>IF(Glutamine!$E25&gt;0,Glutamine!AO24+Glutamine!$E25*Glutamine!#REF!/'In Process Calc.'!$J27,"")</f>
        <v/>
      </c>
      <c r="AP33" s="244" t="str">
        <f>IF(Glutamine!$E25&gt;0,Glutamine!AP24+Glutamine!$E25*Glutamine!AQ24/'In Process Calc.'!$J27,"")</f>
        <v/>
      </c>
      <c r="AQ33" s="244" t="str">
        <f>IF(Glutamine!$E25&gt;0,Glutamine!#REF!+Glutamine!$E25*Glutamine!AR24/'In Process Calc.'!$J27,"")</f>
        <v/>
      </c>
      <c r="AR33" s="244" t="str">
        <f>IF(Glutamine!$E25&gt;0,Glutamine!#REF!,"")</f>
        <v/>
      </c>
      <c r="AS33" s="244" t="str">
        <f>IF(Glutamine!$E25&gt;0,Glutamine!#REF!,"")</f>
        <v/>
      </c>
      <c r="AT33" s="244" t="str">
        <f>IF(Glutamine!$E25&gt;0,Glutamine!#REF!,"")</f>
        <v/>
      </c>
      <c r="AU33" s="244" t="str">
        <f>IF(Glutamine!$E25&gt;0,Glutamine!#REF!,"")</f>
        <v/>
      </c>
      <c r="AV33" s="244" t="str">
        <f>IF(Glutamine!$E25&gt;0,Glutamine!#REF!,"")</f>
        <v/>
      </c>
      <c r="AW33" s="244" t="str">
        <f>IF(Glutamine!$E25&gt;0,Glutamine!#REF!,"")</f>
        <v/>
      </c>
      <c r="AX33" s="244" t="str">
        <f>IF(Glutamine!$E25&gt;0,Glutamine!#REF!,"")</f>
        <v/>
      </c>
      <c r="AY33" s="244" t="str">
        <f>IF(Glutamine!$E25&gt;0,Glutamine!#REF!,"")</f>
        <v/>
      </c>
      <c r="AZ33" s="244" t="str">
        <f>IF(Glutamine!$E25&gt;0,Glutamine!#REF!,"")</f>
        <v/>
      </c>
      <c r="BA33" s="244" t="str">
        <f>IF(Glutamine!$E25&gt;0,Glutamine!#REF!,"")</f>
        <v/>
      </c>
      <c r="BB33" s="244" t="str">
        <f>IF(Glutamine!$E25&gt;0,Glutamine!#REF!,"")</f>
        <v/>
      </c>
      <c r="BC33" s="244" t="str">
        <f>IF(Glutamine!$E25&gt;0,Glutamine!#REF!,"")</f>
        <v/>
      </c>
      <c r="BD33" s="244" t="str">
        <f>IF(Glutamine!$E25&gt;0,Glutamine!#REF!,"")</f>
        <v/>
      </c>
      <c r="BE33" s="244" t="str">
        <f>IF(Glutamine!$E25&gt;0,Glutamine!#REF!,"")</f>
        <v/>
      </c>
      <c r="BF33" s="244" t="str">
        <f>IF(Glutamine!$E25&gt;0,Glutamine!#REF!,"")</f>
        <v/>
      </c>
      <c r="BG33" s="244" t="str">
        <f>IF(Glutamine!$E25&gt;0,Glutamine!#REF!,"")</f>
        <v/>
      </c>
      <c r="BH33" s="244" t="str">
        <f>IF(Glutamine!$E25&gt;0,Glutamine!#REF!,"")</f>
        <v/>
      </c>
      <c r="BI33" s="244" t="str">
        <f>IF(Glutamine!$E25&gt;0,Glutamine!#REF!,"")</f>
        <v/>
      </c>
      <c r="BJ33" s="244" t="str">
        <f>IF(Glutamine!$E25&gt;0,Glutamine!#REF!,"")</f>
        <v/>
      </c>
      <c r="BK33" s="244" t="str">
        <f>IF(Glutamine!$E25&gt;0,Glutamine!#REF!,"")</f>
        <v/>
      </c>
      <c r="BL33" s="244" t="str">
        <f>IF(Glutamine!$E25&gt;0,Glutamine!#REF!,"")</f>
        <v/>
      </c>
      <c r="BM33" s="244" t="str">
        <f>IF(Glutamine!$E25&gt;0,Glutamine!#REF!,"")</f>
        <v/>
      </c>
      <c r="BN33" s="244" t="str">
        <f>IF(Glutamine!$E25&gt;0,'In Process Calc.'!B26,"")</f>
        <v/>
      </c>
      <c r="BO33" s="244" t="str">
        <f>IF(Glutamine!$E25&gt;0,'In Process Calc.'!C26,"")</f>
        <v/>
      </c>
    </row>
    <row r="34" spans="1:67">
      <c r="A34" s="238" t="str">
        <f>IF(Glutamine!$E26&gt;0,Glutamine!$B$1,"")</f>
        <v/>
      </c>
      <c r="B34" s="238" t="str">
        <f>IF(Glutamine!$E26&gt;0,Glutamine!A25+0.1,"")</f>
        <v/>
      </c>
      <c r="C34" s="242" t="str">
        <f>IF(Glutamine!$E26&gt;0,Glutamine!B25,"")</f>
        <v/>
      </c>
      <c r="D34" s="247" t="str">
        <f>IF(Glutamine!$E26&gt;0,Glutamine!C25,"")</f>
        <v/>
      </c>
      <c r="E34" s="238" t="str">
        <f>IF(Glutamine!$E26&gt;0,Glutamine!D25,"")</f>
        <v/>
      </c>
      <c r="F34" s="238" t="str">
        <f>IF(Glutamine!$E26&gt;0,Glutamine!E25,"")</f>
        <v/>
      </c>
      <c r="G34" s="238" t="str">
        <f>IF(Glutamine!$E26&gt;0,Glutamine!G25,"")</f>
        <v/>
      </c>
      <c r="H34" s="243" t="str">
        <f>IF(Glutamine!$E26&gt;0,Glutamine!H25,"")</f>
        <v/>
      </c>
      <c r="I34" s="243" t="str">
        <f>IF(Glutamine!$E26&gt;0,Glutamine!I25,"")</f>
        <v/>
      </c>
      <c r="J34" s="243" t="str">
        <f>IF(Glutamine!$E26&gt;0,Glutamine!J25,"")</f>
        <v/>
      </c>
      <c r="K34" s="243" t="str">
        <f>IF(Glutamine!$E26&gt;0,Glutamine!K25,"")</f>
        <v/>
      </c>
      <c r="L34" s="238" t="str">
        <f>IF(Glutamine!$E26&gt;0,Glutamine!L25,"")</f>
        <v/>
      </c>
      <c r="M34" s="238" t="str">
        <f>IF(Glutamine!$E26&gt;0,Glutamine!M25,"")</f>
        <v/>
      </c>
      <c r="N34" s="238" t="str">
        <f>IF(Glutamine!$E26&gt;0,Glutamine!N25,"")</f>
        <v/>
      </c>
      <c r="O34" s="238" t="str">
        <f>IF(Glutamine!$E26&gt;0,Glutamine!O25,"")</f>
        <v/>
      </c>
      <c r="P34" s="238" t="str">
        <f>IF(Glutamine!$E26&gt;0,Glutamine!P25,"")</f>
        <v/>
      </c>
      <c r="Q34" s="238" t="str">
        <f>IF(Glutamine!$E26&gt;0,Glutamine!Q25,"")</f>
        <v/>
      </c>
      <c r="R34" s="238" t="str">
        <f>IF(Glutamine!$E26&gt;0,Glutamine!R25,"")</f>
        <v/>
      </c>
      <c r="S34" s="238" t="str">
        <f>IF(Glutamine!$E26&gt;0,Glutamine!S25,"")</f>
        <v/>
      </c>
      <c r="T34" s="244" t="str">
        <f>IF(Glutamine!$E26&gt;0,Glutamine!T25+Glutamine!$E26*Glutamine!#REF!/'In Process Calc.'!$J28,"")</f>
        <v/>
      </c>
      <c r="U34" s="244" t="str">
        <f>IF(Glutamine!$E26&gt;0,Glutamine!U25+Glutamine!$E26*Glutamine!#REF!/'In Process Calc.'!$J28,"")</f>
        <v/>
      </c>
      <c r="V34" s="244" t="str">
        <f>IF(Glutamine!$E26&gt;0,Glutamine!V25+Glutamine!$E26*Glutamine!#REF!/'In Process Calc.'!$J28,"")</f>
        <v/>
      </c>
      <c r="W34" s="244" t="str">
        <f>IF(Glutamine!$E26&gt;0,Glutamine!W25+Glutamine!$E26*Glutamine!#REF!/'In Process Calc.'!$J28,"")</f>
        <v/>
      </c>
      <c r="X34" s="244" t="str">
        <f>IF(Glutamine!$E26&gt;0,Glutamine!X25+Glutamine!$E26*Glutamine!#REF!/'In Process Calc.'!$J28,"")</f>
        <v/>
      </c>
      <c r="Y34" s="244" t="str">
        <f>IF(Glutamine!$E26&gt;0,Glutamine!Y25+Glutamine!$E26*Glutamine!#REF!/'In Process Calc.'!$J28,"")</f>
        <v/>
      </c>
      <c r="Z34" s="244" t="str">
        <f>IF(Glutamine!$E26&gt;0,Glutamine!Z25+Glutamine!$E26*Glutamine!#REF!/'In Process Calc.'!$J28,"")</f>
        <v/>
      </c>
      <c r="AA34" s="244" t="str">
        <f>IF(Glutamine!$E26&gt;0,Glutamine!AA25+Glutamine!$E26*Glutamine!#REF!/'In Process Calc.'!$J28,"")</f>
        <v/>
      </c>
      <c r="AB34" s="244" t="str">
        <f>IF(Glutamine!$E26&gt;0,Glutamine!AB25+Glutamine!$E26*Glutamine!#REF!/'In Process Calc.'!$J28,"")</f>
        <v/>
      </c>
      <c r="AC34" s="244" t="str">
        <f>IF(Glutamine!$E26&gt;0,Glutamine!AC25+Glutamine!$E26*Glutamine!#REF!/'In Process Calc.'!$J28,"")</f>
        <v/>
      </c>
      <c r="AD34" s="244" t="str">
        <f>IF(Glutamine!$E26&gt;0,Glutamine!AD25+Glutamine!$E26*Glutamine!#REF!/'In Process Calc.'!$J28,"")</f>
        <v/>
      </c>
      <c r="AE34" s="244" t="str">
        <f>IF(Glutamine!$E26&gt;0,Glutamine!AE25+Glutamine!$E26*Glutamine!#REF!/'In Process Calc.'!$J28,"")</f>
        <v/>
      </c>
      <c r="AF34" s="244" t="str">
        <f>IF(Glutamine!$E26&gt;0,Glutamine!AF25+Glutamine!$E26*Glutamine!#REF!/'In Process Calc.'!$J28,"")</f>
        <v/>
      </c>
      <c r="AG34" s="244" t="str">
        <f>IF(Glutamine!$E26&gt;0,Glutamine!AG25+Glutamine!$E26*Glutamine!#REF!/'In Process Calc.'!$J28,"")</f>
        <v/>
      </c>
      <c r="AH34" s="244" t="str">
        <f>IF(Glutamine!$E26&gt;0,Glutamine!AH25+Glutamine!$E26*Glutamine!#REF!/'In Process Calc.'!$J28,"")</f>
        <v/>
      </c>
      <c r="AI34" s="244" t="str">
        <f>IF(Glutamine!$E26&gt;0,Glutamine!AI25+Glutamine!$E26*Glutamine!#REF!/'In Process Calc.'!$J28,"")</f>
        <v/>
      </c>
      <c r="AJ34" s="244" t="str">
        <f>IF(Glutamine!$E26&gt;0,Glutamine!AJ25+Glutamine!$E26*Glutamine!#REF!/'In Process Calc.'!$J28,"")</f>
        <v/>
      </c>
      <c r="AK34" s="244" t="str">
        <f>IF(Glutamine!$E26&gt;0,Glutamine!AK25+Glutamine!$E26*Glutamine!#REF!/'In Process Calc.'!$J28,"")</f>
        <v/>
      </c>
      <c r="AL34" s="244" t="str">
        <f>IF(Glutamine!$E26&gt;0,Glutamine!AL25+Glutamine!$E26*Glutamine!#REF!/'In Process Calc.'!$J28,"")</f>
        <v/>
      </c>
      <c r="AM34" s="244" t="str">
        <f>IF(Glutamine!$E26&gt;0,Glutamine!AM25+Glutamine!$E26*Glutamine!#REF!/'In Process Calc.'!$J28,"")</f>
        <v/>
      </c>
      <c r="AN34" s="244" t="str">
        <f>IF(Glutamine!$E26&gt;0,Glutamine!AN25+Glutamine!$E26*Glutamine!#REF!/'In Process Calc.'!$J28,"")</f>
        <v/>
      </c>
      <c r="AO34" s="244" t="str">
        <f>IF(Glutamine!$E26&gt;0,Glutamine!AO25+Glutamine!$E26*Glutamine!#REF!/'In Process Calc.'!$J28,"")</f>
        <v/>
      </c>
      <c r="AP34" s="244" t="str">
        <f>IF(Glutamine!$E26&gt;0,Glutamine!AP25+Glutamine!$E26*Glutamine!AQ25/'In Process Calc.'!$J28,"")</f>
        <v/>
      </c>
      <c r="AQ34" s="244" t="str">
        <f>IF(Glutamine!$E26&gt;0,Glutamine!#REF!+Glutamine!$E26*Glutamine!AR25/'In Process Calc.'!$J28,"")</f>
        <v/>
      </c>
      <c r="AR34" s="244" t="str">
        <f>IF(Glutamine!$E26&gt;0,Glutamine!#REF!,"")</f>
        <v/>
      </c>
      <c r="AS34" s="244" t="str">
        <f>IF(Glutamine!$E26&gt;0,Glutamine!#REF!,"")</f>
        <v/>
      </c>
      <c r="AT34" s="244" t="str">
        <f>IF(Glutamine!$E26&gt;0,Glutamine!#REF!,"")</f>
        <v/>
      </c>
      <c r="AU34" s="244" t="str">
        <f>IF(Glutamine!$E26&gt;0,Glutamine!#REF!,"")</f>
        <v/>
      </c>
      <c r="AV34" s="244" t="str">
        <f>IF(Glutamine!$E26&gt;0,Glutamine!#REF!,"")</f>
        <v/>
      </c>
      <c r="AW34" s="244" t="str">
        <f>IF(Glutamine!$E26&gt;0,Glutamine!#REF!,"")</f>
        <v/>
      </c>
      <c r="AX34" s="244" t="str">
        <f>IF(Glutamine!$E26&gt;0,Glutamine!#REF!,"")</f>
        <v/>
      </c>
      <c r="AY34" s="244" t="str">
        <f>IF(Glutamine!$E26&gt;0,Glutamine!#REF!,"")</f>
        <v/>
      </c>
      <c r="AZ34" s="244" t="str">
        <f>IF(Glutamine!$E26&gt;0,Glutamine!#REF!,"")</f>
        <v/>
      </c>
      <c r="BA34" s="244" t="str">
        <f>IF(Glutamine!$E26&gt;0,Glutamine!#REF!,"")</f>
        <v/>
      </c>
      <c r="BB34" s="244" t="str">
        <f>IF(Glutamine!$E26&gt;0,Glutamine!#REF!,"")</f>
        <v/>
      </c>
      <c r="BC34" s="244" t="str">
        <f>IF(Glutamine!$E26&gt;0,Glutamine!#REF!,"")</f>
        <v/>
      </c>
      <c r="BD34" s="244" t="str">
        <f>IF(Glutamine!$E26&gt;0,Glutamine!#REF!,"")</f>
        <v/>
      </c>
      <c r="BE34" s="244" t="str">
        <f>IF(Glutamine!$E26&gt;0,Glutamine!#REF!,"")</f>
        <v/>
      </c>
      <c r="BF34" s="244" t="str">
        <f>IF(Glutamine!$E26&gt;0,Glutamine!#REF!,"")</f>
        <v/>
      </c>
      <c r="BG34" s="244" t="str">
        <f>IF(Glutamine!$E26&gt;0,Glutamine!#REF!,"")</f>
        <v/>
      </c>
      <c r="BH34" s="244" t="str">
        <f>IF(Glutamine!$E26&gt;0,Glutamine!#REF!,"")</f>
        <v/>
      </c>
      <c r="BI34" s="244" t="str">
        <f>IF(Glutamine!$E26&gt;0,Glutamine!#REF!,"")</f>
        <v/>
      </c>
      <c r="BJ34" s="244" t="str">
        <f>IF(Glutamine!$E26&gt;0,Glutamine!#REF!,"")</f>
        <v/>
      </c>
      <c r="BK34" s="244" t="str">
        <f>IF(Glutamine!$E26&gt;0,Glutamine!#REF!,"")</f>
        <v/>
      </c>
      <c r="BL34" s="244" t="str">
        <f>IF(Glutamine!$E26&gt;0,Glutamine!#REF!,"")</f>
        <v/>
      </c>
      <c r="BM34" s="244" t="str">
        <f>IF(Glutamine!$E26&gt;0,Glutamine!#REF!,"")</f>
        <v/>
      </c>
      <c r="BN34" s="244" t="str">
        <f>IF(Glutamine!$E26&gt;0,'In Process Calc.'!B27,"")</f>
        <v/>
      </c>
      <c r="BO34" s="244" t="str">
        <f>IF(Glutamine!$E26&gt;0,'In Process Calc.'!C27,"")</f>
        <v/>
      </c>
    </row>
    <row r="35" spans="1:67">
      <c r="A35" s="238" t="str">
        <f>IF(Glutamine!$E27&gt;0,Glutamine!$B$1,"")</f>
        <v/>
      </c>
      <c r="B35" s="238" t="str">
        <f>IF(Glutamine!$E27&gt;0,Glutamine!A26+0.1,"")</f>
        <v/>
      </c>
      <c r="C35" s="242" t="str">
        <f>IF(Glutamine!$E27&gt;0,Glutamine!B26,"")</f>
        <v/>
      </c>
      <c r="D35" s="247" t="str">
        <f>IF(Glutamine!$E27&gt;0,Glutamine!C26,"")</f>
        <v/>
      </c>
      <c r="E35" s="238" t="str">
        <f>IF(Glutamine!$E27&gt;0,Glutamine!D26,"")</f>
        <v/>
      </c>
      <c r="F35" s="238" t="str">
        <f>IF(Glutamine!$E27&gt;0,Glutamine!E26,"")</f>
        <v/>
      </c>
      <c r="G35" s="238" t="str">
        <f>IF(Glutamine!$E27&gt;0,Glutamine!G26,"")</f>
        <v/>
      </c>
      <c r="H35" s="243" t="str">
        <f>IF(Glutamine!$E27&gt;0,Glutamine!H26,"")</f>
        <v/>
      </c>
      <c r="I35" s="243" t="str">
        <f>IF(Glutamine!$E27&gt;0,Glutamine!I26,"")</f>
        <v/>
      </c>
      <c r="J35" s="243" t="str">
        <f>IF(Glutamine!$E27&gt;0,Glutamine!J26,"")</f>
        <v/>
      </c>
      <c r="K35" s="243" t="str">
        <f>IF(Glutamine!$E27&gt;0,Glutamine!K26,"")</f>
        <v/>
      </c>
      <c r="L35" s="238" t="str">
        <f>IF(Glutamine!$E27&gt;0,Glutamine!L26,"")</f>
        <v/>
      </c>
      <c r="M35" s="238" t="str">
        <f>IF(Glutamine!$E27&gt;0,Glutamine!M26,"")</f>
        <v/>
      </c>
      <c r="N35" s="238" t="str">
        <f>IF(Glutamine!$E27&gt;0,Glutamine!N26,"")</f>
        <v/>
      </c>
      <c r="O35" s="238" t="str">
        <f>IF(Glutamine!$E27&gt;0,Glutamine!O26,"")</f>
        <v/>
      </c>
      <c r="P35" s="238" t="str">
        <f>IF(Glutamine!$E27&gt;0,Glutamine!P26,"")</f>
        <v/>
      </c>
      <c r="Q35" s="238" t="str">
        <f>IF(Glutamine!$E27&gt;0,Glutamine!Q26,"")</f>
        <v/>
      </c>
      <c r="R35" s="238" t="str">
        <f>IF(Glutamine!$E27&gt;0,Glutamine!R26,"")</f>
        <v/>
      </c>
      <c r="S35" s="238" t="str">
        <f>IF(Glutamine!$E27&gt;0,Glutamine!S26,"")</f>
        <v/>
      </c>
      <c r="T35" s="244" t="str">
        <f>IF(Glutamine!$E27&gt;0,Glutamine!T26+Glutamine!$E27*Glutamine!#REF!/'In Process Calc.'!$J29,"")</f>
        <v/>
      </c>
      <c r="U35" s="244" t="str">
        <f>IF(Glutamine!$E27&gt;0,Glutamine!U26+Glutamine!$E27*Glutamine!#REF!/'In Process Calc.'!$J29,"")</f>
        <v/>
      </c>
      <c r="V35" s="244" t="str">
        <f>IF(Glutamine!$E27&gt;0,Glutamine!V26+Glutamine!$E27*Glutamine!#REF!/'In Process Calc.'!$J29,"")</f>
        <v/>
      </c>
      <c r="W35" s="244" t="str">
        <f>IF(Glutamine!$E27&gt;0,Glutamine!W26+Glutamine!$E27*Glutamine!#REF!/'In Process Calc.'!$J29,"")</f>
        <v/>
      </c>
      <c r="X35" s="244" t="str">
        <f>IF(Glutamine!$E27&gt;0,Glutamine!X26+Glutamine!$E27*Glutamine!#REF!/'In Process Calc.'!$J29,"")</f>
        <v/>
      </c>
      <c r="Y35" s="244" t="str">
        <f>IF(Glutamine!$E27&gt;0,Glutamine!Y26+Glutamine!$E27*Glutamine!#REF!/'In Process Calc.'!$J29,"")</f>
        <v/>
      </c>
      <c r="Z35" s="244" t="str">
        <f>IF(Glutamine!$E27&gt;0,Glutamine!Z26+Glutamine!$E27*Glutamine!#REF!/'In Process Calc.'!$J29,"")</f>
        <v/>
      </c>
      <c r="AA35" s="244" t="str">
        <f>IF(Glutamine!$E27&gt;0,Glutamine!AA26+Glutamine!$E27*Glutamine!#REF!/'In Process Calc.'!$J29,"")</f>
        <v/>
      </c>
      <c r="AB35" s="244" t="str">
        <f>IF(Glutamine!$E27&gt;0,Glutamine!AB26+Glutamine!$E27*Glutamine!#REF!/'In Process Calc.'!$J29,"")</f>
        <v/>
      </c>
      <c r="AC35" s="244" t="str">
        <f>IF(Glutamine!$E27&gt;0,Glutamine!AC26+Glutamine!$E27*Glutamine!#REF!/'In Process Calc.'!$J29,"")</f>
        <v/>
      </c>
      <c r="AD35" s="244" t="str">
        <f>IF(Glutamine!$E27&gt;0,Glutamine!AD26+Glutamine!$E27*Glutamine!#REF!/'In Process Calc.'!$J29,"")</f>
        <v/>
      </c>
      <c r="AE35" s="244" t="str">
        <f>IF(Glutamine!$E27&gt;0,Glutamine!AE26+Glutamine!$E27*Glutamine!#REF!/'In Process Calc.'!$J29,"")</f>
        <v/>
      </c>
      <c r="AF35" s="244" t="str">
        <f>IF(Glutamine!$E27&gt;0,Glutamine!AF26+Glutamine!$E27*Glutamine!#REF!/'In Process Calc.'!$J29,"")</f>
        <v/>
      </c>
      <c r="AG35" s="244" t="str">
        <f>IF(Glutamine!$E27&gt;0,Glutamine!AG26+Glutamine!$E27*Glutamine!#REF!/'In Process Calc.'!$J29,"")</f>
        <v/>
      </c>
      <c r="AH35" s="244" t="str">
        <f>IF(Glutamine!$E27&gt;0,Glutamine!AH26+Glutamine!$E27*Glutamine!#REF!/'In Process Calc.'!$J29,"")</f>
        <v/>
      </c>
      <c r="AI35" s="244" t="str">
        <f>IF(Glutamine!$E27&gt;0,Glutamine!AI26+Glutamine!$E27*Glutamine!#REF!/'In Process Calc.'!$J29,"")</f>
        <v/>
      </c>
      <c r="AJ35" s="244" t="str">
        <f>IF(Glutamine!$E27&gt;0,Glutamine!AJ26+Glutamine!$E27*Glutamine!#REF!/'In Process Calc.'!$J29,"")</f>
        <v/>
      </c>
      <c r="AK35" s="244" t="str">
        <f>IF(Glutamine!$E27&gt;0,Glutamine!AK26+Glutamine!$E27*Glutamine!#REF!/'In Process Calc.'!$J29,"")</f>
        <v/>
      </c>
      <c r="AL35" s="244" t="str">
        <f>IF(Glutamine!$E27&gt;0,Glutamine!AL26+Glutamine!$E27*Glutamine!#REF!/'In Process Calc.'!$J29,"")</f>
        <v/>
      </c>
      <c r="AM35" s="244" t="str">
        <f>IF(Glutamine!$E27&gt;0,Glutamine!AM26+Glutamine!$E27*Glutamine!#REF!/'In Process Calc.'!$J29,"")</f>
        <v/>
      </c>
      <c r="AN35" s="244" t="str">
        <f>IF(Glutamine!$E27&gt;0,Glutamine!AN26+Glutamine!$E27*Glutamine!#REF!/'In Process Calc.'!$J29,"")</f>
        <v/>
      </c>
      <c r="AO35" s="244" t="str">
        <f>IF(Glutamine!$E27&gt;0,Glutamine!AO26+Glutamine!$E27*Glutamine!#REF!/'In Process Calc.'!$J29,"")</f>
        <v/>
      </c>
      <c r="AP35" s="244" t="str">
        <f>IF(Glutamine!$E27&gt;0,Glutamine!AP26+Glutamine!$E27*Glutamine!AQ26/'In Process Calc.'!$J29,"")</f>
        <v/>
      </c>
      <c r="AQ35" s="244" t="str">
        <f>IF(Glutamine!$E27&gt;0,Glutamine!#REF!+Glutamine!$E27*Glutamine!AR26/'In Process Calc.'!$J29,"")</f>
        <v/>
      </c>
      <c r="AR35" s="244" t="str">
        <f>IF(Glutamine!$E27&gt;0,Glutamine!#REF!,"")</f>
        <v/>
      </c>
      <c r="AS35" s="244" t="str">
        <f>IF(Glutamine!$E27&gt;0,Glutamine!#REF!,"")</f>
        <v/>
      </c>
      <c r="AT35" s="244" t="str">
        <f>IF(Glutamine!$E27&gt;0,Glutamine!#REF!,"")</f>
        <v/>
      </c>
      <c r="AU35" s="244" t="str">
        <f>IF(Glutamine!$E27&gt;0,Glutamine!#REF!,"")</f>
        <v/>
      </c>
      <c r="AV35" s="244" t="str">
        <f>IF(Glutamine!$E27&gt;0,Glutamine!#REF!,"")</f>
        <v/>
      </c>
      <c r="AW35" s="244" t="str">
        <f>IF(Glutamine!$E27&gt;0,Glutamine!#REF!,"")</f>
        <v/>
      </c>
      <c r="AX35" s="244" t="str">
        <f>IF(Glutamine!$E27&gt;0,Glutamine!#REF!,"")</f>
        <v/>
      </c>
      <c r="AY35" s="244" t="str">
        <f>IF(Glutamine!$E27&gt;0,Glutamine!#REF!,"")</f>
        <v/>
      </c>
      <c r="AZ35" s="244" t="str">
        <f>IF(Glutamine!$E27&gt;0,Glutamine!#REF!,"")</f>
        <v/>
      </c>
      <c r="BA35" s="244" t="str">
        <f>IF(Glutamine!$E27&gt;0,Glutamine!#REF!,"")</f>
        <v/>
      </c>
      <c r="BB35" s="244" t="str">
        <f>IF(Glutamine!$E27&gt;0,Glutamine!#REF!,"")</f>
        <v/>
      </c>
      <c r="BC35" s="244" t="str">
        <f>IF(Glutamine!$E27&gt;0,Glutamine!#REF!,"")</f>
        <v/>
      </c>
      <c r="BD35" s="244" t="str">
        <f>IF(Glutamine!$E27&gt;0,Glutamine!#REF!,"")</f>
        <v/>
      </c>
      <c r="BE35" s="244" t="str">
        <f>IF(Glutamine!$E27&gt;0,Glutamine!#REF!,"")</f>
        <v/>
      </c>
      <c r="BF35" s="244" t="str">
        <f>IF(Glutamine!$E27&gt;0,Glutamine!#REF!,"")</f>
        <v/>
      </c>
      <c r="BG35" s="244" t="str">
        <f>IF(Glutamine!$E27&gt;0,Glutamine!#REF!,"")</f>
        <v/>
      </c>
      <c r="BH35" s="244" t="str">
        <f>IF(Glutamine!$E27&gt;0,Glutamine!#REF!,"")</f>
        <v/>
      </c>
      <c r="BI35" s="244" t="str">
        <f>IF(Glutamine!$E27&gt;0,Glutamine!#REF!,"")</f>
        <v/>
      </c>
      <c r="BJ35" s="244" t="str">
        <f>IF(Glutamine!$E27&gt;0,Glutamine!#REF!,"")</f>
        <v/>
      </c>
      <c r="BK35" s="244" t="str">
        <f>IF(Glutamine!$E27&gt;0,Glutamine!#REF!,"")</f>
        <v/>
      </c>
      <c r="BL35" s="244" t="str">
        <f>IF(Glutamine!$E27&gt;0,Glutamine!#REF!,"")</f>
        <v/>
      </c>
      <c r="BM35" s="244" t="str">
        <f>IF(Glutamine!$E27&gt;0,Glutamine!#REF!,"")</f>
        <v/>
      </c>
      <c r="BN35" s="244" t="str">
        <f>IF(Glutamine!$E27&gt;0,'In Process Calc.'!B28,"")</f>
        <v/>
      </c>
      <c r="BO35" s="244" t="str">
        <f>IF(Glutamine!$E27&gt;0,'In Process Calc.'!C28,"")</f>
        <v/>
      </c>
    </row>
    <row r="36" spans="1:67">
      <c r="A36" s="238" t="str">
        <f>IF(Glutamine!$E28&gt;0,Glutamine!$B$1,"")</f>
        <v/>
      </c>
      <c r="B36" s="238" t="str">
        <f>IF(Glutamine!$E28&gt;0,Glutamine!A27+0.1,"")</f>
        <v/>
      </c>
      <c r="C36" s="242" t="str">
        <f>IF(Glutamine!$E28&gt;0,Glutamine!B27,"")</f>
        <v/>
      </c>
      <c r="D36" s="247" t="str">
        <f>IF(Glutamine!$E28&gt;0,Glutamine!C27,"")</f>
        <v/>
      </c>
      <c r="E36" s="238" t="str">
        <f>IF(Glutamine!$E28&gt;0,Glutamine!D27,"")</f>
        <v/>
      </c>
      <c r="F36" s="238" t="str">
        <f>IF(Glutamine!$E28&gt;0,Glutamine!E27,"")</f>
        <v/>
      </c>
      <c r="G36" s="238" t="str">
        <f>IF(Glutamine!$E28&gt;0,Glutamine!G27,"")</f>
        <v/>
      </c>
      <c r="H36" s="243" t="str">
        <f>IF(Glutamine!$E28&gt;0,Glutamine!H27,"")</f>
        <v/>
      </c>
      <c r="I36" s="243" t="str">
        <f>IF(Glutamine!$E28&gt;0,Glutamine!I27,"")</f>
        <v/>
      </c>
      <c r="J36" s="243" t="str">
        <f>IF(Glutamine!$E28&gt;0,Glutamine!J27,"")</f>
        <v/>
      </c>
      <c r="K36" s="243" t="str">
        <f>IF(Glutamine!$E28&gt;0,Glutamine!K27,"")</f>
        <v/>
      </c>
      <c r="L36" s="238" t="str">
        <f>IF(Glutamine!$E28&gt;0,Glutamine!L27,"")</f>
        <v/>
      </c>
      <c r="M36" s="238" t="str">
        <f>IF(Glutamine!$E28&gt;0,Glutamine!M27,"")</f>
        <v/>
      </c>
      <c r="N36" s="238" t="str">
        <f>IF(Glutamine!$E28&gt;0,Glutamine!N27,"")</f>
        <v/>
      </c>
      <c r="O36" s="238" t="str">
        <f>IF(Glutamine!$E28&gt;0,Glutamine!O27,"")</f>
        <v/>
      </c>
      <c r="P36" s="238" t="str">
        <f>IF(Glutamine!$E28&gt;0,Glutamine!P27,"")</f>
        <v/>
      </c>
      <c r="Q36" s="238" t="str">
        <f>IF(Glutamine!$E28&gt;0,Glutamine!Q27,"")</f>
        <v/>
      </c>
      <c r="R36" s="238" t="str">
        <f>IF(Glutamine!$E28&gt;0,Glutamine!R27,"")</f>
        <v/>
      </c>
      <c r="S36" s="238" t="str">
        <f>IF(Glutamine!$E28&gt;0,Glutamine!S27,"")</f>
        <v/>
      </c>
      <c r="T36" s="244" t="str">
        <f>IF(Glutamine!$E28&gt;0,Glutamine!T27+Glutamine!$E28*Glutamine!#REF!/'In Process Calc.'!$J30,"")</f>
        <v/>
      </c>
      <c r="U36" s="244" t="str">
        <f>IF(Glutamine!$E28&gt;0,Glutamine!U27+Glutamine!$E28*Glutamine!#REF!/'In Process Calc.'!$J30,"")</f>
        <v/>
      </c>
      <c r="V36" s="244" t="str">
        <f>IF(Glutamine!$E28&gt;0,Glutamine!V27+Glutamine!$E28*Glutamine!#REF!/'In Process Calc.'!$J30,"")</f>
        <v/>
      </c>
      <c r="W36" s="244" t="str">
        <f>IF(Glutamine!$E28&gt;0,Glutamine!W27+Glutamine!$E28*Glutamine!#REF!/'In Process Calc.'!$J30,"")</f>
        <v/>
      </c>
      <c r="X36" s="244" t="str">
        <f>IF(Glutamine!$E28&gt;0,Glutamine!X27+Glutamine!$E28*Glutamine!#REF!/'In Process Calc.'!$J30,"")</f>
        <v/>
      </c>
      <c r="Y36" s="244" t="str">
        <f>IF(Glutamine!$E28&gt;0,Glutamine!Y27+Glutamine!$E28*Glutamine!#REF!/'In Process Calc.'!$J30,"")</f>
        <v/>
      </c>
      <c r="Z36" s="244" t="str">
        <f>IF(Glutamine!$E28&gt;0,Glutamine!Z27+Glutamine!$E28*Glutamine!#REF!/'In Process Calc.'!$J30,"")</f>
        <v/>
      </c>
      <c r="AA36" s="244" t="str">
        <f>IF(Glutamine!$E28&gt;0,Glutamine!AA27+Glutamine!$E28*Glutamine!#REF!/'In Process Calc.'!$J30,"")</f>
        <v/>
      </c>
      <c r="AB36" s="244" t="str">
        <f>IF(Glutamine!$E28&gt;0,Glutamine!AB27+Glutamine!$E28*Glutamine!#REF!/'In Process Calc.'!$J30,"")</f>
        <v/>
      </c>
      <c r="AC36" s="244" t="str">
        <f>IF(Glutamine!$E28&gt;0,Glutamine!AC27+Glutamine!$E28*Glutamine!#REF!/'In Process Calc.'!$J30,"")</f>
        <v/>
      </c>
      <c r="AD36" s="244" t="str">
        <f>IF(Glutamine!$E28&gt;0,Glutamine!AD27+Glutamine!$E28*Glutamine!#REF!/'In Process Calc.'!$J30,"")</f>
        <v/>
      </c>
      <c r="AE36" s="244" t="str">
        <f>IF(Glutamine!$E28&gt;0,Glutamine!AE27+Glutamine!$E28*Glutamine!#REF!/'In Process Calc.'!$J30,"")</f>
        <v/>
      </c>
      <c r="AF36" s="244" t="str">
        <f>IF(Glutamine!$E28&gt;0,Glutamine!AF27+Glutamine!$E28*Glutamine!#REF!/'In Process Calc.'!$J30,"")</f>
        <v/>
      </c>
      <c r="AG36" s="244" t="str">
        <f>IF(Glutamine!$E28&gt;0,Glutamine!AG27+Glutamine!$E28*Glutamine!#REF!/'In Process Calc.'!$J30,"")</f>
        <v/>
      </c>
      <c r="AH36" s="244" t="str">
        <f>IF(Glutamine!$E28&gt;0,Glutamine!AH27+Glutamine!$E28*Glutamine!#REF!/'In Process Calc.'!$J30,"")</f>
        <v/>
      </c>
      <c r="AI36" s="244" t="str">
        <f>IF(Glutamine!$E28&gt;0,Glutamine!AI27+Glutamine!$E28*Glutamine!#REF!/'In Process Calc.'!$J30,"")</f>
        <v/>
      </c>
      <c r="AJ36" s="244" t="str">
        <f>IF(Glutamine!$E28&gt;0,Glutamine!AJ27+Glutamine!$E28*Glutamine!#REF!/'In Process Calc.'!$J30,"")</f>
        <v/>
      </c>
      <c r="AK36" s="244" t="str">
        <f>IF(Glutamine!$E28&gt;0,Glutamine!AK27+Glutamine!$E28*Glutamine!#REF!/'In Process Calc.'!$J30,"")</f>
        <v/>
      </c>
      <c r="AL36" s="244" t="str">
        <f>IF(Glutamine!$E28&gt;0,Glutamine!AL27+Glutamine!$E28*Glutamine!#REF!/'In Process Calc.'!$J30,"")</f>
        <v/>
      </c>
      <c r="AM36" s="244" t="str">
        <f>IF(Glutamine!$E28&gt;0,Glutamine!AM27+Glutamine!$E28*Glutamine!#REF!/'In Process Calc.'!$J30,"")</f>
        <v/>
      </c>
      <c r="AN36" s="244" t="str">
        <f>IF(Glutamine!$E28&gt;0,Glutamine!AN27+Glutamine!$E28*Glutamine!#REF!/'In Process Calc.'!$J30,"")</f>
        <v/>
      </c>
      <c r="AO36" s="244" t="str">
        <f>IF(Glutamine!$E28&gt;0,Glutamine!AO27+Glutamine!$E28*Glutamine!#REF!/'In Process Calc.'!$J30,"")</f>
        <v/>
      </c>
      <c r="AP36" s="244" t="str">
        <f>IF(Glutamine!$E28&gt;0,Glutamine!AP27+Glutamine!$E28*Glutamine!AQ27/'In Process Calc.'!$J30,"")</f>
        <v/>
      </c>
      <c r="AQ36" s="244" t="str">
        <f>IF(Glutamine!$E28&gt;0,Glutamine!#REF!+Glutamine!$E28*Glutamine!AR27/'In Process Calc.'!$J30,"")</f>
        <v/>
      </c>
      <c r="AR36" s="244" t="str">
        <f>IF(Glutamine!$E28&gt;0,Glutamine!#REF!,"")</f>
        <v/>
      </c>
      <c r="AS36" s="244" t="str">
        <f>IF(Glutamine!$E28&gt;0,Glutamine!#REF!,"")</f>
        <v/>
      </c>
      <c r="AT36" s="244" t="str">
        <f>IF(Glutamine!$E28&gt;0,Glutamine!#REF!,"")</f>
        <v/>
      </c>
      <c r="AU36" s="244" t="str">
        <f>IF(Glutamine!$E28&gt;0,Glutamine!#REF!,"")</f>
        <v/>
      </c>
      <c r="AV36" s="244" t="str">
        <f>IF(Glutamine!$E28&gt;0,Glutamine!#REF!,"")</f>
        <v/>
      </c>
      <c r="AW36" s="244" t="str">
        <f>IF(Glutamine!$E28&gt;0,Glutamine!#REF!,"")</f>
        <v/>
      </c>
      <c r="AX36" s="244" t="str">
        <f>IF(Glutamine!$E28&gt;0,Glutamine!#REF!,"")</f>
        <v/>
      </c>
      <c r="AY36" s="244" t="str">
        <f>IF(Glutamine!$E28&gt;0,Glutamine!#REF!,"")</f>
        <v/>
      </c>
      <c r="AZ36" s="244" t="str">
        <f>IF(Glutamine!$E28&gt;0,Glutamine!#REF!,"")</f>
        <v/>
      </c>
      <c r="BA36" s="244" t="str">
        <f>IF(Glutamine!$E28&gt;0,Glutamine!#REF!,"")</f>
        <v/>
      </c>
      <c r="BB36" s="244" t="str">
        <f>IF(Glutamine!$E28&gt;0,Glutamine!#REF!,"")</f>
        <v/>
      </c>
      <c r="BC36" s="244" t="str">
        <f>IF(Glutamine!$E28&gt;0,Glutamine!#REF!,"")</f>
        <v/>
      </c>
      <c r="BD36" s="244" t="str">
        <f>IF(Glutamine!$E28&gt;0,Glutamine!#REF!,"")</f>
        <v/>
      </c>
      <c r="BE36" s="244" t="str">
        <f>IF(Glutamine!$E28&gt;0,Glutamine!#REF!,"")</f>
        <v/>
      </c>
      <c r="BF36" s="244" t="str">
        <f>IF(Glutamine!$E28&gt;0,Glutamine!#REF!,"")</f>
        <v/>
      </c>
      <c r="BG36" s="244" t="str">
        <f>IF(Glutamine!$E28&gt;0,Glutamine!#REF!,"")</f>
        <v/>
      </c>
      <c r="BH36" s="244" t="str">
        <f>IF(Glutamine!$E28&gt;0,Glutamine!#REF!,"")</f>
        <v/>
      </c>
      <c r="BI36" s="244" t="str">
        <f>IF(Glutamine!$E28&gt;0,Glutamine!#REF!,"")</f>
        <v/>
      </c>
      <c r="BJ36" s="244" t="str">
        <f>IF(Glutamine!$E28&gt;0,Glutamine!#REF!,"")</f>
        <v/>
      </c>
      <c r="BK36" s="244" t="str">
        <f>IF(Glutamine!$E28&gt;0,Glutamine!#REF!,"")</f>
        <v/>
      </c>
      <c r="BL36" s="244" t="str">
        <f>IF(Glutamine!$E28&gt;0,Glutamine!#REF!,"")</f>
        <v/>
      </c>
      <c r="BM36" s="244" t="str">
        <f>IF(Glutamine!$E28&gt;0,Glutamine!#REF!,"")</f>
        <v/>
      </c>
      <c r="BN36" s="244" t="str">
        <f>IF(Glutamine!$E28&gt;0,'In Process Calc.'!B29,"")</f>
        <v/>
      </c>
      <c r="BO36" s="244" t="str">
        <f>IF(Glutamine!$E28&gt;0,'In Process Calc.'!C29,"")</f>
        <v/>
      </c>
    </row>
    <row r="37" spans="1:67">
      <c r="A37" s="238" t="str">
        <f>IF(Glutamine!$E29&gt;0,Glutamine!$B$1,"")</f>
        <v/>
      </c>
      <c r="B37" s="238" t="str">
        <f>IF(Glutamine!$E29&gt;0,Glutamine!A28+0.1,"")</f>
        <v/>
      </c>
      <c r="C37" s="242" t="str">
        <f>IF(Glutamine!$E29&gt;0,Glutamine!B28,"")</f>
        <v/>
      </c>
      <c r="D37" s="247" t="str">
        <f>IF(Glutamine!$E29&gt;0,Glutamine!C28,"")</f>
        <v/>
      </c>
      <c r="E37" s="238" t="str">
        <f>IF(Glutamine!$E29&gt;0,Glutamine!D28,"")</f>
        <v/>
      </c>
      <c r="F37" s="238" t="str">
        <f>IF(Glutamine!$E29&gt;0,Glutamine!E28,"")</f>
        <v/>
      </c>
      <c r="G37" s="238" t="str">
        <f>IF(Glutamine!$E29&gt;0,Glutamine!G28,"")</f>
        <v/>
      </c>
      <c r="H37" s="243" t="str">
        <f>IF(Glutamine!$E29&gt;0,Glutamine!H28,"")</f>
        <v/>
      </c>
      <c r="I37" s="243" t="str">
        <f>IF(Glutamine!$E29&gt;0,Glutamine!I28,"")</f>
        <v/>
      </c>
      <c r="J37" s="243" t="str">
        <f>IF(Glutamine!$E29&gt;0,Glutamine!J28,"")</f>
        <v/>
      </c>
      <c r="K37" s="243" t="str">
        <f>IF(Glutamine!$E29&gt;0,Glutamine!K28,"")</f>
        <v/>
      </c>
      <c r="L37" s="238" t="str">
        <f>IF(Glutamine!$E29&gt;0,Glutamine!L28,"")</f>
        <v/>
      </c>
      <c r="M37" s="238" t="str">
        <f>IF(Glutamine!$E29&gt;0,Glutamine!M28,"")</f>
        <v/>
      </c>
      <c r="N37" s="238" t="str">
        <f>IF(Glutamine!$E29&gt;0,Glutamine!N28,"")</f>
        <v/>
      </c>
      <c r="O37" s="238" t="str">
        <f>IF(Glutamine!$E29&gt;0,Glutamine!O28,"")</f>
        <v/>
      </c>
      <c r="P37" s="238" t="str">
        <f>IF(Glutamine!$E29&gt;0,Glutamine!P28,"")</f>
        <v/>
      </c>
      <c r="Q37" s="238" t="str">
        <f>IF(Glutamine!$E29&gt;0,Glutamine!Q28,"")</f>
        <v/>
      </c>
      <c r="R37" s="238" t="str">
        <f>IF(Glutamine!$E29&gt;0,Glutamine!R28,"")</f>
        <v/>
      </c>
      <c r="S37" s="238" t="str">
        <f>IF(Glutamine!$E29&gt;0,Glutamine!S28,"")</f>
        <v/>
      </c>
      <c r="T37" s="244" t="str">
        <f>IF(Glutamine!$E29&gt;0,Glutamine!T28+Glutamine!$E29*Glutamine!#REF!/'In Process Calc.'!$J31,"")</f>
        <v/>
      </c>
      <c r="U37" s="244" t="str">
        <f>IF(Glutamine!$E29&gt;0,Glutamine!U28+Glutamine!$E29*Glutamine!#REF!/'In Process Calc.'!$J31,"")</f>
        <v/>
      </c>
      <c r="V37" s="244" t="str">
        <f>IF(Glutamine!$E29&gt;0,Glutamine!V28+Glutamine!$E29*Glutamine!#REF!/'In Process Calc.'!$J31,"")</f>
        <v/>
      </c>
      <c r="W37" s="244" t="str">
        <f>IF(Glutamine!$E29&gt;0,Glutamine!W28+Glutamine!$E29*Glutamine!#REF!/'In Process Calc.'!$J31,"")</f>
        <v/>
      </c>
      <c r="X37" s="244" t="str">
        <f>IF(Glutamine!$E29&gt;0,Glutamine!X28+Glutamine!$E29*Glutamine!#REF!/'In Process Calc.'!$J31,"")</f>
        <v/>
      </c>
      <c r="Y37" s="244" t="str">
        <f>IF(Glutamine!$E29&gt;0,Glutamine!Y28+Glutamine!$E29*Glutamine!#REF!/'In Process Calc.'!$J31,"")</f>
        <v/>
      </c>
      <c r="Z37" s="244" t="str">
        <f>IF(Glutamine!$E29&gt;0,Glutamine!Z28+Glutamine!$E29*Glutamine!#REF!/'In Process Calc.'!$J31,"")</f>
        <v/>
      </c>
      <c r="AA37" s="244" t="str">
        <f>IF(Glutamine!$E29&gt;0,Glutamine!AA28+Glutamine!$E29*Glutamine!#REF!/'In Process Calc.'!$J31,"")</f>
        <v/>
      </c>
      <c r="AB37" s="244" t="str">
        <f>IF(Glutamine!$E29&gt;0,Glutamine!AB28+Glutamine!$E29*Glutamine!#REF!/'In Process Calc.'!$J31,"")</f>
        <v/>
      </c>
      <c r="AC37" s="244" t="str">
        <f>IF(Glutamine!$E29&gt;0,Glutamine!AC28+Glutamine!$E29*Glutamine!#REF!/'In Process Calc.'!$J31,"")</f>
        <v/>
      </c>
      <c r="AD37" s="244" t="str">
        <f>IF(Glutamine!$E29&gt;0,Glutamine!AD28+Glutamine!$E29*Glutamine!#REF!/'In Process Calc.'!$J31,"")</f>
        <v/>
      </c>
      <c r="AE37" s="244" t="str">
        <f>IF(Glutamine!$E29&gt;0,Glutamine!AE28+Glutamine!$E29*Glutamine!#REF!/'In Process Calc.'!$J31,"")</f>
        <v/>
      </c>
      <c r="AF37" s="244" t="str">
        <f>IF(Glutamine!$E29&gt;0,Glutamine!AF28+Glutamine!$E29*Glutamine!#REF!/'In Process Calc.'!$J31,"")</f>
        <v/>
      </c>
      <c r="AG37" s="244" t="str">
        <f>IF(Glutamine!$E29&gt;0,Glutamine!AG28+Glutamine!$E29*Glutamine!#REF!/'In Process Calc.'!$J31,"")</f>
        <v/>
      </c>
      <c r="AH37" s="244" t="str">
        <f>IF(Glutamine!$E29&gt;0,Glutamine!AH28+Glutamine!$E29*Glutamine!#REF!/'In Process Calc.'!$J31,"")</f>
        <v/>
      </c>
      <c r="AI37" s="244" t="str">
        <f>IF(Glutamine!$E29&gt;0,Glutamine!AI28+Glutamine!$E29*Glutamine!#REF!/'In Process Calc.'!$J31,"")</f>
        <v/>
      </c>
      <c r="AJ37" s="244" t="str">
        <f>IF(Glutamine!$E29&gt;0,Glutamine!AJ28+Glutamine!$E29*Glutamine!#REF!/'In Process Calc.'!$J31,"")</f>
        <v/>
      </c>
      <c r="AK37" s="244" t="str">
        <f>IF(Glutamine!$E29&gt;0,Glutamine!AK28+Glutamine!$E29*Glutamine!#REF!/'In Process Calc.'!$J31,"")</f>
        <v/>
      </c>
      <c r="AL37" s="244" t="str">
        <f>IF(Glutamine!$E29&gt;0,Glutamine!AL28+Glutamine!$E29*Glutamine!#REF!/'In Process Calc.'!$J31,"")</f>
        <v/>
      </c>
      <c r="AM37" s="244" t="str">
        <f>IF(Glutamine!$E29&gt;0,Glutamine!AM28+Glutamine!$E29*Glutamine!#REF!/'In Process Calc.'!$J31,"")</f>
        <v/>
      </c>
      <c r="AN37" s="244" t="str">
        <f>IF(Glutamine!$E29&gt;0,Glutamine!AN28+Glutamine!$E29*Glutamine!#REF!/'In Process Calc.'!$J31,"")</f>
        <v/>
      </c>
      <c r="AO37" s="244" t="str">
        <f>IF(Glutamine!$E29&gt;0,Glutamine!AO28+Glutamine!$E29*Glutamine!#REF!/'In Process Calc.'!$J31,"")</f>
        <v/>
      </c>
      <c r="AP37" s="244" t="str">
        <f>IF(Glutamine!$E29&gt;0,Glutamine!AP28+Glutamine!$E29*Glutamine!AQ28/'In Process Calc.'!$J31,"")</f>
        <v/>
      </c>
      <c r="AQ37" s="244" t="str">
        <f>IF(Glutamine!$E29&gt;0,Glutamine!#REF!+Glutamine!$E29*Glutamine!AR28/'In Process Calc.'!$J31,"")</f>
        <v/>
      </c>
      <c r="AR37" s="244" t="str">
        <f>IF(Glutamine!$E29&gt;0,Glutamine!#REF!,"")</f>
        <v/>
      </c>
      <c r="AS37" s="244" t="str">
        <f>IF(Glutamine!$E29&gt;0,Glutamine!#REF!,"")</f>
        <v/>
      </c>
      <c r="AT37" s="244" t="str">
        <f>IF(Glutamine!$E29&gt;0,Glutamine!#REF!,"")</f>
        <v/>
      </c>
      <c r="AU37" s="244" t="str">
        <f>IF(Glutamine!$E29&gt;0,Glutamine!#REF!,"")</f>
        <v/>
      </c>
      <c r="AV37" s="244" t="str">
        <f>IF(Glutamine!$E29&gt;0,Glutamine!#REF!,"")</f>
        <v/>
      </c>
      <c r="AW37" s="244" t="str">
        <f>IF(Glutamine!$E29&gt;0,Glutamine!#REF!,"")</f>
        <v/>
      </c>
      <c r="AX37" s="244" t="str">
        <f>IF(Glutamine!$E29&gt;0,Glutamine!#REF!,"")</f>
        <v/>
      </c>
      <c r="AY37" s="244" t="str">
        <f>IF(Glutamine!$E29&gt;0,Glutamine!#REF!,"")</f>
        <v/>
      </c>
      <c r="AZ37" s="244" t="str">
        <f>IF(Glutamine!$E29&gt;0,Glutamine!#REF!,"")</f>
        <v/>
      </c>
      <c r="BA37" s="244" t="str">
        <f>IF(Glutamine!$E29&gt;0,Glutamine!#REF!,"")</f>
        <v/>
      </c>
      <c r="BB37" s="244" t="str">
        <f>IF(Glutamine!$E29&gt;0,Glutamine!#REF!,"")</f>
        <v/>
      </c>
      <c r="BC37" s="244" t="str">
        <f>IF(Glutamine!$E29&gt;0,Glutamine!#REF!,"")</f>
        <v/>
      </c>
      <c r="BD37" s="244" t="str">
        <f>IF(Glutamine!$E29&gt;0,Glutamine!#REF!,"")</f>
        <v/>
      </c>
      <c r="BE37" s="244" t="str">
        <f>IF(Glutamine!$E29&gt;0,Glutamine!#REF!,"")</f>
        <v/>
      </c>
      <c r="BF37" s="244" t="str">
        <f>IF(Glutamine!$E29&gt;0,Glutamine!#REF!,"")</f>
        <v/>
      </c>
      <c r="BG37" s="244" t="str">
        <f>IF(Glutamine!$E29&gt;0,Glutamine!#REF!,"")</f>
        <v/>
      </c>
      <c r="BH37" s="244" t="str">
        <f>IF(Glutamine!$E29&gt;0,Glutamine!#REF!,"")</f>
        <v/>
      </c>
      <c r="BI37" s="244" t="str">
        <f>IF(Glutamine!$E29&gt;0,Glutamine!#REF!,"")</f>
        <v/>
      </c>
      <c r="BJ37" s="244" t="str">
        <f>IF(Glutamine!$E29&gt;0,Glutamine!#REF!,"")</f>
        <v/>
      </c>
      <c r="BK37" s="244" t="str">
        <f>IF(Glutamine!$E29&gt;0,Glutamine!#REF!,"")</f>
        <v/>
      </c>
      <c r="BL37" s="244" t="str">
        <f>IF(Glutamine!$E29&gt;0,Glutamine!#REF!,"")</f>
        <v/>
      </c>
      <c r="BM37" s="244" t="str">
        <f>IF(Glutamine!$E29&gt;0,Glutamine!#REF!,"")</f>
        <v/>
      </c>
      <c r="BN37" s="244" t="str">
        <f>IF(Glutamine!$E29&gt;0,'In Process Calc.'!B30,"")</f>
        <v/>
      </c>
      <c r="BO37" s="244" t="str">
        <f>IF(Glutamine!$E29&gt;0,'In Process Calc.'!C30,"")</f>
        <v/>
      </c>
    </row>
    <row r="38" spans="1:67">
      <c r="A38" s="238" t="str">
        <f>IF(Glutamine!$E30&gt;0,Glutamine!$B$1,"")</f>
        <v/>
      </c>
      <c r="B38" s="238" t="str">
        <f>IF(Glutamine!$E30&gt;0,Glutamine!A29+0.1,"")</f>
        <v/>
      </c>
      <c r="C38" s="242" t="str">
        <f>IF(Glutamine!$E30&gt;0,Glutamine!B29,"")</f>
        <v/>
      </c>
      <c r="D38" s="247" t="str">
        <f>IF(Glutamine!$E30&gt;0,Glutamine!C29,"")</f>
        <v/>
      </c>
      <c r="E38" s="238" t="str">
        <f>IF(Glutamine!$E30&gt;0,Glutamine!D29,"")</f>
        <v/>
      </c>
      <c r="F38" s="238" t="str">
        <f>IF(Glutamine!$E30&gt;0,Glutamine!E29,"")</f>
        <v/>
      </c>
      <c r="G38" s="238" t="str">
        <f>IF(Glutamine!$E30&gt;0,Glutamine!G29,"")</f>
        <v/>
      </c>
      <c r="H38" s="243" t="str">
        <f>IF(Glutamine!$E30&gt;0,Glutamine!H29,"")</f>
        <v/>
      </c>
      <c r="I38" s="243" t="str">
        <f>IF(Glutamine!$E30&gt;0,Glutamine!I29,"")</f>
        <v/>
      </c>
      <c r="J38" s="243" t="str">
        <f>IF(Glutamine!$E30&gt;0,Glutamine!J29,"")</f>
        <v/>
      </c>
      <c r="K38" s="243" t="str">
        <f>IF(Glutamine!$E30&gt;0,Glutamine!K29,"")</f>
        <v/>
      </c>
      <c r="L38" s="238" t="str">
        <f>IF(Glutamine!$E30&gt;0,Glutamine!L29,"")</f>
        <v/>
      </c>
      <c r="M38" s="238" t="str">
        <f>IF(Glutamine!$E30&gt;0,Glutamine!M29,"")</f>
        <v/>
      </c>
      <c r="N38" s="238" t="str">
        <f>IF(Glutamine!$E30&gt;0,Glutamine!N29,"")</f>
        <v/>
      </c>
      <c r="O38" s="238" t="str">
        <f>IF(Glutamine!$E30&gt;0,Glutamine!O29,"")</f>
        <v/>
      </c>
      <c r="P38" s="238" t="str">
        <f>IF(Glutamine!$E30&gt;0,Glutamine!P29,"")</f>
        <v/>
      </c>
      <c r="Q38" s="238" t="str">
        <f>IF(Glutamine!$E30&gt;0,Glutamine!Q29,"")</f>
        <v/>
      </c>
      <c r="R38" s="238" t="str">
        <f>IF(Glutamine!$E30&gt;0,Glutamine!R29,"")</f>
        <v/>
      </c>
      <c r="S38" s="238" t="str">
        <f>IF(Glutamine!$E30&gt;0,Glutamine!S29,"")</f>
        <v/>
      </c>
      <c r="T38" s="244" t="str">
        <f>IF(Glutamine!$E30&gt;0,Glutamine!T29+Glutamine!$E30*Glutamine!#REF!/'In Process Calc.'!$J32,"")</f>
        <v/>
      </c>
      <c r="U38" s="244" t="str">
        <f>IF(Glutamine!$E30&gt;0,Glutamine!U29+Glutamine!$E30*Glutamine!#REF!/'In Process Calc.'!$J32,"")</f>
        <v/>
      </c>
      <c r="V38" s="244" t="str">
        <f>IF(Glutamine!$E30&gt;0,Glutamine!V29+Glutamine!$E30*Glutamine!#REF!/'In Process Calc.'!$J32,"")</f>
        <v/>
      </c>
      <c r="W38" s="244" t="str">
        <f>IF(Glutamine!$E30&gt;0,Glutamine!W29+Glutamine!$E30*Glutamine!#REF!/'In Process Calc.'!$J32,"")</f>
        <v/>
      </c>
      <c r="X38" s="244" t="str">
        <f>IF(Glutamine!$E30&gt;0,Glutamine!X29+Glutamine!$E30*Glutamine!#REF!/'In Process Calc.'!$J32,"")</f>
        <v/>
      </c>
      <c r="Y38" s="244" t="str">
        <f>IF(Glutamine!$E30&gt;0,Glutamine!Y29+Glutamine!$E30*Glutamine!#REF!/'In Process Calc.'!$J32,"")</f>
        <v/>
      </c>
      <c r="Z38" s="244" t="str">
        <f>IF(Glutamine!$E30&gt;0,Glutamine!Z29+Glutamine!$E30*Glutamine!#REF!/'In Process Calc.'!$J32,"")</f>
        <v/>
      </c>
      <c r="AA38" s="244" t="str">
        <f>IF(Glutamine!$E30&gt;0,Glutamine!AA29+Glutamine!$E30*Glutamine!#REF!/'In Process Calc.'!$J32,"")</f>
        <v/>
      </c>
      <c r="AB38" s="244" t="str">
        <f>IF(Glutamine!$E30&gt;0,Glutamine!AB29+Glutamine!$E30*Glutamine!#REF!/'In Process Calc.'!$J32,"")</f>
        <v/>
      </c>
      <c r="AC38" s="244" t="str">
        <f>IF(Glutamine!$E30&gt;0,Glutamine!AC29+Glutamine!$E30*Glutamine!#REF!/'In Process Calc.'!$J32,"")</f>
        <v/>
      </c>
      <c r="AD38" s="244" t="str">
        <f>IF(Glutamine!$E30&gt;0,Glutamine!AD29+Glutamine!$E30*Glutamine!#REF!/'In Process Calc.'!$J32,"")</f>
        <v/>
      </c>
      <c r="AE38" s="244" t="str">
        <f>IF(Glutamine!$E30&gt;0,Glutamine!AE29+Glutamine!$E30*Glutamine!#REF!/'In Process Calc.'!$J32,"")</f>
        <v/>
      </c>
      <c r="AF38" s="244" t="str">
        <f>IF(Glutamine!$E30&gt;0,Glutamine!AF29+Glutamine!$E30*Glutamine!#REF!/'In Process Calc.'!$J32,"")</f>
        <v/>
      </c>
      <c r="AG38" s="244" t="str">
        <f>IF(Glutamine!$E30&gt;0,Glutamine!AG29+Glutamine!$E30*Glutamine!#REF!/'In Process Calc.'!$J32,"")</f>
        <v/>
      </c>
      <c r="AH38" s="244" t="str">
        <f>IF(Glutamine!$E30&gt;0,Glutamine!AH29+Glutamine!$E30*Glutamine!#REF!/'In Process Calc.'!$J32,"")</f>
        <v/>
      </c>
      <c r="AI38" s="244" t="str">
        <f>IF(Glutamine!$E30&gt;0,Glutamine!AI29+Glutamine!$E30*Glutamine!#REF!/'In Process Calc.'!$J32,"")</f>
        <v/>
      </c>
      <c r="AJ38" s="244" t="str">
        <f>IF(Glutamine!$E30&gt;0,Glutamine!AJ29+Glutamine!$E30*Glutamine!#REF!/'In Process Calc.'!$J32,"")</f>
        <v/>
      </c>
      <c r="AK38" s="244" t="str">
        <f>IF(Glutamine!$E30&gt;0,Glutamine!AK29+Glutamine!$E30*Glutamine!#REF!/'In Process Calc.'!$J32,"")</f>
        <v/>
      </c>
      <c r="AL38" s="244" t="str">
        <f>IF(Glutamine!$E30&gt;0,Glutamine!AL29+Glutamine!$E30*Glutamine!#REF!/'In Process Calc.'!$J32,"")</f>
        <v/>
      </c>
      <c r="AM38" s="244" t="str">
        <f>IF(Glutamine!$E30&gt;0,Glutamine!AM29+Glutamine!$E30*Glutamine!#REF!/'In Process Calc.'!$J32,"")</f>
        <v/>
      </c>
      <c r="AN38" s="244" t="str">
        <f>IF(Glutamine!$E30&gt;0,Glutamine!AN29+Glutamine!$E30*Glutamine!#REF!/'In Process Calc.'!$J32,"")</f>
        <v/>
      </c>
      <c r="AO38" s="244" t="str">
        <f>IF(Glutamine!$E30&gt;0,Glutamine!AO29+Glutamine!$E30*Glutamine!#REF!/'In Process Calc.'!$J32,"")</f>
        <v/>
      </c>
      <c r="AP38" s="244" t="str">
        <f>IF(Glutamine!$E30&gt;0,Glutamine!AP29+Glutamine!$E30*Glutamine!AQ29/'In Process Calc.'!$J32,"")</f>
        <v/>
      </c>
      <c r="AQ38" s="244" t="str">
        <f>IF(Glutamine!$E30&gt;0,Glutamine!#REF!+Glutamine!$E30*Glutamine!AR29/'In Process Calc.'!$J32,"")</f>
        <v/>
      </c>
      <c r="AR38" s="244" t="str">
        <f>IF(Glutamine!$E30&gt;0,Glutamine!#REF!,"")</f>
        <v/>
      </c>
      <c r="AS38" s="244" t="str">
        <f>IF(Glutamine!$E30&gt;0,Glutamine!#REF!,"")</f>
        <v/>
      </c>
      <c r="AT38" s="244" t="str">
        <f>IF(Glutamine!$E30&gt;0,Glutamine!#REF!,"")</f>
        <v/>
      </c>
      <c r="AU38" s="244" t="str">
        <f>IF(Glutamine!$E30&gt;0,Glutamine!#REF!,"")</f>
        <v/>
      </c>
      <c r="AV38" s="244" t="str">
        <f>IF(Glutamine!$E30&gt;0,Glutamine!#REF!,"")</f>
        <v/>
      </c>
      <c r="AW38" s="244" t="str">
        <f>IF(Glutamine!$E30&gt;0,Glutamine!#REF!,"")</f>
        <v/>
      </c>
      <c r="AX38" s="244" t="str">
        <f>IF(Glutamine!$E30&gt;0,Glutamine!#REF!,"")</f>
        <v/>
      </c>
      <c r="AY38" s="244" t="str">
        <f>IF(Glutamine!$E30&gt;0,Glutamine!#REF!,"")</f>
        <v/>
      </c>
      <c r="AZ38" s="244" t="str">
        <f>IF(Glutamine!$E30&gt;0,Glutamine!#REF!,"")</f>
        <v/>
      </c>
      <c r="BA38" s="244" t="str">
        <f>IF(Glutamine!$E30&gt;0,Glutamine!#REF!,"")</f>
        <v/>
      </c>
      <c r="BB38" s="244" t="str">
        <f>IF(Glutamine!$E30&gt;0,Glutamine!#REF!,"")</f>
        <v/>
      </c>
      <c r="BC38" s="244" t="str">
        <f>IF(Glutamine!$E30&gt;0,Glutamine!#REF!,"")</f>
        <v/>
      </c>
      <c r="BD38" s="244" t="str">
        <f>IF(Glutamine!$E30&gt;0,Glutamine!#REF!,"")</f>
        <v/>
      </c>
      <c r="BE38" s="244" t="str">
        <f>IF(Glutamine!$E30&gt;0,Glutamine!#REF!,"")</f>
        <v/>
      </c>
      <c r="BF38" s="244" t="str">
        <f>IF(Glutamine!$E30&gt;0,Glutamine!#REF!,"")</f>
        <v/>
      </c>
      <c r="BG38" s="244" t="str">
        <f>IF(Glutamine!$E30&gt;0,Glutamine!#REF!,"")</f>
        <v/>
      </c>
      <c r="BH38" s="244" t="str">
        <f>IF(Glutamine!$E30&gt;0,Glutamine!#REF!,"")</f>
        <v/>
      </c>
      <c r="BI38" s="244" t="str">
        <f>IF(Glutamine!$E30&gt;0,Glutamine!#REF!,"")</f>
        <v/>
      </c>
      <c r="BJ38" s="244" t="str">
        <f>IF(Glutamine!$E30&gt;0,Glutamine!#REF!,"")</f>
        <v/>
      </c>
      <c r="BK38" s="244" t="str">
        <f>IF(Glutamine!$E30&gt;0,Glutamine!#REF!,"")</f>
        <v/>
      </c>
      <c r="BL38" s="244" t="str">
        <f>IF(Glutamine!$E30&gt;0,Glutamine!#REF!,"")</f>
        <v/>
      </c>
      <c r="BM38" s="244" t="str">
        <f>IF(Glutamine!$E30&gt;0,Glutamine!#REF!,"")</f>
        <v/>
      </c>
      <c r="BN38" s="244" t="str">
        <f>IF(Glutamine!$E30&gt;0,'In Process Calc.'!B31,"")</f>
        <v/>
      </c>
      <c r="BO38" s="244" t="str">
        <f>IF(Glutamine!$E30&gt;0,'In Process Calc.'!C31,"")</f>
        <v/>
      </c>
    </row>
    <row r="39" spans="1:67">
      <c r="A39" s="238" t="str">
        <f>IF(Glutamine!$E31&gt;0,Glutamine!$B$1,"")</f>
        <v/>
      </c>
      <c r="B39" s="238" t="str">
        <f>IF(Glutamine!$E31&gt;0,Glutamine!A30+0.1,"")</f>
        <v/>
      </c>
      <c r="C39" s="242" t="str">
        <f>IF(Glutamine!$E31&gt;0,Glutamine!B30,"")</f>
        <v/>
      </c>
      <c r="D39" s="247" t="str">
        <f>IF(Glutamine!$E31&gt;0,Glutamine!C30,"")</f>
        <v/>
      </c>
      <c r="E39" s="238" t="str">
        <f>IF(Glutamine!$E31&gt;0,Glutamine!D30,"")</f>
        <v/>
      </c>
      <c r="F39" s="238" t="str">
        <f>IF(Glutamine!$E31&gt;0,Glutamine!E30,"")</f>
        <v/>
      </c>
      <c r="G39" s="238" t="str">
        <f>IF(Glutamine!$E31&gt;0,Glutamine!G30,"")</f>
        <v/>
      </c>
      <c r="H39" s="243" t="str">
        <f>IF(Glutamine!$E31&gt;0,Glutamine!H30,"")</f>
        <v/>
      </c>
      <c r="I39" s="243" t="str">
        <f>IF(Glutamine!$E31&gt;0,Glutamine!I30,"")</f>
        <v/>
      </c>
      <c r="J39" s="243" t="str">
        <f>IF(Glutamine!$E31&gt;0,Glutamine!J30,"")</f>
        <v/>
      </c>
      <c r="K39" s="243" t="str">
        <f>IF(Glutamine!$E31&gt;0,Glutamine!K30,"")</f>
        <v/>
      </c>
      <c r="L39" s="238" t="str">
        <f>IF(Glutamine!$E31&gt;0,Glutamine!L30,"")</f>
        <v/>
      </c>
      <c r="M39" s="238" t="str">
        <f>IF(Glutamine!$E31&gt;0,Glutamine!M30,"")</f>
        <v/>
      </c>
      <c r="N39" s="238" t="str">
        <f>IF(Glutamine!$E31&gt;0,Glutamine!N30,"")</f>
        <v/>
      </c>
      <c r="O39" s="238" t="str">
        <f>IF(Glutamine!$E31&gt;0,Glutamine!O30,"")</f>
        <v/>
      </c>
      <c r="P39" s="238" t="str">
        <f>IF(Glutamine!$E31&gt;0,Glutamine!P30,"")</f>
        <v/>
      </c>
      <c r="Q39" s="238" t="str">
        <f>IF(Glutamine!$E31&gt;0,Glutamine!Q30,"")</f>
        <v/>
      </c>
      <c r="R39" s="238" t="str">
        <f>IF(Glutamine!$E31&gt;0,Glutamine!R30,"")</f>
        <v/>
      </c>
      <c r="S39" s="238" t="str">
        <f>IF(Glutamine!$E31&gt;0,Glutamine!S30,"")</f>
        <v/>
      </c>
      <c r="T39" s="244" t="str">
        <f>IF(Glutamine!$E31&gt;0,Glutamine!T30+Glutamine!$E31*Glutamine!#REF!/'In Process Calc.'!$J33,"")</f>
        <v/>
      </c>
      <c r="U39" s="244" t="str">
        <f>IF(Glutamine!$E31&gt;0,Glutamine!U30+Glutamine!$E31*Glutamine!#REF!/'In Process Calc.'!$J33,"")</f>
        <v/>
      </c>
      <c r="V39" s="244" t="str">
        <f>IF(Glutamine!$E31&gt;0,Glutamine!V30+Glutamine!$E31*Glutamine!#REF!/'In Process Calc.'!$J33,"")</f>
        <v/>
      </c>
      <c r="W39" s="244" t="str">
        <f>IF(Glutamine!$E31&gt;0,Glutamine!W30+Glutamine!$E31*Glutamine!#REF!/'In Process Calc.'!$J33,"")</f>
        <v/>
      </c>
      <c r="X39" s="244" t="str">
        <f>IF(Glutamine!$E31&gt;0,Glutamine!X30+Glutamine!$E31*Glutamine!#REF!/'In Process Calc.'!$J33,"")</f>
        <v/>
      </c>
      <c r="Y39" s="244" t="str">
        <f>IF(Glutamine!$E31&gt;0,Glutamine!Y30+Glutamine!$E31*Glutamine!#REF!/'In Process Calc.'!$J33,"")</f>
        <v/>
      </c>
      <c r="Z39" s="244" t="str">
        <f>IF(Glutamine!$E31&gt;0,Glutamine!Z30+Glutamine!$E31*Glutamine!#REF!/'In Process Calc.'!$J33,"")</f>
        <v/>
      </c>
      <c r="AA39" s="244" t="str">
        <f>IF(Glutamine!$E31&gt;0,Glutamine!AA30+Glutamine!$E31*Glutamine!#REF!/'In Process Calc.'!$J33,"")</f>
        <v/>
      </c>
      <c r="AB39" s="244" t="str">
        <f>IF(Glutamine!$E31&gt;0,Glutamine!AB30+Glutamine!$E31*Glutamine!#REF!/'In Process Calc.'!$J33,"")</f>
        <v/>
      </c>
      <c r="AC39" s="244" t="str">
        <f>IF(Glutamine!$E31&gt;0,Glutamine!AC30+Glutamine!$E31*Glutamine!#REF!/'In Process Calc.'!$J33,"")</f>
        <v/>
      </c>
      <c r="AD39" s="244" t="str">
        <f>IF(Glutamine!$E31&gt;0,Glutamine!AD30+Glutamine!$E31*Glutamine!#REF!/'In Process Calc.'!$J33,"")</f>
        <v/>
      </c>
      <c r="AE39" s="244" t="str">
        <f>IF(Glutamine!$E31&gt;0,Glutamine!AE30+Glutamine!$E31*Glutamine!#REF!/'In Process Calc.'!$J33,"")</f>
        <v/>
      </c>
      <c r="AF39" s="244" t="str">
        <f>IF(Glutamine!$E31&gt;0,Glutamine!AF30+Glutamine!$E31*Glutamine!#REF!/'In Process Calc.'!$J33,"")</f>
        <v/>
      </c>
      <c r="AG39" s="244" t="str">
        <f>IF(Glutamine!$E31&gt;0,Glutamine!AG30+Glutamine!$E31*Glutamine!#REF!/'In Process Calc.'!$J33,"")</f>
        <v/>
      </c>
      <c r="AH39" s="244" t="str">
        <f>IF(Glutamine!$E31&gt;0,Glutamine!AH30+Glutamine!$E31*Glutamine!#REF!/'In Process Calc.'!$J33,"")</f>
        <v/>
      </c>
      <c r="AI39" s="244" t="str">
        <f>IF(Glutamine!$E31&gt;0,Glutamine!AI30+Glutamine!$E31*Glutamine!#REF!/'In Process Calc.'!$J33,"")</f>
        <v/>
      </c>
      <c r="AJ39" s="244" t="str">
        <f>IF(Glutamine!$E31&gt;0,Glutamine!AJ30+Glutamine!$E31*Glutamine!#REF!/'In Process Calc.'!$J33,"")</f>
        <v/>
      </c>
      <c r="AK39" s="244" t="str">
        <f>IF(Glutamine!$E31&gt;0,Glutamine!AK30+Glutamine!$E31*Glutamine!#REF!/'In Process Calc.'!$J33,"")</f>
        <v/>
      </c>
      <c r="AL39" s="244" t="str">
        <f>IF(Glutamine!$E31&gt;0,Glutamine!AL30+Glutamine!$E31*Glutamine!#REF!/'In Process Calc.'!$J33,"")</f>
        <v/>
      </c>
      <c r="AM39" s="244" t="str">
        <f>IF(Glutamine!$E31&gt;0,Glutamine!AM30+Glutamine!$E31*Glutamine!#REF!/'In Process Calc.'!$J33,"")</f>
        <v/>
      </c>
      <c r="AN39" s="244" t="str">
        <f>IF(Glutamine!$E31&gt;0,Glutamine!AN30+Glutamine!$E31*Glutamine!#REF!/'In Process Calc.'!$J33,"")</f>
        <v/>
      </c>
      <c r="AO39" s="244" t="str">
        <f>IF(Glutamine!$E31&gt;0,Glutamine!AO30+Glutamine!$E31*Glutamine!#REF!/'In Process Calc.'!$J33,"")</f>
        <v/>
      </c>
      <c r="AP39" s="244" t="str">
        <f>IF(Glutamine!$E31&gt;0,Glutamine!AP30+Glutamine!$E31*Glutamine!AQ30/'In Process Calc.'!$J33,"")</f>
        <v/>
      </c>
      <c r="AQ39" s="244" t="str">
        <f>IF(Glutamine!$E31&gt;0,Glutamine!#REF!+Glutamine!$E31*Glutamine!AR30/'In Process Calc.'!$J33,"")</f>
        <v/>
      </c>
      <c r="AR39" s="244" t="str">
        <f>IF(Glutamine!$E31&gt;0,Glutamine!#REF!,"")</f>
        <v/>
      </c>
      <c r="AS39" s="244" t="str">
        <f>IF(Glutamine!$E31&gt;0,Glutamine!#REF!,"")</f>
        <v/>
      </c>
      <c r="AT39" s="244" t="str">
        <f>IF(Glutamine!$E31&gt;0,Glutamine!#REF!,"")</f>
        <v/>
      </c>
      <c r="AU39" s="244" t="str">
        <f>IF(Glutamine!$E31&gt;0,Glutamine!#REF!,"")</f>
        <v/>
      </c>
      <c r="AV39" s="244" t="str">
        <f>IF(Glutamine!$E31&gt;0,Glutamine!#REF!,"")</f>
        <v/>
      </c>
      <c r="AW39" s="244" t="str">
        <f>IF(Glutamine!$E31&gt;0,Glutamine!#REF!,"")</f>
        <v/>
      </c>
      <c r="AX39" s="244" t="str">
        <f>IF(Glutamine!$E31&gt;0,Glutamine!#REF!,"")</f>
        <v/>
      </c>
      <c r="AY39" s="244" t="str">
        <f>IF(Glutamine!$E31&gt;0,Glutamine!#REF!,"")</f>
        <v/>
      </c>
      <c r="AZ39" s="244" t="str">
        <f>IF(Glutamine!$E31&gt;0,Glutamine!#REF!,"")</f>
        <v/>
      </c>
      <c r="BA39" s="244" t="str">
        <f>IF(Glutamine!$E31&gt;0,Glutamine!#REF!,"")</f>
        <v/>
      </c>
      <c r="BB39" s="244" t="str">
        <f>IF(Glutamine!$E31&gt;0,Glutamine!#REF!,"")</f>
        <v/>
      </c>
      <c r="BC39" s="244" t="str">
        <f>IF(Glutamine!$E31&gt;0,Glutamine!#REF!,"")</f>
        <v/>
      </c>
      <c r="BD39" s="244" t="str">
        <f>IF(Glutamine!$E31&gt;0,Glutamine!#REF!,"")</f>
        <v/>
      </c>
      <c r="BE39" s="244" t="str">
        <f>IF(Glutamine!$E31&gt;0,Glutamine!#REF!,"")</f>
        <v/>
      </c>
      <c r="BF39" s="244" t="str">
        <f>IF(Glutamine!$E31&gt;0,Glutamine!#REF!,"")</f>
        <v/>
      </c>
      <c r="BG39" s="244" t="str">
        <f>IF(Glutamine!$E31&gt;0,Glutamine!#REF!,"")</f>
        <v/>
      </c>
      <c r="BH39" s="244" t="str">
        <f>IF(Glutamine!$E31&gt;0,Glutamine!#REF!,"")</f>
        <v/>
      </c>
      <c r="BI39" s="244" t="str">
        <f>IF(Glutamine!$E31&gt;0,Glutamine!#REF!,"")</f>
        <v/>
      </c>
      <c r="BJ39" s="244" t="str">
        <f>IF(Glutamine!$E31&gt;0,Glutamine!#REF!,"")</f>
        <v/>
      </c>
      <c r="BK39" s="244" t="str">
        <f>IF(Glutamine!$E31&gt;0,Glutamine!#REF!,"")</f>
        <v/>
      </c>
      <c r="BL39" s="244" t="str">
        <f>IF(Glutamine!$E31&gt;0,Glutamine!#REF!,"")</f>
        <v/>
      </c>
      <c r="BM39" s="244" t="str">
        <f>IF(Glutamine!$E31&gt;0,Glutamine!#REF!,"")</f>
        <v/>
      </c>
      <c r="BN39" s="244" t="str">
        <f>IF(Glutamine!$E31&gt;0,'In Process Calc.'!B32,"")</f>
        <v/>
      </c>
      <c r="BO39" s="244" t="str">
        <f>IF(Glutamine!$E31&gt;0,'In Process Calc.'!C32,"")</f>
        <v/>
      </c>
    </row>
    <row r="40" spans="1:67">
      <c r="A40" s="238" t="str">
        <f>IF(Glutamine!$E32&gt;0,Glutamine!$B$1,"")</f>
        <v/>
      </c>
      <c r="B40" s="238" t="str">
        <f>IF(Glutamine!$E32&gt;0,Glutamine!A31+0.1,"")</f>
        <v/>
      </c>
      <c r="C40" s="242" t="str">
        <f>IF(Glutamine!$E32&gt;0,Glutamine!B31,"")</f>
        <v/>
      </c>
      <c r="D40" s="247" t="str">
        <f>IF(Glutamine!$E32&gt;0,Glutamine!C31,"")</f>
        <v/>
      </c>
      <c r="E40" s="238" t="str">
        <f>IF(Glutamine!$E32&gt;0,Glutamine!D31,"")</f>
        <v/>
      </c>
      <c r="F40" s="238" t="str">
        <f>IF(Glutamine!$E32&gt;0,Glutamine!E31,"")</f>
        <v/>
      </c>
      <c r="G40" s="238" t="str">
        <f>IF(Glutamine!$E32&gt;0,Glutamine!G31,"")</f>
        <v/>
      </c>
      <c r="H40" s="243" t="str">
        <f>IF(Glutamine!$E32&gt;0,Glutamine!H31,"")</f>
        <v/>
      </c>
      <c r="I40" s="243" t="str">
        <f>IF(Glutamine!$E32&gt;0,Glutamine!I31,"")</f>
        <v/>
      </c>
      <c r="J40" s="243" t="str">
        <f>IF(Glutamine!$E32&gt;0,Glutamine!J31,"")</f>
        <v/>
      </c>
      <c r="K40" s="243" t="str">
        <f>IF(Glutamine!$E32&gt;0,Glutamine!K31,"")</f>
        <v/>
      </c>
      <c r="L40" s="238" t="str">
        <f>IF(Glutamine!$E32&gt;0,Glutamine!L31,"")</f>
        <v/>
      </c>
      <c r="M40" s="238" t="str">
        <f>IF(Glutamine!$E32&gt;0,Glutamine!M31,"")</f>
        <v/>
      </c>
      <c r="N40" s="238" t="str">
        <f>IF(Glutamine!$E32&gt;0,Glutamine!N31,"")</f>
        <v/>
      </c>
      <c r="O40" s="238" t="str">
        <f>IF(Glutamine!$E32&gt;0,Glutamine!O31,"")</f>
        <v/>
      </c>
      <c r="P40" s="238" t="str">
        <f>IF(Glutamine!$E32&gt;0,Glutamine!P31,"")</f>
        <v/>
      </c>
      <c r="Q40" s="238" t="str">
        <f>IF(Glutamine!$E32&gt;0,Glutamine!Q31,"")</f>
        <v/>
      </c>
      <c r="R40" s="238" t="str">
        <f>IF(Glutamine!$E32&gt;0,Glutamine!R31,"")</f>
        <v/>
      </c>
      <c r="S40" s="238" t="str">
        <f>IF(Glutamine!$E32&gt;0,Glutamine!S31,"")</f>
        <v/>
      </c>
      <c r="T40" s="244" t="str">
        <f>IF(Glutamine!$E32&gt;0,Glutamine!T31+Glutamine!$E32*Glutamine!#REF!/'In Process Calc.'!$J34,"")</f>
        <v/>
      </c>
      <c r="U40" s="244" t="str">
        <f>IF(Glutamine!$E32&gt;0,Glutamine!U31+Glutamine!$E32*Glutamine!#REF!/'In Process Calc.'!$J34,"")</f>
        <v/>
      </c>
      <c r="V40" s="244" t="str">
        <f>IF(Glutamine!$E32&gt;0,Glutamine!V31+Glutamine!$E32*Glutamine!#REF!/'In Process Calc.'!$J34,"")</f>
        <v/>
      </c>
      <c r="W40" s="244" t="str">
        <f>IF(Glutamine!$E32&gt;0,Glutamine!W31+Glutamine!$E32*Glutamine!#REF!/'In Process Calc.'!$J34,"")</f>
        <v/>
      </c>
      <c r="X40" s="244" t="str">
        <f>IF(Glutamine!$E32&gt;0,Glutamine!X31+Glutamine!$E32*Glutamine!#REF!/'In Process Calc.'!$J34,"")</f>
        <v/>
      </c>
      <c r="Y40" s="244" t="str">
        <f>IF(Glutamine!$E32&gt;0,Glutamine!Y31+Glutamine!$E32*Glutamine!#REF!/'In Process Calc.'!$J34,"")</f>
        <v/>
      </c>
      <c r="Z40" s="244" t="str">
        <f>IF(Glutamine!$E32&gt;0,Glutamine!Z31+Glutamine!$E32*Glutamine!#REF!/'In Process Calc.'!$J34,"")</f>
        <v/>
      </c>
      <c r="AA40" s="244" t="str">
        <f>IF(Glutamine!$E32&gt;0,Glutamine!AA31+Glutamine!$E32*Glutamine!#REF!/'In Process Calc.'!$J34,"")</f>
        <v/>
      </c>
      <c r="AB40" s="244" t="str">
        <f>IF(Glutamine!$E32&gt;0,Glutamine!AB31+Glutamine!$E32*Glutamine!#REF!/'In Process Calc.'!$J34,"")</f>
        <v/>
      </c>
      <c r="AC40" s="244" t="str">
        <f>IF(Glutamine!$E32&gt;0,Glutamine!AC31+Glutamine!$E32*Glutamine!#REF!/'In Process Calc.'!$J34,"")</f>
        <v/>
      </c>
      <c r="AD40" s="244" t="str">
        <f>IF(Glutamine!$E32&gt;0,Glutamine!AD31+Glutamine!$E32*Glutamine!#REF!/'In Process Calc.'!$J34,"")</f>
        <v/>
      </c>
      <c r="AE40" s="244" t="str">
        <f>IF(Glutamine!$E32&gt;0,Glutamine!AE31+Glutamine!$E32*Glutamine!#REF!/'In Process Calc.'!$J34,"")</f>
        <v/>
      </c>
      <c r="AF40" s="244" t="str">
        <f>IF(Glutamine!$E32&gt;0,Glutamine!AF31+Glutamine!$E32*Glutamine!#REF!/'In Process Calc.'!$J34,"")</f>
        <v/>
      </c>
      <c r="AG40" s="244" t="str">
        <f>IF(Glutamine!$E32&gt;0,Glutamine!AG31+Glutamine!$E32*Glutamine!#REF!/'In Process Calc.'!$J34,"")</f>
        <v/>
      </c>
      <c r="AH40" s="244" t="str">
        <f>IF(Glutamine!$E32&gt;0,Glutamine!AH31+Glutamine!$E32*Glutamine!#REF!/'In Process Calc.'!$J34,"")</f>
        <v/>
      </c>
      <c r="AI40" s="244" t="str">
        <f>IF(Glutamine!$E32&gt;0,Glutamine!AI31+Glutamine!$E32*Glutamine!#REF!/'In Process Calc.'!$J34,"")</f>
        <v/>
      </c>
      <c r="AJ40" s="244" t="str">
        <f>IF(Glutamine!$E32&gt;0,Glutamine!AJ31+Glutamine!$E32*Glutamine!#REF!/'In Process Calc.'!$J34,"")</f>
        <v/>
      </c>
      <c r="AK40" s="244" t="str">
        <f>IF(Glutamine!$E32&gt;0,Glutamine!AK31+Glutamine!$E32*Glutamine!#REF!/'In Process Calc.'!$J34,"")</f>
        <v/>
      </c>
      <c r="AL40" s="244" t="str">
        <f>IF(Glutamine!$E32&gt;0,Glutamine!AL31+Glutamine!$E32*Glutamine!#REF!/'In Process Calc.'!$J34,"")</f>
        <v/>
      </c>
      <c r="AM40" s="244" t="str">
        <f>IF(Glutamine!$E32&gt;0,Glutamine!AM31+Glutamine!$E32*Glutamine!#REF!/'In Process Calc.'!$J34,"")</f>
        <v/>
      </c>
      <c r="AN40" s="244" t="str">
        <f>IF(Glutamine!$E32&gt;0,Glutamine!AN31+Glutamine!$E32*Glutamine!#REF!/'In Process Calc.'!$J34,"")</f>
        <v/>
      </c>
      <c r="AO40" s="244" t="str">
        <f>IF(Glutamine!$E32&gt;0,Glutamine!AO31+Glutamine!$E32*Glutamine!#REF!/'In Process Calc.'!$J34,"")</f>
        <v/>
      </c>
      <c r="AP40" s="244" t="str">
        <f>IF(Glutamine!$E32&gt;0,Glutamine!AP31+Glutamine!$E32*Glutamine!AQ31/'In Process Calc.'!$J34,"")</f>
        <v/>
      </c>
      <c r="AQ40" s="244" t="str">
        <f>IF(Glutamine!$E32&gt;0,Glutamine!#REF!+Glutamine!$E32*Glutamine!AR31/'In Process Calc.'!$J34,"")</f>
        <v/>
      </c>
      <c r="AR40" s="244" t="str">
        <f>IF(Glutamine!$E32&gt;0,Glutamine!#REF!,"")</f>
        <v/>
      </c>
      <c r="AS40" s="244" t="str">
        <f>IF(Glutamine!$E32&gt;0,Glutamine!#REF!,"")</f>
        <v/>
      </c>
      <c r="AT40" s="244" t="str">
        <f>IF(Glutamine!$E32&gt;0,Glutamine!#REF!,"")</f>
        <v/>
      </c>
      <c r="AU40" s="244" t="str">
        <f>IF(Glutamine!$E32&gt;0,Glutamine!#REF!,"")</f>
        <v/>
      </c>
      <c r="AV40" s="244" t="str">
        <f>IF(Glutamine!$E32&gt;0,Glutamine!#REF!,"")</f>
        <v/>
      </c>
      <c r="AW40" s="244" t="str">
        <f>IF(Glutamine!$E32&gt;0,Glutamine!#REF!,"")</f>
        <v/>
      </c>
      <c r="AX40" s="244" t="str">
        <f>IF(Glutamine!$E32&gt;0,Glutamine!#REF!,"")</f>
        <v/>
      </c>
      <c r="AY40" s="244" t="str">
        <f>IF(Glutamine!$E32&gt;0,Glutamine!#REF!,"")</f>
        <v/>
      </c>
      <c r="AZ40" s="244" t="str">
        <f>IF(Glutamine!$E32&gt;0,Glutamine!#REF!,"")</f>
        <v/>
      </c>
      <c r="BA40" s="244" t="str">
        <f>IF(Glutamine!$E32&gt;0,Glutamine!#REF!,"")</f>
        <v/>
      </c>
      <c r="BB40" s="244" t="str">
        <f>IF(Glutamine!$E32&gt;0,Glutamine!#REF!,"")</f>
        <v/>
      </c>
      <c r="BC40" s="244" t="str">
        <f>IF(Glutamine!$E32&gt;0,Glutamine!#REF!,"")</f>
        <v/>
      </c>
      <c r="BD40" s="244" t="str">
        <f>IF(Glutamine!$E32&gt;0,Glutamine!#REF!,"")</f>
        <v/>
      </c>
      <c r="BE40" s="244" t="str">
        <f>IF(Glutamine!$E32&gt;0,Glutamine!#REF!,"")</f>
        <v/>
      </c>
      <c r="BF40" s="244" t="str">
        <f>IF(Glutamine!$E32&gt;0,Glutamine!#REF!,"")</f>
        <v/>
      </c>
      <c r="BG40" s="244" t="str">
        <f>IF(Glutamine!$E32&gt;0,Glutamine!#REF!,"")</f>
        <v/>
      </c>
      <c r="BH40" s="244" t="str">
        <f>IF(Glutamine!$E32&gt;0,Glutamine!#REF!,"")</f>
        <v/>
      </c>
      <c r="BI40" s="244" t="str">
        <f>IF(Glutamine!$E32&gt;0,Glutamine!#REF!,"")</f>
        <v/>
      </c>
      <c r="BJ40" s="244" t="str">
        <f>IF(Glutamine!$E32&gt;0,Glutamine!#REF!,"")</f>
        <v/>
      </c>
      <c r="BK40" s="244" t="str">
        <f>IF(Glutamine!$E32&gt;0,Glutamine!#REF!,"")</f>
        <v/>
      </c>
      <c r="BL40" s="244" t="str">
        <f>IF(Glutamine!$E32&gt;0,Glutamine!#REF!,"")</f>
        <v/>
      </c>
      <c r="BM40" s="244" t="str">
        <f>IF(Glutamine!$E32&gt;0,Glutamine!#REF!,"")</f>
        <v/>
      </c>
      <c r="BN40" s="244" t="str">
        <f>IF(Glutamine!$E32&gt;0,'In Process Calc.'!B33,"")</f>
        <v/>
      </c>
      <c r="BO40" s="244" t="str">
        <f>IF(Glutamine!$E32&gt;0,'In Process Calc.'!C33,"")</f>
        <v/>
      </c>
    </row>
    <row r="41" spans="1:67">
      <c r="A41" s="238" t="str">
        <f>IF(Glutamine!$E33&gt;0,Glutamine!$B$1,"")</f>
        <v/>
      </c>
      <c r="B41" s="238" t="str">
        <f>IF(Glutamine!$E33&gt;0,Glutamine!A32+0.1,"")</f>
        <v/>
      </c>
      <c r="C41" s="242" t="str">
        <f>IF(Glutamine!$E33&gt;0,Glutamine!B32,"")</f>
        <v/>
      </c>
      <c r="D41" s="247" t="str">
        <f>IF(Glutamine!$E33&gt;0,Glutamine!C32,"")</f>
        <v/>
      </c>
      <c r="E41" s="238" t="str">
        <f>IF(Glutamine!$E33&gt;0,Glutamine!D32,"")</f>
        <v/>
      </c>
      <c r="F41" s="238" t="str">
        <f>IF(Glutamine!$E33&gt;0,Glutamine!E32,"")</f>
        <v/>
      </c>
      <c r="G41" s="238" t="str">
        <f>IF(Glutamine!$E33&gt;0,Glutamine!G32,"")</f>
        <v/>
      </c>
      <c r="H41" s="243" t="str">
        <f>IF(Glutamine!$E33&gt;0,Glutamine!H32,"")</f>
        <v/>
      </c>
      <c r="I41" s="243" t="str">
        <f>IF(Glutamine!$E33&gt;0,Glutamine!I32,"")</f>
        <v/>
      </c>
      <c r="J41" s="243" t="str">
        <f>IF(Glutamine!$E33&gt;0,Glutamine!J32,"")</f>
        <v/>
      </c>
      <c r="K41" s="243" t="str">
        <f>IF(Glutamine!$E33&gt;0,Glutamine!K32,"")</f>
        <v/>
      </c>
      <c r="L41" s="238" t="str">
        <f>IF(Glutamine!$E33&gt;0,Glutamine!L32,"")</f>
        <v/>
      </c>
      <c r="M41" s="238" t="str">
        <f>IF(Glutamine!$E33&gt;0,Glutamine!M32,"")</f>
        <v/>
      </c>
      <c r="N41" s="238" t="str">
        <f>IF(Glutamine!$E33&gt;0,Glutamine!N32,"")</f>
        <v/>
      </c>
      <c r="O41" s="238" t="str">
        <f>IF(Glutamine!$E33&gt;0,Glutamine!O32,"")</f>
        <v/>
      </c>
      <c r="P41" s="238" t="str">
        <f>IF(Glutamine!$E33&gt;0,Glutamine!P32,"")</f>
        <v/>
      </c>
      <c r="Q41" s="238" t="str">
        <f>IF(Glutamine!$E33&gt;0,Glutamine!Q32,"")</f>
        <v/>
      </c>
      <c r="R41" s="238" t="str">
        <f>IF(Glutamine!$E33&gt;0,Glutamine!R32,"")</f>
        <v/>
      </c>
      <c r="S41" s="238" t="str">
        <f>IF(Glutamine!$E33&gt;0,Glutamine!S32,"")</f>
        <v/>
      </c>
      <c r="T41" s="244" t="str">
        <f>IF(Glutamine!$E33&gt;0,Glutamine!T32+Glutamine!$E33*Glutamine!#REF!/'In Process Calc.'!$J35,"")</f>
        <v/>
      </c>
      <c r="U41" s="244" t="str">
        <f>IF(Glutamine!$E33&gt;0,Glutamine!U32+Glutamine!$E33*Glutamine!#REF!/'In Process Calc.'!$J35,"")</f>
        <v/>
      </c>
      <c r="V41" s="244" t="str">
        <f>IF(Glutamine!$E33&gt;0,Glutamine!V32+Glutamine!$E33*Glutamine!#REF!/'In Process Calc.'!$J35,"")</f>
        <v/>
      </c>
      <c r="W41" s="244" t="str">
        <f>IF(Glutamine!$E33&gt;0,Glutamine!W32+Glutamine!$E33*Glutamine!#REF!/'In Process Calc.'!$J35,"")</f>
        <v/>
      </c>
      <c r="X41" s="244" t="str">
        <f>IF(Glutamine!$E33&gt;0,Glutamine!X32+Glutamine!$E33*Glutamine!#REF!/'In Process Calc.'!$J35,"")</f>
        <v/>
      </c>
      <c r="Y41" s="244" t="str">
        <f>IF(Glutamine!$E33&gt;0,Glutamine!Y32+Glutamine!$E33*Glutamine!#REF!/'In Process Calc.'!$J35,"")</f>
        <v/>
      </c>
      <c r="Z41" s="244" t="str">
        <f>IF(Glutamine!$E33&gt;0,Glutamine!Z32+Glutamine!$E33*Glutamine!#REF!/'In Process Calc.'!$J35,"")</f>
        <v/>
      </c>
      <c r="AA41" s="244" t="str">
        <f>IF(Glutamine!$E33&gt;0,Glutamine!AA32+Glutamine!$E33*Glutamine!#REF!/'In Process Calc.'!$J35,"")</f>
        <v/>
      </c>
      <c r="AB41" s="244" t="str">
        <f>IF(Glutamine!$E33&gt;0,Glutamine!AB32+Glutamine!$E33*Glutamine!#REF!/'In Process Calc.'!$J35,"")</f>
        <v/>
      </c>
      <c r="AC41" s="244" t="str">
        <f>IF(Glutamine!$E33&gt;0,Glutamine!AC32+Glutamine!$E33*Glutamine!#REF!/'In Process Calc.'!$J35,"")</f>
        <v/>
      </c>
      <c r="AD41" s="244" t="str">
        <f>IF(Glutamine!$E33&gt;0,Glutamine!AD32+Glutamine!$E33*Glutamine!#REF!/'In Process Calc.'!$J35,"")</f>
        <v/>
      </c>
      <c r="AE41" s="244" t="str">
        <f>IF(Glutamine!$E33&gt;0,Glutamine!AE32+Glutamine!$E33*Glutamine!#REF!/'In Process Calc.'!$J35,"")</f>
        <v/>
      </c>
      <c r="AF41" s="244" t="str">
        <f>IF(Glutamine!$E33&gt;0,Glutamine!AF32+Glutamine!$E33*Glutamine!#REF!/'In Process Calc.'!$J35,"")</f>
        <v/>
      </c>
      <c r="AG41" s="244" t="str">
        <f>IF(Glutamine!$E33&gt;0,Glutamine!AG32+Glutamine!$E33*Glutamine!#REF!/'In Process Calc.'!$J35,"")</f>
        <v/>
      </c>
      <c r="AH41" s="244" t="str">
        <f>IF(Glutamine!$E33&gt;0,Glutamine!AH32+Glutamine!$E33*Glutamine!#REF!/'In Process Calc.'!$J35,"")</f>
        <v/>
      </c>
      <c r="AI41" s="244" t="str">
        <f>IF(Glutamine!$E33&gt;0,Glutamine!AI32+Glutamine!$E33*Glutamine!#REF!/'In Process Calc.'!$J35,"")</f>
        <v/>
      </c>
      <c r="AJ41" s="244" t="str">
        <f>IF(Glutamine!$E33&gt;0,Glutamine!AJ32+Glutamine!$E33*Glutamine!#REF!/'In Process Calc.'!$J35,"")</f>
        <v/>
      </c>
      <c r="AK41" s="244" t="str">
        <f>IF(Glutamine!$E33&gt;0,Glutamine!AK32+Glutamine!$E33*Glutamine!#REF!/'In Process Calc.'!$J35,"")</f>
        <v/>
      </c>
      <c r="AL41" s="244" t="str">
        <f>IF(Glutamine!$E33&gt;0,Glutamine!AL32+Glutamine!$E33*Glutamine!#REF!/'In Process Calc.'!$J35,"")</f>
        <v/>
      </c>
      <c r="AM41" s="244" t="str">
        <f>IF(Glutamine!$E33&gt;0,Glutamine!AM32+Glutamine!$E33*Glutamine!#REF!/'In Process Calc.'!$J35,"")</f>
        <v/>
      </c>
      <c r="AN41" s="244" t="str">
        <f>IF(Glutamine!$E33&gt;0,Glutamine!AN32+Glutamine!$E33*Glutamine!#REF!/'In Process Calc.'!$J35,"")</f>
        <v/>
      </c>
      <c r="AO41" s="244" t="str">
        <f>IF(Glutamine!$E33&gt;0,Glutamine!AO32+Glutamine!$E33*Glutamine!#REF!/'In Process Calc.'!$J35,"")</f>
        <v/>
      </c>
      <c r="AP41" s="244" t="str">
        <f>IF(Glutamine!$E33&gt;0,Glutamine!AP32+Glutamine!$E33*Glutamine!AQ32/'In Process Calc.'!$J35,"")</f>
        <v/>
      </c>
      <c r="AQ41" s="244" t="str">
        <f>IF(Glutamine!$E33&gt;0,Glutamine!#REF!+Glutamine!$E33*Glutamine!AR32/'In Process Calc.'!$J35,"")</f>
        <v/>
      </c>
      <c r="AR41" s="244" t="str">
        <f>IF(Glutamine!$E33&gt;0,Glutamine!#REF!,"")</f>
        <v/>
      </c>
      <c r="AS41" s="244" t="str">
        <f>IF(Glutamine!$E33&gt;0,Glutamine!#REF!,"")</f>
        <v/>
      </c>
      <c r="AT41" s="244" t="str">
        <f>IF(Glutamine!$E33&gt;0,Glutamine!#REF!,"")</f>
        <v/>
      </c>
      <c r="AU41" s="244" t="str">
        <f>IF(Glutamine!$E33&gt;0,Glutamine!#REF!,"")</f>
        <v/>
      </c>
      <c r="AV41" s="244" t="str">
        <f>IF(Glutamine!$E33&gt;0,Glutamine!#REF!,"")</f>
        <v/>
      </c>
      <c r="AW41" s="244" t="str">
        <f>IF(Glutamine!$E33&gt;0,Glutamine!#REF!,"")</f>
        <v/>
      </c>
      <c r="AX41" s="244" t="str">
        <f>IF(Glutamine!$E33&gt;0,Glutamine!#REF!,"")</f>
        <v/>
      </c>
      <c r="AY41" s="244" t="str">
        <f>IF(Glutamine!$E33&gt;0,Glutamine!#REF!,"")</f>
        <v/>
      </c>
      <c r="AZ41" s="244" t="str">
        <f>IF(Glutamine!$E33&gt;0,Glutamine!#REF!,"")</f>
        <v/>
      </c>
      <c r="BA41" s="244" t="str">
        <f>IF(Glutamine!$E33&gt;0,Glutamine!#REF!,"")</f>
        <v/>
      </c>
      <c r="BB41" s="244" t="str">
        <f>IF(Glutamine!$E33&gt;0,Glutamine!#REF!,"")</f>
        <v/>
      </c>
      <c r="BC41" s="244" t="str">
        <f>IF(Glutamine!$E33&gt;0,Glutamine!#REF!,"")</f>
        <v/>
      </c>
      <c r="BD41" s="244" t="str">
        <f>IF(Glutamine!$E33&gt;0,Glutamine!#REF!,"")</f>
        <v/>
      </c>
      <c r="BE41" s="244" t="str">
        <f>IF(Glutamine!$E33&gt;0,Glutamine!#REF!,"")</f>
        <v/>
      </c>
      <c r="BF41" s="244" t="str">
        <f>IF(Glutamine!$E33&gt;0,Glutamine!#REF!,"")</f>
        <v/>
      </c>
      <c r="BG41" s="244" t="str">
        <f>IF(Glutamine!$E33&gt;0,Glutamine!#REF!,"")</f>
        <v/>
      </c>
      <c r="BH41" s="244" t="str">
        <f>IF(Glutamine!$E33&gt;0,Glutamine!#REF!,"")</f>
        <v/>
      </c>
      <c r="BI41" s="244" t="str">
        <f>IF(Glutamine!$E33&gt;0,Glutamine!#REF!,"")</f>
        <v/>
      </c>
      <c r="BJ41" s="244" t="str">
        <f>IF(Glutamine!$E33&gt;0,Glutamine!#REF!,"")</f>
        <v/>
      </c>
      <c r="BK41" s="244" t="str">
        <f>IF(Glutamine!$E33&gt;0,Glutamine!#REF!,"")</f>
        <v/>
      </c>
      <c r="BL41" s="244" t="str">
        <f>IF(Glutamine!$E33&gt;0,Glutamine!#REF!,"")</f>
        <v/>
      </c>
      <c r="BM41" s="244" t="str">
        <f>IF(Glutamine!$E33&gt;0,Glutamine!#REF!,"")</f>
        <v/>
      </c>
      <c r="BN41" s="244" t="str">
        <f>IF(Glutamine!$E33&gt;0,'In Process Calc.'!B34,"")</f>
        <v/>
      </c>
      <c r="BO41" s="244" t="str">
        <f>IF(Glutamine!$E33&gt;0,'In Process Calc.'!C34,"")</f>
        <v/>
      </c>
    </row>
    <row r="42" spans="1:67">
      <c r="A42" s="238" t="str">
        <f>IF(Glutamine!$E34&gt;0,Glutamine!$B$1,"")</f>
        <v/>
      </c>
      <c r="B42" s="238" t="str">
        <f>IF(Glutamine!$E34&gt;0,Glutamine!A33+0.1,"")</f>
        <v/>
      </c>
      <c r="C42" s="242" t="str">
        <f>IF(Glutamine!$E34&gt;0,Glutamine!B33,"")</f>
        <v/>
      </c>
      <c r="D42" s="247" t="str">
        <f>IF(Glutamine!$E34&gt;0,Glutamine!C33,"")</f>
        <v/>
      </c>
      <c r="E42" s="238" t="str">
        <f>IF(Glutamine!$E34&gt;0,Glutamine!D33,"")</f>
        <v/>
      </c>
      <c r="F42" s="238" t="str">
        <f>IF(Glutamine!$E34&gt;0,Glutamine!E33,"")</f>
        <v/>
      </c>
      <c r="G42" s="238" t="str">
        <f>IF(Glutamine!$E34&gt;0,Glutamine!G33,"")</f>
        <v/>
      </c>
      <c r="H42" s="243" t="str">
        <f>IF(Glutamine!$E34&gt;0,Glutamine!H33,"")</f>
        <v/>
      </c>
      <c r="I42" s="243" t="str">
        <f>IF(Glutamine!$E34&gt;0,Glutamine!I33,"")</f>
        <v/>
      </c>
      <c r="J42" s="243" t="str">
        <f>IF(Glutamine!$E34&gt;0,Glutamine!J33,"")</f>
        <v/>
      </c>
      <c r="K42" s="243" t="str">
        <f>IF(Glutamine!$E34&gt;0,Glutamine!K33,"")</f>
        <v/>
      </c>
      <c r="L42" s="238" t="str">
        <f>IF(Glutamine!$E34&gt;0,Glutamine!L33,"")</f>
        <v/>
      </c>
      <c r="M42" s="238" t="str">
        <f>IF(Glutamine!$E34&gt;0,Glutamine!M33,"")</f>
        <v/>
      </c>
      <c r="N42" s="238" t="str">
        <f>IF(Glutamine!$E34&gt;0,Glutamine!N33,"")</f>
        <v/>
      </c>
      <c r="O42" s="238" t="str">
        <f>IF(Glutamine!$E34&gt;0,Glutamine!O33,"")</f>
        <v/>
      </c>
      <c r="P42" s="238" t="str">
        <f>IF(Glutamine!$E34&gt;0,Glutamine!P33,"")</f>
        <v/>
      </c>
      <c r="Q42" s="238" t="str">
        <f>IF(Glutamine!$E34&gt;0,Glutamine!Q33,"")</f>
        <v/>
      </c>
      <c r="R42" s="238" t="str">
        <f>IF(Glutamine!$E34&gt;0,Glutamine!R33,"")</f>
        <v/>
      </c>
      <c r="S42" s="238" t="str">
        <f>IF(Glutamine!$E34&gt;0,Glutamine!S33,"")</f>
        <v/>
      </c>
      <c r="T42" s="244" t="str">
        <f>IF(Glutamine!$E34&gt;0,Glutamine!T33+Glutamine!$E34*Glutamine!#REF!/'In Process Calc.'!$J36,"")</f>
        <v/>
      </c>
      <c r="U42" s="244" t="str">
        <f>IF(Glutamine!$E34&gt;0,Glutamine!U33+Glutamine!$E34*Glutamine!#REF!/'In Process Calc.'!$J36,"")</f>
        <v/>
      </c>
      <c r="V42" s="244" t="str">
        <f>IF(Glutamine!$E34&gt;0,Glutamine!V33+Glutamine!$E34*Glutamine!#REF!/'In Process Calc.'!$J36,"")</f>
        <v/>
      </c>
      <c r="W42" s="244" t="str">
        <f>IF(Glutamine!$E34&gt;0,Glutamine!W33+Glutamine!$E34*Glutamine!#REF!/'In Process Calc.'!$J36,"")</f>
        <v/>
      </c>
      <c r="X42" s="244" t="str">
        <f>IF(Glutamine!$E34&gt;0,Glutamine!X33+Glutamine!$E34*Glutamine!#REF!/'In Process Calc.'!$J36,"")</f>
        <v/>
      </c>
      <c r="Y42" s="244" t="str">
        <f>IF(Glutamine!$E34&gt;0,Glutamine!Y33+Glutamine!$E34*Glutamine!#REF!/'In Process Calc.'!$J36,"")</f>
        <v/>
      </c>
      <c r="Z42" s="244" t="str">
        <f>IF(Glutamine!$E34&gt;0,Glutamine!Z33+Glutamine!$E34*Glutamine!#REF!/'In Process Calc.'!$J36,"")</f>
        <v/>
      </c>
      <c r="AA42" s="244" t="str">
        <f>IF(Glutamine!$E34&gt;0,Glutamine!AA33+Glutamine!$E34*Glutamine!#REF!/'In Process Calc.'!$J36,"")</f>
        <v/>
      </c>
      <c r="AB42" s="244" t="str">
        <f>IF(Glutamine!$E34&gt;0,Glutamine!AB33+Glutamine!$E34*Glutamine!#REF!/'In Process Calc.'!$J36,"")</f>
        <v/>
      </c>
      <c r="AC42" s="244" t="str">
        <f>IF(Glutamine!$E34&gt;0,Glutamine!AC33+Glutamine!$E34*Glutamine!#REF!/'In Process Calc.'!$J36,"")</f>
        <v/>
      </c>
      <c r="AD42" s="244" t="str">
        <f>IF(Glutamine!$E34&gt;0,Glutamine!AD33+Glutamine!$E34*Glutamine!#REF!/'In Process Calc.'!$J36,"")</f>
        <v/>
      </c>
      <c r="AE42" s="244" t="str">
        <f>IF(Glutamine!$E34&gt;0,Glutamine!AE33+Glutamine!$E34*Glutamine!#REF!/'In Process Calc.'!$J36,"")</f>
        <v/>
      </c>
      <c r="AF42" s="244" t="str">
        <f>IF(Glutamine!$E34&gt;0,Glutamine!AF33+Glutamine!$E34*Glutamine!#REF!/'In Process Calc.'!$J36,"")</f>
        <v/>
      </c>
      <c r="AG42" s="244" t="str">
        <f>IF(Glutamine!$E34&gt;0,Glutamine!AG33+Glutamine!$E34*Glutamine!#REF!/'In Process Calc.'!$J36,"")</f>
        <v/>
      </c>
      <c r="AH42" s="244" t="str">
        <f>IF(Glutamine!$E34&gt;0,Glutamine!AH33+Glutamine!$E34*Glutamine!#REF!/'In Process Calc.'!$J36,"")</f>
        <v/>
      </c>
      <c r="AI42" s="244" t="str">
        <f>IF(Glutamine!$E34&gt;0,Glutamine!AI33+Glutamine!$E34*Glutamine!#REF!/'In Process Calc.'!$J36,"")</f>
        <v/>
      </c>
      <c r="AJ42" s="244" t="str">
        <f>IF(Glutamine!$E34&gt;0,Glutamine!AJ33+Glutamine!$E34*Glutamine!#REF!/'In Process Calc.'!$J36,"")</f>
        <v/>
      </c>
      <c r="AK42" s="244" t="str">
        <f>IF(Glutamine!$E34&gt;0,Glutamine!AK33+Glutamine!$E34*Glutamine!#REF!/'In Process Calc.'!$J36,"")</f>
        <v/>
      </c>
      <c r="AL42" s="244" t="str">
        <f>IF(Glutamine!$E34&gt;0,Glutamine!AL33+Glutamine!$E34*Glutamine!#REF!/'In Process Calc.'!$J36,"")</f>
        <v/>
      </c>
      <c r="AM42" s="244" t="str">
        <f>IF(Glutamine!$E34&gt;0,Glutamine!AM33+Glutamine!$E34*Glutamine!#REF!/'In Process Calc.'!$J36,"")</f>
        <v/>
      </c>
      <c r="AN42" s="244" t="str">
        <f>IF(Glutamine!$E34&gt;0,Glutamine!AN33+Glutamine!$E34*Glutamine!#REF!/'In Process Calc.'!$J36,"")</f>
        <v/>
      </c>
      <c r="AO42" s="244" t="str">
        <f>IF(Glutamine!$E34&gt;0,Glutamine!AO33+Glutamine!$E34*Glutamine!#REF!/'In Process Calc.'!$J36,"")</f>
        <v/>
      </c>
      <c r="AP42" s="244" t="str">
        <f>IF(Glutamine!$E34&gt;0,Glutamine!AP33+Glutamine!$E34*Glutamine!AQ33/'In Process Calc.'!$J36,"")</f>
        <v/>
      </c>
      <c r="AQ42" s="244" t="str">
        <f>IF(Glutamine!$E34&gt;0,Glutamine!#REF!+Glutamine!$E34*Glutamine!AR33/'In Process Calc.'!$J36,"")</f>
        <v/>
      </c>
      <c r="AR42" s="244" t="str">
        <f>IF(Glutamine!$E34&gt;0,Glutamine!#REF!,"")</f>
        <v/>
      </c>
      <c r="AS42" s="244" t="str">
        <f>IF(Glutamine!$E34&gt;0,Glutamine!#REF!,"")</f>
        <v/>
      </c>
      <c r="AT42" s="244" t="str">
        <f>IF(Glutamine!$E34&gt;0,Glutamine!#REF!,"")</f>
        <v/>
      </c>
      <c r="AU42" s="244" t="str">
        <f>IF(Glutamine!$E34&gt;0,Glutamine!#REF!,"")</f>
        <v/>
      </c>
      <c r="AV42" s="244" t="str">
        <f>IF(Glutamine!$E34&gt;0,Glutamine!#REF!,"")</f>
        <v/>
      </c>
      <c r="AW42" s="244" t="str">
        <f>IF(Glutamine!$E34&gt;0,Glutamine!#REF!,"")</f>
        <v/>
      </c>
      <c r="AX42" s="244" t="str">
        <f>IF(Glutamine!$E34&gt;0,Glutamine!#REF!,"")</f>
        <v/>
      </c>
      <c r="AY42" s="244" t="str">
        <f>IF(Glutamine!$E34&gt;0,Glutamine!#REF!,"")</f>
        <v/>
      </c>
      <c r="AZ42" s="244" t="str">
        <f>IF(Glutamine!$E34&gt;0,Glutamine!#REF!,"")</f>
        <v/>
      </c>
      <c r="BA42" s="244" t="str">
        <f>IF(Glutamine!$E34&gt;0,Glutamine!#REF!,"")</f>
        <v/>
      </c>
      <c r="BB42" s="244" t="str">
        <f>IF(Glutamine!$E34&gt;0,Glutamine!#REF!,"")</f>
        <v/>
      </c>
      <c r="BC42" s="244" t="str">
        <f>IF(Glutamine!$E34&gt;0,Glutamine!#REF!,"")</f>
        <v/>
      </c>
      <c r="BD42" s="244" t="str">
        <f>IF(Glutamine!$E34&gt;0,Glutamine!#REF!,"")</f>
        <v/>
      </c>
      <c r="BE42" s="244" t="str">
        <f>IF(Glutamine!$E34&gt;0,Glutamine!#REF!,"")</f>
        <v/>
      </c>
      <c r="BF42" s="244" t="str">
        <f>IF(Glutamine!$E34&gt;0,Glutamine!#REF!,"")</f>
        <v/>
      </c>
      <c r="BG42" s="244" t="str">
        <f>IF(Glutamine!$E34&gt;0,Glutamine!#REF!,"")</f>
        <v/>
      </c>
      <c r="BH42" s="244" t="str">
        <f>IF(Glutamine!$E34&gt;0,Glutamine!#REF!,"")</f>
        <v/>
      </c>
      <c r="BI42" s="244" t="str">
        <f>IF(Glutamine!$E34&gt;0,Glutamine!#REF!,"")</f>
        <v/>
      </c>
      <c r="BJ42" s="244" t="str">
        <f>IF(Glutamine!$E34&gt;0,Glutamine!#REF!,"")</f>
        <v/>
      </c>
      <c r="BK42" s="244" t="str">
        <f>IF(Glutamine!$E34&gt;0,Glutamine!#REF!,"")</f>
        <v/>
      </c>
      <c r="BL42" s="244" t="str">
        <f>IF(Glutamine!$E34&gt;0,Glutamine!#REF!,"")</f>
        <v/>
      </c>
      <c r="BM42" s="244" t="str">
        <f>IF(Glutamine!$E34&gt;0,Glutamine!#REF!,"")</f>
        <v/>
      </c>
      <c r="BN42" s="244" t="str">
        <f>IF(Glutamine!$E34&gt;0,'In Process Calc.'!B35,"")</f>
        <v/>
      </c>
      <c r="BO42" s="244" t="str">
        <f>IF(Glutamine!$E34&gt;0,'In Process Calc.'!C35,"")</f>
        <v/>
      </c>
    </row>
    <row r="43" spans="1:67">
      <c r="A43" s="238" t="str">
        <f>IF(Glutamine!$E35&gt;0,Glutamine!$B$1,"")</f>
        <v/>
      </c>
      <c r="B43" s="238" t="str">
        <f>IF(Glutamine!$E35&gt;0,Glutamine!A34+0.1,"")</f>
        <v/>
      </c>
      <c r="C43" s="242" t="str">
        <f>IF(Glutamine!$E35&gt;0,Glutamine!B34,"")</f>
        <v/>
      </c>
      <c r="D43" s="247" t="str">
        <f>IF(Glutamine!$E35&gt;0,Glutamine!C34,"")</f>
        <v/>
      </c>
      <c r="E43" s="238" t="str">
        <f>IF(Glutamine!$E35&gt;0,Glutamine!D34,"")</f>
        <v/>
      </c>
      <c r="F43" s="238" t="str">
        <f>IF(Glutamine!$E35&gt;0,Glutamine!E34,"")</f>
        <v/>
      </c>
      <c r="G43" s="238" t="str">
        <f>IF(Glutamine!$E35&gt;0,Glutamine!G34,"")</f>
        <v/>
      </c>
      <c r="H43" s="243" t="str">
        <f>IF(Glutamine!$E35&gt;0,Glutamine!H34,"")</f>
        <v/>
      </c>
      <c r="I43" s="243" t="str">
        <f>IF(Glutamine!$E35&gt;0,Glutamine!I34,"")</f>
        <v/>
      </c>
      <c r="J43" s="243" t="str">
        <f>IF(Glutamine!$E35&gt;0,Glutamine!J34,"")</f>
        <v/>
      </c>
      <c r="K43" s="243" t="str">
        <f>IF(Glutamine!$E35&gt;0,Glutamine!K34,"")</f>
        <v/>
      </c>
      <c r="L43" s="238" t="str">
        <f>IF(Glutamine!$E35&gt;0,Glutamine!L34,"")</f>
        <v/>
      </c>
      <c r="M43" s="238" t="str">
        <f>IF(Glutamine!$E35&gt;0,Glutamine!M34,"")</f>
        <v/>
      </c>
      <c r="N43" s="238" t="str">
        <f>IF(Glutamine!$E35&gt;0,Glutamine!N34,"")</f>
        <v/>
      </c>
      <c r="O43" s="238" t="str">
        <f>IF(Glutamine!$E35&gt;0,Glutamine!O34,"")</f>
        <v/>
      </c>
      <c r="P43" s="238" t="str">
        <f>IF(Glutamine!$E35&gt;0,Glutamine!P34,"")</f>
        <v/>
      </c>
      <c r="Q43" s="238" t="str">
        <f>IF(Glutamine!$E35&gt;0,Glutamine!Q34,"")</f>
        <v/>
      </c>
      <c r="R43" s="238" t="str">
        <f>IF(Glutamine!$E35&gt;0,Glutamine!R34,"")</f>
        <v/>
      </c>
      <c r="S43" s="238" t="str">
        <f>IF(Glutamine!$E35&gt;0,Glutamine!S34,"")</f>
        <v/>
      </c>
      <c r="T43" s="244" t="str">
        <f>IF(Glutamine!$E35&gt;0,Glutamine!T34+Glutamine!$E35*Glutamine!#REF!/'In Process Calc.'!$J37,"")</f>
        <v/>
      </c>
      <c r="U43" s="244" t="str">
        <f>IF(Glutamine!$E35&gt;0,Glutamine!U34+Glutamine!$E35*Glutamine!#REF!/'In Process Calc.'!$J37,"")</f>
        <v/>
      </c>
      <c r="V43" s="244" t="str">
        <f>IF(Glutamine!$E35&gt;0,Glutamine!V34+Glutamine!$E35*Glutamine!#REF!/'In Process Calc.'!$J37,"")</f>
        <v/>
      </c>
      <c r="W43" s="244" t="str">
        <f>IF(Glutamine!$E35&gt;0,Glutamine!W34+Glutamine!$E35*Glutamine!#REF!/'In Process Calc.'!$J37,"")</f>
        <v/>
      </c>
      <c r="X43" s="244" t="str">
        <f>IF(Glutamine!$E35&gt;0,Glutamine!X34+Glutamine!$E35*Glutamine!#REF!/'In Process Calc.'!$J37,"")</f>
        <v/>
      </c>
      <c r="Y43" s="244" t="str">
        <f>IF(Glutamine!$E35&gt;0,Glutamine!Y34+Glutamine!$E35*Glutamine!#REF!/'In Process Calc.'!$J37,"")</f>
        <v/>
      </c>
      <c r="Z43" s="244" t="str">
        <f>IF(Glutamine!$E35&gt;0,Glutamine!Z34+Glutamine!$E35*Glutamine!#REF!/'In Process Calc.'!$J37,"")</f>
        <v/>
      </c>
      <c r="AA43" s="244" t="str">
        <f>IF(Glutamine!$E35&gt;0,Glutamine!AA34+Glutamine!$E35*Glutamine!#REF!/'In Process Calc.'!$J37,"")</f>
        <v/>
      </c>
      <c r="AB43" s="244" t="str">
        <f>IF(Glutamine!$E35&gt;0,Glutamine!AB34+Glutamine!$E35*Glutamine!#REF!/'In Process Calc.'!$J37,"")</f>
        <v/>
      </c>
      <c r="AC43" s="244" t="str">
        <f>IF(Glutamine!$E35&gt;0,Glutamine!AC34+Glutamine!$E35*Glutamine!#REF!/'In Process Calc.'!$J37,"")</f>
        <v/>
      </c>
      <c r="AD43" s="244" t="str">
        <f>IF(Glutamine!$E35&gt;0,Glutamine!AD34+Glutamine!$E35*Glutamine!#REF!/'In Process Calc.'!$J37,"")</f>
        <v/>
      </c>
      <c r="AE43" s="244" t="str">
        <f>IF(Glutamine!$E35&gt;0,Glutamine!AE34+Glutamine!$E35*Glutamine!#REF!/'In Process Calc.'!$J37,"")</f>
        <v/>
      </c>
      <c r="AF43" s="244" t="str">
        <f>IF(Glutamine!$E35&gt;0,Glutamine!AF34+Glutamine!$E35*Glutamine!#REF!/'In Process Calc.'!$J37,"")</f>
        <v/>
      </c>
      <c r="AG43" s="244" t="str">
        <f>IF(Glutamine!$E35&gt;0,Glutamine!AG34+Glutamine!$E35*Glutamine!#REF!/'In Process Calc.'!$J37,"")</f>
        <v/>
      </c>
      <c r="AH43" s="244" t="str">
        <f>IF(Glutamine!$E35&gt;0,Glutamine!AH34+Glutamine!$E35*Glutamine!#REF!/'In Process Calc.'!$J37,"")</f>
        <v/>
      </c>
      <c r="AI43" s="244" t="str">
        <f>IF(Glutamine!$E35&gt;0,Glutamine!AI34+Glutamine!$E35*Glutamine!#REF!/'In Process Calc.'!$J37,"")</f>
        <v/>
      </c>
      <c r="AJ43" s="244" t="str">
        <f>IF(Glutamine!$E35&gt;0,Glutamine!AJ34+Glutamine!$E35*Glutamine!#REF!/'In Process Calc.'!$J37,"")</f>
        <v/>
      </c>
      <c r="AK43" s="244" t="str">
        <f>IF(Glutamine!$E35&gt;0,Glutamine!AK34+Glutamine!$E35*Glutamine!#REF!/'In Process Calc.'!$J37,"")</f>
        <v/>
      </c>
      <c r="AL43" s="244" t="str">
        <f>IF(Glutamine!$E35&gt;0,Glutamine!AL34+Glutamine!$E35*Glutamine!#REF!/'In Process Calc.'!$J37,"")</f>
        <v/>
      </c>
      <c r="AM43" s="244" t="str">
        <f>IF(Glutamine!$E35&gt;0,Glutamine!AM34+Glutamine!$E35*Glutamine!#REF!/'In Process Calc.'!$J37,"")</f>
        <v/>
      </c>
      <c r="AN43" s="244" t="str">
        <f>IF(Glutamine!$E35&gt;0,Glutamine!AN34+Glutamine!$E35*Glutamine!#REF!/'In Process Calc.'!$J37,"")</f>
        <v/>
      </c>
      <c r="AO43" s="244" t="str">
        <f>IF(Glutamine!$E35&gt;0,Glutamine!AO34+Glutamine!$E35*Glutamine!#REF!/'In Process Calc.'!$J37,"")</f>
        <v/>
      </c>
      <c r="AP43" s="244" t="str">
        <f>IF(Glutamine!$E35&gt;0,Glutamine!AP34+Glutamine!$E35*Glutamine!AQ34/'In Process Calc.'!$J37,"")</f>
        <v/>
      </c>
      <c r="AQ43" s="244" t="str">
        <f>IF(Glutamine!$E35&gt;0,Glutamine!#REF!+Glutamine!$E35*Glutamine!AR34/'In Process Calc.'!$J37,"")</f>
        <v/>
      </c>
      <c r="AR43" s="244" t="str">
        <f>IF(Glutamine!$E35&gt;0,Glutamine!#REF!,"")</f>
        <v/>
      </c>
      <c r="AS43" s="244" t="str">
        <f>IF(Glutamine!$E35&gt;0,Glutamine!#REF!,"")</f>
        <v/>
      </c>
      <c r="AT43" s="244" t="str">
        <f>IF(Glutamine!$E35&gt;0,Glutamine!#REF!,"")</f>
        <v/>
      </c>
      <c r="AU43" s="244" t="str">
        <f>IF(Glutamine!$E35&gt;0,Glutamine!#REF!,"")</f>
        <v/>
      </c>
      <c r="AV43" s="244" t="str">
        <f>IF(Glutamine!$E35&gt;0,Glutamine!#REF!,"")</f>
        <v/>
      </c>
      <c r="AW43" s="244" t="str">
        <f>IF(Glutamine!$E35&gt;0,Glutamine!#REF!,"")</f>
        <v/>
      </c>
      <c r="AX43" s="244" t="str">
        <f>IF(Glutamine!$E35&gt;0,Glutamine!#REF!,"")</f>
        <v/>
      </c>
      <c r="AY43" s="244" t="str">
        <f>IF(Glutamine!$E35&gt;0,Glutamine!#REF!,"")</f>
        <v/>
      </c>
      <c r="AZ43" s="244" t="str">
        <f>IF(Glutamine!$E35&gt;0,Glutamine!#REF!,"")</f>
        <v/>
      </c>
      <c r="BA43" s="244" t="str">
        <f>IF(Glutamine!$E35&gt;0,Glutamine!#REF!,"")</f>
        <v/>
      </c>
      <c r="BB43" s="244" t="str">
        <f>IF(Glutamine!$E35&gt;0,Glutamine!#REF!,"")</f>
        <v/>
      </c>
      <c r="BC43" s="244" t="str">
        <f>IF(Glutamine!$E35&gt;0,Glutamine!#REF!,"")</f>
        <v/>
      </c>
      <c r="BD43" s="244" t="str">
        <f>IF(Glutamine!$E35&gt;0,Glutamine!#REF!,"")</f>
        <v/>
      </c>
      <c r="BE43" s="244" t="str">
        <f>IF(Glutamine!$E35&gt;0,Glutamine!#REF!,"")</f>
        <v/>
      </c>
      <c r="BF43" s="244" t="str">
        <f>IF(Glutamine!$E35&gt;0,Glutamine!#REF!,"")</f>
        <v/>
      </c>
      <c r="BG43" s="244" t="str">
        <f>IF(Glutamine!$E35&gt;0,Glutamine!#REF!,"")</f>
        <v/>
      </c>
      <c r="BH43" s="244" t="str">
        <f>IF(Glutamine!$E35&gt;0,Glutamine!#REF!,"")</f>
        <v/>
      </c>
      <c r="BI43" s="244" t="str">
        <f>IF(Glutamine!$E35&gt;0,Glutamine!#REF!,"")</f>
        <v/>
      </c>
      <c r="BJ43" s="244" t="str">
        <f>IF(Glutamine!$E35&gt;0,Glutamine!#REF!,"")</f>
        <v/>
      </c>
      <c r="BK43" s="244" t="str">
        <f>IF(Glutamine!$E35&gt;0,Glutamine!#REF!,"")</f>
        <v/>
      </c>
      <c r="BL43" s="244" t="str">
        <f>IF(Glutamine!$E35&gt;0,Glutamine!#REF!,"")</f>
        <v/>
      </c>
      <c r="BM43" s="244" t="str">
        <f>IF(Glutamine!$E35&gt;0,Glutamine!#REF!,"")</f>
        <v/>
      </c>
      <c r="BN43" s="244" t="str">
        <f>IF(Glutamine!$E35&gt;0,'In Process Calc.'!B36,"")</f>
        <v/>
      </c>
      <c r="BO43" s="244" t="str">
        <f>IF(Glutamine!$E35&gt;0,'In Process Calc.'!C36,"")</f>
        <v/>
      </c>
    </row>
    <row r="44" spans="1:67">
      <c r="A44" s="238" t="str">
        <f>IF(Glutamine!$E36&gt;0,Glutamine!$B$1,"")</f>
        <v/>
      </c>
      <c r="B44" s="238" t="str">
        <f>IF(Glutamine!$E36&gt;0,Glutamine!A35+0.1,"")</f>
        <v/>
      </c>
      <c r="C44" s="242" t="str">
        <f>IF(Glutamine!$E36&gt;0,Glutamine!B35,"")</f>
        <v/>
      </c>
      <c r="D44" s="247" t="str">
        <f>IF(Glutamine!$E36&gt;0,Glutamine!C35,"")</f>
        <v/>
      </c>
      <c r="E44" s="238" t="str">
        <f>IF(Glutamine!$E36&gt;0,Glutamine!D35,"")</f>
        <v/>
      </c>
      <c r="F44" s="238" t="str">
        <f>IF(Glutamine!$E36&gt;0,Glutamine!E35,"")</f>
        <v/>
      </c>
      <c r="G44" s="238" t="str">
        <f>IF(Glutamine!$E36&gt;0,Glutamine!G35,"")</f>
        <v/>
      </c>
      <c r="H44" s="243" t="str">
        <f>IF(Glutamine!$E36&gt;0,Glutamine!H35,"")</f>
        <v/>
      </c>
      <c r="I44" s="243" t="str">
        <f>IF(Glutamine!$E36&gt;0,Glutamine!I35,"")</f>
        <v/>
      </c>
      <c r="J44" s="243" t="str">
        <f>IF(Glutamine!$E36&gt;0,Glutamine!J35,"")</f>
        <v/>
      </c>
      <c r="K44" s="243" t="str">
        <f>IF(Glutamine!$E36&gt;0,Glutamine!K35,"")</f>
        <v/>
      </c>
      <c r="L44" s="238" t="str">
        <f>IF(Glutamine!$E36&gt;0,Glutamine!L35,"")</f>
        <v/>
      </c>
      <c r="M44" s="238" t="str">
        <f>IF(Glutamine!$E36&gt;0,Glutamine!M35,"")</f>
        <v/>
      </c>
      <c r="N44" s="238" t="str">
        <f>IF(Glutamine!$E36&gt;0,Glutamine!N35,"")</f>
        <v/>
      </c>
      <c r="O44" s="238" t="str">
        <f>IF(Glutamine!$E36&gt;0,Glutamine!O35,"")</f>
        <v/>
      </c>
      <c r="P44" s="238" t="str">
        <f>IF(Glutamine!$E36&gt;0,Glutamine!P35,"")</f>
        <v/>
      </c>
      <c r="Q44" s="238" t="str">
        <f>IF(Glutamine!$E36&gt;0,Glutamine!Q35,"")</f>
        <v/>
      </c>
      <c r="R44" s="238" t="str">
        <f>IF(Glutamine!$E36&gt;0,Glutamine!R35,"")</f>
        <v/>
      </c>
      <c r="S44" s="238" t="str">
        <f>IF(Glutamine!$E36&gt;0,Glutamine!S35,"")</f>
        <v/>
      </c>
      <c r="T44" s="244" t="str">
        <f>IF(Glutamine!$E36&gt;0,Glutamine!T35+Glutamine!$E36*Glutamine!#REF!/'In Process Calc.'!$J38,"")</f>
        <v/>
      </c>
      <c r="U44" s="244" t="str">
        <f>IF(Glutamine!$E36&gt;0,Glutamine!U35+Glutamine!$E36*Glutamine!#REF!/'In Process Calc.'!$J38,"")</f>
        <v/>
      </c>
      <c r="V44" s="244" t="str">
        <f>IF(Glutamine!$E36&gt;0,Glutamine!V35+Glutamine!$E36*Glutamine!#REF!/'In Process Calc.'!$J38,"")</f>
        <v/>
      </c>
      <c r="W44" s="244" t="str">
        <f>IF(Glutamine!$E36&gt;0,Glutamine!W35+Glutamine!$E36*Glutamine!#REF!/'In Process Calc.'!$J38,"")</f>
        <v/>
      </c>
      <c r="X44" s="244" t="str">
        <f>IF(Glutamine!$E36&gt;0,Glutamine!X35+Glutamine!$E36*Glutamine!#REF!/'In Process Calc.'!$J38,"")</f>
        <v/>
      </c>
      <c r="Y44" s="244" t="str">
        <f>IF(Glutamine!$E36&gt;0,Glutamine!Y35+Glutamine!$E36*Glutamine!#REF!/'In Process Calc.'!$J38,"")</f>
        <v/>
      </c>
      <c r="Z44" s="244" t="str">
        <f>IF(Glutamine!$E36&gt;0,Glutamine!Z35+Glutamine!$E36*Glutamine!#REF!/'In Process Calc.'!$J38,"")</f>
        <v/>
      </c>
      <c r="AA44" s="244" t="str">
        <f>IF(Glutamine!$E36&gt;0,Glutamine!AA35+Glutamine!$E36*Glutamine!#REF!/'In Process Calc.'!$J38,"")</f>
        <v/>
      </c>
      <c r="AB44" s="244" t="str">
        <f>IF(Glutamine!$E36&gt;0,Glutamine!AB35+Glutamine!$E36*Glutamine!#REF!/'In Process Calc.'!$J38,"")</f>
        <v/>
      </c>
      <c r="AC44" s="244" t="str">
        <f>IF(Glutamine!$E36&gt;0,Glutamine!AC35+Glutamine!$E36*Glutamine!#REF!/'In Process Calc.'!$J38,"")</f>
        <v/>
      </c>
      <c r="AD44" s="244" t="str">
        <f>IF(Glutamine!$E36&gt;0,Glutamine!AD35+Glutamine!$E36*Glutamine!#REF!/'In Process Calc.'!$J38,"")</f>
        <v/>
      </c>
      <c r="AE44" s="244" t="str">
        <f>IF(Glutamine!$E36&gt;0,Glutamine!AE35+Glutamine!$E36*Glutamine!#REF!/'In Process Calc.'!$J38,"")</f>
        <v/>
      </c>
      <c r="AF44" s="244" t="str">
        <f>IF(Glutamine!$E36&gt;0,Glutamine!AF35+Glutamine!$E36*Glutamine!#REF!/'In Process Calc.'!$J38,"")</f>
        <v/>
      </c>
      <c r="AG44" s="244" t="str">
        <f>IF(Glutamine!$E36&gt;0,Glutamine!AG35+Glutamine!$E36*Glutamine!#REF!/'In Process Calc.'!$J38,"")</f>
        <v/>
      </c>
      <c r="AH44" s="244" t="str">
        <f>IF(Glutamine!$E36&gt;0,Glutamine!AH35+Glutamine!$E36*Glutamine!#REF!/'In Process Calc.'!$J38,"")</f>
        <v/>
      </c>
      <c r="AI44" s="244" t="str">
        <f>IF(Glutamine!$E36&gt;0,Glutamine!AI35+Glutamine!$E36*Glutamine!#REF!/'In Process Calc.'!$J38,"")</f>
        <v/>
      </c>
      <c r="AJ44" s="244" t="str">
        <f>IF(Glutamine!$E36&gt;0,Glutamine!AJ35+Glutamine!$E36*Glutamine!#REF!/'In Process Calc.'!$J38,"")</f>
        <v/>
      </c>
      <c r="AK44" s="244" t="str">
        <f>IF(Glutamine!$E36&gt;0,Glutamine!AK35+Glutamine!$E36*Glutamine!#REF!/'In Process Calc.'!$J38,"")</f>
        <v/>
      </c>
      <c r="AL44" s="244" t="str">
        <f>IF(Glutamine!$E36&gt;0,Glutamine!AL35+Glutamine!$E36*Glutamine!#REF!/'In Process Calc.'!$J38,"")</f>
        <v/>
      </c>
      <c r="AM44" s="244" t="str">
        <f>IF(Glutamine!$E36&gt;0,Glutamine!AM35+Glutamine!$E36*Glutamine!#REF!/'In Process Calc.'!$J38,"")</f>
        <v/>
      </c>
      <c r="AN44" s="244" t="str">
        <f>IF(Glutamine!$E36&gt;0,Glutamine!AN35+Glutamine!$E36*Glutamine!#REF!/'In Process Calc.'!$J38,"")</f>
        <v/>
      </c>
      <c r="AO44" s="244" t="str">
        <f>IF(Glutamine!$E36&gt;0,Glutamine!AO35+Glutamine!$E36*Glutamine!#REF!/'In Process Calc.'!$J38,"")</f>
        <v/>
      </c>
      <c r="AP44" s="244" t="str">
        <f>IF(Glutamine!$E36&gt;0,Glutamine!AP35+Glutamine!$E36*Glutamine!AQ35/'In Process Calc.'!$J38,"")</f>
        <v/>
      </c>
      <c r="AQ44" s="244" t="str">
        <f>IF(Glutamine!$E36&gt;0,Glutamine!#REF!+Glutamine!$E36*Glutamine!AR35/'In Process Calc.'!$J38,"")</f>
        <v/>
      </c>
      <c r="AR44" s="244" t="str">
        <f>IF(Glutamine!$E36&gt;0,Glutamine!#REF!,"")</f>
        <v/>
      </c>
      <c r="AS44" s="244" t="str">
        <f>IF(Glutamine!$E36&gt;0,Glutamine!#REF!,"")</f>
        <v/>
      </c>
      <c r="AT44" s="244" t="str">
        <f>IF(Glutamine!$E36&gt;0,Glutamine!#REF!,"")</f>
        <v/>
      </c>
      <c r="AU44" s="244" t="str">
        <f>IF(Glutamine!$E36&gt;0,Glutamine!#REF!,"")</f>
        <v/>
      </c>
      <c r="AV44" s="244" t="str">
        <f>IF(Glutamine!$E36&gt;0,Glutamine!#REF!,"")</f>
        <v/>
      </c>
      <c r="AW44" s="244" t="str">
        <f>IF(Glutamine!$E36&gt;0,Glutamine!#REF!,"")</f>
        <v/>
      </c>
      <c r="AX44" s="244" t="str">
        <f>IF(Glutamine!$E36&gt;0,Glutamine!#REF!,"")</f>
        <v/>
      </c>
      <c r="AY44" s="244" t="str">
        <f>IF(Glutamine!$E36&gt;0,Glutamine!#REF!,"")</f>
        <v/>
      </c>
      <c r="AZ44" s="244" t="str">
        <f>IF(Glutamine!$E36&gt;0,Glutamine!#REF!,"")</f>
        <v/>
      </c>
      <c r="BA44" s="244" t="str">
        <f>IF(Glutamine!$E36&gt;0,Glutamine!#REF!,"")</f>
        <v/>
      </c>
      <c r="BB44" s="244" t="str">
        <f>IF(Glutamine!$E36&gt;0,Glutamine!#REF!,"")</f>
        <v/>
      </c>
      <c r="BC44" s="244" t="str">
        <f>IF(Glutamine!$E36&gt;0,Glutamine!#REF!,"")</f>
        <v/>
      </c>
      <c r="BD44" s="244" t="str">
        <f>IF(Glutamine!$E36&gt;0,Glutamine!#REF!,"")</f>
        <v/>
      </c>
      <c r="BE44" s="244" t="str">
        <f>IF(Glutamine!$E36&gt;0,Glutamine!#REF!,"")</f>
        <v/>
      </c>
      <c r="BF44" s="244" t="str">
        <f>IF(Glutamine!$E36&gt;0,Glutamine!#REF!,"")</f>
        <v/>
      </c>
      <c r="BG44" s="244" t="str">
        <f>IF(Glutamine!$E36&gt;0,Glutamine!#REF!,"")</f>
        <v/>
      </c>
      <c r="BH44" s="244" t="str">
        <f>IF(Glutamine!$E36&gt;0,Glutamine!#REF!,"")</f>
        <v/>
      </c>
      <c r="BI44" s="244" t="str">
        <f>IF(Glutamine!$E36&gt;0,Glutamine!#REF!,"")</f>
        <v/>
      </c>
      <c r="BJ44" s="244" t="str">
        <f>IF(Glutamine!$E36&gt;0,Glutamine!#REF!,"")</f>
        <v/>
      </c>
      <c r="BK44" s="244" t="str">
        <f>IF(Glutamine!$E36&gt;0,Glutamine!#REF!,"")</f>
        <v/>
      </c>
      <c r="BL44" s="244" t="str">
        <f>IF(Glutamine!$E36&gt;0,Glutamine!#REF!,"")</f>
        <v/>
      </c>
      <c r="BM44" s="244" t="str">
        <f>IF(Glutamine!$E36&gt;0,Glutamine!#REF!,"")</f>
        <v/>
      </c>
      <c r="BN44" s="244" t="str">
        <f>IF(Glutamine!$E36&gt;0,'In Process Calc.'!B37,"")</f>
        <v/>
      </c>
      <c r="BO44" s="244" t="str">
        <f>IF(Glutamine!$E36&gt;0,'In Process Calc.'!C37,"")</f>
        <v/>
      </c>
    </row>
    <row r="45" spans="1:67">
      <c r="A45" s="238" t="str">
        <f>IF(Glutamine!$E37&gt;0,Glutamine!$B$1,"")</f>
        <v/>
      </c>
      <c r="B45" s="238" t="str">
        <f>IF(Glutamine!$E37&gt;0,Glutamine!A36+0.1,"")</f>
        <v/>
      </c>
      <c r="C45" s="242" t="str">
        <f>IF(Glutamine!$E37&gt;0,Glutamine!B36,"")</f>
        <v/>
      </c>
      <c r="D45" s="247" t="str">
        <f>IF(Glutamine!$E37&gt;0,Glutamine!C36,"")</f>
        <v/>
      </c>
      <c r="E45" s="238" t="str">
        <f>IF(Glutamine!$E37&gt;0,Glutamine!D36,"")</f>
        <v/>
      </c>
      <c r="F45" s="238" t="str">
        <f>IF(Glutamine!$E37&gt;0,Glutamine!E36,"")</f>
        <v/>
      </c>
      <c r="G45" s="238" t="str">
        <f>IF(Glutamine!$E37&gt;0,Glutamine!G36,"")</f>
        <v/>
      </c>
      <c r="H45" s="243" t="str">
        <f>IF(Glutamine!$E37&gt;0,Glutamine!H36,"")</f>
        <v/>
      </c>
      <c r="I45" s="243" t="str">
        <f>IF(Glutamine!$E37&gt;0,Glutamine!I36,"")</f>
        <v/>
      </c>
      <c r="J45" s="243" t="str">
        <f>IF(Glutamine!$E37&gt;0,Glutamine!J36,"")</f>
        <v/>
      </c>
      <c r="K45" s="243" t="str">
        <f>IF(Glutamine!$E37&gt;0,Glutamine!K36,"")</f>
        <v/>
      </c>
      <c r="L45" s="238" t="str">
        <f>IF(Glutamine!$E37&gt;0,Glutamine!L36,"")</f>
        <v/>
      </c>
      <c r="M45" s="238" t="str">
        <f>IF(Glutamine!$E37&gt;0,Glutamine!M36,"")</f>
        <v/>
      </c>
      <c r="N45" s="238" t="str">
        <f>IF(Glutamine!$E37&gt;0,Glutamine!N36,"")</f>
        <v/>
      </c>
      <c r="O45" s="238" t="str">
        <f>IF(Glutamine!$E37&gt;0,Glutamine!O36,"")</f>
        <v/>
      </c>
      <c r="P45" s="238" t="str">
        <f>IF(Glutamine!$E37&gt;0,Glutamine!P36,"")</f>
        <v/>
      </c>
      <c r="Q45" s="238" t="str">
        <f>IF(Glutamine!$E37&gt;0,Glutamine!Q36,"")</f>
        <v/>
      </c>
      <c r="R45" s="238" t="str">
        <f>IF(Glutamine!$E37&gt;0,Glutamine!R36,"")</f>
        <v/>
      </c>
      <c r="S45" s="238" t="str">
        <f>IF(Glutamine!$E37&gt;0,Glutamine!S36,"")</f>
        <v/>
      </c>
      <c r="T45" s="244" t="str">
        <f>IF(Glutamine!$E37&gt;0,Glutamine!T36+Glutamine!$E37*Glutamine!#REF!/'In Process Calc.'!$J39,"")</f>
        <v/>
      </c>
      <c r="U45" s="244" t="str">
        <f>IF(Glutamine!$E37&gt;0,Glutamine!U36+Glutamine!$E37*Glutamine!#REF!/'In Process Calc.'!$J39,"")</f>
        <v/>
      </c>
      <c r="V45" s="244" t="str">
        <f>IF(Glutamine!$E37&gt;0,Glutamine!V36+Glutamine!$E37*Glutamine!#REF!/'In Process Calc.'!$J39,"")</f>
        <v/>
      </c>
      <c r="W45" s="244" t="str">
        <f>IF(Glutamine!$E37&gt;0,Glutamine!W36+Glutamine!$E37*Glutamine!#REF!/'In Process Calc.'!$J39,"")</f>
        <v/>
      </c>
      <c r="X45" s="244" t="str">
        <f>IF(Glutamine!$E37&gt;0,Glutamine!X36+Glutamine!$E37*Glutamine!#REF!/'In Process Calc.'!$J39,"")</f>
        <v/>
      </c>
      <c r="Y45" s="244" t="str">
        <f>IF(Glutamine!$E37&gt;0,Glutamine!Y36+Glutamine!$E37*Glutamine!#REF!/'In Process Calc.'!$J39,"")</f>
        <v/>
      </c>
      <c r="Z45" s="244" t="str">
        <f>IF(Glutamine!$E37&gt;0,Glutamine!Z36+Glutamine!$E37*Glutamine!#REF!/'In Process Calc.'!$J39,"")</f>
        <v/>
      </c>
      <c r="AA45" s="244" t="str">
        <f>IF(Glutamine!$E37&gt;0,Glutamine!AA36+Glutamine!$E37*Glutamine!#REF!/'In Process Calc.'!$J39,"")</f>
        <v/>
      </c>
      <c r="AB45" s="244" t="str">
        <f>IF(Glutamine!$E37&gt;0,Glutamine!AB36+Glutamine!$E37*Glutamine!#REF!/'In Process Calc.'!$J39,"")</f>
        <v/>
      </c>
      <c r="AC45" s="244" t="str">
        <f>IF(Glutamine!$E37&gt;0,Glutamine!AC36+Glutamine!$E37*Glutamine!#REF!/'In Process Calc.'!$J39,"")</f>
        <v/>
      </c>
      <c r="AD45" s="244" t="str">
        <f>IF(Glutamine!$E37&gt;0,Glutamine!AD36+Glutamine!$E37*Glutamine!#REF!/'In Process Calc.'!$J39,"")</f>
        <v/>
      </c>
      <c r="AE45" s="244" t="str">
        <f>IF(Glutamine!$E37&gt;0,Glutamine!AE36+Glutamine!$E37*Glutamine!#REF!/'In Process Calc.'!$J39,"")</f>
        <v/>
      </c>
      <c r="AF45" s="244" t="str">
        <f>IF(Glutamine!$E37&gt;0,Glutamine!AF36+Glutamine!$E37*Glutamine!#REF!/'In Process Calc.'!$J39,"")</f>
        <v/>
      </c>
      <c r="AG45" s="244" t="str">
        <f>IF(Glutamine!$E37&gt;0,Glutamine!AG36+Glutamine!$E37*Glutamine!#REF!/'In Process Calc.'!$J39,"")</f>
        <v/>
      </c>
      <c r="AH45" s="244" t="str">
        <f>IF(Glutamine!$E37&gt;0,Glutamine!AH36+Glutamine!$E37*Glutamine!#REF!/'In Process Calc.'!$J39,"")</f>
        <v/>
      </c>
      <c r="AI45" s="244" t="str">
        <f>IF(Glutamine!$E37&gt;0,Glutamine!AI36+Glutamine!$E37*Glutamine!#REF!/'In Process Calc.'!$J39,"")</f>
        <v/>
      </c>
      <c r="AJ45" s="244" t="str">
        <f>IF(Glutamine!$E37&gt;0,Glutamine!AJ36+Glutamine!$E37*Glutamine!#REF!/'In Process Calc.'!$J39,"")</f>
        <v/>
      </c>
      <c r="AK45" s="244" t="str">
        <f>IF(Glutamine!$E37&gt;0,Glutamine!AK36+Glutamine!$E37*Glutamine!#REF!/'In Process Calc.'!$J39,"")</f>
        <v/>
      </c>
      <c r="AL45" s="244" t="str">
        <f>IF(Glutamine!$E37&gt;0,Glutamine!AL36+Glutamine!$E37*Glutamine!#REF!/'In Process Calc.'!$J39,"")</f>
        <v/>
      </c>
      <c r="AM45" s="244" t="str">
        <f>IF(Glutamine!$E37&gt;0,Glutamine!AM36+Glutamine!$E37*Glutamine!#REF!/'In Process Calc.'!$J39,"")</f>
        <v/>
      </c>
      <c r="AN45" s="244" t="str">
        <f>IF(Glutamine!$E37&gt;0,Glutamine!AN36+Glutamine!$E37*Glutamine!#REF!/'In Process Calc.'!$J39,"")</f>
        <v/>
      </c>
      <c r="AO45" s="244" t="str">
        <f>IF(Glutamine!$E37&gt;0,Glutamine!AO36+Glutamine!$E37*Glutamine!#REF!/'In Process Calc.'!$J39,"")</f>
        <v/>
      </c>
      <c r="AP45" s="244" t="str">
        <f>IF(Glutamine!$E37&gt;0,Glutamine!AP36+Glutamine!$E37*Glutamine!AQ36/'In Process Calc.'!$J39,"")</f>
        <v/>
      </c>
      <c r="AQ45" s="244" t="str">
        <f>IF(Glutamine!$E37&gt;0,Glutamine!#REF!+Glutamine!$E37*Glutamine!AR36/'In Process Calc.'!$J39,"")</f>
        <v/>
      </c>
      <c r="AR45" s="244" t="str">
        <f>IF(Glutamine!$E37&gt;0,Glutamine!#REF!,"")</f>
        <v/>
      </c>
      <c r="AS45" s="244" t="str">
        <f>IF(Glutamine!$E37&gt;0,Glutamine!#REF!,"")</f>
        <v/>
      </c>
      <c r="AT45" s="244" t="str">
        <f>IF(Glutamine!$E37&gt;0,Glutamine!#REF!,"")</f>
        <v/>
      </c>
      <c r="AU45" s="244" t="str">
        <f>IF(Glutamine!$E37&gt;0,Glutamine!#REF!,"")</f>
        <v/>
      </c>
      <c r="AV45" s="244" t="str">
        <f>IF(Glutamine!$E37&gt;0,Glutamine!#REF!,"")</f>
        <v/>
      </c>
      <c r="AW45" s="244" t="str">
        <f>IF(Glutamine!$E37&gt;0,Glutamine!#REF!,"")</f>
        <v/>
      </c>
      <c r="AX45" s="244" t="str">
        <f>IF(Glutamine!$E37&gt;0,Glutamine!#REF!,"")</f>
        <v/>
      </c>
      <c r="AY45" s="244" t="str">
        <f>IF(Glutamine!$E37&gt;0,Glutamine!#REF!,"")</f>
        <v/>
      </c>
      <c r="AZ45" s="244" t="str">
        <f>IF(Glutamine!$E37&gt;0,Glutamine!#REF!,"")</f>
        <v/>
      </c>
      <c r="BA45" s="244" t="str">
        <f>IF(Glutamine!$E37&gt;0,Glutamine!#REF!,"")</f>
        <v/>
      </c>
      <c r="BB45" s="244" t="str">
        <f>IF(Glutamine!$E37&gt;0,Glutamine!#REF!,"")</f>
        <v/>
      </c>
      <c r="BC45" s="244" t="str">
        <f>IF(Glutamine!$E37&gt;0,Glutamine!#REF!,"")</f>
        <v/>
      </c>
      <c r="BD45" s="244" t="str">
        <f>IF(Glutamine!$E37&gt;0,Glutamine!#REF!,"")</f>
        <v/>
      </c>
      <c r="BE45" s="244" t="str">
        <f>IF(Glutamine!$E37&gt;0,Glutamine!#REF!,"")</f>
        <v/>
      </c>
      <c r="BF45" s="244" t="str">
        <f>IF(Glutamine!$E37&gt;0,Glutamine!#REF!,"")</f>
        <v/>
      </c>
      <c r="BG45" s="244" t="str">
        <f>IF(Glutamine!$E37&gt;0,Glutamine!#REF!,"")</f>
        <v/>
      </c>
      <c r="BH45" s="244" t="str">
        <f>IF(Glutamine!$E37&gt;0,Glutamine!#REF!,"")</f>
        <v/>
      </c>
      <c r="BI45" s="244" t="str">
        <f>IF(Glutamine!$E37&gt;0,Glutamine!#REF!,"")</f>
        <v/>
      </c>
      <c r="BJ45" s="244" t="str">
        <f>IF(Glutamine!$E37&gt;0,Glutamine!#REF!,"")</f>
        <v/>
      </c>
      <c r="BK45" s="244" t="str">
        <f>IF(Glutamine!$E37&gt;0,Glutamine!#REF!,"")</f>
        <v/>
      </c>
      <c r="BL45" s="244" t="str">
        <f>IF(Glutamine!$E37&gt;0,Glutamine!#REF!,"")</f>
        <v/>
      </c>
      <c r="BM45" s="244" t="str">
        <f>IF(Glutamine!$E37&gt;0,Glutamine!#REF!,"")</f>
        <v/>
      </c>
      <c r="BN45" s="244" t="str">
        <f>IF(Glutamine!$E37&gt;0,'In Process Calc.'!B38,"")</f>
        <v/>
      </c>
      <c r="BO45" s="244" t="str">
        <f>IF(Glutamine!$E37&gt;0,'In Process Calc.'!C38,"")</f>
        <v/>
      </c>
    </row>
    <row r="46" spans="1:67">
      <c r="A46" s="238" t="str">
        <f>IF(Glutamine!$E38&gt;0,Glutamine!$B$1,"")</f>
        <v/>
      </c>
      <c r="B46" s="238" t="str">
        <f>IF(Glutamine!$E38&gt;0,Glutamine!A37+0.1,"")</f>
        <v/>
      </c>
      <c r="C46" s="242" t="str">
        <f>IF(Glutamine!$E38&gt;0,Glutamine!B37,"")</f>
        <v/>
      </c>
      <c r="D46" s="247" t="str">
        <f>IF(Glutamine!$E38&gt;0,Glutamine!C37,"")</f>
        <v/>
      </c>
      <c r="E46" s="238" t="str">
        <f>IF(Glutamine!$E38&gt;0,Glutamine!D37,"")</f>
        <v/>
      </c>
      <c r="F46" s="238" t="str">
        <f>IF(Glutamine!$E38&gt;0,Glutamine!E37,"")</f>
        <v/>
      </c>
      <c r="G46" s="238" t="str">
        <f>IF(Glutamine!$E38&gt;0,Glutamine!G37,"")</f>
        <v/>
      </c>
      <c r="H46" s="243" t="str">
        <f>IF(Glutamine!$E38&gt;0,Glutamine!H37,"")</f>
        <v/>
      </c>
      <c r="I46" s="243" t="str">
        <f>IF(Glutamine!$E38&gt;0,Glutamine!I37,"")</f>
        <v/>
      </c>
      <c r="J46" s="243" t="str">
        <f>IF(Glutamine!$E38&gt;0,Glutamine!J37,"")</f>
        <v/>
      </c>
      <c r="K46" s="243" t="str">
        <f>IF(Glutamine!$E38&gt;0,Glutamine!K37,"")</f>
        <v/>
      </c>
      <c r="L46" s="238" t="str">
        <f>IF(Glutamine!$E38&gt;0,Glutamine!L37,"")</f>
        <v/>
      </c>
      <c r="M46" s="238" t="str">
        <f>IF(Glutamine!$E38&gt;0,Glutamine!M37,"")</f>
        <v/>
      </c>
      <c r="N46" s="238" t="str">
        <f>IF(Glutamine!$E38&gt;0,Glutamine!N37,"")</f>
        <v/>
      </c>
      <c r="O46" s="238" t="str">
        <f>IF(Glutamine!$E38&gt;0,Glutamine!O37,"")</f>
        <v/>
      </c>
      <c r="P46" s="238" t="str">
        <f>IF(Glutamine!$E38&gt;0,Glutamine!P37,"")</f>
        <v/>
      </c>
      <c r="Q46" s="238" t="str">
        <f>IF(Glutamine!$E38&gt;0,Glutamine!Q37,"")</f>
        <v/>
      </c>
      <c r="R46" s="238" t="str">
        <f>IF(Glutamine!$E38&gt;0,Glutamine!R37,"")</f>
        <v/>
      </c>
      <c r="S46" s="238" t="str">
        <f>IF(Glutamine!$E38&gt;0,Glutamine!S37,"")</f>
        <v/>
      </c>
      <c r="T46" s="244" t="str">
        <f>IF(Glutamine!$E38&gt;0,Glutamine!T37+Glutamine!$E38*Glutamine!#REF!/'In Process Calc.'!$J40,"")</f>
        <v/>
      </c>
      <c r="U46" s="244" t="str">
        <f>IF(Glutamine!$E38&gt;0,Glutamine!U37+Glutamine!$E38*Glutamine!#REF!/'In Process Calc.'!$J40,"")</f>
        <v/>
      </c>
      <c r="V46" s="244" t="str">
        <f>IF(Glutamine!$E38&gt;0,Glutamine!V37+Glutamine!$E38*Glutamine!#REF!/'In Process Calc.'!$J40,"")</f>
        <v/>
      </c>
      <c r="W46" s="244" t="str">
        <f>IF(Glutamine!$E38&gt;0,Glutamine!W37+Glutamine!$E38*Glutamine!#REF!/'In Process Calc.'!$J40,"")</f>
        <v/>
      </c>
      <c r="X46" s="244" t="str">
        <f>IF(Glutamine!$E38&gt;0,Glutamine!X37+Glutamine!$E38*Glutamine!#REF!/'In Process Calc.'!$J40,"")</f>
        <v/>
      </c>
      <c r="Y46" s="244" t="str">
        <f>IF(Glutamine!$E38&gt;0,Glutamine!Y37+Glutamine!$E38*Glutamine!#REF!/'In Process Calc.'!$J40,"")</f>
        <v/>
      </c>
      <c r="Z46" s="244" t="str">
        <f>IF(Glutamine!$E38&gt;0,Glutamine!Z37+Glutamine!$E38*Glutamine!#REF!/'In Process Calc.'!$J40,"")</f>
        <v/>
      </c>
      <c r="AA46" s="244" t="str">
        <f>IF(Glutamine!$E38&gt;0,Glutamine!AA37+Glutamine!$E38*Glutamine!#REF!/'In Process Calc.'!$J40,"")</f>
        <v/>
      </c>
      <c r="AB46" s="244" t="str">
        <f>IF(Glutamine!$E38&gt;0,Glutamine!AB37+Glutamine!$E38*Glutamine!#REF!/'In Process Calc.'!$J40,"")</f>
        <v/>
      </c>
      <c r="AC46" s="244" t="str">
        <f>IF(Glutamine!$E38&gt;0,Glutamine!AC37+Glutamine!$E38*Glutamine!#REF!/'In Process Calc.'!$J40,"")</f>
        <v/>
      </c>
      <c r="AD46" s="244" t="str">
        <f>IF(Glutamine!$E38&gt;0,Glutamine!AD37+Glutamine!$E38*Glutamine!#REF!/'In Process Calc.'!$J40,"")</f>
        <v/>
      </c>
      <c r="AE46" s="244" t="str">
        <f>IF(Glutamine!$E38&gt;0,Glutamine!AE37+Glutamine!$E38*Glutamine!#REF!/'In Process Calc.'!$J40,"")</f>
        <v/>
      </c>
      <c r="AF46" s="244" t="str">
        <f>IF(Glutamine!$E38&gt;0,Glutamine!AF37+Glutamine!$E38*Glutamine!#REF!/'In Process Calc.'!$J40,"")</f>
        <v/>
      </c>
      <c r="AG46" s="244" t="str">
        <f>IF(Glutamine!$E38&gt;0,Glutamine!AG37+Glutamine!$E38*Glutamine!#REF!/'In Process Calc.'!$J40,"")</f>
        <v/>
      </c>
      <c r="AH46" s="244" t="str">
        <f>IF(Glutamine!$E38&gt;0,Glutamine!AH37+Glutamine!$E38*Glutamine!#REF!/'In Process Calc.'!$J40,"")</f>
        <v/>
      </c>
      <c r="AI46" s="244" t="str">
        <f>IF(Glutamine!$E38&gt;0,Glutamine!AI37+Glutamine!$E38*Glutamine!#REF!/'In Process Calc.'!$J40,"")</f>
        <v/>
      </c>
      <c r="AJ46" s="244" t="str">
        <f>IF(Glutamine!$E38&gt;0,Glutamine!AJ37+Glutamine!$E38*Glutamine!#REF!/'In Process Calc.'!$J40,"")</f>
        <v/>
      </c>
      <c r="AK46" s="244" t="str">
        <f>IF(Glutamine!$E38&gt;0,Glutamine!AK37+Glutamine!$E38*Glutamine!#REF!/'In Process Calc.'!$J40,"")</f>
        <v/>
      </c>
      <c r="AL46" s="244" t="str">
        <f>IF(Glutamine!$E38&gt;0,Glutamine!AL37+Glutamine!$E38*Glutamine!#REF!/'In Process Calc.'!$J40,"")</f>
        <v/>
      </c>
      <c r="AM46" s="244" t="str">
        <f>IF(Glutamine!$E38&gt;0,Glutamine!AM37+Glutamine!$E38*Glutamine!#REF!/'In Process Calc.'!$J40,"")</f>
        <v/>
      </c>
      <c r="AN46" s="244" t="str">
        <f>IF(Glutamine!$E38&gt;0,Glutamine!AN37+Glutamine!$E38*Glutamine!#REF!/'In Process Calc.'!$J40,"")</f>
        <v/>
      </c>
      <c r="AO46" s="244" t="str">
        <f>IF(Glutamine!$E38&gt;0,Glutamine!AO37+Glutamine!$E38*Glutamine!#REF!/'In Process Calc.'!$J40,"")</f>
        <v/>
      </c>
      <c r="AP46" s="244" t="str">
        <f>IF(Glutamine!$E38&gt;0,Glutamine!AP37+Glutamine!$E38*Glutamine!AQ37/'In Process Calc.'!$J40,"")</f>
        <v/>
      </c>
      <c r="AQ46" s="244" t="str">
        <f>IF(Glutamine!$E38&gt;0,Glutamine!#REF!+Glutamine!$E38*Glutamine!AR37/'In Process Calc.'!$J40,"")</f>
        <v/>
      </c>
      <c r="AR46" s="244" t="str">
        <f>IF(Glutamine!$E38&gt;0,Glutamine!#REF!,"")</f>
        <v/>
      </c>
      <c r="AS46" s="244" t="str">
        <f>IF(Glutamine!$E38&gt;0,Glutamine!#REF!,"")</f>
        <v/>
      </c>
      <c r="AT46" s="244" t="str">
        <f>IF(Glutamine!$E38&gt;0,Glutamine!#REF!,"")</f>
        <v/>
      </c>
      <c r="AU46" s="244" t="str">
        <f>IF(Glutamine!$E38&gt;0,Glutamine!#REF!,"")</f>
        <v/>
      </c>
      <c r="AV46" s="244" t="str">
        <f>IF(Glutamine!$E38&gt;0,Glutamine!#REF!,"")</f>
        <v/>
      </c>
      <c r="AW46" s="244" t="str">
        <f>IF(Glutamine!$E38&gt;0,Glutamine!#REF!,"")</f>
        <v/>
      </c>
      <c r="AX46" s="244" t="str">
        <f>IF(Glutamine!$E38&gt;0,Glutamine!#REF!,"")</f>
        <v/>
      </c>
      <c r="AY46" s="244" t="str">
        <f>IF(Glutamine!$E38&gt;0,Glutamine!#REF!,"")</f>
        <v/>
      </c>
      <c r="AZ46" s="244" t="str">
        <f>IF(Glutamine!$E38&gt;0,Glutamine!#REF!,"")</f>
        <v/>
      </c>
      <c r="BA46" s="244" t="str">
        <f>IF(Glutamine!$E38&gt;0,Glutamine!#REF!,"")</f>
        <v/>
      </c>
      <c r="BB46" s="244" t="str">
        <f>IF(Glutamine!$E38&gt;0,Glutamine!#REF!,"")</f>
        <v/>
      </c>
      <c r="BC46" s="244" t="str">
        <f>IF(Glutamine!$E38&gt;0,Glutamine!#REF!,"")</f>
        <v/>
      </c>
      <c r="BD46" s="244" t="str">
        <f>IF(Glutamine!$E38&gt;0,Glutamine!#REF!,"")</f>
        <v/>
      </c>
      <c r="BE46" s="244" t="str">
        <f>IF(Glutamine!$E38&gt;0,Glutamine!#REF!,"")</f>
        <v/>
      </c>
      <c r="BF46" s="244" t="str">
        <f>IF(Glutamine!$E38&gt;0,Glutamine!#REF!,"")</f>
        <v/>
      </c>
      <c r="BG46" s="244" t="str">
        <f>IF(Glutamine!$E38&gt;0,Glutamine!#REF!,"")</f>
        <v/>
      </c>
      <c r="BH46" s="244" t="str">
        <f>IF(Glutamine!$E38&gt;0,Glutamine!#REF!,"")</f>
        <v/>
      </c>
      <c r="BI46" s="244" t="str">
        <f>IF(Glutamine!$E38&gt;0,Glutamine!#REF!,"")</f>
        <v/>
      </c>
      <c r="BJ46" s="244" t="str">
        <f>IF(Glutamine!$E38&gt;0,Glutamine!#REF!,"")</f>
        <v/>
      </c>
      <c r="BK46" s="244" t="str">
        <f>IF(Glutamine!$E38&gt;0,Glutamine!#REF!,"")</f>
        <v/>
      </c>
      <c r="BL46" s="244" t="str">
        <f>IF(Glutamine!$E38&gt;0,Glutamine!#REF!,"")</f>
        <v/>
      </c>
      <c r="BM46" s="244" t="str">
        <f>IF(Glutamine!$E38&gt;0,Glutamine!#REF!,"")</f>
        <v/>
      </c>
      <c r="BN46" s="244" t="str">
        <f>IF(Glutamine!$E38&gt;0,'In Process Calc.'!B39,"")</f>
        <v/>
      </c>
      <c r="BO46" s="244" t="str">
        <f>IF(Glutamine!$E38&gt;0,'In Process Calc.'!C39,"")</f>
        <v/>
      </c>
    </row>
    <row r="47" spans="1:67">
      <c r="A47" s="238" t="str">
        <f>IF(Glutamine!$E39&gt;0,Glutamine!$B$1,"")</f>
        <v/>
      </c>
      <c r="B47" s="238" t="str">
        <f>IF(Glutamine!$E39&gt;0,Glutamine!A38+0.1,"")</f>
        <v/>
      </c>
      <c r="C47" s="242" t="str">
        <f>IF(Glutamine!$E39&gt;0,Glutamine!B38,"")</f>
        <v/>
      </c>
      <c r="D47" s="247" t="str">
        <f>IF(Glutamine!$E39&gt;0,Glutamine!C38,"")</f>
        <v/>
      </c>
      <c r="E47" s="238" t="str">
        <f>IF(Glutamine!$E39&gt;0,Glutamine!D38,"")</f>
        <v/>
      </c>
      <c r="F47" s="238" t="str">
        <f>IF(Glutamine!$E39&gt;0,Glutamine!E38,"")</f>
        <v/>
      </c>
      <c r="G47" s="238" t="str">
        <f>IF(Glutamine!$E39&gt;0,Glutamine!G38,"")</f>
        <v/>
      </c>
      <c r="H47" s="243" t="str">
        <f>IF(Glutamine!$E39&gt;0,Glutamine!H38,"")</f>
        <v/>
      </c>
      <c r="I47" s="243" t="str">
        <f>IF(Glutamine!$E39&gt;0,Glutamine!I38,"")</f>
        <v/>
      </c>
      <c r="J47" s="243" t="str">
        <f>IF(Glutamine!$E39&gt;0,Glutamine!J38,"")</f>
        <v/>
      </c>
      <c r="K47" s="243" t="str">
        <f>IF(Glutamine!$E39&gt;0,Glutamine!K38,"")</f>
        <v/>
      </c>
      <c r="L47" s="238" t="str">
        <f>IF(Glutamine!$E39&gt;0,Glutamine!L38,"")</f>
        <v/>
      </c>
      <c r="M47" s="238" t="str">
        <f>IF(Glutamine!$E39&gt;0,Glutamine!M38,"")</f>
        <v/>
      </c>
      <c r="N47" s="238" t="str">
        <f>IF(Glutamine!$E39&gt;0,Glutamine!N38,"")</f>
        <v/>
      </c>
      <c r="O47" s="238" t="str">
        <f>IF(Glutamine!$E39&gt;0,Glutamine!O38,"")</f>
        <v/>
      </c>
      <c r="P47" s="238" t="str">
        <f>IF(Glutamine!$E39&gt;0,Glutamine!P38,"")</f>
        <v/>
      </c>
      <c r="Q47" s="238" t="str">
        <f>IF(Glutamine!$E39&gt;0,Glutamine!Q38,"")</f>
        <v/>
      </c>
      <c r="R47" s="238" t="str">
        <f>IF(Glutamine!$E39&gt;0,Glutamine!R38,"")</f>
        <v/>
      </c>
      <c r="S47" s="238" t="str">
        <f>IF(Glutamine!$E39&gt;0,Glutamine!S38,"")</f>
        <v/>
      </c>
      <c r="T47" s="244" t="str">
        <f>IF(Glutamine!$E39&gt;0,Glutamine!T38+Glutamine!$E39*Glutamine!#REF!/'In Process Calc.'!$J41,"")</f>
        <v/>
      </c>
      <c r="U47" s="244" t="str">
        <f>IF(Glutamine!$E39&gt;0,Glutamine!U38+Glutamine!$E39*Glutamine!#REF!/'In Process Calc.'!$J41,"")</f>
        <v/>
      </c>
      <c r="V47" s="244" t="str">
        <f>IF(Glutamine!$E39&gt;0,Glutamine!V38+Glutamine!$E39*Glutamine!#REF!/'In Process Calc.'!$J41,"")</f>
        <v/>
      </c>
      <c r="W47" s="244" t="str">
        <f>IF(Glutamine!$E39&gt;0,Glutamine!W38+Glutamine!$E39*Glutamine!#REF!/'In Process Calc.'!$J41,"")</f>
        <v/>
      </c>
      <c r="X47" s="244" t="str">
        <f>IF(Glutamine!$E39&gt;0,Glutamine!X38+Glutamine!$E39*Glutamine!#REF!/'In Process Calc.'!$J41,"")</f>
        <v/>
      </c>
      <c r="Y47" s="244" t="str">
        <f>IF(Glutamine!$E39&gt;0,Glutamine!Y38+Glutamine!$E39*Glutamine!#REF!/'In Process Calc.'!$J41,"")</f>
        <v/>
      </c>
      <c r="Z47" s="244" t="str">
        <f>IF(Glutamine!$E39&gt;0,Glutamine!Z38+Glutamine!$E39*Glutamine!#REF!/'In Process Calc.'!$J41,"")</f>
        <v/>
      </c>
      <c r="AA47" s="244" t="str">
        <f>IF(Glutamine!$E39&gt;0,Glutamine!AA38+Glutamine!$E39*Glutamine!#REF!/'In Process Calc.'!$J41,"")</f>
        <v/>
      </c>
      <c r="AB47" s="244" t="str">
        <f>IF(Glutamine!$E39&gt;0,Glutamine!AB38+Glutamine!$E39*Glutamine!#REF!/'In Process Calc.'!$J41,"")</f>
        <v/>
      </c>
      <c r="AC47" s="244" t="str">
        <f>IF(Glutamine!$E39&gt;0,Glutamine!AC38+Glutamine!$E39*Glutamine!#REF!/'In Process Calc.'!$J41,"")</f>
        <v/>
      </c>
      <c r="AD47" s="244" t="str">
        <f>IF(Glutamine!$E39&gt;0,Glutamine!AD38+Glutamine!$E39*Glutamine!#REF!/'In Process Calc.'!$J41,"")</f>
        <v/>
      </c>
      <c r="AE47" s="244" t="str">
        <f>IF(Glutamine!$E39&gt;0,Glutamine!AE38+Glutamine!$E39*Glutamine!#REF!/'In Process Calc.'!$J41,"")</f>
        <v/>
      </c>
      <c r="AF47" s="244" t="str">
        <f>IF(Glutamine!$E39&gt;0,Glutamine!AF38+Glutamine!$E39*Glutamine!#REF!/'In Process Calc.'!$J41,"")</f>
        <v/>
      </c>
      <c r="AG47" s="244" t="str">
        <f>IF(Glutamine!$E39&gt;0,Glutamine!AG38+Glutamine!$E39*Glutamine!#REF!/'In Process Calc.'!$J41,"")</f>
        <v/>
      </c>
      <c r="AH47" s="244" t="str">
        <f>IF(Glutamine!$E39&gt;0,Glutamine!AH38+Glutamine!$E39*Glutamine!#REF!/'In Process Calc.'!$J41,"")</f>
        <v/>
      </c>
      <c r="AI47" s="244" t="str">
        <f>IF(Glutamine!$E39&gt;0,Glutamine!AI38+Glutamine!$E39*Glutamine!#REF!/'In Process Calc.'!$J41,"")</f>
        <v/>
      </c>
      <c r="AJ47" s="244" t="str">
        <f>IF(Glutamine!$E39&gt;0,Glutamine!AJ38+Glutamine!$E39*Glutamine!#REF!/'In Process Calc.'!$J41,"")</f>
        <v/>
      </c>
      <c r="AK47" s="244" t="str">
        <f>IF(Glutamine!$E39&gt;0,Glutamine!AK38+Glutamine!$E39*Glutamine!#REF!/'In Process Calc.'!$J41,"")</f>
        <v/>
      </c>
      <c r="AL47" s="244" t="str">
        <f>IF(Glutamine!$E39&gt;0,Glutamine!AL38+Glutamine!$E39*Glutamine!#REF!/'In Process Calc.'!$J41,"")</f>
        <v/>
      </c>
      <c r="AM47" s="244" t="str">
        <f>IF(Glutamine!$E39&gt;0,Glutamine!AM38+Glutamine!$E39*Glutamine!#REF!/'In Process Calc.'!$J41,"")</f>
        <v/>
      </c>
      <c r="AN47" s="244" t="str">
        <f>IF(Glutamine!$E39&gt;0,Glutamine!AN38+Glutamine!$E39*Glutamine!#REF!/'In Process Calc.'!$J41,"")</f>
        <v/>
      </c>
      <c r="AO47" s="244" t="str">
        <f>IF(Glutamine!$E39&gt;0,Glutamine!AO38+Glutamine!$E39*Glutamine!#REF!/'In Process Calc.'!$J41,"")</f>
        <v/>
      </c>
      <c r="AP47" s="244" t="str">
        <f>IF(Glutamine!$E39&gt;0,Glutamine!AP38+Glutamine!$E39*Glutamine!AQ38/'In Process Calc.'!$J41,"")</f>
        <v/>
      </c>
      <c r="AQ47" s="244" t="str">
        <f>IF(Glutamine!$E39&gt;0,Glutamine!#REF!+Glutamine!$E39*Glutamine!AR38/'In Process Calc.'!$J41,"")</f>
        <v/>
      </c>
      <c r="AR47" s="244" t="str">
        <f>IF(Glutamine!$E39&gt;0,Glutamine!#REF!,"")</f>
        <v/>
      </c>
      <c r="AS47" s="244" t="str">
        <f>IF(Glutamine!$E39&gt;0,Glutamine!#REF!,"")</f>
        <v/>
      </c>
      <c r="AT47" s="244" t="str">
        <f>IF(Glutamine!$E39&gt;0,Glutamine!#REF!,"")</f>
        <v/>
      </c>
      <c r="AU47" s="244" t="str">
        <f>IF(Glutamine!$E39&gt;0,Glutamine!#REF!,"")</f>
        <v/>
      </c>
      <c r="AV47" s="244" t="str">
        <f>IF(Glutamine!$E39&gt;0,Glutamine!#REF!,"")</f>
        <v/>
      </c>
      <c r="AW47" s="244" t="str">
        <f>IF(Glutamine!$E39&gt;0,Glutamine!#REF!,"")</f>
        <v/>
      </c>
      <c r="AX47" s="244" t="str">
        <f>IF(Glutamine!$E39&gt;0,Glutamine!#REF!,"")</f>
        <v/>
      </c>
      <c r="AY47" s="244" t="str">
        <f>IF(Glutamine!$E39&gt;0,Glutamine!#REF!,"")</f>
        <v/>
      </c>
      <c r="AZ47" s="244" t="str">
        <f>IF(Glutamine!$E39&gt;0,Glutamine!#REF!,"")</f>
        <v/>
      </c>
      <c r="BA47" s="244" t="str">
        <f>IF(Glutamine!$E39&gt;0,Glutamine!#REF!,"")</f>
        <v/>
      </c>
      <c r="BB47" s="244" t="str">
        <f>IF(Glutamine!$E39&gt;0,Glutamine!#REF!,"")</f>
        <v/>
      </c>
      <c r="BC47" s="244" t="str">
        <f>IF(Glutamine!$E39&gt;0,Glutamine!#REF!,"")</f>
        <v/>
      </c>
      <c r="BD47" s="244" t="str">
        <f>IF(Glutamine!$E39&gt;0,Glutamine!#REF!,"")</f>
        <v/>
      </c>
      <c r="BE47" s="244" t="str">
        <f>IF(Glutamine!$E39&gt;0,Glutamine!#REF!,"")</f>
        <v/>
      </c>
      <c r="BF47" s="244" t="str">
        <f>IF(Glutamine!$E39&gt;0,Glutamine!#REF!,"")</f>
        <v/>
      </c>
      <c r="BG47" s="244" t="str">
        <f>IF(Glutamine!$E39&gt;0,Glutamine!#REF!,"")</f>
        <v/>
      </c>
      <c r="BH47" s="244" t="str">
        <f>IF(Glutamine!$E39&gt;0,Glutamine!#REF!,"")</f>
        <v/>
      </c>
      <c r="BI47" s="244" t="str">
        <f>IF(Glutamine!$E39&gt;0,Glutamine!#REF!,"")</f>
        <v/>
      </c>
      <c r="BJ47" s="244" t="str">
        <f>IF(Glutamine!$E39&gt;0,Glutamine!#REF!,"")</f>
        <v/>
      </c>
      <c r="BK47" s="244" t="str">
        <f>IF(Glutamine!$E39&gt;0,Glutamine!#REF!,"")</f>
        <v/>
      </c>
      <c r="BL47" s="244" t="str">
        <f>IF(Glutamine!$E39&gt;0,Glutamine!#REF!,"")</f>
        <v/>
      </c>
      <c r="BM47" s="244" t="str">
        <f>IF(Glutamine!$E39&gt;0,Glutamine!#REF!,"")</f>
        <v/>
      </c>
      <c r="BN47" s="244" t="str">
        <f>IF(Glutamine!$E39&gt;0,'In Process Calc.'!B40,"")</f>
        <v/>
      </c>
      <c r="BO47" s="244" t="str">
        <f>IF(Glutamine!$E39&gt;0,'In Process Calc.'!C40,"")</f>
        <v/>
      </c>
    </row>
    <row r="48" spans="1:67">
      <c r="A48" s="238" t="str">
        <f>IF(Glutamine!$E40&gt;0,Glutamine!$B$1,"")</f>
        <v/>
      </c>
      <c r="B48" s="238" t="str">
        <f>IF(Glutamine!$E40&gt;0,Glutamine!A39+0.1,"")</f>
        <v/>
      </c>
      <c r="C48" s="242" t="str">
        <f>IF(Glutamine!$E40&gt;0,Glutamine!B39,"")</f>
        <v/>
      </c>
      <c r="D48" s="247" t="str">
        <f>IF(Glutamine!$E40&gt;0,Glutamine!C39,"")</f>
        <v/>
      </c>
      <c r="E48" s="238" t="str">
        <f>IF(Glutamine!$E40&gt;0,Glutamine!D39,"")</f>
        <v/>
      </c>
      <c r="F48" s="238" t="str">
        <f>IF(Glutamine!$E40&gt;0,Glutamine!E39,"")</f>
        <v/>
      </c>
      <c r="G48" s="238" t="str">
        <f>IF(Glutamine!$E40&gt;0,Glutamine!G39,"")</f>
        <v/>
      </c>
      <c r="H48" s="243" t="str">
        <f>IF(Glutamine!$E40&gt;0,Glutamine!H39,"")</f>
        <v/>
      </c>
      <c r="I48" s="243" t="str">
        <f>IF(Glutamine!$E40&gt;0,Glutamine!I39,"")</f>
        <v/>
      </c>
      <c r="J48" s="243" t="str">
        <f>IF(Glutamine!$E40&gt;0,Glutamine!J39,"")</f>
        <v/>
      </c>
      <c r="K48" s="243" t="str">
        <f>IF(Glutamine!$E40&gt;0,Glutamine!K39,"")</f>
        <v/>
      </c>
      <c r="L48" s="238" t="str">
        <f>IF(Glutamine!$E40&gt;0,Glutamine!L39,"")</f>
        <v/>
      </c>
      <c r="M48" s="238" t="str">
        <f>IF(Glutamine!$E40&gt;0,Glutamine!M39,"")</f>
        <v/>
      </c>
      <c r="N48" s="238" t="str">
        <f>IF(Glutamine!$E40&gt;0,Glutamine!N39,"")</f>
        <v/>
      </c>
      <c r="O48" s="238" t="str">
        <f>IF(Glutamine!$E40&gt;0,Glutamine!O39,"")</f>
        <v/>
      </c>
      <c r="P48" s="238" t="str">
        <f>IF(Glutamine!$E40&gt;0,Glutamine!P39,"")</f>
        <v/>
      </c>
      <c r="Q48" s="238" t="str">
        <f>IF(Glutamine!$E40&gt;0,Glutamine!Q39,"")</f>
        <v/>
      </c>
      <c r="R48" s="238" t="str">
        <f>IF(Glutamine!$E40&gt;0,Glutamine!R39,"")</f>
        <v/>
      </c>
      <c r="S48" s="238" t="str">
        <f>IF(Glutamine!$E40&gt;0,Glutamine!S39,"")</f>
        <v/>
      </c>
      <c r="T48" s="244" t="str">
        <f>IF(Glutamine!$E40&gt;0,Glutamine!T39+Glutamine!$E40*Glutamine!#REF!/'In Process Calc.'!$J42,"")</f>
        <v/>
      </c>
      <c r="U48" s="244" t="str">
        <f>IF(Glutamine!$E40&gt;0,Glutamine!U39+Glutamine!$E40*Glutamine!#REF!/'In Process Calc.'!$J42,"")</f>
        <v/>
      </c>
      <c r="V48" s="244" t="str">
        <f>IF(Glutamine!$E40&gt;0,Glutamine!V39+Glutamine!$E40*Glutamine!#REF!/'In Process Calc.'!$J42,"")</f>
        <v/>
      </c>
      <c r="W48" s="244" t="str">
        <f>IF(Glutamine!$E40&gt;0,Glutamine!W39+Glutamine!$E40*Glutamine!#REF!/'In Process Calc.'!$J42,"")</f>
        <v/>
      </c>
      <c r="X48" s="244" t="str">
        <f>IF(Glutamine!$E40&gt;0,Glutamine!X39+Glutamine!$E40*Glutamine!#REF!/'In Process Calc.'!$J42,"")</f>
        <v/>
      </c>
      <c r="Y48" s="244" t="str">
        <f>IF(Glutamine!$E40&gt;0,Glutamine!Y39+Glutamine!$E40*Glutamine!#REF!/'In Process Calc.'!$J42,"")</f>
        <v/>
      </c>
      <c r="Z48" s="244" t="str">
        <f>IF(Glutamine!$E40&gt;0,Glutamine!Z39+Glutamine!$E40*Glutamine!#REF!/'In Process Calc.'!$J42,"")</f>
        <v/>
      </c>
      <c r="AA48" s="244" t="str">
        <f>IF(Glutamine!$E40&gt;0,Glutamine!AA39+Glutamine!$E40*Glutamine!#REF!/'In Process Calc.'!$J42,"")</f>
        <v/>
      </c>
      <c r="AB48" s="244" t="str">
        <f>IF(Glutamine!$E40&gt;0,Glutamine!AB39+Glutamine!$E40*Glutamine!#REF!/'In Process Calc.'!$J42,"")</f>
        <v/>
      </c>
      <c r="AC48" s="244" t="str">
        <f>IF(Glutamine!$E40&gt;0,Glutamine!AC39+Glutamine!$E40*Glutamine!#REF!/'In Process Calc.'!$J42,"")</f>
        <v/>
      </c>
      <c r="AD48" s="244" t="str">
        <f>IF(Glutamine!$E40&gt;0,Glutamine!AD39+Glutamine!$E40*Glutamine!#REF!/'In Process Calc.'!$J42,"")</f>
        <v/>
      </c>
      <c r="AE48" s="244" t="str">
        <f>IF(Glutamine!$E40&gt;0,Glutamine!AE39+Glutamine!$E40*Glutamine!#REF!/'In Process Calc.'!$J42,"")</f>
        <v/>
      </c>
      <c r="AF48" s="244" t="str">
        <f>IF(Glutamine!$E40&gt;0,Glutamine!AF39+Glutamine!$E40*Glutamine!#REF!/'In Process Calc.'!$J42,"")</f>
        <v/>
      </c>
      <c r="AG48" s="244" t="str">
        <f>IF(Glutamine!$E40&gt;0,Glutamine!AG39+Glutamine!$E40*Glutamine!#REF!/'In Process Calc.'!$J42,"")</f>
        <v/>
      </c>
      <c r="AH48" s="244" t="str">
        <f>IF(Glutamine!$E40&gt;0,Glutamine!AH39+Glutamine!$E40*Glutamine!#REF!/'In Process Calc.'!$J42,"")</f>
        <v/>
      </c>
      <c r="AI48" s="244" t="str">
        <f>IF(Glutamine!$E40&gt;0,Glutamine!AI39+Glutamine!$E40*Glutamine!#REF!/'In Process Calc.'!$J42,"")</f>
        <v/>
      </c>
      <c r="AJ48" s="244" t="str">
        <f>IF(Glutamine!$E40&gt;0,Glutamine!AJ39+Glutamine!$E40*Glutamine!#REF!/'In Process Calc.'!$J42,"")</f>
        <v/>
      </c>
      <c r="AK48" s="244" t="str">
        <f>IF(Glutamine!$E40&gt;0,Glutamine!AK39+Glutamine!$E40*Glutamine!#REF!/'In Process Calc.'!$J42,"")</f>
        <v/>
      </c>
      <c r="AL48" s="244" t="str">
        <f>IF(Glutamine!$E40&gt;0,Glutamine!AL39+Glutamine!$E40*Glutamine!#REF!/'In Process Calc.'!$J42,"")</f>
        <v/>
      </c>
      <c r="AM48" s="244" t="str">
        <f>IF(Glutamine!$E40&gt;0,Glutamine!AM39+Glutamine!$E40*Glutamine!#REF!/'In Process Calc.'!$J42,"")</f>
        <v/>
      </c>
      <c r="AN48" s="244" t="str">
        <f>IF(Glutamine!$E40&gt;0,Glutamine!AN39+Glutamine!$E40*Glutamine!#REF!/'In Process Calc.'!$J42,"")</f>
        <v/>
      </c>
      <c r="AO48" s="244" t="str">
        <f>IF(Glutamine!$E40&gt;0,Glutamine!AO39+Glutamine!$E40*Glutamine!#REF!/'In Process Calc.'!$J42,"")</f>
        <v/>
      </c>
      <c r="AP48" s="244" t="str">
        <f>IF(Glutamine!$E40&gt;0,Glutamine!AP39+Glutamine!$E40*Glutamine!AQ39/'In Process Calc.'!$J42,"")</f>
        <v/>
      </c>
      <c r="AQ48" s="244" t="str">
        <f>IF(Glutamine!$E40&gt;0,Glutamine!#REF!+Glutamine!$E40*Glutamine!AR39/'In Process Calc.'!$J42,"")</f>
        <v/>
      </c>
      <c r="AR48" s="244" t="str">
        <f>IF(Glutamine!$E40&gt;0,Glutamine!#REF!,"")</f>
        <v/>
      </c>
      <c r="AS48" s="244" t="str">
        <f>IF(Glutamine!$E40&gt;0,Glutamine!#REF!,"")</f>
        <v/>
      </c>
      <c r="AT48" s="244" t="str">
        <f>IF(Glutamine!$E40&gt;0,Glutamine!#REF!,"")</f>
        <v/>
      </c>
      <c r="AU48" s="244" t="str">
        <f>IF(Glutamine!$E40&gt;0,Glutamine!#REF!,"")</f>
        <v/>
      </c>
      <c r="AV48" s="244" t="str">
        <f>IF(Glutamine!$E40&gt;0,Glutamine!#REF!,"")</f>
        <v/>
      </c>
      <c r="AW48" s="244" t="str">
        <f>IF(Glutamine!$E40&gt;0,Glutamine!#REF!,"")</f>
        <v/>
      </c>
      <c r="AX48" s="244" t="str">
        <f>IF(Glutamine!$E40&gt;0,Glutamine!#REF!,"")</f>
        <v/>
      </c>
      <c r="AY48" s="244" t="str">
        <f>IF(Glutamine!$E40&gt;0,Glutamine!#REF!,"")</f>
        <v/>
      </c>
      <c r="AZ48" s="244" t="str">
        <f>IF(Glutamine!$E40&gt;0,Glutamine!#REF!,"")</f>
        <v/>
      </c>
      <c r="BA48" s="244" t="str">
        <f>IF(Glutamine!$E40&gt;0,Glutamine!#REF!,"")</f>
        <v/>
      </c>
      <c r="BB48" s="244" t="str">
        <f>IF(Glutamine!$E40&gt;0,Glutamine!#REF!,"")</f>
        <v/>
      </c>
      <c r="BC48" s="244" t="str">
        <f>IF(Glutamine!$E40&gt;0,Glutamine!#REF!,"")</f>
        <v/>
      </c>
      <c r="BD48" s="244" t="str">
        <f>IF(Glutamine!$E40&gt;0,Glutamine!#REF!,"")</f>
        <v/>
      </c>
      <c r="BE48" s="244" t="str">
        <f>IF(Glutamine!$E40&gt;0,Glutamine!#REF!,"")</f>
        <v/>
      </c>
      <c r="BF48" s="244" t="str">
        <f>IF(Glutamine!$E40&gt;0,Glutamine!#REF!,"")</f>
        <v/>
      </c>
      <c r="BG48" s="244" t="str">
        <f>IF(Glutamine!$E40&gt;0,Glutamine!#REF!,"")</f>
        <v/>
      </c>
      <c r="BH48" s="244" t="str">
        <f>IF(Glutamine!$E40&gt;0,Glutamine!#REF!,"")</f>
        <v/>
      </c>
      <c r="BI48" s="244" t="str">
        <f>IF(Glutamine!$E40&gt;0,Glutamine!#REF!,"")</f>
        <v/>
      </c>
      <c r="BJ48" s="244" t="str">
        <f>IF(Glutamine!$E40&gt;0,Glutamine!#REF!,"")</f>
        <v/>
      </c>
      <c r="BK48" s="244" t="str">
        <f>IF(Glutamine!$E40&gt;0,Glutamine!#REF!,"")</f>
        <v/>
      </c>
      <c r="BL48" s="244" t="str">
        <f>IF(Glutamine!$E40&gt;0,Glutamine!#REF!,"")</f>
        <v/>
      </c>
      <c r="BM48" s="244" t="str">
        <f>IF(Glutamine!$E40&gt;0,Glutamine!#REF!,"")</f>
        <v/>
      </c>
      <c r="BN48" s="244" t="str">
        <f>IF(Glutamine!$E40&gt;0,'In Process Calc.'!B41,"")</f>
        <v/>
      </c>
      <c r="BO48" s="244" t="str">
        <f>IF(Glutamine!$E40&gt;0,'In Process Calc.'!C41,"")</f>
        <v/>
      </c>
    </row>
    <row r="49" spans="1:67">
      <c r="A49" s="238" t="str">
        <f>IF(Glutamine!$E41&gt;0,Glutamine!$B$1,"")</f>
        <v/>
      </c>
      <c r="B49" s="238" t="str">
        <f>IF(Glutamine!$E41&gt;0,Glutamine!A40+0.1,"")</f>
        <v/>
      </c>
      <c r="C49" s="242" t="str">
        <f>IF(Glutamine!$E41&gt;0,Glutamine!B40,"")</f>
        <v/>
      </c>
      <c r="D49" s="247" t="str">
        <f>IF(Glutamine!$E41&gt;0,Glutamine!C40,"")</f>
        <v/>
      </c>
      <c r="E49" s="238" t="str">
        <f>IF(Glutamine!$E41&gt;0,Glutamine!D40,"")</f>
        <v/>
      </c>
      <c r="F49" s="238" t="str">
        <f>IF(Glutamine!$E41&gt;0,Glutamine!E40,"")</f>
        <v/>
      </c>
      <c r="G49" s="238" t="str">
        <f>IF(Glutamine!$E41&gt;0,Glutamine!G40,"")</f>
        <v/>
      </c>
      <c r="H49" s="243" t="str">
        <f>IF(Glutamine!$E41&gt;0,Glutamine!H40,"")</f>
        <v/>
      </c>
      <c r="I49" s="243" t="str">
        <f>IF(Glutamine!$E41&gt;0,Glutamine!I40,"")</f>
        <v/>
      </c>
      <c r="J49" s="243" t="str">
        <f>IF(Glutamine!$E41&gt;0,Glutamine!J40,"")</f>
        <v/>
      </c>
      <c r="K49" s="243" t="str">
        <f>IF(Glutamine!$E41&gt;0,Glutamine!K40,"")</f>
        <v/>
      </c>
      <c r="L49" s="238" t="str">
        <f>IF(Glutamine!$E41&gt;0,Glutamine!L40,"")</f>
        <v/>
      </c>
      <c r="M49" s="238" t="str">
        <f>IF(Glutamine!$E41&gt;0,Glutamine!M40,"")</f>
        <v/>
      </c>
      <c r="N49" s="238" t="str">
        <f>IF(Glutamine!$E41&gt;0,Glutamine!N40,"")</f>
        <v/>
      </c>
      <c r="O49" s="238" t="str">
        <f>IF(Glutamine!$E41&gt;0,Glutamine!O40,"")</f>
        <v/>
      </c>
      <c r="P49" s="238" t="str">
        <f>IF(Glutamine!$E41&gt;0,Glutamine!P40,"")</f>
        <v/>
      </c>
      <c r="Q49" s="238" t="str">
        <f>IF(Glutamine!$E41&gt;0,Glutamine!Q40,"")</f>
        <v/>
      </c>
      <c r="R49" s="238" t="str">
        <f>IF(Glutamine!$E41&gt;0,Glutamine!R40,"")</f>
        <v/>
      </c>
      <c r="S49" s="238" t="str">
        <f>IF(Glutamine!$E41&gt;0,Glutamine!S40,"")</f>
        <v/>
      </c>
      <c r="T49" s="244" t="str">
        <f>IF(Glutamine!$E41&gt;0,Glutamine!T40+Glutamine!$E41*Glutamine!#REF!/'In Process Calc.'!$J43,"")</f>
        <v/>
      </c>
      <c r="U49" s="244" t="str">
        <f>IF(Glutamine!$E41&gt;0,Glutamine!U40+Glutamine!$E41*Glutamine!#REF!/'In Process Calc.'!$J43,"")</f>
        <v/>
      </c>
      <c r="V49" s="244" t="str">
        <f>IF(Glutamine!$E41&gt;0,Glutamine!V40+Glutamine!$E41*Glutamine!#REF!/'In Process Calc.'!$J43,"")</f>
        <v/>
      </c>
      <c r="W49" s="244" t="str">
        <f>IF(Glutamine!$E41&gt;0,Glutamine!W40+Glutamine!$E41*Glutamine!#REF!/'In Process Calc.'!$J43,"")</f>
        <v/>
      </c>
      <c r="X49" s="244" t="str">
        <f>IF(Glutamine!$E41&gt;0,Glutamine!X40+Glutamine!$E41*Glutamine!#REF!/'In Process Calc.'!$J43,"")</f>
        <v/>
      </c>
      <c r="Y49" s="244" t="str">
        <f>IF(Glutamine!$E41&gt;0,Glutamine!Y40+Glutamine!$E41*Glutamine!#REF!/'In Process Calc.'!$J43,"")</f>
        <v/>
      </c>
      <c r="Z49" s="244" t="str">
        <f>IF(Glutamine!$E41&gt;0,Glutamine!Z40+Glutamine!$E41*Glutamine!#REF!/'In Process Calc.'!$J43,"")</f>
        <v/>
      </c>
      <c r="AA49" s="244" t="str">
        <f>IF(Glutamine!$E41&gt;0,Glutamine!AA40+Glutamine!$E41*Glutamine!#REF!/'In Process Calc.'!$J43,"")</f>
        <v/>
      </c>
      <c r="AB49" s="244" t="str">
        <f>IF(Glutamine!$E41&gt;0,Glutamine!AB40+Glutamine!$E41*Glutamine!#REF!/'In Process Calc.'!$J43,"")</f>
        <v/>
      </c>
      <c r="AC49" s="244" t="str">
        <f>IF(Glutamine!$E41&gt;0,Glutamine!AC40+Glutamine!$E41*Glutamine!#REF!/'In Process Calc.'!$J43,"")</f>
        <v/>
      </c>
      <c r="AD49" s="244" t="str">
        <f>IF(Glutamine!$E41&gt;0,Glutamine!AD40+Glutamine!$E41*Glutamine!#REF!/'In Process Calc.'!$J43,"")</f>
        <v/>
      </c>
      <c r="AE49" s="244" t="str">
        <f>IF(Glutamine!$E41&gt;0,Glutamine!AE40+Glutamine!$E41*Glutamine!#REF!/'In Process Calc.'!$J43,"")</f>
        <v/>
      </c>
      <c r="AF49" s="244" t="str">
        <f>IF(Glutamine!$E41&gt;0,Glutamine!AF40+Glutamine!$E41*Glutamine!#REF!/'In Process Calc.'!$J43,"")</f>
        <v/>
      </c>
      <c r="AG49" s="244" t="str">
        <f>IF(Glutamine!$E41&gt;0,Glutamine!AG40+Glutamine!$E41*Glutamine!#REF!/'In Process Calc.'!$J43,"")</f>
        <v/>
      </c>
      <c r="AH49" s="244" t="str">
        <f>IF(Glutamine!$E41&gt;0,Glutamine!AH40+Glutamine!$E41*Glutamine!#REF!/'In Process Calc.'!$J43,"")</f>
        <v/>
      </c>
      <c r="AI49" s="244" t="str">
        <f>IF(Glutamine!$E41&gt;0,Glutamine!AI40+Glutamine!$E41*Glutamine!#REF!/'In Process Calc.'!$J43,"")</f>
        <v/>
      </c>
      <c r="AJ49" s="244" t="str">
        <f>IF(Glutamine!$E41&gt;0,Glutamine!AJ40+Glutamine!$E41*Glutamine!#REF!/'In Process Calc.'!$J43,"")</f>
        <v/>
      </c>
      <c r="AK49" s="244" t="str">
        <f>IF(Glutamine!$E41&gt;0,Glutamine!AK40+Glutamine!$E41*Glutamine!#REF!/'In Process Calc.'!$J43,"")</f>
        <v/>
      </c>
      <c r="AL49" s="244" t="str">
        <f>IF(Glutamine!$E41&gt;0,Glutamine!AL40+Glutamine!$E41*Glutamine!#REF!/'In Process Calc.'!$J43,"")</f>
        <v/>
      </c>
      <c r="AM49" s="244" t="str">
        <f>IF(Glutamine!$E41&gt;0,Glutamine!AM40+Glutamine!$E41*Glutamine!#REF!/'In Process Calc.'!$J43,"")</f>
        <v/>
      </c>
      <c r="AN49" s="244" t="str">
        <f>IF(Glutamine!$E41&gt;0,Glutamine!AN40+Glutamine!$E41*Glutamine!#REF!/'In Process Calc.'!$J43,"")</f>
        <v/>
      </c>
      <c r="AO49" s="244" t="str">
        <f>IF(Glutamine!$E41&gt;0,Glutamine!AO40+Glutamine!$E41*Glutamine!#REF!/'In Process Calc.'!$J43,"")</f>
        <v/>
      </c>
      <c r="AP49" s="244" t="str">
        <f>IF(Glutamine!$E41&gt;0,Glutamine!AP40+Glutamine!$E41*Glutamine!AQ40/'In Process Calc.'!$J43,"")</f>
        <v/>
      </c>
      <c r="AQ49" s="244" t="str">
        <f>IF(Glutamine!$E41&gt;0,Glutamine!#REF!+Glutamine!$E41*Glutamine!AR40/'In Process Calc.'!$J43,"")</f>
        <v/>
      </c>
      <c r="AR49" s="244" t="str">
        <f>IF(Glutamine!$E41&gt;0,Glutamine!#REF!,"")</f>
        <v/>
      </c>
      <c r="AS49" s="244" t="str">
        <f>IF(Glutamine!$E41&gt;0,Glutamine!#REF!,"")</f>
        <v/>
      </c>
      <c r="AT49" s="244" t="str">
        <f>IF(Glutamine!$E41&gt;0,Glutamine!#REF!,"")</f>
        <v/>
      </c>
      <c r="AU49" s="244" t="str">
        <f>IF(Glutamine!$E41&gt;0,Glutamine!#REF!,"")</f>
        <v/>
      </c>
      <c r="AV49" s="244" t="str">
        <f>IF(Glutamine!$E41&gt;0,Glutamine!#REF!,"")</f>
        <v/>
      </c>
      <c r="AW49" s="244" t="str">
        <f>IF(Glutamine!$E41&gt;0,Glutamine!#REF!,"")</f>
        <v/>
      </c>
      <c r="AX49" s="244" t="str">
        <f>IF(Glutamine!$E41&gt;0,Glutamine!#REF!,"")</f>
        <v/>
      </c>
      <c r="AY49" s="244" t="str">
        <f>IF(Glutamine!$E41&gt;0,Glutamine!#REF!,"")</f>
        <v/>
      </c>
      <c r="AZ49" s="244" t="str">
        <f>IF(Glutamine!$E41&gt;0,Glutamine!#REF!,"")</f>
        <v/>
      </c>
      <c r="BA49" s="244" t="str">
        <f>IF(Glutamine!$E41&gt;0,Glutamine!#REF!,"")</f>
        <v/>
      </c>
      <c r="BB49" s="244" t="str">
        <f>IF(Glutamine!$E41&gt;0,Glutamine!#REF!,"")</f>
        <v/>
      </c>
      <c r="BC49" s="244" t="str">
        <f>IF(Glutamine!$E41&gt;0,Glutamine!#REF!,"")</f>
        <v/>
      </c>
      <c r="BD49" s="244" t="str">
        <f>IF(Glutamine!$E41&gt;0,Glutamine!#REF!,"")</f>
        <v/>
      </c>
      <c r="BE49" s="244" t="str">
        <f>IF(Glutamine!$E41&gt;0,Glutamine!#REF!,"")</f>
        <v/>
      </c>
      <c r="BF49" s="244" t="str">
        <f>IF(Glutamine!$E41&gt;0,Glutamine!#REF!,"")</f>
        <v/>
      </c>
      <c r="BG49" s="244" t="str">
        <f>IF(Glutamine!$E41&gt;0,Glutamine!#REF!,"")</f>
        <v/>
      </c>
      <c r="BH49" s="244" t="str">
        <f>IF(Glutamine!$E41&gt;0,Glutamine!#REF!,"")</f>
        <v/>
      </c>
      <c r="BI49" s="244" t="str">
        <f>IF(Glutamine!$E41&gt;0,Glutamine!#REF!,"")</f>
        <v/>
      </c>
      <c r="BJ49" s="244" t="str">
        <f>IF(Glutamine!$E41&gt;0,Glutamine!#REF!,"")</f>
        <v/>
      </c>
      <c r="BK49" s="244" t="str">
        <f>IF(Glutamine!$E41&gt;0,Glutamine!#REF!,"")</f>
        <v/>
      </c>
      <c r="BL49" s="244" t="str">
        <f>IF(Glutamine!$E41&gt;0,Glutamine!#REF!,"")</f>
        <v/>
      </c>
      <c r="BM49" s="244" t="str">
        <f>IF(Glutamine!$E41&gt;0,Glutamine!#REF!,"")</f>
        <v/>
      </c>
      <c r="BN49" s="244" t="str">
        <f>IF(Glutamine!$E41&gt;0,'In Process Calc.'!B42,"")</f>
        <v/>
      </c>
      <c r="BO49" s="244" t="str">
        <f>IF(Glutamine!$E41&gt;0,'In Process Calc.'!C42,"")</f>
        <v/>
      </c>
    </row>
    <row r="50" spans="1:67">
      <c r="A50" s="238" t="str">
        <f>IF(Glutamine!$E42&gt;0,Glutamine!$B$1,"")</f>
        <v/>
      </c>
      <c r="B50" s="238" t="str">
        <f>IF(Glutamine!$E42&gt;0,Glutamine!A41+0.1,"")</f>
        <v/>
      </c>
      <c r="C50" s="242" t="str">
        <f>IF(Glutamine!$E42&gt;0,Glutamine!B41,"")</f>
        <v/>
      </c>
      <c r="D50" s="247" t="str">
        <f>IF(Glutamine!$E42&gt;0,Glutamine!C41,"")</f>
        <v/>
      </c>
      <c r="E50" s="238" t="str">
        <f>IF(Glutamine!$E42&gt;0,Glutamine!D41,"")</f>
        <v/>
      </c>
      <c r="F50" s="238" t="str">
        <f>IF(Glutamine!$E42&gt;0,Glutamine!E41,"")</f>
        <v/>
      </c>
      <c r="G50" s="238" t="str">
        <f>IF(Glutamine!$E42&gt;0,Glutamine!G41,"")</f>
        <v/>
      </c>
      <c r="H50" s="243" t="str">
        <f>IF(Glutamine!$E42&gt;0,Glutamine!H41,"")</f>
        <v/>
      </c>
      <c r="I50" s="243" t="str">
        <f>IF(Glutamine!$E42&gt;0,Glutamine!I41,"")</f>
        <v/>
      </c>
      <c r="J50" s="243" t="str">
        <f>IF(Glutamine!$E42&gt;0,Glutamine!J41,"")</f>
        <v/>
      </c>
      <c r="K50" s="243" t="str">
        <f>IF(Glutamine!$E42&gt;0,Glutamine!K41,"")</f>
        <v/>
      </c>
      <c r="L50" s="238" t="str">
        <f>IF(Glutamine!$E42&gt;0,Glutamine!L41,"")</f>
        <v/>
      </c>
      <c r="M50" s="238" t="str">
        <f>IF(Glutamine!$E42&gt;0,Glutamine!M41,"")</f>
        <v/>
      </c>
      <c r="N50" s="238" t="str">
        <f>IF(Glutamine!$E42&gt;0,Glutamine!N41,"")</f>
        <v/>
      </c>
      <c r="O50" s="238" t="str">
        <f>IF(Glutamine!$E42&gt;0,Glutamine!O41,"")</f>
        <v/>
      </c>
      <c r="P50" s="238" t="str">
        <f>IF(Glutamine!$E42&gt;0,Glutamine!P41,"")</f>
        <v/>
      </c>
      <c r="Q50" s="238" t="str">
        <f>IF(Glutamine!$E42&gt;0,Glutamine!Q41,"")</f>
        <v/>
      </c>
      <c r="R50" s="238" t="str">
        <f>IF(Glutamine!$E42&gt;0,Glutamine!R41,"")</f>
        <v/>
      </c>
      <c r="S50" s="238" t="str">
        <f>IF(Glutamine!$E42&gt;0,Glutamine!S41,"")</f>
        <v/>
      </c>
      <c r="T50" s="244" t="str">
        <f>IF(Glutamine!$E42&gt;0,Glutamine!T41+Glutamine!$E42*Glutamine!#REF!/'In Process Calc.'!$J44,"")</f>
        <v/>
      </c>
      <c r="U50" s="244" t="str">
        <f>IF(Glutamine!$E42&gt;0,Glutamine!U41+Glutamine!$E42*Glutamine!#REF!/'In Process Calc.'!$J44,"")</f>
        <v/>
      </c>
      <c r="V50" s="244" t="str">
        <f>IF(Glutamine!$E42&gt;0,Glutamine!V41+Glutamine!$E42*Glutamine!#REF!/'In Process Calc.'!$J44,"")</f>
        <v/>
      </c>
      <c r="W50" s="244" t="str">
        <f>IF(Glutamine!$E42&gt;0,Glutamine!W41+Glutamine!$E42*Glutamine!#REF!/'In Process Calc.'!$J44,"")</f>
        <v/>
      </c>
      <c r="X50" s="244" t="str">
        <f>IF(Glutamine!$E42&gt;0,Glutamine!X41+Glutamine!$E42*Glutamine!#REF!/'In Process Calc.'!$J44,"")</f>
        <v/>
      </c>
      <c r="Y50" s="244" t="str">
        <f>IF(Glutamine!$E42&gt;0,Glutamine!Y41+Glutamine!$E42*Glutamine!#REF!/'In Process Calc.'!$J44,"")</f>
        <v/>
      </c>
      <c r="Z50" s="244" t="str">
        <f>IF(Glutamine!$E42&gt;0,Glutamine!Z41+Glutamine!$E42*Glutamine!#REF!/'In Process Calc.'!$J44,"")</f>
        <v/>
      </c>
      <c r="AA50" s="244" t="str">
        <f>IF(Glutamine!$E42&gt;0,Glutamine!AA41+Glutamine!$E42*Glutamine!#REF!/'In Process Calc.'!$J44,"")</f>
        <v/>
      </c>
      <c r="AB50" s="244" t="str">
        <f>IF(Glutamine!$E42&gt;0,Glutamine!AB41+Glutamine!$E42*Glutamine!#REF!/'In Process Calc.'!$J44,"")</f>
        <v/>
      </c>
      <c r="AC50" s="244" t="str">
        <f>IF(Glutamine!$E42&gt;0,Glutamine!AC41+Glutamine!$E42*Glutamine!#REF!/'In Process Calc.'!$J44,"")</f>
        <v/>
      </c>
      <c r="AD50" s="244" t="str">
        <f>IF(Glutamine!$E42&gt;0,Glutamine!AD41+Glutamine!$E42*Glutamine!#REF!/'In Process Calc.'!$J44,"")</f>
        <v/>
      </c>
      <c r="AE50" s="244" t="str">
        <f>IF(Glutamine!$E42&gt;0,Glutamine!AE41+Glutamine!$E42*Glutamine!#REF!/'In Process Calc.'!$J44,"")</f>
        <v/>
      </c>
      <c r="AF50" s="244" t="str">
        <f>IF(Glutamine!$E42&gt;0,Glutamine!AF41+Glutamine!$E42*Glutamine!#REF!/'In Process Calc.'!$J44,"")</f>
        <v/>
      </c>
      <c r="AG50" s="244" t="str">
        <f>IF(Glutamine!$E42&gt;0,Glutamine!AG41+Glutamine!$E42*Glutamine!#REF!/'In Process Calc.'!$J44,"")</f>
        <v/>
      </c>
      <c r="AH50" s="244" t="str">
        <f>IF(Glutamine!$E42&gt;0,Glutamine!AH41+Glutamine!$E42*Glutamine!#REF!/'In Process Calc.'!$J44,"")</f>
        <v/>
      </c>
      <c r="AI50" s="244" t="str">
        <f>IF(Glutamine!$E42&gt;0,Glutamine!AI41+Glutamine!$E42*Glutamine!#REF!/'In Process Calc.'!$J44,"")</f>
        <v/>
      </c>
      <c r="AJ50" s="244" t="str">
        <f>IF(Glutamine!$E42&gt;0,Glutamine!AJ41+Glutamine!$E42*Glutamine!#REF!/'In Process Calc.'!$J44,"")</f>
        <v/>
      </c>
      <c r="AK50" s="244" t="str">
        <f>IF(Glutamine!$E42&gt;0,Glutamine!AK41+Glutamine!$E42*Glutamine!#REF!/'In Process Calc.'!$J44,"")</f>
        <v/>
      </c>
      <c r="AL50" s="244" t="str">
        <f>IF(Glutamine!$E42&gt;0,Glutamine!AL41+Glutamine!$E42*Glutamine!#REF!/'In Process Calc.'!$J44,"")</f>
        <v/>
      </c>
      <c r="AM50" s="244" t="str">
        <f>IF(Glutamine!$E42&gt;0,Glutamine!AM41+Glutamine!$E42*Glutamine!#REF!/'In Process Calc.'!$J44,"")</f>
        <v/>
      </c>
      <c r="AN50" s="244" t="str">
        <f>IF(Glutamine!$E42&gt;0,Glutamine!AN41+Glutamine!$E42*Glutamine!#REF!/'In Process Calc.'!$J44,"")</f>
        <v/>
      </c>
      <c r="AO50" s="244" t="str">
        <f>IF(Glutamine!$E42&gt;0,Glutamine!AO41+Glutamine!$E42*Glutamine!#REF!/'In Process Calc.'!$J44,"")</f>
        <v/>
      </c>
      <c r="AP50" s="244" t="str">
        <f>IF(Glutamine!$E42&gt;0,Glutamine!AP41+Glutamine!$E42*Glutamine!AQ41/'In Process Calc.'!$J44,"")</f>
        <v/>
      </c>
      <c r="AQ50" s="244" t="str">
        <f>IF(Glutamine!$E42&gt;0,Glutamine!#REF!+Glutamine!$E42*Glutamine!AR41/'In Process Calc.'!$J44,"")</f>
        <v/>
      </c>
      <c r="AR50" s="244" t="str">
        <f>IF(Glutamine!$E42&gt;0,Glutamine!#REF!,"")</f>
        <v/>
      </c>
      <c r="AS50" s="244" t="str">
        <f>IF(Glutamine!$E42&gt;0,Glutamine!#REF!,"")</f>
        <v/>
      </c>
      <c r="AT50" s="244" t="str">
        <f>IF(Glutamine!$E42&gt;0,Glutamine!#REF!,"")</f>
        <v/>
      </c>
      <c r="AU50" s="244" t="str">
        <f>IF(Glutamine!$E42&gt;0,Glutamine!#REF!,"")</f>
        <v/>
      </c>
      <c r="AV50" s="244" t="str">
        <f>IF(Glutamine!$E42&gt;0,Glutamine!#REF!,"")</f>
        <v/>
      </c>
      <c r="AW50" s="244" t="str">
        <f>IF(Glutamine!$E42&gt;0,Glutamine!#REF!,"")</f>
        <v/>
      </c>
      <c r="AX50" s="244" t="str">
        <f>IF(Glutamine!$E42&gt;0,Glutamine!#REF!,"")</f>
        <v/>
      </c>
      <c r="AY50" s="244" t="str">
        <f>IF(Glutamine!$E42&gt;0,Glutamine!#REF!,"")</f>
        <v/>
      </c>
      <c r="AZ50" s="244" t="str">
        <f>IF(Glutamine!$E42&gt;0,Glutamine!#REF!,"")</f>
        <v/>
      </c>
      <c r="BA50" s="244" t="str">
        <f>IF(Glutamine!$E42&gt;0,Glutamine!#REF!,"")</f>
        <v/>
      </c>
      <c r="BB50" s="244" t="str">
        <f>IF(Glutamine!$E42&gt;0,Glutamine!#REF!,"")</f>
        <v/>
      </c>
      <c r="BC50" s="244" t="str">
        <f>IF(Glutamine!$E42&gt;0,Glutamine!#REF!,"")</f>
        <v/>
      </c>
      <c r="BD50" s="244" t="str">
        <f>IF(Glutamine!$E42&gt;0,Glutamine!#REF!,"")</f>
        <v/>
      </c>
      <c r="BE50" s="244" t="str">
        <f>IF(Glutamine!$E42&gt;0,Glutamine!#REF!,"")</f>
        <v/>
      </c>
      <c r="BF50" s="244" t="str">
        <f>IF(Glutamine!$E42&gt;0,Glutamine!#REF!,"")</f>
        <v/>
      </c>
      <c r="BG50" s="244" t="str">
        <f>IF(Glutamine!$E42&gt;0,Glutamine!#REF!,"")</f>
        <v/>
      </c>
      <c r="BH50" s="244" t="str">
        <f>IF(Glutamine!$E42&gt;0,Glutamine!#REF!,"")</f>
        <v/>
      </c>
      <c r="BI50" s="244" t="str">
        <f>IF(Glutamine!$E42&gt;0,Glutamine!#REF!,"")</f>
        <v/>
      </c>
      <c r="BJ50" s="244" t="str">
        <f>IF(Glutamine!$E42&gt;0,Glutamine!#REF!,"")</f>
        <v/>
      </c>
      <c r="BK50" s="244" t="str">
        <f>IF(Glutamine!$E42&gt;0,Glutamine!#REF!,"")</f>
        <v/>
      </c>
      <c r="BL50" s="244" t="str">
        <f>IF(Glutamine!$E42&gt;0,Glutamine!#REF!,"")</f>
        <v/>
      </c>
      <c r="BM50" s="244" t="str">
        <f>IF(Glutamine!$E42&gt;0,Glutamine!#REF!,"")</f>
        <v/>
      </c>
      <c r="BN50" s="244" t="str">
        <f>IF(Glutamine!$E42&gt;0,'In Process Calc.'!B43,"")</f>
        <v/>
      </c>
      <c r="BO50" s="244" t="str">
        <f>IF(Glutamine!$E42&gt;0,'In Process Calc.'!C43,"")</f>
        <v/>
      </c>
    </row>
    <row r="51" spans="1:67">
      <c r="A51" s="238" t="str">
        <f>IF(Glutamine!$E43&gt;0,Glutamine!$B$1,"")</f>
        <v/>
      </c>
      <c r="B51" s="238" t="str">
        <f>IF(Glutamine!$E43&gt;0,Glutamine!A42+0.1,"")</f>
        <v/>
      </c>
      <c r="C51" s="242" t="str">
        <f>IF(Glutamine!$E43&gt;0,Glutamine!B42,"")</f>
        <v/>
      </c>
      <c r="D51" s="247" t="str">
        <f>IF(Glutamine!$E43&gt;0,Glutamine!C42,"")</f>
        <v/>
      </c>
      <c r="E51" s="238" t="str">
        <f>IF(Glutamine!$E43&gt;0,Glutamine!D42,"")</f>
        <v/>
      </c>
      <c r="F51" s="238" t="str">
        <f>IF(Glutamine!$E43&gt;0,Glutamine!E42,"")</f>
        <v/>
      </c>
      <c r="G51" s="238" t="str">
        <f>IF(Glutamine!$E43&gt;0,Glutamine!G42,"")</f>
        <v/>
      </c>
      <c r="H51" s="243" t="str">
        <f>IF(Glutamine!$E43&gt;0,Glutamine!H42,"")</f>
        <v/>
      </c>
      <c r="I51" s="243" t="str">
        <f>IF(Glutamine!$E43&gt;0,Glutamine!I42,"")</f>
        <v/>
      </c>
      <c r="J51" s="243" t="str">
        <f>IF(Glutamine!$E43&gt;0,Glutamine!J42,"")</f>
        <v/>
      </c>
      <c r="K51" s="243" t="str">
        <f>IF(Glutamine!$E43&gt;0,Glutamine!K42,"")</f>
        <v/>
      </c>
      <c r="L51" s="238" t="str">
        <f>IF(Glutamine!$E43&gt;0,Glutamine!L42,"")</f>
        <v/>
      </c>
      <c r="M51" s="238" t="str">
        <f>IF(Glutamine!$E43&gt;0,Glutamine!M42,"")</f>
        <v/>
      </c>
      <c r="N51" s="238" t="str">
        <f>IF(Glutamine!$E43&gt;0,Glutamine!N42,"")</f>
        <v/>
      </c>
      <c r="O51" s="238" t="str">
        <f>IF(Glutamine!$E43&gt;0,Glutamine!O42,"")</f>
        <v/>
      </c>
      <c r="P51" s="238" t="str">
        <f>IF(Glutamine!$E43&gt;0,Glutamine!P42,"")</f>
        <v/>
      </c>
      <c r="Q51" s="238" t="str">
        <f>IF(Glutamine!$E43&gt;0,Glutamine!Q42,"")</f>
        <v/>
      </c>
      <c r="R51" s="238" t="str">
        <f>IF(Glutamine!$E43&gt;0,Glutamine!R42,"")</f>
        <v/>
      </c>
      <c r="S51" s="238" t="str">
        <f>IF(Glutamine!$E43&gt;0,Glutamine!S42,"")</f>
        <v/>
      </c>
      <c r="T51" s="244" t="str">
        <f>IF(Glutamine!$E43&gt;0,Glutamine!T42+Glutamine!$E43*Glutamine!#REF!/'In Process Calc.'!$J45,"")</f>
        <v/>
      </c>
      <c r="U51" s="244" t="str">
        <f>IF(Glutamine!$E43&gt;0,Glutamine!U42+Glutamine!$E43*Glutamine!#REF!/'In Process Calc.'!$J45,"")</f>
        <v/>
      </c>
      <c r="V51" s="244" t="str">
        <f>IF(Glutamine!$E43&gt;0,Glutamine!V42+Glutamine!$E43*Glutamine!#REF!/'In Process Calc.'!$J45,"")</f>
        <v/>
      </c>
      <c r="W51" s="244" t="str">
        <f>IF(Glutamine!$E43&gt;0,Glutamine!W42+Glutamine!$E43*Glutamine!#REF!/'In Process Calc.'!$J45,"")</f>
        <v/>
      </c>
      <c r="X51" s="244" t="str">
        <f>IF(Glutamine!$E43&gt;0,Glutamine!X42+Glutamine!$E43*Glutamine!#REF!/'In Process Calc.'!$J45,"")</f>
        <v/>
      </c>
      <c r="Y51" s="244" t="str">
        <f>IF(Glutamine!$E43&gt;0,Glutamine!Y42+Glutamine!$E43*Glutamine!#REF!/'In Process Calc.'!$J45,"")</f>
        <v/>
      </c>
      <c r="Z51" s="244" t="str">
        <f>IF(Glutamine!$E43&gt;0,Glutamine!Z42+Glutamine!$E43*Glutamine!#REF!/'In Process Calc.'!$J45,"")</f>
        <v/>
      </c>
      <c r="AA51" s="244" t="str">
        <f>IF(Glutamine!$E43&gt;0,Glutamine!AA42+Glutamine!$E43*Glutamine!#REF!/'In Process Calc.'!$J45,"")</f>
        <v/>
      </c>
      <c r="AB51" s="244" t="str">
        <f>IF(Glutamine!$E43&gt;0,Glutamine!AB42+Glutamine!$E43*Glutamine!#REF!/'In Process Calc.'!$J45,"")</f>
        <v/>
      </c>
      <c r="AC51" s="244" t="str">
        <f>IF(Glutamine!$E43&gt;0,Glutamine!AC42+Glutamine!$E43*Glutamine!#REF!/'In Process Calc.'!$J45,"")</f>
        <v/>
      </c>
      <c r="AD51" s="244" t="str">
        <f>IF(Glutamine!$E43&gt;0,Glutamine!AD42+Glutamine!$E43*Glutamine!#REF!/'In Process Calc.'!$J45,"")</f>
        <v/>
      </c>
      <c r="AE51" s="244" t="str">
        <f>IF(Glutamine!$E43&gt;0,Glutamine!AE42+Glutamine!$E43*Glutamine!#REF!/'In Process Calc.'!$J45,"")</f>
        <v/>
      </c>
      <c r="AF51" s="244" t="str">
        <f>IF(Glutamine!$E43&gt;0,Glutamine!AF42+Glutamine!$E43*Glutamine!#REF!/'In Process Calc.'!$J45,"")</f>
        <v/>
      </c>
      <c r="AG51" s="244" t="str">
        <f>IF(Glutamine!$E43&gt;0,Glutamine!AG42+Glutamine!$E43*Glutamine!#REF!/'In Process Calc.'!$J45,"")</f>
        <v/>
      </c>
      <c r="AH51" s="244" t="str">
        <f>IF(Glutamine!$E43&gt;0,Glutamine!AH42+Glutamine!$E43*Glutamine!#REF!/'In Process Calc.'!$J45,"")</f>
        <v/>
      </c>
      <c r="AI51" s="244" t="str">
        <f>IF(Glutamine!$E43&gt;0,Glutamine!AI42+Glutamine!$E43*Glutamine!#REF!/'In Process Calc.'!$J45,"")</f>
        <v/>
      </c>
      <c r="AJ51" s="244" t="str">
        <f>IF(Glutamine!$E43&gt;0,Glutamine!AJ42+Glutamine!$E43*Glutamine!#REF!/'In Process Calc.'!$J45,"")</f>
        <v/>
      </c>
      <c r="AK51" s="244" t="str">
        <f>IF(Glutamine!$E43&gt;0,Glutamine!AK42+Glutamine!$E43*Glutamine!#REF!/'In Process Calc.'!$J45,"")</f>
        <v/>
      </c>
      <c r="AL51" s="244" t="str">
        <f>IF(Glutamine!$E43&gt;0,Glutamine!AL42+Glutamine!$E43*Glutamine!#REF!/'In Process Calc.'!$J45,"")</f>
        <v/>
      </c>
      <c r="AM51" s="244" t="str">
        <f>IF(Glutamine!$E43&gt;0,Glutamine!AM42+Glutamine!$E43*Glutamine!#REF!/'In Process Calc.'!$J45,"")</f>
        <v/>
      </c>
      <c r="AN51" s="244" t="str">
        <f>IF(Glutamine!$E43&gt;0,Glutamine!AN42+Glutamine!$E43*Glutamine!#REF!/'In Process Calc.'!$J45,"")</f>
        <v/>
      </c>
      <c r="AO51" s="244" t="str">
        <f>IF(Glutamine!$E43&gt;0,Glutamine!AO42+Glutamine!$E43*Glutamine!#REF!/'In Process Calc.'!$J45,"")</f>
        <v/>
      </c>
      <c r="AP51" s="244" t="str">
        <f>IF(Glutamine!$E43&gt;0,Glutamine!AP42+Glutamine!$E43*Glutamine!AQ42/'In Process Calc.'!$J45,"")</f>
        <v/>
      </c>
      <c r="AQ51" s="244" t="str">
        <f>IF(Glutamine!$E43&gt;0,Glutamine!#REF!+Glutamine!$E43*Glutamine!AR42/'In Process Calc.'!$J45,"")</f>
        <v/>
      </c>
      <c r="AR51" s="244" t="str">
        <f>IF(Glutamine!$E43&gt;0,Glutamine!#REF!,"")</f>
        <v/>
      </c>
      <c r="AS51" s="244" t="str">
        <f>IF(Glutamine!$E43&gt;0,Glutamine!#REF!,"")</f>
        <v/>
      </c>
      <c r="AT51" s="244" t="str">
        <f>IF(Glutamine!$E43&gt;0,Glutamine!#REF!,"")</f>
        <v/>
      </c>
      <c r="AU51" s="244" t="str">
        <f>IF(Glutamine!$E43&gt;0,Glutamine!#REF!,"")</f>
        <v/>
      </c>
      <c r="AV51" s="244" t="str">
        <f>IF(Glutamine!$E43&gt;0,Glutamine!#REF!,"")</f>
        <v/>
      </c>
      <c r="AW51" s="244" t="str">
        <f>IF(Glutamine!$E43&gt;0,Glutamine!#REF!,"")</f>
        <v/>
      </c>
      <c r="AX51" s="244" t="str">
        <f>IF(Glutamine!$E43&gt;0,Glutamine!#REF!,"")</f>
        <v/>
      </c>
      <c r="AY51" s="244" t="str">
        <f>IF(Glutamine!$E43&gt;0,Glutamine!#REF!,"")</f>
        <v/>
      </c>
      <c r="AZ51" s="244" t="str">
        <f>IF(Glutamine!$E43&gt;0,Glutamine!#REF!,"")</f>
        <v/>
      </c>
      <c r="BA51" s="244" t="str">
        <f>IF(Glutamine!$E43&gt;0,Glutamine!#REF!,"")</f>
        <v/>
      </c>
      <c r="BB51" s="244" t="str">
        <f>IF(Glutamine!$E43&gt;0,Glutamine!#REF!,"")</f>
        <v/>
      </c>
      <c r="BC51" s="244" t="str">
        <f>IF(Glutamine!$E43&gt;0,Glutamine!#REF!,"")</f>
        <v/>
      </c>
      <c r="BD51" s="244" t="str">
        <f>IF(Glutamine!$E43&gt;0,Glutamine!#REF!,"")</f>
        <v/>
      </c>
      <c r="BE51" s="244" t="str">
        <f>IF(Glutamine!$E43&gt;0,Glutamine!#REF!,"")</f>
        <v/>
      </c>
      <c r="BF51" s="244" t="str">
        <f>IF(Glutamine!$E43&gt;0,Glutamine!#REF!,"")</f>
        <v/>
      </c>
      <c r="BG51" s="244" t="str">
        <f>IF(Glutamine!$E43&gt;0,Glutamine!#REF!,"")</f>
        <v/>
      </c>
      <c r="BH51" s="244" t="str">
        <f>IF(Glutamine!$E43&gt;0,Glutamine!#REF!,"")</f>
        <v/>
      </c>
      <c r="BI51" s="244" t="str">
        <f>IF(Glutamine!$E43&gt;0,Glutamine!#REF!,"")</f>
        <v/>
      </c>
      <c r="BJ51" s="244" t="str">
        <f>IF(Glutamine!$E43&gt;0,Glutamine!#REF!,"")</f>
        <v/>
      </c>
      <c r="BK51" s="244" t="str">
        <f>IF(Glutamine!$E43&gt;0,Glutamine!#REF!,"")</f>
        <v/>
      </c>
      <c r="BL51" s="244" t="str">
        <f>IF(Glutamine!$E43&gt;0,Glutamine!#REF!,"")</f>
        <v/>
      </c>
      <c r="BM51" s="244" t="str">
        <f>IF(Glutamine!$E43&gt;0,Glutamine!#REF!,"")</f>
        <v/>
      </c>
      <c r="BN51" s="244" t="str">
        <f>IF(Glutamine!$E43&gt;0,'In Process Calc.'!B44,"")</f>
        <v/>
      </c>
      <c r="BO51" s="244" t="str">
        <f>IF(Glutamine!$E43&gt;0,'In Process Calc.'!C44,"")</f>
        <v/>
      </c>
    </row>
    <row r="52" spans="1:67">
      <c r="A52" s="238" t="str">
        <f>IF(Glutamine!$E44&gt;0,Glutamine!$B$1,"")</f>
        <v/>
      </c>
      <c r="B52" s="238" t="str">
        <f>IF(Glutamine!$E44&gt;0,Glutamine!A43+0.1,"")</f>
        <v/>
      </c>
      <c r="C52" s="242" t="str">
        <f>IF(Glutamine!$E44&gt;0,Glutamine!B43,"")</f>
        <v/>
      </c>
      <c r="D52" s="247" t="str">
        <f>IF(Glutamine!$E44&gt;0,Glutamine!C43,"")</f>
        <v/>
      </c>
      <c r="E52" s="238" t="str">
        <f>IF(Glutamine!$E44&gt;0,Glutamine!D43,"")</f>
        <v/>
      </c>
      <c r="F52" s="238" t="str">
        <f>IF(Glutamine!$E44&gt;0,Glutamine!E43,"")</f>
        <v/>
      </c>
      <c r="G52" s="238" t="str">
        <f>IF(Glutamine!$E44&gt;0,Glutamine!G43,"")</f>
        <v/>
      </c>
      <c r="H52" s="243" t="str">
        <f>IF(Glutamine!$E44&gt;0,Glutamine!H43,"")</f>
        <v/>
      </c>
      <c r="I52" s="243" t="str">
        <f>IF(Glutamine!$E44&gt;0,Glutamine!I43,"")</f>
        <v/>
      </c>
      <c r="J52" s="243" t="str">
        <f>IF(Glutamine!$E44&gt;0,Glutamine!J43,"")</f>
        <v/>
      </c>
      <c r="K52" s="243" t="str">
        <f>IF(Glutamine!$E44&gt;0,Glutamine!K43,"")</f>
        <v/>
      </c>
      <c r="L52" s="238" t="str">
        <f>IF(Glutamine!$E44&gt;0,Glutamine!L43,"")</f>
        <v/>
      </c>
      <c r="M52" s="238" t="str">
        <f>IF(Glutamine!$E44&gt;0,Glutamine!M43,"")</f>
        <v/>
      </c>
      <c r="N52" s="238" t="str">
        <f>IF(Glutamine!$E44&gt;0,Glutamine!N43,"")</f>
        <v/>
      </c>
      <c r="O52" s="238" t="str">
        <f>IF(Glutamine!$E44&gt;0,Glutamine!O43,"")</f>
        <v/>
      </c>
      <c r="P52" s="238" t="str">
        <f>IF(Glutamine!$E44&gt;0,Glutamine!P43,"")</f>
        <v/>
      </c>
      <c r="Q52" s="238" t="str">
        <f>IF(Glutamine!$E44&gt;0,Glutamine!Q43,"")</f>
        <v/>
      </c>
      <c r="R52" s="238" t="str">
        <f>IF(Glutamine!$E44&gt;0,Glutamine!R43,"")</f>
        <v/>
      </c>
      <c r="S52" s="238" t="str">
        <f>IF(Glutamine!$E44&gt;0,Glutamine!S43,"")</f>
        <v/>
      </c>
      <c r="T52" s="244" t="str">
        <f>IF(Glutamine!$E44&gt;0,Glutamine!T43+Glutamine!$E44*Glutamine!#REF!/'In Process Calc.'!$J46,"")</f>
        <v/>
      </c>
      <c r="U52" s="244" t="str">
        <f>IF(Glutamine!$E44&gt;0,Glutamine!U43+Glutamine!$E44*Glutamine!#REF!/'In Process Calc.'!$J46,"")</f>
        <v/>
      </c>
      <c r="V52" s="244" t="str">
        <f>IF(Glutamine!$E44&gt;0,Glutamine!V43+Glutamine!$E44*Glutamine!#REF!/'In Process Calc.'!$J46,"")</f>
        <v/>
      </c>
      <c r="W52" s="244" t="str">
        <f>IF(Glutamine!$E44&gt;0,Glutamine!W43+Glutamine!$E44*Glutamine!#REF!/'In Process Calc.'!$J46,"")</f>
        <v/>
      </c>
      <c r="X52" s="244" t="str">
        <f>IF(Glutamine!$E44&gt;0,Glutamine!X43+Glutamine!$E44*Glutamine!#REF!/'In Process Calc.'!$J46,"")</f>
        <v/>
      </c>
      <c r="Y52" s="244" t="str">
        <f>IF(Glutamine!$E44&gt;0,Glutamine!Y43+Glutamine!$E44*Glutamine!#REF!/'In Process Calc.'!$J46,"")</f>
        <v/>
      </c>
      <c r="Z52" s="244" t="str">
        <f>IF(Glutamine!$E44&gt;0,Glutamine!Z43+Glutamine!$E44*Glutamine!#REF!/'In Process Calc.'!$J46,"")</f>
        <v/>
      </c>
      <c r="AA52" s="244" t="str">
        <f>IF(Glutamine!$E44&gt;0,Glutamine!AA43+Glutamine!$E44*Glutamine!#REF!/'In Process Calc.'!$J46,"")</f>
        <v/>
      </c>
      <c r="AB52" s="244" t="str">
        <f>IF(Glutamine!$E44&gt;0,Glutamine!AB43+Glutamine!$E44*Glutamine!#REF!/'In Process Calc.'!$J46,"")</f>
        <v/>
      </c>
      <c r="AC52" s="244" t="str">
        <f>IF(Glutamine!$E44&gt;0,Glutamine!AC43+Glutamine!$E44*Glutamine!#REF!/'In Process Calc.'!$J46,"")</f>
        <v/>
      </c>
      <c r="AD52" s="244" t="str">
        <f>IF(Glutamine!$E44&gt;0,Glutamine!AD43+Glutamine!$E44*Glutamine!#REF!/'In Process Calc.'!$J46,"")</f>
        <v/>
      </c>
      <c r="AE52" s="244" t="str">
        <f>IF(Glutamine!$E44&gt;0,Glutamine!AE43+Glutamine!$E44*Glutamine!#REF!/'In Process Calc.'!$J46,"")</f>
        <v/>
      </c>
      <c r="AF52" s="244" t="str">
        <f>IF(Glutamine!$E44&gt;0,Glutamine!AF43+Glutamine!$E44*Glutamine!#REF!/'In Process Calc.'!$J46,"")</f>
        <v/>
      </c>
      <c r="AG52" s="244" t="str">
        <f>IF(Glutamine!$E44&gt;0,Glutamine!AG43+Glutamine!$E44*Glutamine!#REF!/'In Process Calc.'!$J46,"")</f>
        <v/>
      </c>
      <c r="AH52" s="244" t="str">
        <f>IF(Glutamine!$E44&gt;0,Glutamine!AH43+Glutamine!$E44*Glutamine!#REF!/'In Process Calc.'!$J46,"")</f>
        <v/>
      </c>
      <c r="AI52" s="244" t="str">
        <f>IF(Glutamine!$E44&gt;0,Glutamine!AI43+Glutamine!$E44*Glutamine!#REF!/'In Process Calc.'!$J46,"")</f>
        <v/>
      </c>
      <c r="AJ52" s="244" t="str">
        <f>IF(Glutamine!$E44&gt;0,Glutamine!AJ43+Glutamine!$E44*Glutamine!#REF!/'In Process Calc.'!$J46,"")</f>
        <v/>
      </c>
      <c r="AK52" s="244" t="str">
        <f>IF(Glutamine!$E44&gt;0,Glutamine!AK43+Glutamine!$E44*Glutamine!#REF!/'In Process Calc.'!$J46,"")</f>
        <v/>
      </c>
      <c r="AL52" s="244" t="str">
        <f>IF(Glutamine!$E44&gt;0,Glutamine!AL43+Glutamine!$E44*Glutamine!#REF!/'In Process Calc.'!$J46,"")</f>
        <v/>
      </c>
      <c r="AM52" s="244" t="str">
        <f>IF(Glutamine!$E44&gt;0,Glutamine!AM43+Glutamine!$E44*Glutamine!#REF!/'In Process Calc.'!$J46,"")</f>
        <v/>
      </c>
      <c r="AN52" s="244" t="str">
        <f>IF(Glutamine!$E44&gt;0,Glutamine!AN43+Glutamine!$E44*Glutamine!#REF!/'In Process Calc.'!$J46,"")</f>
        <v/>
      </c>
      <c r="AO52" s="244" t="str">
        <f>IF(Glutamine!$E44&gt;0,Glutamine!AO43+Glutamine!$E44*Glutamine!#REF!/'In Process Calc.'!$J46,"")</f>
        <v/>
      </c>
      <c r="AP52" s="244" t="str">
        <f>IF(Glutamine!$E44&gt;0,Glutamine!AP43+Glutamine!$E44*Glutamine!AQ43/'In Process Calc.'!$J46,"")</f>
        <v/>
      </c>
      <c r="AQ52" s="244" t="str">
        <f>IF(Glutamine!$E44&gt;0,Glutamine!#REF!+Glutamine!$E44*Glutamine!AR43/'In Process Calc.'!$J46,"")</f>
        <v/>
      </c>
      <c r="AR52" s="244" t="str">
        <f>IF(Glutamine!$E44&gt;0,Glutamine!#REF!,"")</f>
        <v/>
      </c>
      <c r="AS52" s="244" t="str">
        <f>IF(Glutamine!$E44&gt;0,Glutamine!#REF!,"")</f>
        <v/>
      </c>
      <c r="AT52" s="244" t="str">
        <f>IF(Glutamine!$E44&gt;0,Glutamine!#REF!,"")</f>
        <v/>
      </c>
      <c r="AU52" s="244" t="str">
        <f>IF(Glutamine!$E44&gt;0,Glutamine!#REF!,"")</f>
        <v/>
      </c>
      <c r="AV52" s="244" t="str">
        <f>IF(Glutamine!$E44&gt;0,Glutamine!#REF!,"")</f>
        <v/>
      </c>
      <c r="AW52" s="244" t="str">
        <f>IF(Glutamine!$E44&gt;0,Glutamine!#REF!,"")</f>
        <v/>
      </c>
      <c r="AX52" s="244" t="str">
        <f>IF(Glutamine!$E44&gt;0,Glutamine!#REF!,"")</f>
        <v/>
      </c>
      <c r="AY52" s="244" t="str">
        <f>IF(Glutamine!$E44&gt;0,Glutamine!#REF!,"")</f>
        <v/>
      </c>
      <c r="AZ52" s="244" t="str">
        <f>IF(Glutamine!$E44&gt;0,Glutamine!#REF!,"")</f>
        <v/>
      </c>
      <c r="BA52" s="244" t="str">
        <f>IF(Glutamine!$E44&gt;0,Glutamine!#REF!,"")</f>
        <v/>
      </c>
      <c r="BB52" s="244" t="str">
        <f>IF(Glutamine!$E44&gt;0,Glutamine!#REF!,"")</f>
        <v/>
      </c>
      <c r="BC52" s="244" t="str">
        <f>IF(Glutamine!$E44&gt;0,Glutamine!#REF!,"")</f>
        <v/>
      </c>
      <c r="BD52" s="244" t="str">
        <f>IF(Glutamine!$E44&gt;0,Glutamine!#REF!,"")</f>
        <v/>
      </c>
      <c r="BE52" s="244" t="str">
        <f>IF(Glutamine!$E44&gt;0,Glutamine!#REF!,"")</f>
        <v/>
      </c>
      <c r="BF52" s="244" t="str">
        <f>IF(Glutamine!$E44&gt;0,Glutamine!#REF!,"")</f>
        <v/>
      </c>
      <c r="BG52" s="244" t="str">
        <f>IF(Glutamine!$E44&gt;0,Glutamine!#REF!,"")</f>
        <v/>
      </c>
      <c r="BH52" s="244" t="str">
        <f>IF(Glutamine!$E44&gt;0,Glutamine!#REF!,"")</f>
        <v/>
      </c>
      <c r="BI52" s="244" t="str">
        <f>IF(Glutamine!$E44&gt;0,Glutamine!#REF!,"")</f>
        <v/>
      </c>
      <c r="BJ52" s="244" t="str">
        <f>IF(Glutamine!$E44&gt;0,Glutamine!#REF!,"")</f>
        <v/>
      </c>
      <c r="BK52" s="244" t="str">
        <f>IF(Glutamine!$E44&gt;0,Glutamine!#REF!,"")</f>
        <v/>
      </c>
      <c r="BL52" s="244" t="str">
        <f>IF(Glutamine!$E44&gt;0,Glutamine!#REF!,"")</f>
        <v/>
      </c>
      <c r="BM52" s="244" t="str">
        <f>IF(Glutamine!$E44&gt;0,Glutamine!#REF!,"")</f>
        <v/>
      </c>
      <c r="BN52" s="244" t="str">
        <f>IF(Glutamine!$E44&gt;0,'In Process Calc.'!B45,"")</f>
        <v/>
      </c>
      <c r="BO52" s="244" t="str">
        <f>IF(Glutamine!$E44&gt;0,'In Process Calc.'!C45,"")</f>
        <v/>
      </c>
    </row>
    <row r="53" spans="1:67">
      <c r="A53" s="238" t="str">
        <f>IF(Glutamine!$E45&gt;0,Glutamine!$B$1,"")</f>
        <v/>
      </c>
      <c r="B53" s="238" t="str">
        <f>IF(Glutamine!$E45&gt;0,Glutamine!A44+0.1,"")</f>
        <v/>
      </c>
      <c r="C53" s="242" t="str">
        <f>IF(Glutamine!$E45&gt;0,Glutamine!B44,"")</f>
        <v/>
      </c>
      <c r="D53" s="247" t="str">
        <f>IF(Glutamine!$E45&gt;0,Glutamine!C44,"")</f>
        <v/>
      </c>
      <c r="E53" s="238" t="str">
        <f>IF(Glutamine!$E45&gt;0,Glutamine!D44,"")</f>
        <v/>
      </c>
      <c r="F53" s="238" t="str">
        <f>IF(Glutamine!$E45&gt;0,Glutamine!E44,"")</f>
        <v/>
      </c>
      <c r="G53" s="238" t="str">
        <f>IF(Glutamine!$E45&gt;0,Glutamine!G44,"")</f>
        <v/>
      </c>
      <c r="H53" s="243" t="str">
        <f>IF(Glutamine!$E45&gt;0,Glutamine!H44,"")</f>
        <v/>
      </c>
      <c r="I53" s="243" t="str">
        <f>IF(Glutamine!$E45&gt;0,Glutamine!I44,"")</f>
        <v/>
      </c>
      <c r="J53" s="243" t="str">
        <f>IF(Glutamine!$E45&gt;0,Glutamine!J44,"")</f>
        <v/>
      </c>
      <c r="K53" s="243" t="str">
        <f>IF(Glutamine!$E45&gt;0,Glutamine!K44,"")</f>
        <v/>
      </c>
      <c r="L53" s="238" t="str">
        <f>IF(Glutamine!$E45&gt;0,Glutamine!L44,"")</f>
        <v/>
      </c>
      <c r="M53" s="238" t="str">
        <f>IF(Glutamine!$E45&gt;0,Glutamine!M44,"")</f>
        <v/>
      </c>
      <c r="N53" s="238" t="str">
        <f>IF(Glutamine!$E45&gt;0,Glutamine!N44,"")</f>
        <v/>
      </c>
      <c r="O53" s="238" t="str">
        <f>IF(Glutamine!$E45&gt;0,Glutamine!O44,"")</f>
        <v/>
      </c>
      <c r="P53" s="238" t="str">
        <f>IF(Glutamine!$E45&gt;0,Glutamine!P44,"")</f>
        <v/>
      </c>
      <c r="Q53" s="238" t="str">
        <f>IF(Glutamine!$E45&gt;0,Glutamine!Q44,"")</f>
        <v/>
      </c>
      <c r="R53" s="238" t="str">
        <f>IF(Glutamine!$E45&gt;0,Glutamine!R44,"")</f>
        <v/>
      </c>
      <c r="S53" s="238" t="str">
        <f>IF(Glutamine!$E45&gt;0,Glutamine!S44,"")</f>
        <v/>
      </c>
      <c r="T53" s="244" t="str">
        <f>IF(Glutamine!$E45&gt;0,Glutamine!T44+Glutamine!$E45*Glutamine!#REF!/'In Process Calc.'!$J47,"")</f>
        <v/>
      </c>
      <c r="U53" s="244" t="str">
        <f>IF(Glutamine!$E45&gt;0,Glutamine!U44+Glutamine!$E45*Glutamine!#REF!/'In Process Calc.'!$J47,"")</f>
        <v/>
      </c>
      <c r="V53" s="244" t="str">
        <f>IF(Glutamine!$E45&gt;0,Glutamine!V44+Glutamine!$E45*Glutamine!#REF!/'In Process Calc.'!$J47,"")</f>
        <v/>
      </c>
      <c r="W53" s="244" t="str">
        <f>IF(Glutamine!$E45&gt;0,Glutamine!W44+Glutamine!$E45*Glutamine!#REF!/'In Process Calc.'!$J47,"")</f>
        <v/>
      </c>
      <c r="X53" s="244" t="str">
        <f>IF(Glutamine!$E45&gt;0,Glutamine!X44+Glutamine!$E45*Glutamine!#REF!/'In Process Calc.'!$J47,"")</f>
        <v/>
      </c>
      <c r="Y53" s="244" t="str">
        <f>IF(Glutamine!$E45&gt;0,Glutamine!Y44+Glutamine!$E45*Glutamine!#REF!/'In Process Calc.'!$J47,"")</f>
        <v/>
      </c>
      <c r="Z53" s="244" t="str">
        <f>IF(Glutamine!$E45&gt;0,Glutamine!Z44+Glutamine!$E45*Glutamine!#REF!/'In Process Calc.'!$J47,"")</f>
        <v/>
      </c>
      <c r="AA53" s="244" t="str">
        <f>IF(Glutamine!$E45&gt;0,Glutamine!AA44+Glutamine!$E45*Glutamine!#REF!/'In Process Calc.'!$J47,"")</f>
        <v/>
      </c>
      <c r="AB53" s="244" t="str">
        <f>IF(Glutamine!$E45&gt;0,Glutamine!AB44+Glutamine!$E45*Glutamine!#REF!/'In Process Calc.'!$J47,"")</f>
        <v/>
      </c>
      <c r="AC53" s="244" t="str">
        <f>IF(Glutamine!$E45&gt;0,Glutamine!AC44+Glutamine!$E45*Glutamine!#REF!/'In Process Calc.'!$J47,"")</f>
        <v/>
      </c>
      <c r="AD53" s="244" t="str">
        <f>IF(Glutamine!$E45&gt;0,Glutamine!AD44+Glutamine!$E45*Glutamine!#REF!/'In Process Calc.'!$J47,"")</f>
        <v/>
      </c>
      <c r="AE53" s="244" t="str">
        <f>IF(Glutamine!$E45&gt;0,Glutamine!AE44+Glutamine!$E45*Glutamine!#REF!/'In Process Calc.'!$J47,"")</f>
        <v/>
      </c>
      <c r="AF53" s="244" t="str">
        <f>IF(Glutamine!$E45&gt;0,Glutamine!AF44+Glutamine!$E45*Glutamine!#REF!/'In Process Calc.'!$J47,"")</f>
        <v/>
      </c>
      <c r="AG53" s="244" t="str">
        <f>IF(Glutamine!$E45&gt;0,Glutamine!AG44+Glutamine!$E45*Glutamine!#REF!/'In Process Calc.'!$J47,"")</f>
        <v/>
      </c>
      <c r="AH53" s="244" t="str">
        <f>IF(Glutamine!$E45&gt;0,Glutamine!AH44+Glutamine!$E45*Glutamine!#REF!/'In Process Calc.'!$J47,"")</f>
        <v/>
      </c>
      <c r="AI53" s="244" t="str">
        <f>IF(Glutamine!$E45&gt;0,Glutamine!AI44+Glutamine!$E45*Glutamine!#REF!/'In Process Calc.'!$J47,"")</f>
        <v/>
      </c>
      <c r="AJ53" s="244" t="str">
        <f>IF(Glutamine!$E45&gt;0,Glutamine!AJ44+Glutamine!$E45*Glutamine!#REF!/'In Process Calc.'!$J47,"")</f>
        <v/>
      </c>
      <c r="AK53" s="244" t="str">
        <f>IF(Glutamine!$E45&gt;0,Glutamine!AK44+Glutamine!$E45*Glutamine!#REF!/'In Process Calc.'!$J47,"")</f>
        <v/>
      </c>
      <c r="AL53" s="244" t="str">
        <f>IF(Glutamine!$E45&gt;0,Glutamine!AL44+Glutamine!$E45*Glutamine!#REF!/'In Process Calc.'!$J47,"")</f>
        <v/>
      </c>
      <c r="AM53" s="244" t="str">
        <f>IF(Glutamine!$E45&gt;0,Glutamine!AM44+Glutamine!$E45*Glutamine!#REF!/'In Process Calc.'!$J47,"")</f>
        <v/>
      </c>
      <c r="AN53" s="244" t="str">
        <f>IF(Glutamine!$E45&gt;0,Glutamine!AN44+Glutamine!$E45*Glutamine!#REF!/'In Process Calc.'!$J47,"")</f>
        <v/>
      </c>
      <c r="AO53" s="244" t="str">
        <f>IF(Glutamine!$E45&gt;0,Glutamine!AO44+Glutamine!$E45*Glutamine!#REF!/'In Process Calc.'!$J47,"")</f>
        <v/>
      </c>
      <c r="AP53" s="244" t="str">
        <f>IF(Glutamine!$E45&gt;0,Glutamine!AP44+Glutamine!$E45*Glutamine!AQ44/'In Process Calc.'!$J47,"")</f>
        <v/>
      </c>
      <c r="AQ53" s="244" t="str">
        <f>IF(Glutamine!$E45&gt;0,Glutamine!#REF!+Glutamine!$E45*Glutamine!AR44/'In Process Calc.'!$J47,"")</f>
        <v/>
      </c>
      <c r="AR53" s="244" t="str">
        <f>IF(Glutamine!$E45&gt;0,Glutamine!#REF!,"")</f>
        <v/>
      </c>
      <c r="AS53" s="244" t="str">
        <f>IF(Glutamine!$E45&gt;0,Glutamine!#REF!,"")</f>
        <v/>
      </c>
      <c r="AT53" s="244" t="str">
        <f>IF(Glutamine!$E45&gt;0,Glutamine!#REF!,"")</f>
        <v/>
      </c>
      <c r="AU53" s="244" t="str">
        <f>IF(Glutamine!$E45&gt;0,Glutamine!#REF!,"")</f>
        <v/>
      </c>
      <c r="AV53" s="244" t="str">
        <f>IF(Glutamine!$E45&gt;0,Glutamine!#REF!,"")</f>
        <v/>
      </c>
      <c r="AW53" s="244" t="str">
        <f>IF(Glutamine!$E45&gt;0,Glutamine!#REF!,"")</f>
        <v/>
      </c>
      <c r="AX53" s="244" t="str">
        <f>IF(Glutamine!$E45&gt;0,Glutamine!#REF!,"")</f>
        <v/>
      </c>
      <c r="AY53" s="244" t="str">
        <f>IF(Glutamine!$E45&gt;0,Glutamine!#REF!,"")</f>
        <v/>
      </c>
      <c r="AZ53" s="244" t="str">
        <f>IF(Glutamine!$E45&gt;0,Glutamine!#REF!,"")</f>
        <v/>
      </c>
      <c r="BA53" s="244" t="str">
        <f>IF(Glutamine!$E45&gt;0,Glutamine!#REF!,"")</f>
        <v/>
      </c>
      <c r="BB53" s="244" t="str">
        <f>IF(Glutamine!$E45&gt;0,Glutamine!#REF!,"")</f>
        <v/>
      </c>
      <c r="BC53" s="244" t="str">
        <f>IF(Glutamine!$E45&gt;0,Glutamine!#REF!,"")</f>
        <v/>
      </c>
      <c r="BD53" s="244" t="str">
        <f>IF(Glutamine!$E45&gt;0,Glutamine!#REF!,"")</f>
        <v/>
      </c>
      <c r="BE53" s="244" t="str">
        <f>IF(Glutamine!$E45&gt;0,Glutamine!#REF!,"")</f>
        <v/>
      </c>
      <c r="BF53" s="244" t="str">
        <f>IF(Glutamine!$E45&gt;0,Glutamine!#REF!,"")</f>
        <v/>
      </c>
      <c r="BG53" s="244" t="str">
        <f>IF(Glutamine!$E45&gt;0,Glutamine!#REF!,"")</f>
        <v/>
      </c>
      <c r="BH53" s="244" t="str">
        <f>IF(Glutamine!$E45&gt;0,Glutamine!#REF!,"")</f>
        <v/>
      </c>
      <c r="BI53" s="244" t="str">
        <f>IF(Glutamine!$E45&gt;0,Glutamine!#REF!,"")</f>
        <v/>
      </c>
      <c r="BJ53" s="244" t="str">
        <f>IF(Glutamine!$E45&gt;0,Glutamine!#REF!,"")</f>
        <v/>
      </c>
      <c r="BK53" s="244" t="str">
        <f>IF(Glutamine!$E45&gt;0,Glutamine!#REF!,"")</f>
        <v/>
      </c>
      <c r="BL53" s="244" t="str">
        <f>IF(Glutamine!$E45&gt;0,Glutamine!#REF!,"")</f>
        <v/>
      </c>
      <c r="BM53" s="244" t="str">
        <f>IF(Glutamine!$E45&gt;0,Glutamine!#REF!,"")</f>
        <v/>
      </c>
      <c r="BN53" s="244" t="str">
        <f>IF(Glutamine!$E45&gt;0,'In Process Calc.'!B46,"")</f>
        <v/>
      </c>
      <c r="BO53" s="244" t="str">
        <f>IF(Glutamine!$E45&gt;0,'In Process Calc.'!C46,"")</f>
        <v/>
      </c>
    </row>
    <row r="54" spans="1:67">
      <c r="A54" s="238" t="str">
        <f>IF(Glutamine!$E46&gt;0,Glutamine!$B$1,"")</f>
        <v/>
      </c>
      <c r="B54" s="238" t="str">
        <f>IF(Glutamine!$E46&gt;0,Glutamine!A45+0.1,"")</f>
        <v/>
      </c>
      <c r="C54" s="242" t="str">
        <f>IF(Glutamine!$E46&gt;0,Glutamine!B45,"")</f>
        <v/>
      </c>
      <c r="D54" s="247" t="str">
        <f>IF(Glutamine!$E46&gt;0,Glutamine!C45,"")</f>
        <v/>
      </c>
      <c r="E54" s="238" t="str">
        <f>IF(Glutamine!$E46&gt;0,Glutamine!D45,"")</f>
        <v/>
      </c>
      <c r="F54" s="238" t="str">
        <f>IF(Glutamine!$E46&gt;0,Glutamine!E45,"")</f>
        <v/>
      </c>
      <c r="G54" s="238" t="str">
        <f>IF(Glutamine!$E46&gt;0,Glutamine!G45,"")</f>
        <v/>
      </c>
      <c r="H54" s="243" t="str">
        <f>IF(Glutamine!$E46&gt;0,Glutamine!H45,"")</f>
        <v/>
      </c>
      <c r="I54" s="243" t="str">
        <f>IF(Glutamine!$E46&gt;0,Glutamine!I45,"")</f>
        <v/>
      </c>
      <c r="J54" s="243" t="str">
        <f>IF(Glutamine!$E46&gt;0,Glutamine!J45,"")</f>
        <v/>
      </c>
      <c r="K54" s="243" t="str">
        <f>IF(Glutamine!$E46&gt;0,Glutamine!K45,"")</f>
        <v/>
      </c>
      <c r="L54" s="238" t="str">
        <f>IF(Glutamine!$E46&gt;0,Glutamine!L45,"")</f>
        <v/>
      </c>
      <c r="M54" s="238" t="str">
        <f>IF(Glutamine!$E46&gt;0,Glutamine!M45,"")</f>
        <v/>
      </c>
      <c r="N54" s="238" t="str">
        <f>IF(Glutamine!$E46&gt;0,Glutamine!N45,"")</f>
        <v/>
      </c>
      <c r="O54" s="238" t="str">
        <f>IF(Glutamine!$E46&gt;0,Glutamine!O45,"")</f>
        <v/>
      </c>
      <c r="P54" s="238" t="str">
        <f>IF(Glutamine!$E46&gt;0,Glutamine!P45,"")</f>
        <v/>
      </c>
      <c r="Q54" s="238" t="str">
        <f>IF(Glutamine!$E46&gt;0,Glutamine!Q45,"")</f>
        <v/>
      </c>
      <c r="R54" s="238" t="str">
        <f>IF(Glutamine!$E46&gt;0,Glutamine!R45,"")</f>
        <v/>
      </c>
      <c r="S54" s="238" t="str">
        <f>IF(Glutamine!$E46&gt;0,Glutamine!S45,"")</f>
        <v/>
      </c>
      <c r="T54" s="244" t="str">
        <f>IF(Glutamine!$E46&gt;0,Glutamine!T45+Glutamine!$E46*Glutamine!#REF!/'In Process Calc.'!$J48,"")</f>
        <v/>
      </c>
      <c r="U54" s="244" t="str">
        <f>IF(Glutamine!$E46&gt;0,Glutamine!U45+Glutamine!$E46*Glutamine!#REF!/'In Process Calc.'!$J48,"")</f>
        <v/>
      </c>
      <c r="V54" s="244" t="str">
        <f>IF(Glutamine!$E46&gt;0,Glutamine!V45+Glutamine!$E46*Glutamine!#REF!/'In Process Calc.'!$J48,"")</f>
        <v/>
      </c>
      <c r="W54" s="244" t="str">
        <f>IF(Glutamine!$E46&gt;0,Glutamine!W45+Glutamine!$E46*Glutamine!#REF!/'In Process Calc.'!$J48,"")</f>
        <v/>
      </c>
      <c r="X54" s="244" t="str">
        <f>IF(Glutamine!$E46&gt;0,Glutamine!X45+Glutamine!$E46*Glutamine!#REF!/'In Process Calc.'!$J48,"")</f>
        <v/>
      </c>
      <c r="Y54" s="244" t="str">
        <f>IF(Glutamine!$E46&gt;0,Glutamine!Y45+Glutamine!$E46*Glutamine!#REF!/'In Process Calc.'!$J48,"")</f>
        <v/>
      </c>
      <c r="Z54" s="244" t="str">
        <f>IF(Glutamine!$E46&gt;0,Glutamine!Z45+Glutamine!$E46*Glutamine!#REF!/'In Process Calc.'!$J48,"")</f>
        <v/>
      </c>
      <c r="AA54" s="244" t="str">
        <f>IF(Glutamine!$E46&gt;0,Glutamine!AA45+Glutamine!$E46*Glutamine!#REF!/'In Process Calc.'!$J48,"")</f>
        <v/>
      </c>
      <c r="AB54" s="244" t="str">
        <f>IF(Glutamine!$E46&gt;0,Glutamine!AB45+Glutamine!$E46*Glutamine!#REF!/'In Process Calc.'!$J48,"")</f>
        <v/>
      </c>
      <c r="AC54" s="244" t="str">
        <f>IF(Glutamine!$E46&gt;0,Glutamine!AC45+Glutamine!$E46*Glutamine!#REF!/'In Process Calc.'!$J48,"")</f>
        <v/>
      </c>
      <c r="AD54" s="244" t="str">
        <f>IF(Glutamine!$E46&gt;0,Glutamine!AD45+Glutamine!$E46*Glutamine!#REF!/'In Process Calc.'!$J48,"")</f>
        <v/>
      </c>
      <c r="AE54" s="244" t="str">
        <f>IF(Glutamine!$E46&gt;0,Glutamine!AE45+Glutamine!$E46*Glutamine!#REF!/'In Process Calc.'!$J48,"")</f>
        <v/>
      </c>
      <c r="AF54" s="244" t="str">
        <f>IF(Glutamine!$E46&gt;0,Glutamine!AF45+Glutamine!$E46*Glutamine!#REF!/'In Process Calc.'!$J48,"")</f>
        <v/>
      </c>
      <c r="AG54" s="244" t="str">
        <f>IF(Glutamine!$E46&gt;0,Glutamine!AG45+Glutamine!$E46*Glutamine!#REF!/'In Process Calc.'!$J48,"")</f>
        <v/>
      </c>
      <c r="AH54" s="244" t="str">
        <f>IF(Glutamine!$E46&gt;0,Glutamine!AH45+Glutamine!$E46*Glutamine!#REF!/'In Process Calc.'!$J48,"")</f>
        <v/>
      </c>
      <c r="AI54" s="244" t="str">
        <f>IF(Glutamine!$E46&gt;0,Glutamine!AI45+Glutamine!$E46*Glutamine!#REF!/'In Process Calc.'!$J48,"")</f>
        <v/>
      </c>
      <c r="AJ54" s="244" t="str">
        <f>IF(Glutamine!$E46&gt;0,Glutamine!AJ45+Glutamine!$E46*Glutamine!#REF!/'In Process Calc.'!$J48,"")</f>
        <v/>
      </c>
      <c r="AK54" s="244" t="str">
        <f>IF(Glutamine!$E46&gt;0,Glutamine!AK45+Glutamine!$E46*Glutamine!#REF!/'In Process Calc.'!$J48,"")</f>
        <v/>
      </c>
      <c r="AL54" s="244" t="str">
        <f>IF(Glutamine!$E46&gt;0,Glutamine!AL45+Glutamine!$E46*Glutamine!#REF!/'In Process Calc.'!$J48,"")</f>
        <v/>
      </c>
      <c r="AM54" s="244" t="str">
        <f>IF(Glutamine!$E46&gt;0,Glutamine!AM45+Glutamine!$E46*Glutamine!#REF!/'In Process Calc.'!$J48,"")</f>
        <v/>
      </c>
      <c r="AN54" s="244" t="str">
        <f>IF(Glutamine!$E46&gt;0,Glutamine!AN45+Glutamine!$E46*Glutamine!#REF!/'In Process Calc.'!$J48,"")</f>
        <v/>
      </c>
      <c r="AO54" s="244" t="str">
        <f>IF(Glutamine!$E46&gt;0,Glutamine!AO45+Glutamine!$E46*Glutamine!#REF!/'In Process Calc.'!$J48,"")</f>
        <v/>
      </c>
      <c r="AP54" s="244" t="str">
        <f>IF(Glutamine!$E46&gt;0,Glutamine!AP45+Glutamine!$E46*Glutamine!AQ45/'In Process Calc.'!$J48,"")</f>
        <v/>
      </c>
      <c r="AQ54" s="244" t="str">
        <f>IF(Glutamine!$E46&gt;0,Glutamine!#REF!+Glutamine!$E46*Glutamine!AR45/'In Process Calc.'!$J48,"")</f>
        <v/>
      </c>
      <c r="AR54" s="244" t="str">
        <f>IF(Glutamine!$E46&gt;0,Glutamine!#REF!,"")</f>
        <v/>
      </c>
      <c r="AS54" s="244" t="str">
        <f>IF(Glutamine!$E46&gt;0,Glutamine!#REF!,"")</f>
        <v/>
      </c>
      <c r="AT54" s="244" t="str">
        <f>IF(Glutamine!$E46&gt;0,Glutamine!#REF!,"")</f>
        <v/>
      </c>
      <c r="AU54" s="244" t="str">
        <f>IF(Glutamine!$E46&gt;0,Glutamine!#REF!,"")</f>
        <v/>
      </c>
      <c r="AV54" s="244" t="str">
        <f>IF(Glutamine!$E46&gt;0,Glutamine!#REF!,"")</f>
        <v/>
      </c>
      <c r="AW54" s="244" t="str">
        <f>IF(Glutamine!$E46&gt;0,Glutamine!#REF!,"")</f>
        <v/>
      </c>
      <c r="AX54" s="244" t="str">
        <f>IF(Glutamine!$E46&gt;0,Glutamine!#REF!,"")</f>
        <v/>
      </c>
      <c r="AY54" s="244" t="str">
        <f>IF(Glutamine!$E46&gt;0,Glutamine!#REF!,"")</f>
        <v/>
      </c>
      <c r="AZ54" s="244" t="str">
        <f>IF(Glutamine!$E46&gt;0,Glutamine!#REF!,"")</f>
        <v/>
      </c>
      <c r="BA54" s="244" t="str">
        <f>IF(Glutamine!$E46&gt;0,Glutamine!#REF!,"")</f>
        <v/>
      </c>
      <c r="BB54" s="244" t="str">
        <f>IF(Glutamine!$E46&gt;0,Glutamine!#REF!,"")</f>
        <v/>
      </c>
      <c r="BC54" s="244" t="str">
        <f>IF(Glutamine!$E46&gt;0,Glutamine!#REF!,"")</f>
        <v/>
      </c>
      <c r="BD54" s="244" t="str">
        <f>IF(Glutamine!$E46&gt;0,Glutamine!#REF!,"")</f>
        <v/>
      </c>
      <c r="BE54" s="244" t="str">
        <f>IF(Glutamine!$E46&gt;0,Glutamine!#REF!,"")</f>
        <v/>
      </c>
      <c r="BF54" s="244" t="str">
        <f>IF(Glutamine!$E46&gt;0,Glutamine!#REF!,"")</f>
        <v/>
      </c>
      <c r="BG54" s="244" t="str">
        <f>IF(Glutamine!$E46&gt;0,Glutamine!#REF!,"")</f>
        <v/>
      </c>
      <c r="BH54" s="244" t="str">
        <f>IF(Glutamine!$E46&gt;0,Glutamine!#REF!,"")</f>
        <v/>
      </c>
      <c r="BI54" s="244" t="str">
        <f>IF(Glutamine!$E46&gt;0,Glutamine!#REF!,"")</f>
        <v/>
      </c>
      <c r="BJ54" s="244" t="str">
        <f>IF(Glutamine!$E46&gt;0,Glutamine!#REF!,"")</f>
        <v/>
      </c>
      <c r="BK54" s="244" t="str">
        <f>IF(Glutamine!$E46&gt;0,Glutamine!#REF!,"")</f>
        <v/>
      </c>
      <c r="BL54" s="244" t="str">
        <f>IF(Glutamine!$E46&gt;0,Glutamine!#REF!,"")</f>
        <v/>
      </c>
      <c r="BM54" s="244" t="str">
        <f>IF(Glutamine!$E46&gt;0,Glutamine!#REF!,"")</f>
        <v/>
      </c>
      <c r="BN54" s="244" t="str">
        <f>IF(Glutamine!$E46&gt;0,'In Process Calc.'!B47,"")</f>
        <v/>
      </c>
      <c r="BO54" s="244" t="str">
        <f>IF(Glutamine!$E46&gt;0,'In Process Calc.'!C47,"")</f>
        <v/>
      </c>
    </row>
    <row r="55" spans="1:67">
      <c r="A55" s="238" t="str">
        <f>IF(Glutamine!$E47&gt;0,Glutamine!$B$1,"")</f>
        <v/>
      </c>
      <c r="B55" s="238" t="str">
        <f>IF(Glutamine!$E47&gt;0,Glutamine!A46+0.1,"")</f>
        <v/>
      </c>
      <c r="C55" s="242" t="str">
        <f>IF(Glutamine!$E47&gt;0,Glutamine!B46,"")</f>
        <v/>
      </c>
      <c r="D55" s="247" t="str">
        <f>IF(Glutamine!$E47&gt;0,Glutamine!C46,"")</f>
        <v/>
      </c>
      <c r="E55" s="238" t="str">
        <f>IF(Glutamine!$E47&gt;0,Glutamine!D46,"")</f>
        <v/>
      </c>
      <c r="F55" s="238" t="str">
        <f>IF(Glutamine!$E47&gt;0,Glutamine!E46,"")</f>
        <v/>
      </c>
      <c r="G55" s="238" t="str">
        <f>IF(Glutamine!$E47&gt;0,Glutamine!G46,"")</f>
        <v/>
      </c>
      <c r="H55" s="243" t="str">
        <f>IF(Glutamine!$E47&gt;0,Glutamine!H46,"")</f>
        <v/>
      </c>
      <c r="I55" s="243" t="str">
        <f>IF(Glutamine!$E47&gt;0,Glutamine!I46,"")</f>
        <v/>
      </c>
      <c r="J55" s="243" t="str">
        <f>IF(Glutamine!$E47&gt;0,Glutamine!J46,"")</f>
        <v/>
      </c>
      <c r="K55" s="243" t="str">
        <f>IF(Glutamine!$E47&gt;0,Glutamine!K46,"")</f>
        <v/>
      </c>
      <c r="L55" s="238" t="str">
        <f>IF(Glutamine!$E47&gt;0,Glutamine!L46,"")</f>
        <v/>
      </c>
      <c r="M55" s="238" t="str">
        <f>IF(Glutamine!$E47&gt;0,Glutamine!M46,"")</f>
        <v/>
      </c>
      <c r="N55" s="238" t="str">
        <f>IF(Glutamine!$E47&gt;0,Glutamine!N46,"")</f>
        <v/>
      </c>
      <c r="O55" s="238" t="str">
        <f>IF(Glutamine!$E47&gt;0,Glutamine!O46,"")</f>
        <v/>
      </c>
      <c r="P55" s="238" t="str">
        <f>IF(Glutamine!$E47&gt;0,Glutamine!P46,"")</f>
        <v/>
      </c>
      <c r="Q55" s="238" t="str">
        <f>IF(Glutamine!$E47&gt;0,Glutamine!Q46,"")</f>
        <v/>
      </c>
      <c r="R55" s="238" t="str">
        <f>IF(Glutamine!$E47&gt;0,Glutamine!R46,"")</f>
        <v/>
      </c>
      <c r="S55" s="238" t="str">
        <f>IF(Glutamine!$E47&gt;0,Glutamine!S46,"")</f>
        <v/>
      </c>
      <c r="T55" s="244" t="str">
        <f>IF(Glutamine!$E47&gt;0,Glutamine!T46+Glutamine!$E47*Glutamine!#REF!/'In Process Calc.'!$J49,"")</f>
        <v/>
      </c>
      <c r="U55" s="244" t="str">
        <f>IF(Glutamine!$E47&gt;0,Glutamine!U46+Glutamine!$E47*Glutamine!#REF!/'In Process Calc.'!$J49,"")</f>
        <v/>
      </c>
      <c r="V55" s="244" t="str">
        <f>IF(Glutamine!$E47&gt;0,Glutamine!V46+Glutamine!$E47*Glutamine!#REF!/'In Process Calc.'!$J49,"")</f>
        <v/>
      </c>
      <c r="W55" s="244" t="str">
        <f>IF(Glutamine!$E47&gt;0,Glutamine!W46+Glutamine!$E47*Glutamine!#REF!/'In Process Calc.'!$J49,"")</f>
        <v/>
      </c>
      <c r="X55" s="244" t="str">
        <f>IF(Glutamine!$E47&gt;0,Glutamine!X46+Glutamine!$E47*Glutamine!#REF!/'In Process Calc.'!$J49,"")</f>
        <v/>
      </c>
      <c r="Y55" s="244" t="str">
        <f>IF(Glutamine!$E47&gt;0,Glutamine!Y46+Glutamine!$E47*Glutamine!#REF!/'In Process Calc.'!$J49,"")</f>
        <v/>
      </c>
      <c r="Z55" s="244" t="str">
        <f>IF(Glutamine!$E47&gt;0,Glutamine!Z46+Glutamine!$E47*Glutamine!#REF!/'In Process Calc.'!$J49,"")</f>
        <v/>
      </c>
      <c r="AA55" s="244" t="str">
        <f>IF(Glutamine!$E47&gt;0,Glutamine!AA46+Glutamine!$E47*Glutamine!#REF!/'In Process Calc.'!$J49,"")</f>
        <v/>
      </c>
      <c r="AB55" s="244" t="str">
        <f>IF(Glutamine!$E47&gt;0,Glutamine!AB46+Glutamine!$E47*Glutamine!#REF!/'In Process Calc.'!$J49,"")</f>
        <v/>
      </c>
      <c r="AC55" s="244" t="str">
        <f>IF(Glutamine!$E47&gt;0,Glutamine!AC46+Glutamine!$E47*Glutamine!#REF!/'In Process Calc.'!$J49,"")</f>
        <v/>
      </c>
      <c r="AD55" s="244" t="str">
        <f>IF(Glutamine!$E47&gt;0,Glutamine!AD46+Glutamine!$E47*Glutamine!#REF!/'In Process Calc.'!$J49,"")</f>
        <v/>
      </c>
      <c r="AE55" s="244" t="str">
        <f>IF(Glutamine!$E47&gt;0,Glutamine!AE46+Glutamine!$E47*Glutamine!#REF!/'In Process Calc.'!$J49,"")</f>
        <v/>
      </c>
      <c r="AF55" s="244" t="str">
        <f>IF(Glutamine!$E47&gt;0,Glutamine!AF46+Glutamine!$E47*Glutamine!#REF!/'In Process Calc.'!$J49,"")</f>
        <v/>
      </c>
      <c r="AG55" s="244" t="str">
        <f>IF(Glutamine!$E47&gt;0,Glutamine!AG46+Glutamine!$E47*Glutamine!#REF!/'In Process Calc.'!$J49,"")</f>
        <v/>
      </c>
      <c r="AH55" s="244" t="str">
        <f>IF(Glutamine!$E47&gt;0,Glutamine!AH46+Glutamine!$E47*Glutamine!#REF!/'In Process Calc.'!$J49,"")</f>
        <v/>
      </c>
      <c r="AI55" s="244" t="str">
        <f>IF(Glutamine!$E47&gt;0,Glutamine!AI46+Glutamine!$E47*Glutamine!#REF!/'In Process Calc.'!$J49,"")</f>
        <v/>
      </c>
      <c r="AJ55" s="244" t="str">
        <f>IF(Glutamine!$E47&gt;0,Glutamine!AJ46+Glutamine!$E47*Glutamine!#REF!/'In Process Calc.'!$J49,"")</f>
        <v/>
      </c>
      <c r="AK55" s="244" t="str">
        <f>IF(Glutamine!$E47&gt;0,Glutamine!AK46+Glutamine!$E47*Glutamine!#REF!/'In Process Calc.'!$J49,"")</f>
        <v/>
      </c>
      <c r="AL55" s="244" t="str">
        <f>IF(Glutamine!$E47&gt;0,Glutamine!AL46+Glutamine!$E47*Glutamine!#REF!/'In Process Calc.'!$J49,"")</f>
        <v/>
      </c>
      <c r="AM55" s="244" t="str">
        <f>IF(Glutamine!$E47&gt;0,Glutamine!AM46+Glutamine!$E47*Glutamine!#REF!/'In Process Calc.'!$J49,"")</f>
        <v/>
      </c>
      <c r="AN55" s="244" t="str">
        <f>IF(Glutamine!$E47&gt;0,Glutamine!AN46+Glutamine!$E47*Glutamine!#REF!/'In Process Calc.'!$J49,"")</f>
        <v/>
      </c>
      <c r="AO55" s="244" t="str">
        <f>IF(Glutamine!$E47&gt;0,Glutamine!AO46+Glutamine!$E47*Glutamine!#REF!/'In Process Calc.'!$J49,"")</f>
        <v/>
      </c>
      <c r="AP55" s="244" t="str">
        <f>IF(Glutamine!$E47&gt;0,Glutamine!AP46+Glutamine!$E47*Glutamine!AQ46/'In Process Calc.'!$J49,"")</f>
        <v/>
      </c>
      <c r="AQ55" s="244" t="str">
        <f>IF(Glutamine!$E47&gt;0,Glutamine!#REF!+Glutamine!$E47*Glutamine!AR46/'In Process Calc.'!$J49,"")</f>
        <v/>
      </c>
      <c r="AR55" s="244" t="str">
        <f>IF(Glutamine!$E47&gt;0,Glutamine!#REF!,"")</f>
        <v/>
      </c>
      <c r="AS55" s="244" t="str">
        <f>IF(Glutamine!$E47&gt;0,Glutamine!#REF!,"")</f>
        <v/>
      </c>
      <c r="AT55" s="244" t="str">
        <f>IF(Glutamine!$E47&gt;0,Glutamine!#REF!,"")</f>
        <v/>
      </c>
      <c r="AU55" s="244" t="str">
        <f>IF(Glutamine!$E47&gt;0,Glutamine!#REF!,"")</f>
        <v/>
      </c>
      <c r="AV55" s="244" t="str">
        <f>IF(Glutamine!$E47&gt;0,Glutamine!#REF!,"")</f>
        <v/>
      </c>
      <c r="AW55" s="244" t="str">
        <f>IF(Glutamine!$E47&gt;0,Glutamine!#REF!,"")</f>
        <v/>
      </c>
      <c r="AX55" s="244" t="str">
        <f>IF(Glutamine!$E47&gt;0,Glutamine!#REF!,"")</f>
        <v/>
      </c>
      <c r="AY55" s="244" t="str">
        <f>IF(Glutamine!$E47&gt;0,Glutamine!#REF!,"")</f>
        <v/>
      </c>
      <c r="AZ55" s="244" t="str">
        <f>IF(Glutamine!$E47&gt;0,Glutamine!#REF!,"")</f>
        <v/>
      </c>
      <c r="BA55" s="244" t="str">
        <f>IF(Glutamine!$E47&gt;0,Glutamine!#REF!,"")</f>
        <v/>
      </c>
      <c r="BB55" s="244" t="str">
        <f>IF(Glutamine!$E47&gt;0,Glutamine!#REF!,"")</f>
        <v/>
      </c>
      <c r="BC55" s="244" t="str">
        <f>IF(Glutamine!$E47&gt;0,Glutamine!#REF!,"")</f>
        <v/>
      </c>
      <c r="BD55" s="244" t="str">
        <f>IF(Glutamine!$E47&gt;0,Glutamine!#REF!,"")</f>
        <v/>
      </c>
      <c r="BE55" s="244" t="str">
        <f>IF(Glutamine!$E47&gt;0,Glutamine!#REF!,"")</f>
        <v/>
      </c>
      <c r="BF55" s="244" t="str">
        <f>IF(Glutamine!$E47&gt;0,Glutamine!#REF!,"")</f>
        <v/>
      </c>
      <c r="BG55" s="244" t="str">
        <f>IF(Glutamine!$E47&gt;0,Glutamine!#REF!,"")</f>
        <v/>
      </c>
      <c r="BH55" s="244" t="str">
        <f>IF(Glutamine!$E47&gt;0,Glutamine!#REF!,"")</f>
        <v/>
      </c>
      <c r="BI55" s="244" t="str">
        <f>IF(Glutamine!$E47&gt;0,Glutamine!#REF!,"")</f>
        <v/>
      </c>
      <c r="BJ55" s="244" t="str">
        <f>IF(Glutamine!$E47&gt;0,Glutamine!#REF!,"")</f>
        <v/>
      </c>
      <c r="BK55" s="244" t="str">
        <f>IF(Glutamine!$E47&gt;0,Glutamine!#REF!,"")</f>
        <v/>
      </c>
      <c r="BL55" s="244" t="str">
        <f>IF(Glutamine!$E47&gt;0,Glutamine!#REF!,"")</f>
        <v/>
      </c>
      <c r="BM55" s="244" t="str">
        <f>IF(Glutamine!$E47&gt;0,Glutamine!#REF!,"")</f>
        <v/>
      </c>
      <c r="BN55" s="244" t="str">
        <f>IF(Glutamine!$E47&gt;0,'In Process Calc.'!B48,"")</f>
        <v/>
      </c>
      <c r="BO55" s="244" t="str">
        <f>IF(Glutamine!$E47&gt;0,'In Process Calc.'!C48,"")</f>
        <v/>
      </c>
    </row>
    <row r="56" spans="1:67">
      <c r="A56" s="238" t="str">
        <f>IF(Glutamine!$E48&gt;0,Glutamine!$B$1,"")</f>
        <v/>
      </c>
      <c r="B56" s="238" t="str">
        <f>IF(Glutamine!$E48&gt;0,Glutamine!A47+0.1,"")</f>
        <v/>
      </c>
      <c r="C56" s="242" t="str">
        <f>IF(Glutamine!$E48&gt;0,Glutamine!B47,"")</f>
        <v/>
      </c>
      <c r="D56" s="247" t="str">
        <f>IF(Glutamine!$E48&gt;0,Glutamine!C47,"")</f>
        <v/>
      </c>
      <c r="E56" s="238" t="str">
        <f>IF(Glutamine!$E48&gt;0,Glutamine!D47,"")</f>
        <v/>
      </c>
      <c r="F56" s="238" t="str">
        <f>IF(Glutamine!$E48&gt;0,Glutamine!E47,"")</f>
        <v/>
      </c>
      <c r="G56" s="238" t="str">
        <f>IF(Glutamine!$E48&gt;0,Glutamine!G47,"")</f>
        <v/>
      </c>
      <c r="H56" s="243" t="str">
        <f>IF(Glutamine!$E48&gt;0,Glutamine!H47,"")</f>
        <v/>
      </c>
      <c r="I56" s="243" t="str">
        <f>IF(Glutamine!$E48&gt;0,Glutamine!I47,"")</f>
        <v/>
      </c>
      <c r="J56" s="243" t="str">
        <f>IF(Glutamine!$E48&gt;0,Glutamine!J47,"")</f>
        <v/>
      </c>
      <c r="K56" s="243" t="str">
        <f>IF(Glutamine!$E48&gt;0,Glutamine!K47,"")</f>
        <v/>
      </c>
      <c r="L56" s="238" t="str">
        <f>IF(Glutamine!$E48&gt;0,Glutamine!L47,"")</f>
        <v/>
      </c>
      <c r="M56" s="238" t="str">
        <f>IF(Glutamine!$E48&gt;0,Glutamine!M47,"")</f>
        <v/>
      </c>
      <c r="N56" s="238" t="str">
        <f>IF(Glutamine!$E48&gt;0,Glutamine!N47,"")</f>
        <v/>
      </c>
      <c r="O56" s="238" t="str">
        <f>IF(Glutamine!$E48&gt;0,Glutamine!O47,"")</f>
        <v/>
      </c>
      <c r="P56" s="238" t="str">
        <f>IF(Glutamine!$E48&gt;0,Glutamine!P47,"")</f>
        <v/>
      </c>
      <c r="Q56" s="238" t="str">
        <f>IF(Glutamine!$E48&gt;0,Glutamine!Q47,"")</f>
        <v/>
      </c>
      <c r="R56" s="238" t="str">
        <f>IF(Glutamine!$E48&gt;0,Glutamine!R47,"")</f>
        <v/>
      </c>
      <c r="S56" s="238" t="str">
        <f>IF(Glutamine!$E48&gt;0,Glutamine!S47,"")</f>
        <v/>
      </c>
      <c r="T56" s="244" t="str">
        <f>IF(Glutamine!$E48&gt;0,Glutamine!T47+Glutamine!$E48*Glutamine!#REF!/'In Process Calc.'!$J50,"")</f>
        <v/>
      </c>
      <c r="U56" s="244" t="str">
        <f>IF(Glutamine!$E48&gt;0,Glutamine!U47+Glutamine!$E48*Glutamine!#REF!/'In Process Calc.'!$J50,"")</f>
        <v/>
      </c>
      <c r="V56" s="244" t="str">
        <f>IF(Glutamine!$E48&gt;0,Glutamine!V47+Glutamine!$E48*Glutamine!#REF!/'In Process Calc.'!$J50,"")</f>
        <v/>
      </c>
      <c r="W56" s="244" t="str">
        <f>IF(Glutamine!$E48&gt;0,Glutamine!W47+Glutamine!$E48*Glutamine!#REF!/'In Process Calc.'!$J50,"")</f>
        <v/>
      </c>
      <c r="X56" s="244" t="str">
        <f>IF(Glutamine!$E48&gt;0,Glutamine!X47+Glutamine!$E48*Glutamine!#REF!/'In Process Calc.'!$J50,"")</f>
        <v/>
      </c>
      <c r="Y56" s="244" t="str">
        <f>IF(Glutamine!$E48&gt;0,Glutamine!Y47+Glutamine!$E48*Glutamine!#REF!/'In Process Calc.'!$J50,"")</f>
        <v/>
      </c>
      <c r="Z56" s="244" t="str">
        <f>IF(Glutamine!$E48&gt;0,Glutamine!Z47+Glutamine!$E48*Glutamine!#REF!/'In Process Calc.'!$J50,"")</f>
        <v/>
      </c>
      <c r="AA56" s="244" t="str">
        <f>IF(Glutamine!$E48&gt;0,Glutamine!AA47+Glutamine!$E48*Glutamine!#REF!/'In Process Calc.'!$J50,"")</f>
        <v/>
      </c>
      <c r="AB56" s="244" t="str">
        <f>IF(Glutamine!$E48&gt;0,Glutamine!AB47+Glutamine!$E48*Glutamine!#REF!/'In Process Calc.'!$J50,"")</f>
        <v/>
      </c>
      <c r="AC56" s="244" t="str">
        <f>IF(Glutamine!$E48&gt;0,Glutamine!AC47+Glutamine!$E48*Glutamine!#REF!/'In Process Calc.'!$J50,"")</f>
        <v/>
      </c>
      <c r="AD56" s="244" t="str">
        <f>IF(Glutamine!$E48&gt;0,Glutamine!AD47+Glutamine!$E48*Glutamine!#REF!/'In Process Calc.'!$J50,"")</f>
        <v/>
      </c>
      <c r="AE56" s="244" t="str">
        <f>IF(Glutamine!$E48&gt;0,Glutamine!AE47+Glutamine!$E48*Glutamine!#REF!/'In Process Calc.'!$J50,"")</f>
        <v/>
      </c>
      <c r="AF56" s="244" t="str">
        <f>IF(Glutamine!$E48&gt;0,Glutamine!AF47+Glutamine!$E48*Glutamine!#REF!/'In Process Calc.'!$J50,"")</f>
        <v/>
      </c>
      <c r="AG56" s="244" t="str">
        <f>IF(Glutamine!$E48&gt;0,Glutamine!AG47+Glutamine!$E48*Glutamine!#REF!/'In Process Calc.'!$J50,"")</f>
        <v/>
      </c>
      <c r="AH56" s="244" t="str">
        <f>IF(Glutamine!$E48&gt;0,Glutamine!AH47+Glutamine!$E48*Glutamine!#REF!/'In Process Calc.'!$J50,"")</f>
        <v/>
      </c>
      <c r="AI56" s="244" t="str">
        <f>IF(Glutamine!$E48&gt;0,Glutamine!AI47+Glutamine!$E48*Glutamine!#REF!/'In Process Calc.'!$J50,"")</f>
        <v/>
      </c>
      <c r="AJ56" s="244" t="str">
        <f>IF(Glutamine!$E48&gt;0,Glutamine!AJ47+Glutamine!$E48*Glutamine!#REF!/'In Process Calc.'!$J50,"")</f>
        <v/>
      </c>
      <c r="AK56" s="244" t="str">
        <f>IF(Glutamine!$E48&gt;0,Glutamine!AK47+Glutamine!$E48*Glutamine!#REF!/'In Process Calc.'!$J50,"")</f>
        <v/>
      </c>
      <c r="AL56" s="244" t="str">
        <f>IF(Glutamine!$E48&gt;0,Glutamine!AL47+Glutamine!$E48*Glutamine!#REF!/'In Process Calc.'!$J50,"")</f>
        <v/>
      </c>
      <c r="AM56" s="244" t="str">
        <f>IF(Glutamine!$E48&gt;0,Glutamine!AM47+Glutamine!$E48*Glutamine!#REF!/'In Process Calc.'!$J50,"")</f>
        <v/>
      </c>
      <c r="AN56" s="244" t="str">
        <f>IF(Glutamine!$E48&gt;0,Glutamine!AN47+Glutamine!$E48*Glutamine!#REF!/'In Process Calc.'!$J50,"")</f>
        <v/>
      </c>
      <c r="AO56" s="244" t="str">
        <f>IF(Glutamine!$E48&gt;0,Glutamine!AO47+Glutamine!$E48*Glutamine!#REF!/'In Process Calc.'!$J50,"")</f>
        <v/>
      </c>
      <c r="AP56" s="244" t="str">
        <f>IF(Glutamine!$E48&gt;0,Glutamine!AP47+Glutamine!$E48*Glutamine!AQ47/'In Process Calc.'!$J50,"")</f>
        <v/>
      </c>
      <c r="AQ56" s="244" t="str">
        <f>IF(Glutamine!$E48&gt;0,Glutamine!#REF!+Glutamine!$E48*Glutamine!AR47/'In Process Calc.'!$J50,"")</f>
        <v/>
      </c>
      <c r="AR56" s="244" t="str">
        <f>IF(Glutamine!$E48&gt;0,Glutamine!#REF!,"")</f>
        <v/>
      </c>
      <c r="AS56" s="244" t="str">
        <f>IF(Glutamine!$E48&gt;0,Glutamine!#REF!,"")</f>
        <v/>
      </c>
      <c r="AT56" s="244" t="str">
        <f>IF(Glutamine!$E48&gt;0,Glutamine!#REF!,"")</f>
        <v/>
      </c>
      <c r="AU56" s="244" t="str">
        <f>IF(Glutamine!$E48&gt;0,Glutamine!#REF!,"")</f>
        <v/>
      </c>
      <c r="AV56" s="244" t="str">
        <f>IF(Glutamine!$E48&gt;0,Glutamine!#REF!,"")</f>
        <v/>
      </c>
      <c r="AW56" s="244" t="str">
        <f>IF(Glutamine!$E48&gt;0,Glutamine!#REF!,"")</f>
        <v/>
      </c>
      <c r="AX56" s="244" t="str">
        <f>IF(Glutamine!$E48&gt;0,Glutamine!#REF!,"")</f>
        <v/>
      </c>
      <c r="AY56" s="244" t="str">
        <f>IF(Glutamine!$E48&gt;0,Glutamine!#REF!,"")</f>
        <v/>
      </c>
      <c r="AZ56" s="244" t="str">
        <f>IF(Glutamine!$E48&gt;0,Glutamine!#REF!,"")</f>
        <v/>
      </c>
      <c r="BA56" s="244" t="str">
        <f>IF(Glutamine!$E48&gt;0,Glutamine!#REF!,"")</f>
        <v/>
      </c>
      <c r="BB56" s="244" t="str">
        <f>IF(Glutamine!$E48&gt;0,Glutamine!#REF!,"")</f>
        <v/>
      </c>
      <c r="BC56" s="244" t="str">
        <f>IF(Glutamine!$E48&gt;0,Glutamine!#REF!,"")</f>
        <v/>
      </c>
      <c r="BD56" s="244" t="str">
        <f>IF(Glutamine!$E48&gt;0,Glutamine!#REF!,"")</f>
        <v/>
      </c>
      <c r="BE56" s="244" t="str">
        <f>IF(Glutamine!$E48&gt;0,Glutamine!#REF!,"")</f>
        <v/>
      </c>
      <c r="BF56" s="244" t="str">
        <f>IF(Glutamine!$E48&gt;0,Glutamine!#REF!,"")</f>
        <v/>
      </c>
      <c r="BG56" s="244" t="str">
        <f>IF(Glutamine!$E48&gt;0,Glutamine!#REF!,"")</f>
        <v/>
      </c>
      <c r="BH56" s="244" t="str">
        <f>IF(Glutamine!$E48&gt;0,Glutamine!#REF!,"")</f>
        <v/>
      </c>
      <c r="BI56" s="244" t="str">
        <f>IF(Glutamine!$E48&gt;0,Glutamine!#REF!,"")</f>
        <v/>
      </c>
      <c r="BJ56" s="244" t="str">
        <f>IF(Glutamine!$E48&gt;0,Glutamine!#REF!,"")</f>
        <v/>
      </c>
      <c r="BK56" s="244" t="str">
        <f>IF(Glutamine!$E48&gt;0,Glutamine!#REF!,"")</f>
        <v/>
      </c>
      <c r="BL56" s="244" t="str">
        <f>IF(Glutamine!$E48&gt;0,Glutamine!#REF!,"")</f>
        <v/>
      </c>
      <c r="BM56" s="244" t="str">
        <f>IF(Glutamine!$E48&gt;0,Glutamine!#REF!,"")</f>
        <v/>
      </c>
      <c r="BN56" s="244" t="str">
        <f>IF(Glutamine!$E48&gt;0,'In Process Calc.'!B49,"")</f>
        <v/>
      </c>
      <c r="BO56" s="244" t="str">
        <f>IF(Glutamine!$E48&gt;0,'In Process Calc.'!C49,"")</f>
        <v/>
      </c>
    </row>
    <row r="57" spans="1:67">
      <c r="A57" s="238" t="str">
        <f>IF(Glutamine!$E49&gt;0,Glutamine!$B$1,"")</f>
        <v/>
      </c>
      <c r="B57" s="238" t="str">
        <f>IF(Glutamine!$E49&gt;0,Glutamine!A48+0.1,"")</f>
        <v/>
      </c>
      <c r="C57" s="242" t="str">
        <f>IF(Glutamine!$E49&gt;0,Glutamine!B48,"")</f>
        <v/>
      </c>
      <c r="D57" s="247" t="str">
        <f>IF(Glutamine!$E49&gt;0,Glutamine!C48,"")</f>
        <v/>
      </c>
      <c r="E57" s="238" t="str">
        <f>IF(Glutamine!$E49&gt;0,Glutamine!D48,"")</f>
        <v/>
      </c>
      <c r="F57" s="238" t="str">
        <f>IF(Glutamine!$E49&gt;0,Glutamine!E48,"")</f>
        <v/>
      </c>
      <c r="G57" s="238" t="str">
        <f>IF(Glutamine!$E49&gt;0,Glutamine!G48,"")</f>
        <v/>
      </c>
      <c r="H57" s="243" t="str">
        <f>IF(Glutamine!$E49&gt;0,Glutamine!H48,"")</f>
        <v/>
      </c>
      <c r="I57" s="243" t="str">
        <f>IF(Glutamine!$E49&gt;0,Glutamine!I48,"")</f>
        <v/>
      </c>
      <c r="J57" s="243" t="str">
        <f>IF(Glutamine!$E49&gt;0,Glutamine!J48,"")</f>
        <v/>
      </c>
      <c r="K57" s="243" t="str">
        <f>IF(Glutamine!$E49&gt;0,Glutamine!K48,"")</f>
        <v/>
      </c>
      <c r="L57" s="238" t="str">
        <f>IF(Glutamine!$E49&gt;0,Glutamine!L48,"")</f>
        <v/>
      </c>
      <c r="M57" s="238" t="str">
        <f>IF(Glutamine!$E49&gt;0,Glutamine!M48,"")</f>
        <v/>
      </c>
      <c r="N57" s="238" t="str">
        <f>IF(Glutamine!$E49&gt;0,Glutamine!N48,"")</f>
        <v/>
      </c>
      <c r="O57" s="238" t="str">
        <f>IF(Glutamine!$E49&gt;0,Glutamine!O48,"")</f>
        <v/>
      </c>
      <c r="P57" s="238" t="str">
        <f>IF(Glutamine!$E49&gt;0,Glutamine!P48,"")</f>
        <v/>
      </c>
      <c r="Q57" s="238" t="str">
        <f>IF(Glutamine!$E49&gt;0,Glutamine!Q48,"")</f>
        <v/>
      </c>
      <c r="R57" s="238" t="str">
        <f>IF(Glutamine!$E49&gt;0,Glutamine!R48,"")</f>
        <v/>
      </c>
      <c r="S57" s="238" t="str">
        <f>IF(Glutamine!$E49&gt;0,Glutamine!S48,"")</f>
        <v/>
      </c>
      <c r="T57" s="244" t="str">
        <f>IF(Glutamine!$E49&gt;0,Glutamine!T48+Glutamine!$E49*Glutamine!#REF!/'In Process Calc.'!$J51,"")</f>
        <v/>
      </c>
      <c r="U57" s="244" t="str">
        <f>IF(Glutamine!$E49&gt;0,Glutamine!U48+Glutamine!$E49*Glutamine!#REF!/'In Process Calc.'!$J51,"")</f>
        <v/>
      </c>
      <c r="V57" s="244" t="str">
        <f>IF(Glutamine!$E49&gt;0,Glutamine!V48+Glutamine!$E49*Glutamine!#REF!/'In Process Calc.'!$J51,"")</f>
        <v/>
      </c>
      <c r="W57" s="244" t="str">
        <f>IF(Glutamine!$E49&gt;0,Glutamine!W48+Glutamine!$E49*Glutamine!#REF!/'In Process Calc.'!$J51,"")</f>
        <v/>
      </c>
      <c r="X57" s="244" t="str">
        <f>IF(Glutamine!$E49&gt;0,Glutamine!X48+Glutamine!$E49*Glutamine!#REF!/'In Process Calc.'!$J51,"")</f>
        <v/>
      </c>
      <c r="Y57" s="244" t="str">
        <f>IF(Glutamine!$E49&gt;0,Glutamine!Y48+Glutamine!$E49*Glutamine!#REF!/'In Process Calc.'!$J51,"")</f>
        <v/>
      </c>
      <c r="Z57" s="244" t="str">
        <f>IF(Glutamine!$E49&gt;0,Glutamine!Z48+Glutamine!$E49*Glutamine!#REF!/'In Process Calc.'!$J51,"")</f>
        <v/>
      </c>
      <c r="AA57" s="244" t="str">
        <f>IF(Glutamine!$E49&gt;0,Glutamine!AA48+Glutamine!$E49*Glutamine!#REF!/'In Process Calc.'!$J51,"")</f>
        <v/>
      </c>
      <c r="AB57" s="244" t="str">
        <f>IF(Glutamine!$E49&gt;0,Glutamine!AB48+Glutamine!$E49*Glutamine!#REF!/'In Process Calc.'!$J51,"")</f>
        <v/>
      </c>
      <c r="AC57" s="244" t="str">
        <f>IF(Glutamine!$E49&gt;0,Glutamine!AC48+Glutamine!$E49*Glutamine!#REF!/'In Process Calc.'!$J51,"")</f>
        <v/>
      </c>
      <c r="AD57" s="244" t="str">
        <f>IF(Glutamine!$E49&gt;0,Glutamine!AD48+Glutamine!$E49*Glutamine!#REF!/'In Process Calc.'!$J51,"")</f>
        <v/>
      </c>
      <c r="AE57" s="244" t="str">
        <f>IF(Glutamine!$E49&gt;0,Glutamine!AE48+Glutamine!$E49*Glutamine!#REF!/'In Process Calc.'!$J51,"")</f>
        <v/>
      </c>
      <c r="AF57" s="244" t="str">
        <f>IF(Glutamine!$E49&gt;0,Glutamine!AF48+Glutamine!$E49*Glutamine!#REF!/'In Process Calc.'!$J51,"")</f>
        <v/>
      </c>
      <c r="AG57" s="244" t="str">
        <f>IF(Glutamine!$E49&gt;0,Glutamine!AG48+Glutamine!$E49*Glutamine!#REF!/'In Process Calc.'!$J51,"")</f>
        <v/>
      </c>
      <c r="AH57" s="244" t="str">
        <f>IF(Glutamine!$E49&gt;0,Glutamine!AH48+Glutamine!$E49*Glutamine!#REF!/'In Process Calc.'!$J51,"")</f>
        <v/>
      </c>
      <c r="AI57" s="244" t="str">
        <f>IF(Glutamine!$E49&gt;0,Glutamine!AI48+Glutamine!$E49*Glutamine!#REF!/'In Process Calc.'!$J51,"")</f>
        <v/>
      </c>
      <c r="AJ57" s="244" t="str">
        <f>IF(Glutamine!$E49&gt;0,Glutamine!AJ48+Glutamine!$E49*Glutamine!#REF!/'In Process Calc.'!$J51,"")</f>
        <v/>
      </c>
      <c r="AK57" s="244" t="str">
        <f>IF(Glutamine!$E49&gt;0,Glutamine!AK48+Glutamine!$E49*Glutamine!#REF!/'In Process Calc.'!$J51,"")</f>
        <v/>
      </c>
      <c r="AL57" s="244" t="str">
        <f>IF(Glutamine!$E49&gt;0,Glutamine!AL48+Glutamine!$E49*Glutamine!#REF!/'In Process Calc.'!$J51,"")</f>
        <v/>
      </c>
      <c r="AM57" s="244" t="str">
        <f>IF(Glutamine!$E49&gt;0,Glutamine!AM48+Glutamine!$E49*Glutamine!#REF!/'In Process Calc.'!$J51,"")</f>
        <v/>
      </c>
      <c r="AN57" s="244" t="str">
        <f>IF(Glutamine!$E49&gt;0,Glutamine!AN48+Glutamine!$E49*Glutamine!#REF!/'In Process Calc.'!$J51,"")</f>
        <v/>
      </c>
      <c r="AO57" s="244" t="str">
        <f>IF(Glutamine!$E49&gt;0,Glutamine!AO48+Glutamine!$E49*Glutamine!#REF!/'In Process Calc.'!$J51,"")</f>
        <v/>
      </c>
      <c r="AP57" s="244" t="str">
        <f>IF(Glutamine!$E49&gt;0,Glutamine!AP48+Glutamine!$E49*Glutamine!AQ48/'In Process Calc.'!$J51,"")</f>
        <v/>
      </c>
      <c r="AQ57" s="244" t="str">
        <f>IF(Glutamine!$E49&gt;0,Glutamine!#REF!+Glutamine!$E49*Glutamine!AR48/'In Process Calc.'!$J51,"")</f>
        <v/>
      </c>
      <c r="AR57" s="244" t="str">
        <f>IF(Glutamine!$E49&gt;0,Glutamine!#REF!,"")</f>
        <v/>
      </c>
      <c r="AS57" s="244" t="str">
        <f>IF(Glutamine!$E49&gt;0,Glutamine!#REF!,"")</f>
        <v/>
      </c>
      <c r="AT57" s="244" t="str">
        <f>IF(Glutamine!$E49&gt;0,Glutamine!#REF!,"")</f>
        <v/>
      </c>
      <c r="AU57" s="244" t="str">
        <f>IF(Glutamine!$E49&gt;0,Glutamine!#REF!,"")</f>
        <v/>
      </c>
      <c r="AV57" s="244" t="str">
        <f>IF(Glutamine!$E49&gt;0,Glutamine!#REF!,"")</f>
        <v/>
      </c>
      <c r="AW57" s="244" t="str">
        <f>IF(Glutamine!$E49&gt;0,Glutamine!#REF!,"")</f>
        <v/>
      </c>
      <c r="AX57" s="244" t="str">
        <f>IF(Glutamine!$E49&gt;0,Glutamine!#REF!,"")</f>
        <v/>
      </c>
      <c r="AY57" s="244" t="str">
        <f>IF(Glutamine!$E49&gt;0,Glutamine!#REF!,"")</f>
        <v/>
      </c>
      <c r="AZ57" s="244" t="str">
        <f>IF(Glutamine!$E49&gt;0,Glutamine!#REF!,"")</f>
        <v/>
      </c>
      <c r="BA57" s="244" t="str">
        <f>IF(Glutamine!$E49&gt;0,Glutamine!#REF!,"")</f>
        <v/>
      </c>
      <c r="BB57" s="244" t="str">
        <f>IF(Glutamine!$E49&gt;0,Glutamine!#REF!,"")</f>
        <v/>
      </c>
      <c r="BC57" s="244" t="str">
        <f>IF(Glutamine!$E49&gt;0,Glutamine!#REF!,"")</f>
        <v/>
      </c>
      <c r="BD57" s="244" t="str">
        <f>IF(Glutamine!$E49&gt;0,Glutamine!#REF!,"")</f>
        <v/>
      </c>
      <c r="BE57" s="244" t="str">
        <f>IF(Glutamine!$E49&gt;0,Glutamine!#REF!,"")</f>
        <v/>
      </c>
      <c r="BF57" s="244" t="str">
        <f>IF(Glutamine!$E49&gt;0,Glutamine!#REF!,"")</f>
        <v/>
      </c>
      <c r="BG57" s="244" t="str">
        <f>IF(Glutamine!$E49&gt;0,Glutamine!#REF!,"")</f>
        <v/>
      </c>
      <c r="BH57" s="244" t="str">
        <f>IF(Glutamine!$E49&gt;0,Glutamine!#REF!,"")</f>
        <v/>
      </c>
      <c r="BI57" s="244" t="str">
        <f>IF(Glutamine!$E49&gt;0,Glutamine!#REF!,"")</f>
        <v/>
      </c>
      <c r="BJ57" s="244" t="str">
        <f>IF(Glutamine!$E49&gt;0,Glutamine!#REF!,"")</f>
        <v/>
      </c>
      <c r="BK57" s="244" t="str">
        <f>IF(Glutamine!$E49&gt;0,Glutamine!#REF!,"")</f>
        <v/>
      </c>
      <c r="BL57" s="244" t="str">
        <f>IF(Glutamine!$E49&gt;0,Glutamine!#REF!,"")</f>
        <v/>
      </c>
      <c r="BM57" s="244" t="str">
        <f>IF(Glutamine!$E49&gt;0,Glutamine!#REF!,"")</f>
        <v/>
      </c>
      <c r="BN57" s="244" t="str">
        <f>IF(Glutamine!$E49&gt;0,'In Process Calc.'!B50,"")</f>
        <v/>
      </c>
      <c r="BO57" s="244" t="str">
        <f>IF(Glutamine!$E49&gt;0,'In Process Calc.'!C50,"")</f>
        <v/>
      </c>
    </row>
    <row r="58" spans="1:67">
      <c r="A58" s="238" t="str">
        <f>IF(Glutamine!$E50&gt;0,Glutamine!$B$1,"")</f>
        <v/>
      </c>
      <c r="B58" s="238" t="str">
        <f>IF(Glutamine!$E50&gt;0,Glutamine!A49+0.1,"")</f>
        <v/>
      </c>
      <c r="C58" s="242" t="str">
        <f>IF(Glutamine!$E50&gt;0,Glutamine!B49,"")</f>
        <v/>
      </c>
      <c r="D58" s="247" t="str">
        <f>IF(Glutamine!$E50&gt;0,Glutamine!C49,"")</f>
        <v/>
      </c>
      <c r="E58" s="238" t="str">
        <f>IF(Glutamine!$E50&gt;0,Glutamine!D49,"")</f>
        <v/>
      </c>
      <c r="F58" s="238" t="str">
        <f>IF(Glutamine!$E50&gt;0,Glutamine!E49,"")</f>
        <v/>
      </c>
      <c r="G58" s="238" t="str">
        <f>IF(Glutamine!$E50&gt;0,Glutamine!G49,"")</f>
        <v/>
      </c>
      <c r="H58" s="243" t="str">
        <f>IF(Glutamine!$E50&gt;0,Glutamine!H49,"")</f>
        <v/>
      </c>
      <c r="I58" s="243" t="str">
        <f>IF(Glutamine!$E50&gt;0,Glutamine!I49,"")</f>
        <v/>
      </c>
      <c r="J58" s="243" t="str">
        <f>IF(Glutamine!$E50&gt;0,Glutamine!J49,"")</f>
        <v/>
      </c>
      <c r="K58" s="243" t="str">
        <f>IF(Glutamine!$E50&gt;0,Glutamine!K49,"")</f>
        <v/>
      </c>
      <c r="L58" s="238" t="str">
        <f>IF(Glutamine!$E50&gt;0,Glutamine!L49,"")</f>
        <v/>
      </c>
      <c r="M58" s="238" t="str">
        <f>IF(Glutamine!$E50&gt;0,Glutamine!M49,"")</f>
        <v/>
      </c>
      <c r="N58" s="238" t="str">
        <f>IF(Glutamine!$E50&gt;0,Glutamine!N49,"")</f>
        <v/>
      </c>
      <c r="O58" s="238" t="str">
        <f>IF(Glutamine!$E50&gt;0,Glutamine!O49,"")</f>
        <v/>
      </c>
      <c r="P58" s="238" t="str">
        <f>IF(Glutamine!$E50&gt;0,Glutamine!P49,"")</f>
        <v/>
      </c>
      <c r="Q58" s="238" t="str">
        <f>IF(Glutamine!$E50&gt;0,Glutamine!Q49,"")</f>
        <v/>
      </c>
      <c r="R58" s="238" t="str">
        <f>IF(Glutamine!$E50&gt;0,Glutamine!R49,"")</f>
        <v/>
      </c>
      <c r="S58" s="238" t="str">
        <f>IF(Glutamine!$E50&gt;0,Glutamine!S49,"")</f>
        <v/>
      </c>
      <c r="T58" s="244" t="str">
        <f>IF(Glutamine!$E50&gt;0,Glutamine!T49+Glutamine!$E50*Glutamine!#REF!/'In Process Calc.'!$J52,"")</f>
        <v/>
      </c>
      <c r="U58" s="244" t="str">
        <f>IF(Glutamine!$E50&gt;0,Glutamine!U49+Glutamine!$E50*Glutamine!#REF!/'In Process Calc.'!$J52,"")</f>
        <v/>
      </c>
      <c r="V58" s="244" t="str">
        <f>IF(Glutamine!$E50&gt;0,Glutamine!V49+Glutamine!$E50*Glutamine!#REF!/'In Process Calc.'!$J52,"")</f>
        <v/>
      </c>
      <c r="W58" s="244" t="str">
        <f>IF(Glutamine!$E50&gt;0,Glutamine!W49+Glutamine!$E50*Glutamine!#REF!/'In Process Calc.'!$J52,"")</f>
        <v/>
      </c>
      <c r="X58" s="244" t="str">
        <f>IF(Glutamine!$E50&gt;0,Glutamine!X49+Glutamine!$E50*Glutamine!#REF!/'In Process Calc.'!$J52,"")</f>
        <v/>
      </c>
      <c r="Y58" s="244" t="str">
        <f>IF(Glutamine!$E50&gt;0,Glutamine!Y49+Glutamine!$E50*Glutamine!#REF!/'In Process Calc.'!$J52,"")</f>
        <v/>
      </c>
      <c r="Z58" s="244" t="str">
        <f>IF(Glutamine!$E50&gt;0,Glutamine!Z49+Glutamine!$E50*Glutamine!#REF!/'In Process Calc.'!$J52,"")</f>
        <v/>
      </c>
      <c r="AA58" s="244" t="str">
        <f>IF(Glutamine!$E50&gt;0,Glutamine!AA49+Glutamine!$E50*Glutamine!#REF!/'In Process Calc.'!$J52,"")</f>
        <v/>
      </c>
      <c r="AB58" s="244" t="str">
        <f>IF(Glutamine!$E50&gt;0,Glutamine!AB49+Glutamine!$E50*Glutamine!#REF!/'In Process Calc.'!$J52,"")</f>
        <v/>
      </c>
      <c r="AC58" s="244" t="str">
        <f>IF(Glutamine!$E50&gt;0,Glutamine!AC49+Glutamine!$E50*Glutamine!#REF!/'In Process Calc.'!$J52,"")</f>
        <v/>
      </c>
      <c r="AD58" s="244" t="str">
        <f>IF(Glutamine!$E50&gt;0,Glutamine!AD49+Glutamine!$E50*Glutamine!#REF!/'In Process Calc.'!$J52,"")</f>
        <v/>
      </c>
      <c r="AE58" s="244" t="str">
        <f>IF(Glutamine!$E50&gt;0,Glutamine!AE49+Glutamine!$E50*Glutamine!#REF!/'In Process Calc.'!$J52,"")</f>
        <v/>
      </c>
      <c r="AF58" s="244" t="str">
        <f>IF(Glutamine!$E50&gt;0,Glutamine!AF49+Glutamine!$E50*Glutamine!#REF!/'In Process Calc.'!$J52,"")</f>
        <v/>
      </c>
      <c r="AG58" s="244" t="str">
        <f>IF(Glutamine!$E50&gt;0,Glutamine!AG49+Glutamine!$E50*Glutamine!#REF!/'In Process Calc.'!$J52,"")</f>
        <v/>
      </c>
      <c r="AH58" s="244" t="str">
        <f>IF(Glutamine!$E50&gt;0,Glutamine!AH49+Glutamine!$E50*Glutamine!#REF!/'In Process Calc.'!$J52,"")</f>
        <v/>
      </c>
      <c r="AI58" s="244" t="str">
        <f>IF(Glutamine!$E50&gt;0,Glutamine!AI49+Glutamine!$E50*Glutamine!#REF!/'In Process Calc.'!$J52,"")</f>
        <v/>
      </c>
      <c r="AJ58" s="244" t="str">
        <f>IF(Glutamine!$E50&gt;0,Glutamine!AJ49+Glutamine!$E50*Glutamine!#REF!/'In Process Calc.'!$J52,"")</f>
        <v/>
      </c>
      <c r="AK58" s="244" t="str">
        <f>IF(Glutamine!$E50&gt;0,Glutamine!AK49+Glutamine!$E50*Glutamine!#REF!/'In Process Calc.'!$J52,"")</f>
        <v/>
      </c>
      <c r="AL58" s="244" t="str">
        <f>IF(Glutamine!$E50&gt;0,Glutamine!AL49+Glutamine!$E50*Glutamine!#REF!/'In Process Calc.'!$J52,"")</f>
        <v/>
      </c>
      <c r="AM58" s="244" t="str">
        <f>IF(Glutamine!$E50&gt;0,Glutamine!AM49+Glutamine!$E50*Glutamine!#REF!/'In Process Calc.'!$J52,"")</f>
        <v/>
      </c>
      <c r="AN58" s="244" t="str">
        <f>IF(Glutamine!$E50&gt;0,Glutamine!AN49+Glutamine!$E50*Glutamine!#REF!/'In Process Calc.'!$J52,"")</f>
        <v/>
      </c>
      <c r="AO58" s="244" t="str">
        <f>IF(Glutamine!$E50&gt;0,Glutamine!AO49+Glutamine!$E50*Glutamine!#REF!/'In Process Calc.'!$J52,"")</f>
        <v/>
      </c>
      <c r="AP58" s="244" t="str">
        <f>IF(Glutamine!$E50&gt;0,Glutamine!AP49+Glutamine!$E50*Glutamine!AQ49/'In Process Calc.'!$J52,"")</f>
        <v/>
      </c>
      <c r="AQ58" s="244" t="str">
        <f>IF(Glutamine!$E50&gt;0,Glutamine!#REF!+Glutamine!$E50*Glutamine!AR49/'In Process Calc.'!$J52,"")</f>
        <v/>
      </c>
      <c r="AR58" s="244" t="str">
        <f>IF(Glutamine!$E50&gt;0,Glutamine!#REF!,"")</f>
        <v/>
      </c>
      <c r="AS58" s="244" t="str">
        <f>IF(Glutamine!$E50&gt;0,Glutamine!#REF!,"")</f>
        <v/>
      </c>
      <c r="AT58" s="244" t="str">
        <f>IF(Glutamine!$E50&gt;0,Glutamine!#REF!,"")</f>
        <v/>
      </c>
      <c r="AU58" s="244" t="str">
        <f>IF(Glutamine!$E50&gt;0,Glutamine!#REF!,"")</f>
        <v/>
      </c>
      <c r="AV58" s="244" t="str">
        <f>IF(Glutamine!$E50&gt;0,Glutamine!#REF!,"")</f>
        <v/>
      </c>
      <c r="AW58" s="244" t="str">
        <f>IF(Glutamine!$E50&gt;0,Glutamine!#REF!,"")</f>
        <v/>
      </c>
      <c r="AX58" s="244" t="str">
        <f>IF(Glutamine!$E50&gt;0,Glutamine!#REF!,"")</f>
        <v/>
      </c>
      <c r="AY58" s="244" t="str">
        <f>IF(Glutamine!$E50&gt;0,Glutamine!#REF!,"")</f>
        <v/>
      </c>
      <c r="AZ58" s="244" t="str">
        <f>IF(Glutamine!$E50&gt;0,Glutamine!#REF!,"")</f>
        <v/>
      </c>
      <c r="BA58" s="244" t="str">
        <f>IF(Glutamine!$E50&gt;0,Glutamine!#REF!,"")</f>
        <v/>
      </c>
      <c r="BB58" s="244" t="str">
        <f>IF(Glutamine!$E50&gt;0,Glutamine!#REF!,"")</f>
        <v/>
      </c>
      <c r="BC58" s="244" t="str">
        <f>IF(Glutamine!$E50&gt;0,Glutamine!#REF!,"")</f>
        <v/>
      </c>
      <c r="BD58" s="244" t="str">
        <f>IF(Glutamine!$E50&gt;0,Glutamine!#REF!,"")</f>
        <v/>
      </c>
      <c r="BE58" s="244" t="str">
        <f>IF(Glutamine!$E50&gt;0,Glutamine!#REF!,"")</f>
        <v/>
      </c>
      <c r="BF58" s="244" t="str">
        <f>IF(Glutamine!$E50&gt;0,Glutamine!#REF!,"")</f>
        <v/>
      </c>
      <c r="BG58" s="244" t="str">
        <f>IF(Glutamine!$E50&gt;0,Glutamine!#REF!,"")</f>
        <v/>
      </c>
      <c r="BH58" s="244" t="str">
        <f>IF(Glutamine!$E50&gt;0,Glutamine!#REF!,"")</f>
        <v/>
      </c>
      <c r="BI58" s="244" t="str">
        <f>IF(Glutamine!$E50&gt;0,Glutamine!#REF!,"")</f>
        <v/>
      </c>
      <c r="BJ58" s="244" t="str">
        <f>IF(Glutamine!$E50&gt;0,Glutamine!#REF!,"")</f>
        <v/>
      </c>
      <c r="BK58" s="244" t="str">
        <f>IF(Glutamine!$E50&gt;0,Glutamine!#REF!,"")</f>
        <v/>
      </c>
      <c r="BL58" s="244" t="str">
        <f>IF(Glutamine!$E50&gt;0,Glutamine!#REF!,"")</f>
        <v/>
      </c>
      <c r="BM58" s="244" t="str">
        <f>IF(Glutamine!$E50&gt;0,Glutamine!#REF!,"")</f>
        <v/>
      </c>
      <c r="BN58" s="244" t="str">
        <f>IF(Glutamine!$E50&gt;0,'In Process Calc.'!B51,"")</f>
        <v/>
      </c>
      <c r="BO58" s="244" t="str">
        <f>IF(Glutamine!$E50&gt;0,'In Process Calc.'!C51,"")</f>
        <v/>
      </c>
    </row>
    <row r="59" spans="1:67">
      <c r="A59" s="238" t="str">
        <f>IF(Glutamine!$E51&gt;0,Glutamine!$B$1,"")</f>
        <v/>
      </c>
      <c r="B59" s="238" t="str">
        <f>IF(Glutamine!$E51&gt;0,Glutamine!A50+0.1,"")</f>
        <v/>
      </c>
      <c r="C59" s="242" t="str">
        <f>IF(Glutamine!$E51&gt;0,Glutamine!B50,"")</f>
        <v/>
      </c>
      <c r="D59" s="247" t="str">
        <f>IF(Glutamine!$E51&gt;0,Glutamine!C50,"")</f>
        <v/>
      </c>
      <c r="E59" s="238" t="str">
        <f>IF(Glutamine!$E51&gt;0,Glutamine!D50,"")</f>
        <v/>
      </c>
      <c r="F59" s="238" t="str">
        <f>IF(Glutamine!$E51&gt;0,Glutamine!E50,"")</f>
        <v/>
      </c>
      <c r="G59" s="238" t="str">
        <f>IF(Glutamine!$E51&gt;0,Glutamine!G50,"")</f>
        <v/>
      </c>
      <c r="H59" s="243" t="str">
        <f>IF(Glutamine!$E51&gt;0,Glutamine!H50,"")</f>
        <v/>
      </c>
      <c r="I59" s="243" t="str">
        <f>IF(Glutamine!$E51&gt;0,Glutamine!I50,"")</f>
        <v/>
      </c>
      <c r="J59" s="243" t="str">
        <f>IF(Glutamine!$E51&gt;0,Glutamine!J50,"")</f>
        <v/>
      </c>
      <c r="K59" s="243" t="str">
        <f>IF(Glutamine!$E51&gt;0,Glutamine!K50,"")</f>
        <v/>
      </c>
      <c r="L59" s="238" t="str">
        <f>IF(Glutamine!$E51&gt;0,Glutamine!L50,"")</f>
        <v/>
      </c>
      <c r="M59" s="238" t="str">
        <f>IF(Glutamine!$E51&gt;0,Glutamine!M50,"")</f>
        <v/>
      </c>
      <c r="N59" s="238" t="str">
        <f>IF(Glutamine!$E51&gt;0,Glutamine!N50,"")</f>
        <v/>
      </c>
      <c r="O59" s="238" t="str">
        <f>IF(Glutamine!$E51&gt;0,Glutamine!O50,"")</f>
        <v/>
      </c>
      <c r="P59" s="238" t="str">
        <f>IF(Glutamine!$E51&gt;0,Glutamine!P50,"")</f>
        <v/>
      </c>
      <c r="Q59" s="238" t="str">
        <f>IF(Glutamine!$E51&gt;0,Glutamine!Q50,"")</f>
        <v/>
      </c>
      <c r="R59" s="238" t="str">
        <f>IF(Glutamine!$E51&gt;0,Glutamine!R50,"")</f>
        <v/>
      </c>
      <c r="S59" s="238" t="str">
        <f>IF(Glutamine!$E51&gt;0,Glutamine!S50,"")</f>
        <v/>
      </c>
      <c r="T59" s="244" t="str">
        <f>IF(Glutamine!$E51&gt;0,Glutamine!T50+Glutamine!$E51*Glutamine!#REF!/'In Process Calc.'!$J53,"")</f>
        <v/>
      </c>
      <c r="U59" s="244" t="str">
        <f>IF(Glutamine!$E51&gt;0,Glutamine!U50+Glutamine!$E51*Glutamine!#REF!/'In Process Calc.'!$J53,"")</f>
        <v/>
      </c>
      <c r="V59" s="244" t="str">
        <f>IF(Glutamine!$E51&gt;0,Glutamine!V50+Glutamine!$E51*Glutamine!#REF!/'In Process Calc.'!$J53,"")</f>
        <v/>
      </c>
      <c r="W59" s="244" t="str">
        <f>IF(Glutamine!$E51&gt;0,Glutamine!W50+Glutamine!$E51*Glutamine!#REF!/'In Process Calc.'!$J53,"")</f>
        <v/>
      </c>
      <c r="X59" s="244" t="str">
        <f>IF(Glutamine!$E51&gt;0,Glutamine!X50+Glutamine!$E51*Glutamine!#REF!/'In Process Calc.'!$J53,"")</f>
        <v/>
      </c>
      <c r="Y59" s="244" t="str">
        <f>IF(Glutamine!$E51&gt;0,Glutamine!Y50+Glutamine!$E51*Glutamine!#REF!/'In Process Calc.'!$J53,"")</f>
        <v/>
      </c>
      <c r="Z59" s="244" t="str">
        <f>IF(Glutamine!$E51&gt;0,Glutamine!Z50+Glutamine!$E51*Glutamine!#REF!/'In Process Calc.'!$J53,"")</f>
        <v/>
      </c>
      <c r="AA59" s="244" t="str">
        <f>IF(Glutamine!$E51&gt;0,Glutamine!AA50+Glutamine!$E51*Glutamine!#REF!/'In Process Calc.'!$J53,"")</f>
        <v/>
      </c>
      <c r="AB59" s="244" t="str">
        <f>IF(Glutamine!$E51&gt;0,Glutamine!AB50+Glutamine!$E51*Glutamine!#REF!/'In Process Calc.'!$J53,"")</f>
        <v/>
      </c>
      <c r="AC59" s="244" t="str">
        <f>IF(Glutamine!$E51&gt;0,Glutamine!AC50+Glutamine!$E51*Glutamine!#REF!/'In Process Calc.'!$J53,"")</f>
        <v/>
      </c>
      <c r="AD59" s="244" t="str">
        <f>IF(Glutamine!$E51&gt;0,Glutamine!AD50+Glutamine!$E51*Glutamine!#REF!/'In Process Calc.'!$J53,"")</f>
        <v/>
      </c>
      <c r="AE59" s="244" t="str">
        <f>IF(Glutamine!$E51&gt;0,Glutamine!AE50+Glutamine!$E51*Glutamine!#REF!/'In Process Calc.'!$J53,"")</f>
        <v/>
      </c>
      <c r="AF59" s="244" t="str">
        <f>IF(Glutamine!$E51&gt;0,Glutamine!AF50+Glutamine!$E51*Glutamine!#REF!/'In Process Calc.'!$J53,"")</f>
        <v/>
      </c>
      <c r="AG59" s="244" t="str">
        <f>IF(Glutamine!$E51&gt;0,Glutamine!AG50+Glutamine!$E51*Glutamine!#REF!/'In Process Calc.'!$J53,"")</f>
        <v/>
      </c>
      <c r="AH59" s="244" t="str">
        <f>IF(Glutamine!$E51&gt;0,Glutamine!AH50+Glutamine!$E51*Glutamine!#REF!/'In Process Calc.'!$J53,"")</f>
        <v/>
      </c>
      <c r="AI59" s="244" t="str">
        <f>IF(Glutamine!$E51&gt;0,Glutamine!AI50+Glutamine!$E51*Glutamine!#REF!/'In Process Calc.'!$J53,"")</f>
        <v/>
      </c>
      <c r="AJ59" s="244" t="str">
        <f>IF(Glutamine!$E51&gt;0,Glutamine!AJ50+Glutamine!$E51*Glutamine!#REF!/'In Process Calc.'!$J53,"")</f>
        <v/>
      </c>
      <c r="AK59" s="244" t="str">
        <f>IF(Glutamine!$E51&gt;0,Glutamine!AK50+Glutamine!$E51*Glutamine!#REF!/'In Process Calc.'!$J53,"")</f>
        <v/>
      </c>
      <c r="AL59" s="244" t="str">
        <f>IF(Glutamine!$E51&gt;0,Glutamine!AL50+Glutamine!$E51*Glutamine!#REF!/'In Process Calc.'!$J53,"")</f>
        <v/>
      </c>
      <c r="AM59" s="244" t="str">
        <f>IF(Glutamine!$E51&gt;0,Glutamine!AM50+Glutamine!$E51*Glutamine!#REF!/'In Process Calc.'!$J53,"")</f>
        <v/>
      </c>
      <c r="AN59" s="244" t="str">
        <f>IF(Glutamine!$E51&gt;0,Glutamine!AN50+Glutamine!$E51*Glutamine!#REF!/'In Process Calc.'!$J53,"")</f>
        <v/>
      </c>
      <c r="AO59" s="244" t="str">
        <f>IF(Glutamine!$E51&gt;0,Glutamine!AO50+Glutamine!$E51*Glutamine!#REF!/'In Process Calc.'!$J53,"")</f>
        <v/>
      </c>
      <c r="AP59" s="244" t="str">
        <f>IF(Glutamine!$E51&gt;0,Glutamine!AP50+Glutamine!$E51*Glutamine!AQ50/'In Process Calc.'!$J53,"")</f>
        <v/>
      </c>
      <c r="AQ59" s="244" t="str">
        <f>IF(Glutamine!$E51&gt;0,Glutamine!#REF!+Glutamine!$E51*Glutamine!AR50/'In Process Calc.'!$J53,"")</f>
        <v/>
      </c>
      <c r="AR59" s="244" t="str">
        <f>IF(Glutamine!$E51&gt;0,Glutamine!#REF!,"")</f>
        <v/>
      </c>
      <c r="AS59" s="244" t="str">
        <f>IF(Glutamine!$E51&gt;0,Glutamine!#REF!,"")</f>
        <v/>
      </c>
      <c r="AT59" s="244" t="str">
        <f>IF(Glutamine!$E51&gt;0,Glutamine!#REF!,"")</f>
        <v/>
      </c>
      <c r="AU59" s="244" t="str">
        <f>IF(Glutamine!$E51&gt;0,Glutamine!#REF!,"")</f>
        <v/>
      </c>
      <c r="AV59" s="244" t="str">
        <f>IF(Glutamine!$E51&gt;0,Glutamine!#REF!,"")</f>
        <v/>
      </c>
      <c r="AW59" s="244" t="str">
        <f>IF(Glutamine!$E51&gt;0,Glutamine!#REF!,"")</f>
        <v/>
      </c>
      <c r="AX59" s="244" t="str">
        <f>IF(Glutamine!$E51&gt;0,Glutamine!#REF!,"")</f>
        <v/>
      </c>
      <c r="AY59" s="244" t="str">
        <f>IF(Glutamine!$E51&gt;0,Glutamine!#REF!,"")</f>
        <v/>
      </c>
      <c r="AZ59" s="244" t="str">
        <f>IF(Glutamine!$E51&gt;0,Glutamine!#REF!,"")</f>
        <v/>
      </c>
      <c r="BA59" s="244" t="str">
        <f>IF(Glutamine!$E51&gt;0,Glutamine!#REF!,"")</f>
        <v/>
      </c>
      <c r="BB59" s="244" t="str">
        <f>IF(Glutamine!$E51&gt;0,Glutamine!#REF!,"")</f>
        <v/>
      </c>
      <c r="BC59" s="244" t="str">
        <f>IF(Glutamine!$E51&gt;0,Glutamine!#REF!,"")</f>
        <v/>
      </c>
      <c r="BD59" s="244" t="str">
        <f>IF(Glutamine!$E51&gt;0,Glutamine!#REF!,"")</f>
        <v/>
      </c>
      <c r="BE59" s="244" t="str">
        <f>IF(Glutamine!$E51&gt;0,Glutamine!#REF!,"")</f>
        <v/>
      </c>
      <c r="BF59" s="244" t="str">
        <f>IF(Glutamine!$E51&gt;0,Glutamine!#REF!,"")</f>
        <v/>
      </c>
      <c r="BG59" s="244" t="str">
        <f>IF(Glutamine!$E51&gt;0,Glutamine!#REF!,"")</f>
        <v/>
      </c>
      <c r="BH59" s="244" t="str">
        <f>IF(Glutamine!$E51&gt;0,Glutamine!#REF!,"")</f>
        <v/>
      </c>
      <c r="BI59" s="244" t="str">
        <f>IF(Glutamine!$E51&gt;0,Glutamine!#REF!,"")</f>
        <v/>
      </c>
      <c r="BJ59" s="244" t="str">
        <f>IF(Glutamine!$E51&gt;0,Glutamine!#REF!,"")</f>
        <v/>
      </c>
      <c r="BK59" s="244" t="str">
        <f>IF(Glutamine!$E51&gt;0,Glutamine!#REF!,"")</f>
        <v/>
      </c>
      <c r="BL59" s="244" t="str">
        <f>IF(Glutamine!$E51&gt;0,Glutamine!#REF!,"")</f>
        <v/>
      </c>
      <c r="BM59" s="244" t="str">
        <f>IF(Glutamine!$E51&gt;0,Glutamine!#REF!,"")</f>
        <v/>
      </c>
      <c r="BN59" s="244" t="str">
        <f>IF(Glutamine!$E51&gt;0,'In Process Calc.'!B52,"")</f>
        <v/>
      </c>
      <c r="BO59" s="244" t="str">
        <f>IF(Glutamine!$E51&gt;0,'In Process Calc.'!C52,"")</f>
        <v/>
      </c>
    </row>
    <row r="60" spans="1:67">
      <c r="A60" s="238" t="str">
        <f>IF(Glutamine!$E52&gt;0,Glutamine!$B$1,"")</f>
        <v/>
      </c>
      <c r="B60" s="238" t="str">
        <f>IF(Glutamine!$E52&gt;0,Glutamine!A51+0.1,"")</f>
        <v/>
      </c>
      <c r="C60" s="242" t="str">
        <f>IF(Glutamine!$E52&gt;0,Glutamine!B51,"")</f>
        <v/>
      </c>
      <c r="D60" s="247" t="str">
        <f>IF(Glutamine!$E52&gt;0,Glutamine!C51,"")</f>
        <v/>
      </c>
      <c r="E60" s="238" t="str">
        <f>IF(Glutamine!$E52&gt;0,Glutamine!D51,"")</f>
        <v/>
      </c>
      <c r="F60" s="238" t="str">
        <f>IF(Glutamine!$E52&gt;0,Glutamine!E51,"")</f>
        <v/>
      </c>
      <c r="G60" s="238" t="str">
        <f>IF(Glutamine!$E52&gt;0,Glutamine!G51,"")</f>
        <v/>
      </c>
      <c r="H60" s="243" t="str">
        <f>IF(Glutamine!$E52&gt;0,Glutamine!H51,"")</f>
        <v/>
      </c>
      <c r="I60" s="243" t="str">
        <f>IF(Glutamine!$E52&gt;0,Glutamine!I51,"")</f>
        <v/>
      </c>
      <c r="J60" s="243" t="str">
        <f>IF(Glutamine!$E52&gt;0,Glutamine!J51,"")</f>
        <v/>
      </c>
      <c r="K60" s="243" t="str">
        <f>IF(Glutamine!$E52&gt;0,Glutamine!K51,"")</f>
        <v/>
      </c>
      <c r="L60" s="238" t="str">
        <f>IF(Glutamine!$E52&gt;0,Glutamine!L51,"")</f>
        <v/>
      </c>
      <c r="M60" s="238" t="str">
        <f>IF(Glutamine!$E52&gt;0,Glutamine!M51,"")</f>
        <v/>
      </c>
      <c r="N60" s="238" t="str">
        <f>IF(Glutamine!$E52&gt;0,Glutamine!N51,"")</f>
        <v/>
      </c>
      <c r="O60" s="238" t="str">
        <f>IF(Glutamine!$E52&gt;0,Glutamine!O51,"")</f>
        <v/>
      </c>
      <c r="P60" s="238" t="str">
        <f>IF(Glutamine!$E52&gt;0,Glutamine!P51,"")</f>
        <v/>
      </c>
      <c r="Q60" s="238" t="str">
        <f>IF(Glutamine!$E52&gt;0,Glutamine!Q51,"")</f>
        <v/>
      </c>
      <c r="R60" s="238" t="str">
        <f>IF(Glutamine!$E52&gt;0,Glutamine!R51,"")</f>
        <v/>
      </c>
      <c r="S60" s="238" t="str">
        <f>IF(Glutamine!$E52&gt;0,Glutamine!S51,"")</f>
        <v/>
      </c>
      <c r="T60" s="244" t="str">
        <f>IF(Glutamine!$E52&gt;0,Glutamine!T51+Glutamine!$E52*Glutamine!#REF!/'In Process Calc.'!$J54,"")</f>
        <v/>
      </c>
      <c r="U60" s="244" t="str">
        <f>IF(Glutamine!$E52&gt;0,Glutamine!U51+Glutamine!$E52*Glutamine!#REF!/'In Process Calc.'!$J54,"")</f>
        <v/>
      </c>
      <c r="V60" s="244" t="str">
        <f>IF(Glutamine!$E52&gt;0,Glutamine!V51+Glutamine!$E52*Glutamine!#REF!/'In Process Calc.'!$J54,"")</f>
        <v/>
      </c>
      <c r="W60" s="244" t="str">
        <f>IF(Glutamine!$E52&gt;0,Glutamine!W51+Glutamine!$E52*Glutamine!#REF!/'In Process Calc.'!$J54,"")</f>
        <v/>
      </c>
      <c r="X60" s="244" t="str">
        <f>IF(Glutamine!$E52&gt;0,Glutamine!X51+Glutamine!$E52*Glutamine!#REF!/'In Process Calc.'!$J54,"")</f>
        <v/>
      </c>
      <c r="Y60" s="244" t="str">
        <f>IF(Glutamine!$E52&gt;0,Glutamine!Y51+Glutamine!$E52*Glutamine!#REF!/'In Process Calc.'!$J54,"")</f>
        <v/>
      </c>
      <c r="Z60" s="244" t="str">
        <f>IF(Glutamine!$E52&gt;0,Glutamine!Z51+Glutamine!$E52*Glutamine!#REF!/'In Process Calc.'!$J54,"")</f>
        <v/>
      </c>
      <c r="AA60" s="244" t="str">
        <f>IF(Glutamine!$E52&gt;0,Glutamine!AA51+Glutamine!$E52*Glutamine!#REF!/'In Process Calc.'!$J54,"")</f>
        <v/>
      </c>
      <c r="AB60" s="244" t="str">
        <f>IF(Glutamine!$E52&gt;0,Glutamine!AB51+Glutamine!$E52*Glutamine!#REF!/'In Process Calc.'!$J54,"")</f>
        <v/>
      </c>
      <c r="AC60" s="244" t="str">
        <f>IF(Glutamine!$E52&gt;0,Glutamine!AC51+Glutamine!$E52*Glutamine!#REF!/'In Process Calc.'!$J54,"")</f>
        <v/>
      </c>
      <c r="AD60" s="244" t="str">
        <f>IF(Glutamine!$E52&gt;0,Glutamine!AD51+Glutamine!$E52*Glutamine!#REF!/'In Process Calc.'!$J54,"")</f>
        <v/>
      </c>
      <c r="AE60" s="244" t="str">
        <f>IF(Glutamine!$E52&gt;0,Glutamine!AE51+Glutamine!$E52*Glutamine!#REF!/'In Process Calc.'!$J54,"")</f>
        <v/>
      </c>
      <c r="AF60" s="244" t="str">
        <f>IF(Glutamine!$E52&gt;0,Glutamine!AF51+Glutamine!$E52*Glutamine!#REF!/'In Process Calc.'!$J54,"")</f>
        <v/>
      </c>
      <c r="AG60" s="244" t="str">
        <f>IF(Glutamine!$E52&gt;0,Glutamine!AG51+Glutamine!$E52*Glutamine!#REF!/'In Process Calc.'!$J54,"")</f>
        <v/>
      </c>
      <c r="AH60" s="244" t="str">
        <f>IF(Glutamine!$E52&gt;0,Glutamine!AH51+Glutamine!$E52*Glutamine!#REF!/'In Process Calc.'!$J54,"")</f>
        <v/>
      </c>
      <c r="AI60" s="244" t="str">
        <f>IF(Glutamine!$E52&gt;0,Glutamine!AI51+Glutamine!$E52*Glutamine!#REF!/'In Process Calc.'!$J54,"")</f>
        <v/>
      </c>
      <c r="AJ60" s="244" t="str">
        <f>IF(Glutamine!$E52&gt;0,Glutamine!AJ51+Glutamine!$E52*Glutamine!#REF!/'In Process Calc.'!$J54,"")</f>
        <v/>
      </c>
      <c r="AK60" s="244" t="str">
        <f>IF(Glutamine!$E52&gt;0,Glutamine!AK51+Glutamine!$E52*Glutamine!#REF!/'In Process Calc.'!$J54,"")</f>
        <v/>
      </c>
      <c r="AL60" s="244" t="str">
        <f>IF(Glutamine!$E52&gt;0,Glutamine!AL51+Glutamine!$E52*Glutamine!#REF!/'In Process Calc.'!$J54,"")</f>
        <v/>
      </c>
      <c r="AM60" s="244" t="str">
        <f>IF(Glutamine!$E52&gt;0,Glutamine!AM51+Glutamine!$E52*Glutamine!#REF!/'In Process Calc.'!$J54,"")</f>
        <v/>
      </c>
      <c r="AN60" s="244" t="str">
        <f>IF(Glutamine!$E52&gt;0,Glutamine!AN51+Glutamine!$E52*Glutamine!#REF!/'In Process Calc.'!$J54,"")</f>
        <v/>
      </c>
      <c r="AO60" s="244" t="str">
        <f>IF(Glutamine!$E52&gt;0,Glutamine!AO51+Glutamine!$E52*Glutamine!#REF!/'In Process Calc.'!$J54,"")</f>
        <v/>
      </c>
      <c r="AP60" s="244" t="str">
        <f>IF(Glutamine!$E52&gt;0,Glutamine!AP51+Glutamine!$E52*Glutamine!AQ51/'In Process Calc.'!$J54,"")</f>
        <v/>
      </c>
      <c r="AQ60" s="244" t="str">
        <f>IF(Glutamine!$E52&gt;0,Glutamine!#REF!+Glutamine!$E52*Glutamine!AR51/'In Process Calc.'!$J54,"")</f>
        <v/>
      </c>
      <c r="AR60" s="244" t="str">
        <f>IF(Glutamine!$E52&gt;0,Glutamine!#REF!,"")</f>
        <v/>
      </c>
      <c r="AS60" s="244" t="str">
        <f>IF(Glutamine!$E52&gt;0,Glutamine!#REF!,"")</f>
        <v/>
      </c>
      <c r="AT60" s="244" t="str">
        <f>IF(Glutamine!$E52&gt;0,Glutamine!#REF!,"")</f>
        <v/>
      </c>
      <c r="AU60" s="244" t="str">
        <f>IF(Glutamine!$E52&gt;0,Glutamine!#REF!,"")</f>
        <v/>
      </c>
      <c r="AV60" s="244" t="str">
        <f>IF(Glutamine!$E52&gt;0,Glutamine!#REF!,"")</f>
        <v/>
      </c>
      <c r="AW60" s="244" t="str">
        <f>IF(Glutamine!$E52&gt;0,Glutamine!#REF!,"")</f>
        <v/>
      </c>
      <c r="AX60" s="244" t="str">
        <f>IF(Glutamine!$E52&gt;0,Glutamine!#REF!,"")</f>
        <v/>
      </c>
      <c r="AY60" s="244" t="str">
        <f>IF(Glutamine!$E52&gt;0,Glutamine!#REF!,"")</f>
        <v/>
      </c>
      <c r="AZ60" s="244" t="str">
        <f>IF(Glutamine!$E52&gt;0,Glutamine!#REF!,"")</f>
        <v/>
      </c>
      <c r="BA60" s="244" t="str">
        <f>IF(Glutamine!$E52&gt;0,Glutamine!#REF!,"")</f>
        <v/>
      </c>
      <c r="BB60" s="244" t="str">
        <f>IF(Glutamine!$E52&gt;0,Glutamine!#REF!,"")</f>
        <v/>
      </c>
      <c r="BC60" s="244" t="str">
        <f>IF(Glutamine!$E52&gt;0,Glutamine!#REF!,"")</f>
        <v/>
      </c>
      <c r="BD60" s="244" t="str">
        <f>IF(Glutamine!$E52&gt;0,Glutamine!#REF!,"")</f>
        <v/>
      </c>
      <c r="BE60" s="244" t="str">
        <f>IF(Glutamine!$E52&gt;0,Glutamine!#REF!,"")</f>
        <v/>
      </c>
      <c r="BF60" s="244" t="str">
        <f>IF(Glutamine!$E52&gt;0,Glutamine!#REF!,"")</f>
        <v/>
      </c>
      <c r="BG60" s="244" t="str">
        <f>IF(Glutamine!$E52&gt;0,Glutamine!#REF!,"")</f>
        <v/>
      </c>
      <c r="BH60" s="244" t="str">
        <f>IF(Glutamine!$E52&gt;0,Glutamine!#REF!,"")</f>
        <v/>
      </c>
      <c r="BI60" s="244" t="str">
        <f>IF(Glutamine!$E52&gt;0,Glutamine!#REF!,"")</f>
        <v/>
      </c>
      <c r="BJ60" s="244" t="str">
        <f>IF(Glutamine!$E52&gt;0,Glutamine!#REF!,"")</f>
        <v/>
      </c>
      <c r="BK60" s="244" t="str">
        <f>IF(Glutamine!$E52&gt;0,Glutamine!#REF!,"")</f>
        <v/>
      </c>
      <c r="BL60" s="244" t="str">
        <f>IF(Glutamine!$E52&gt;0,Glutamine!#REF!,"")</f>
        <v/>
      </c>
      <c r="BM60" s="244" t="str">
        <f>IF(Glutamine!$E52&gt;0,Glutamine!#REF!,"")</f>
        <v/>
      </c>
      <c r="BN60" s="244" t="str">
        <f>IF(Glutamine!$E52&gt;0,'In Process Calc.'!B53,"")</f>
        <v/>
      </c>
      <c r="BO60" s="244" t="str">
        <f>IF(Glutamine!$E52&gt;0,'In Process Calc.'!C53,"")</f>
        <v/>
      </c>
    </row>
    <row r="61" spans="1:67">
      <c r="A61" s="238" t="str">
        <f>IF(Glutamine!$E53&gt;0,Glutamine!$B$1,"")</f>
        <v/>
      </c>
      <c r="B61" s="238" t="str">
        <f>IF(Glutamine!$E53&gt;0,Glutamine!A52+0.1,"")</f>
        <v/>
      </c>
      <c r="C61" s="242" t="str">
        <f>IF(Glutamine!$E53&gt;0,Glutamine!B52,"")</f>
        <v/>
      </c>
      <c r="D61" s="247" t="str">
        <f>IF(Glutamine!$E53&gt;0,Glutamine!C52,"")</f>
        <v/>
      </c>
      <c r="E61" s="238" t="str">
        <f>IF(Glutamine!$E53&gt;0,Glutamine!D52,"")</f>
        <v/>
      </c>
      <c r="F61" s="238" t="str">
        <f>IF(Glutamine!$E53&gt;0,Glutamine!E52,"")</f>
        <v/>
      </c>
      <c r="G61" s="238" t="str">
        <f>IF(Glutamine!$E53&gt;0,Glutamine!G52,"")</f>
        <v/>
      </c>
      <c r="H61" s="243" t="str">
        <f>IF(Glutamine!$E53&gt;0,Glutamine!H52,"")</f>
        <v/>
      </c>
      <c r="I61" s="243" t="str">
        <f>IF(Glutamine!$E53&gt;0,Glutamine!I52,"")</f>
        <v/>
      </c>
      <c r="J61" s="243" t="str">
        <f>IF(Glutamine!$E53&gt;0,Glutamine!J52,"")</f>
        <v/>
      </c>
      <c r="K61" s="243" t="str">
        <f>IF(Glutamine!$E53&gt;0,Glutamine!K52,"")</f>
        <v/>
      </c>
      <c r="L61" s="238" t="str">
        <f>IF(Glutamine!$E53&gt;0,Glutamine!L52,"")</f>
        <v/>
      </c>
      <c r="M61" s="238" t="str">
        <f>IF(Glutamine!$E53&gt;0,Glutamine!M52,"")</f>
        <v/>
      </c>
      <c r="N61" s="238" t="str">
        <f>IF(Glutamine!$E53&gt;0,Glutamine!N52,"")</f>
        <v/>
      </c>
      <c r="O61" s="238" t="str">
        <f>IF(Glutamine!$E53&gt;0,Glutamine!O52,"")</f>
        <v/>
      </c>
      <c r="P61" s="238" t="str">
        <f>IF(Glutamine!$E53&gt;0,Glutamine!P52,"")</f>
        <v/>
      </c>
      <c r="Q61" s="238" t="str">
        <f>IF(Glutamine!$E53&gt;0,Glutamine!Q52,"")</f>
        <v/>
      </c>
      <c r="R61" s="238" t="str">
        <f>IF(Glutamine!$E53&gt;0,Glutamine!R52,"")</f>
        <v/>
      </c>
      <c r="S61" s="238" t="str">
        <f>IF(Glutamine!$E53&gt;0,Glutamine!S52,"")</f>
        <v/>
      </c>
      <c r="T61" s="244" t="str">
        <f>IF(Glutamine!$E53&gt;0,Glutamine!T52+Glutamine!$E53*Glutamine!#REF!/'In Process Calc.'!$J55,"")</f>
        <v/>
      </c>
      <c r="U61" s="244" t="str">
        <f>IF(Glutamine!$E53&gt;0,Glutamine!U52+Glutamine!$E53*Glutamine!#REF!/'In Process Calc.'!$J55,"")</f>
        <v/>
      </c>
      <c r="V61" s="244" t="str">
        <f>IF(Glutamine!$E53&gt;0,Glutamine!V52+Glutamine!$E53*Glutamine!#REF!/'In Process Calc.'!$J55,"")</f>
        <v/>
      </c>
      <c r="W61" s="244" t="str">
        <f>IF(Glutamine!$E53&gt;0,Glutamine!W52+Glutamine!$E53*Glutamine!#REF!/'In Process Calc.'!$J55,"")</f>
        <v/>
      </c>
      <c r="X61" s="244" t="str">
        <f>IF(Glutamine!$E53&gt;0,Glutamine!X52+Glutamine!$E53*Glutamine!#REF!/'In Process Calc.'!$J55,"")</f>
        <v/>
      </c>
      <c r="Y61" s="244" t="str">
        <f>IF(Glutamine!$E53&gt;0,Glutamine!Y52+Glutamine!$E53*Glutamine!#REF!/'In Process Calc.'!$J55,"")</f>
        <v/>
      </c>
      <c r="Z61" s="244" t="str">
        <f>IF(Glutamine!$E53&gt;0,Glutamine!Z52+Glutamine!$E53*Glutamine!#REF!/'In Process Calc.'!$J55,"")</f>
        <v/>
      </c>
      <c r="AA61" s="244" t="str">
        <f>IF(Glutamine!$E53&gt;0,Glutamine!AA52+Glutamine!$E53*Glutamine!#REF!/'In Process Calc.'!$J55,"")</f>
        <v/>
      </c>
      <c r="AB61" s="244" t="str">
        <f>IF(Glutamine!$E53&gt;0,Glutamine!AB52+Glutamine!$E53*Glutamine!#REF!/'In Process Calc.'!$J55,"")</f>
        <v/>
      </c>
      <c r="AC61" s="244" t="str">
        <f>IF(Glutamine!$E53&gt;0,Glutamine!AC52+Glutamine!$E53*Glutamine!#REF!/'In Process Calc.'!$J55,"")</f>
        <v/>
      </c>
      <c r="AD61" s="244" t="str">
        <f>IF(Glutamine!$E53&gt;0,Glutamine!AD52+Glutamine!$E53*Glutamine!#REF!/'In Process Calc.'!$J55,"")</f>
        <v/>
      </c>
      <c r="AE61" s="244" t="str">
        <f>IF(Glutamine!$E53&gt;0,Glutamine!AE52+Glutamine!$E53*Glutamine!#REF!/'In Process Calc.'!$J55,"")</f>
        <v/>
      </c>
      <c r="AF61" s="244" t="str">
        <f>IF(Glutamine!$E53&gt;0,Glutamine!AF52+Glutamine!$E53*Glutamine!#REF!/'In Process Calc.'!$J55,"")</f>
        <v/>
      </c>
      <c r="AG61" s="244" t="str">
        <f>IF(Glutamine!$E53&gt;0,Glutamine!AG52+Glutamine!$E53*Glutamine!#REF!/'In Process Calc.'!$J55,"")</f>
        <v/>
      </c>
      <c r="AH61" s="244" t="str">
        <f>IF(Glutamine!$E53&gt;0,Glutamine!AH52+Glutamine!$E53*Glutamine!#REF!/'In Process Calc.'!$J55,"")</f>
        <v/>
      </c>
      <c r="AI61" s="244" t="str">
        <f>IF(Glutamine!$E53&gt;0,Glutamine!AI52+Glutamine!$E53*Glutamine!#REF!/'In Process Calc.'!$J55,"")</f>
        <v/>
      </c>
      <c r="AJ61" s="244" t="str">
        <f>IF(Glutamine!$E53&gt;0,Glutamine!AJ52+Glutamine!$E53*Glutamine!#REF!/'In Process Calc.'!$J55,"")</f>
        <v/>
      </c>
      <c r="AK61" s="244" t="str">
        <f>IF(Glutamine!$E53&gt;0,Glutamine!AK52+Glutamine!$E53*Glutamine!#REF!/'In Process Calc.'!$J55,"")</f>
        <v/>
      </c>
      <c r="AL61" s="244" t="str">
        <f>IF(Glutamine!$E53&gt;0,Glutamine!AL52+Glutamine!$E53*Glutamine!#REF!/'In Process Calc.'!$J55,"")</f>
        <v/>
      </c>
      <c r="AM61" s="244" t="str">
        <f>IF(Glutamine!$E53&gt;0,Glutamine!AM52+Glutamine!$E53*Glutamine!#REF!/'In Process Calc.'!$J55,"")</f>
        <v/>
      </c>
      <c r="AN61" s="244" t="str">
        <f>IF(Glutamine!$E53&gt;0,Glutamine!AN52+Glutamine!$E53*Glutamine!#REF!/'In Process Calc.'!$J55,"")</f>
        <v/>
      </c>
      <c r="AO61" s="244" t="str">
        <f>IF(Glutamine!$E53&gt;0,Glutamine!AO52+Glutamine!$E53*Glutamine!#REF!/'In Process Calc.'!$J55,"")</f>
        <v/>
      </c>
      <c r="AP61" s="244" t="str">
        <f>IF(Glutamine!$E53&gt;0,Glutamine!AP52+Glutamine!$E53*Glutamine!AQ52/'In Process Calc.'!$J55,"")</f>
        <v/>
      </c>
      <c r="AQ61" s="244" t="str">
        <f>IF(Glutamine!$E53&gt;0,Glutamine!#REF!+Glutamine!$E53*Glutamine!AR52/'In Process Calc.'!$J55,"")</f>
        <v/>
      </c>
      <c r="AR61" s="244" t="str">
        <f>IF(Glutamine!$E53&gt;0,Glutamine!#REF!,"")</f>
        <v/>
      </c>
      <c r="AS61" s="244" t="str">
        <f>IF(Glutamine!$E53&gt;0,Glutamine!#REF!,"")</f>
        <v/>
      </c>
      <c r="AT61" s="244" t="str">
        <f>IF(Glutamine!$E53&gt;0,Glutamine!#REF!,"")</f>
        <v/>
      </c>
      <c r="AU61" s="244" t="str">
        <f>IF(Glutamine!$E53&gt;0,Glutamine!#REF!,"")</f>
        <v/>
      </c>
      <c r="AV61" s="244" t="str">
        <f>IF(Glutamine!$E53&gt;0,Glutamine!#REF!,"")</f>
        <v/>
      </c>
      <c r="AW61" s="244" t="str">
        <f>IF(Glutamine!$E53&gt;0,Glutamine!#REF!,"")</f>
        <v/>
      </c>
      <c r="AX61" s="244" t="str">
        <f>IF(Glutamine!$E53&gt;0,Glutamine!#REF!,"")</f>
        <v/>
      </c>
      <c r="AY61" s="244" t="str">
        <f>IF(Glutamine!$E53&gt;0,Glutamine!#REF!,"")</f>
        <v/>
      </c>
      <c r="AZ61" s="244" t="str">
        <f>IF(Glutamine!$E53&gt;0,Glutamine!#REF!,"")</f>
        <v/>
      </c>
      <c r="BA61" s="244" t="str">
        <f>IF(Glutamine!$E53&gt;0,Glutamine!#REF!,"")</f>
        <v/>
      </c>
      <c r="BB61" s="244" t="str">
        <f>IF(Glutamine!$E53&gt;0,Glutamine!#REF!,"")</f>
        <v/>
      </c>
      <c r="BC61" s="244" t="str">
        <f>IF(Glutamine!$E53&gt;0,Glutamine!#REF!,"")</f>
        <v/>
      </c>
      <c r="BD61" s="244" t="str">
        <f>IF(Glutamine!$E53&gt;0,Glutamine!#REF!,"")</f>
        <v/>
      </c>
      <c r="BE61" s="244" t="str">
        <f>IF(Glutamine!$E53&gt;0,Glutamine!#REF!,"")</f>
        <v/>
      </c>
      <c r="BF61" s="244" t="str">
        <f>IF(Glutamine!$E53&gt;0,Glutamine!#REF!,"")</f>
        <v/>
      </c>
      <c r="BG61" s="244" t="str">
        <f>IF(Glutamine!$E53&gt;0,Glutamine!#REF!,"")</f>
        <v/>
      </c>
      <c r="BH61" s="244" t="str">
        <f>IF(Glutamine!$E53&gt;0,Glutamine!#REF!,"")</f>
        <v/>
      </c>
      <c r="BI61" s="244" t="str">
        <f>IF(Glutamine!$E53&gt;0,Glutamine!#REF!,"")</f>
        <v/>
      </c>
      <c r="BJ61" s="244" t="str">
        <f>IF(Glutamine!$E53&gt;0,Glutamine!#REF!,"")</f>
        <v/>
      </c>
      <c r="BK61" s="244" t="str">
        <f>IF(Glutamine!$E53&gt;0,Glutamine!#REF!,"")</f>
        <v/>
      </c>
      <c r="BL61" s="244" t="str">
        <f>IF(Glutamine!$E53&gt;0,Glutamine!#REF!,"")</f>
        <v/>
      </c>
      <c r="BM61" s="244" t="str">
        <f>IF(Glutamine!$E53&gt;0,Glutamine!#REF!,"")</f>
        <v/>
      </c>
      <c r="BN61" s="244" t="str">
        <f>IF(Glutamine!$E53&gt;0,'In Process Calc.'!B54,"")</f>
        <v/>
      </c>
      <c r="BO61" s="244" t="str">
        <f>IF(Glutamine!$E53&gt;0,'In Process Calc.'!C54,"")</f>
        <v/>
      </c>
    </row>
    <row r="62" spans="1:67">
      <c r="A62" s="238" t="str">
        <f>IF(Glutamine!$E54&gt;0,Glutamine!$B$1,"")</f>
        <v/>
      </c>
      <c r="B62" s="238" t="str">
        <f>IF(Glutamine!$E54&gt;0,Glutamine!A53+0.1,"")</f>
        <v/>
      </c>
      <c r="C62" s="242" t="str">
        <f>IF(Glutamine!$E54&gt;0,Glutamine!B53,"")</f>
        <v/>
      </c>
      <c r="D62" s="247" t="str">
        <f>IF(Glutamine!$E54&gt;0,Glutamine!C53,"")</f>
        <v/>
      </c>
      <c r="E62" s="238" t="str">
        <f>IF(Glutamine!$E54&gt;0,Glutamine!D53,"")</f>
        <v/>
      </c>
      <c r="F62" s="238" t="str">
        <f>IF(Glutamine!$E54&gt;0,Glutamine!E53,"")</f>
        <v/>
      </c>
      <c r="G62" s="238" t="str">
        <f>IF(Glutamine!$E54&gt;0,Glutamine!G53,"")</f>
        <v/>
      </c>
      <c r="H62" s="243" t="str">
        <f>IF(Glutamine!$E54&gt;0,Glutamine!H53,"")</f>
        <v/>
      </c>
      <c r="I62" s="243" t="str">
        <f>IF(Glutamine!$E54&gt;0,Glutamine!I53,"")</f>
        <v/>
      </c>
      <c r="J62" s="243" t="str">
        <f>IF(Glutamine!$E54&gt;0,Glutamine!J53,"")</f>
        <v/>
      </c>
      <c r="K62" s="243" t="str">
        <f>IF(Glutamine!$E54&gt;0,Glutamine!K53,"")</f>
        <v/>
      </c>
      <c r="L62" s="238" t="str">
        <f>IF(Glutamine!$E54&gt;0,Glutamine!L53,"")</f>
        <v/>
      </c>
      <c r="M62" s="238" t="str">
        <f>IF(Glutamine!$E54&gt;0,Glutamine!M53,"")</f>
        <v/>
      </c>
      <c r="N62" s="238" t="str">
        <f>IF(Glutamine!$E54&gt;0,Glutamine!N53,"")</f>
        <v/>
      </c>
      <c r="O62" s="238" t="str">
        <f>IF(Glutamine!$E54&gt;0,Glutamine!O53,"")</f>
        <v/>
      </c>
      <c r="P62" s="238" t="str">
        <f>IF(Glutamine!$E54&gt;0,Glutamine!P53,"")</f>
        <v/>
      </c>
      <c r="Q62" s="238" t="str">
        <f>IF(Glutamine!$E54&gt;0,Glutamine!Q53,"")</f>
        <v/>
      </c>
      <c r="R62" s="238" t="str">
        <f>IF(Glutamine!$E54&gt;0,Glutamine!R53,"")</f>
        <v/>
      </c>
      <c r="S62" s="238" t="str">
        <f>IF(Glutamine!$E54&gt;0,Glutamine!S53,"")</f>
        <v/>
      </c>
      <c r="T62" s="244" t="str">
        <f>IF(Glutamine!$E54&gt;0,Glutamine!T53+Glutamine!$E54*Glutamine!#REF!/'In Process Calc.'!$J56,"")</f>
        <v/>
      </c>
      <c r="U62" s="244" t="str">
        <f>IF(Glutamine!$E54&gt;0,Glutamine!U53+Glutamine!$E54*Glutamine!#REF!/'In Process Calc.'!$J56,"")</f>
        <v/>
      </c>
      <c r="V62" s="244" t="str">
        <f>IF(Glutamine!$E54&gt;0,Glutamine!V53+Glutamine!$E54*Glutamine!#REF!/'In Process Calc.'!$J56,"")</f>
        <v/>
      </c>
      <c r="W62" s="244" t="str">
        <f>IF(Glutamine!$E54&gt;0,Glutamine!W53+Glutamine!$E54*Glutamine!#REF!/'In Process Calc.'!$J56,"")</f>
        <v/>
      </c>
      <c r="X62" s="244" t="str">
        <f>IF(Glutamine!$E54&gt;0,Glutamine!X53+Glutamine!$E54*Glutamine!#REF!/'In Process Calc.'!$J56,"")</f>
        <v/>
      </c>
      <c r="Y62" s="244" t="str">
        <f>IF(Glutamine!$E54&gt;0,Glutamine!Y53+Glutamine!$E54*Glutamine!#REF!/'In Process Calc.'!$J56,"")</f>
        <v/>
      </c>
      <c r="Z62" s="244" t="str">
        <f>IF(Glutamine!$E54&gt;0,Glutamine!Z53+Glutamine!$E54*Glutamine!#REF!/'In Process Calc.'!$J56,"")</f>
        <v/>
      </c>
      <c r="AA62" s="244" t="str">
        <f>IF(Glutamine!$E54&gt;0,Glutamine!AA53+Glutamine!$E54*Glutamine!#REF!/'In Process Calc.'!$J56,"")</f>
        <v/>
      </c>
      <c r="AB62" s="244" t="str">
        <f>IF(Glutamine!$E54&gt;0,Glutamine!AB53+Glutamine!$E54*Glutamine!#REF!/'In Process Calc.'!$J56,"")</f>
        <v/>
      </c>
      <c r="AC62" s="244" t="str">
        <f>IF(Glutamine!$E54&gt;0,Glutamine!AC53+Glutamine!$E54*Glutamine!#REF!/'In Process Calc.'!$J56,"")</f>
        <v/>
      </c>
      <c r="AD62" s="244" t="str">
        <f>IF(Glutamine!$E54&gt;0,Glutamine!AD53+Glutamine!$E54*Glutamine!#REF!/'In Process Calc.'!$J56,"")</f>
        <v/>
      </c>
      <c r="AE62" s="244" t="str">
        <f>IF(Glutamine!$E54&gt;0,Glutamine!AE53+Glutamine!$E54*Glutamine!#REF!/'In Process Calc.'!$J56,"")</f>
        <v/>
      </c>
      <c r="AF62" s="244" t="str">
        <f>IF(Glutamine!$E54&gt;0,Glutamine!AF53+Glutamine!$E54*Glutamine!#REF!/'In Process Calc.'!$J56,"")</f>
        <v/>
      </c>
      <c r="AG62" s="244" t="str">
        <f>IF(Glutamine!$E54&gt;0,Glutamine!AG53+Glutamine!$E54*Glutamine!#REF!/'In Process Calc.'!$J56,"")</f>
        <v/>
      </c>
      <c r="AH62" s="244" t="str">
        <f>IF(Glutamine!$E54&gt;0,Glutamine!AH53+Glutamine!$E54*Glutamine!#REF!/'In Process Calc.'!$J56,"")</f>
        <v/>
      </c>
      <c r="AI62" s="244" t="str">
        <f>IF(Glutamine!$E54&gt;0,Glutamine!AI53+Glutamine!$E54*Glutamine!#REF!/'In Process Calc.'!$J56,"")</f>
        <v/>
      </c>
      <c r="AJ62" s="244" t="str">
        <f>IF(Glutamine!$E54&gt;0,Glutamine!AJ53+Glutamine!$E54*Glutamine!#REF!/'In Process Calc.'!$J56,"")</f>
        <v/>
      </c>
      <c r="AK62" s="244" t="str">
        <f>IF(Glutamine!$E54&gt;0,Glutamine!AK53+Glutamine!$E54*Glutamine!#REF!/'In Process Calc.'!$J56,"")</f>
        <v/>
      </c>
      <c r="AL62" s="244" t="str">
        <f>IF(Glutamine!$E54&gt;0,Glutamine!AL53+Glutamine!$E54*Glutamine!#REF!/'In Process Calc.'!$J56,"")</f>
        <v/>
      </c>
      <c r="AM62" s="244" t="str">
        <f>IF(Glutamine!$E54&gt;0,Glutamine!AM53+Glutamine!$E54*Glutamine!#REF!/'In Process Calc.'!$J56,"")</f>
        <v/>
      </c>
      <c r="AN62" s="244" t="str">
        <f>IF(Glutamine!$E54&gt;0,Glutamine!AN53+Glutamine!$E54*Glutamine!#REF!/'In Process Calc.'!$J56,"")</f>
        <v/>
      </c>
      <c r="AO62" s="244" t="str">
        <f>IF(Glutamine!$E54&gt;0,Glutamine!AO53+Glutamine!$E54*Glutamine!#REF!/'In Process Calc.'!$J56,"")</f>
        <v/>
      </c>
      <c r="AP62" s="244" t="str">
        <f>IF(Glutamine!$E54&gt;0,Glutamine!AP53+Glutamine!$E54*Glutamine!AQ53/'In Process Calc.'!$J56,"")</f>
        <v/>
      </c>
      <c r="AQ62" s="244" t="str">
        <f>IF(Glutamine!$E54&gt;0,Glutamine!#REF!+Glutamine!$E54*Glutamine!AR53/'In Process Calc.'!$J56,"")</f>
        <v/>
      </c>
      <c r="AR62" s="244" t="str">
        <f>IF(Glutamine!$E54&gt;0,Glutamine!#REF!,"")</f>
        <v/>
      </c>
      <c r="AS62" s="244" t="str">
        <f>IF(Glutamine!$E54&gt;0,Glutamine!#REF!,"")</f>
        <v/>
      </c>
      <c r="AT62" s="244" t="str">
        <f>IF(Glutamine!$E54&gt;0,Glutamine!#REF!,"")</f>
        <v/>
      </c>
      <c r="AU62" s="244" t="str">
        <f>IF(Glutamine!$E54&gt;0,Glutamine!#REF!,"")</f>
        <v/>
      </c>
      <c r="AV62" s="244" t="str">
        <f>IF(Glutamine!$E54&gt;0,Glutamine!#REF!,"")</f>
        <v/>
      </c>
      <c r="AW62" s="244" t="str">
        <f>IF(Glutamine!$E54&gt;0,Glutamine!#REF!,"")</f>
        <v/>
      </c>
      <c r="AX62" s="244" t="str">
        <f>IF(Glutamine!$E54&gt;0,Glutamine!#REF!,"")</f>
        <v/>
      </c>
      <c r="AY62" s="244" t="str">
        <f>IF(Glutamine!$E54&gt;0,Glutamine!#REF!,"")</f>
        <v/>
      </c>
      <c r="AZ62" s="244" t="str">
        <f>IF(Glutamine!$E54&gt;0,Glutamine!#REF!,"")</f>
        <v/>
      </c>
      <c r="BA62" s="244" t="str">
        <f>IF(Glutamine!$E54&gt;0,Glutamine!#REF!,"")</f>
        <v/>
      </c>
      <c r="BB62" s="244" t="str">
        <f>IF(Glutamine!$E54&gt;0,Glutamine!#REF!,"")</f>
        <v/>
      </c>
      <c r="BC62" s="244" t="str">
        <f>IF(Glutamine!$E54&gt;0,Glutamine!#REF!,"")</f>
        <v/>
      </c>
      <c r="BD62" s="244" t="str">
        <f>IF(Glutamine!$E54&gt;0,Glutamine!#REF!,"")</f>
        <v/>
      </c>
      <c r="BE62" s="244" t="str">
        <f>IF(Glutamine!$E54&gt;0,Glutamine!#REF!,"")</f>
        <v/>
      </c>
      <c r="BF62" s="244" t="str">
        <f>IF(Glutamine!$E54&gt;0,Glutamine!#REF!,"")</f>
        <v/>
      </c>
      <c r="BG62" s="244" t="str">
        <f>IF(Glutamine!$E54&gt;0,Glutamine!#REF!,"")</f>
        <v/>
      </c>
      <c r="BH62" s="244" t="str">
        <f>IF(Glutamine!$E54&gt;0,Glutamine!#REF!,"")</f>
        <v/>
      </c>
      <c r="BI62" s="244" t="str">
        <f>IF(Glutamine!$E54&gt;0,Glutamine!#REF!,"")</f>
        <v/>
      </c>
      <c r="BJ62" s="244" t="str">
        <f>IF(Glutamine!$E54&gt;0,Glutamine!#REF!,"")</f>
        <v/>
      </c>
      <c r="BK62" s="244" t="str">
        <f>IF(Glutamine!$E54&gt;0,Glutamine!#REF!,"")</f>
        <v/>
      </c>
      <c r="BL62" s="244" t="str">
        <f>IF(Glutamine!$E54&gt;0,Glutamine!#REF!,"")</f>
        <v/>
      </c>
      <c r="BM62" s="244" t="str">
        <f>IF(Glutamine!$E54&gt;0,Glutamine!#REF!,"")</f>
        <v/>
      </c>
      <c r="BN62" s="244" t="str">
        <f>IF(Glutamine!$E54&gt;0,'In Process Calc.'!B55,"")</f>
        <v/>
      </c>
      <c r="BO62" s="244" t="str">
        <f>IF(Glutamine!$E54&gt;0,'In Process Calc.'!C55,"")</f>
        <v/>
      </c>
    </row>
    <row r="63" spans="1:67">
      <c r="A63" s="238" t="str">
        <f>IF(Glutamine!$E55&gt;0,Glutamine!$B$1,"")</f>
        <v/>
      </c>
      <c r="B63" s="238" t="str">
        <f>IF(Glutamine!$E55&gt;0,Glutamine!A54+0.1,"")</f>
        <v/>
      </c>
      <c r="C63" s="242" t="str">
        <f>IF(Glutamine!$E55&gt;0,Glutamine!B54,"")</f>
        <v/>
      </c>
      <c r="D63" s="247" t="str">
        <f>IF(Glutamine!$E55&gt;0,Glutamine!C54,"")</f>
        <v/>
      </c>
      <c r="E63" s="238" t="str">
        <f>IF(Glutamine!$E55&gt;0,Glutamine!D54,"")</f>
        <v/>
      </c>
      <c r="F63" s="238" t="str">
        <f>IF(Glutamine!$E55&gt;0,Glutamine!E54,"")</f>
        <v/>
      </c>
      <c r="G63" s="238" t="str">
        <f>IF(Glutamine!$E55&gt;0,Glutamine!G54,"")</f>
        <v/>
      </c>
      <c r="H63" s="243" t="str">
        <f>IF(Glutamine!$E55&gt;0,Glutamine!H54,"")</f>
        <v/>
      </c>
      <c r="I63" s="243" t="str">
        <f>IF(Glutamine!$E55&gt;0,Glutamine!I54,"")</f>
        <v/>
      </c>
      <c r="J63" s="243" t="str">
        <f>IF(Glutamine!$E55&gt;0,Glutamine!J54,"")</f>
        <v/>
      </c>
      <c r="K63" s="243" t="str">
        <f>IF(Glutamine!$E55&gt;0,Glutamine!K54,"")</f>
        <v/>
      </c>
      <c r="L63" s="238" t="str">
        <f>IF(Glutamine!$E55&gt;0,Glutamine!L54,"")</f>
        <v/>
      </c>
      <c r="M63" s="238" t="str">
        <f>IF(Glutamine!$E55&gt;0,Glutamine!M54,"")</f>
        <v/>
      </c>
      <c r="N63" s="238" t="str">
        <f>IF(Glutamine!$E55&gt;0,Glutamine!N54,"")</f>
        <v/>
      </c>
      <c r="O63" s="238" t="str">
        <f>IF(Glutamine!$E55&gt;0,Glutamine!O54,"")</f>
        <v/>
      </c>
      <c r="P63" s="238" t="str">
        <f>IF(Glutamine!$E55&gt;0,Glutamine!P54,"")</f>
        <v/>
      </c>
      <c r="Q63" s="238" t="str">
        <f>IF(Glutamine!$E55&gt;0,Glutamine!Q54,"")</f>
        <v/>
      </c>
      <c r="R63" s="238" t="str">
        <f>IF(Glutamine!$E55&gt;0,Glutamine!R54,"")</f>
        <v/>
      </c>
      <c r="S63" s="238" t="str">
        <f>IF(Glutamine!$E55&gt;0,Glutamine!S54,"")</f>
        <v/>
      </c>
      <c r="T63" s="244" t="str">
        <f>IF(Glutamine!$E55&gt;0,Glutamine!T54+Glutamine!$E55*Glutamine!#REF!/'In Process Calc.'!$J57,"")</f>
        <v/>
      </c>
      <c r="U63" s="244" t="str">
        <f>IF(Glutamine!$E55&gt;0,Glutamine!U54+Glutamine!$E55*Glutamine!#REF!/'In Process Calc.'!$J57,"")</f>
        <v/>
      </c>
      <c r="V63" s="244" t="str">
        <f>IF(Glutamine!$E55&gt;0,Glutamine!V54+Glutamine!$E55*Glutamine!#REF!/'In Process Calc.'!$J57,"")</f>
        <v/>
      </c>
      <c r="W63" s="244" t="str">
        <f>IF(Glutamine!$E55&gt;0,Glutamine!W54+Glutamine!$E55*Glutamine!#REF!/'In Process Calc.'!$J57,"")</f>
        <v/>
      </c>
      <c r="X63" s="244" t="str">
        <f>IF(Glutamine!$E55&gt;0,Glutamine!X54+Glutamine!$E55*Glutamine!#REF!/'In Process Calc.'!$J57,"")</f>
        <v/>
      </c>
      <c r="Y63" s="244" t="str">
        <f>IF(Glutamine!$E55&gt;0,Glutamine!Y54+Glutamine!$E55*Glutamine!#REF!/'In Process Calc.'!$J57,"")</f>
        <v/>
      </c>
      <c r="Z63" s="244" t="str">
        <f>IF(Glutamine!$E55&gt;0,Glutamine!Z54+Glutamine!$E55*Glutamine!#REF!/'In Process Calc.'!$J57,"")</f>
        <v/>
      </c>
      <c r="AA63" s="244" t="str">
        <f>IF(Glutamine!$E55&gt;0,Glutamine!AA54+Glutamine!$E55*Glutamine!#REF!/'In Process Calc.'!$J57,"")</f>
        <v/>
      </c>
      <c r="AB63" s="244" t="str">
        <f>IF(Glutamine!$E55&gt;0,Glutamine!AB54+Glutamine!$E55*Glutamine!#REF!/'In Process Calc.'!$J57,"")</f>
        <v/>
      </c>
      <c r="AC63" s="244" t="str">
        <f>IF(Glutamine!$E55&gt;0,Glutamine!AC54+Glutamine!$E55*Glutamine!#REF!/'In Process Calc.'!$J57,"")</f>
        <v/>
      </c>
      <c r="AD63" s="244" t="str">
        <f>IF(Glutamine!$E55&gt;0,Glutamine!AD54+Glutamine!$E55*Glutamine!#REF!/'In Process Calc.'!$J57,"")</f>
        <v/>
      </c>
      <c r="AE63" s="244" t="str">
        <f>IF(Glutamine!$E55&gt;0,Glutamine!AE54+Glutamine!$E55*Glutamine!#REF!/'In Process Calc.'!$J57,"")</f>
        <v/>
      </c>
      <c r="AF63" s="244" t="str">
        <f>IF(Glutamine!$E55&gt;0,Glutamine!AF54+Glutamine!$E55*Glutamine!#REF!/'In Process Calc.'!$J57,"")</f>
        <v/>
      </c>
      <c r="AG63" s="244" t="str">
        <f>IF(Glutamine!$E55&gt;0,Glutamine!AG54+Glutamine!$E55*Glutamine!#REF!/'In Process Calc.'!$J57,"")</f>
        <v/>
      </c>
      <c r="AH63" s="244" t="str">
        <f>IF(Glutamine!$E55&gt;0,Glutamine!AH54+Glutamine!$E55*Glutamine!#REF!/'In Process Calc.'!$J57,"")</f>
        <v/>
      </c>
      <c r="AI63" s="244" t="str">
        <f>IF(Glutamine!$E55&gt;0,Glutamine!AI54+Glutamine!$E55*Glutamine!#REF!/'In Process Calc.'!$J57,"")</f>
        <v/>
      </c>
      <c r="AJ63" s="244" t="str">
        <f>IF(Glutamine!$E55&gt;0,Glutamine!AJ54+Glutamine!$E55*Glutamine!#REF!/'In Process Calc.'!$J57,"")</f>
        <v/>
      </c>
      <c r="AK63" s="244" t="str">
        <f>IF(Glutamine!$E55&gt;0,Glutamine!AK54+Glutamine!$E55*Glutamine!#REF!/'In Process Calc.'!$J57,"")</f>
        <v/>
      </c>
      <c r="AL63" s="244" t="str">
        <f>IF(Glutamine!$E55&gt;0,Glutamine!AL54+Glutamine!$E55*Glutamine!#REF!/'In Process Calc.'!$J57,"")</f>
        <v/>
      </c>
      <c r="AM63" s="244" t="str">
        <f>IF(Glutamine!$E55&gt;0,Glutamine!AM54+Glutamine!$E55*Glutamine!#REF!/'In Process Calc.'!$J57,"")</f>
        <v/>
      </c>
      <c r="AN63" s="244" t="str">
        <f>IF(Glutamine!$E55&gt;0,Glutamine!AN54+Glutamine!$E55*Glutamine!#REF!/'In Process Calc.'!$J57,"")</f>
        <v/>
      </c>
      <c r="AO63" s="244" t="str">
        <f>IF(Glutamine!$E55&gt;0,Glutamine!AO54+Glutamine!$E55*Glutamine!#REF!/'In Process Calc.'!$J57,"")</f>
        <v/>
      </c>
      <c r="AP63" s="244" t="str">
        <f>IF(Glutamine!$E55&gt;0,Glutamine!AP54+Glutamine!$E55*Glutamine!AQ54/'In Process Calc.'!$J57,"")</f>
        <v/>
      </c>
      <c r="AQ63" s="244" t="str">
        <f>IF(Glutamine!$E55&gt;0,Glutamine!#REF!+Glutamine!$E55*Glutamine!AR54/'In Process Calc.'!$J57,"")</f>
        <v/>
      </c>
      <c r="AR63" s="244" t="str">
        <f>IF(Glutamine!$E55&gt;0,Glutamine!#REF!,"")</f>
        <v/>
      </c>
      <c r="AS63" s="244" t="str">
        <f>IF(Glutamine!$E55&gt;0,Glutamine!#REF!,"")</f>
        <v/>
      </c>
      <c r="AT63" s="244" t="str">
        <f>IF(Glutamine!$E55&gt;0,Glutamine!#REF!,"")</f>
        <v/>
      </c>
      <c r="AU63" s="244" t="str">
        <f>IF(Glutamine!$E55&gt;0,Glutamine!#REF!,"")</f>
        <v/>
      </c>
      <c r="AV63" s="244" t="str">
        <f>IF(Glutamine!$E55&gt;0,Glutamine!#REF!,"")</f>
        <v/>
      </c>
      <c r="AW63" s="244" t="str">
        <f>IF(Glutamine!$E55&gt;0,Glutamine!#REF!,"")</f>
        <v/>
      </c>
      <c r="AX63" s="244" t="str">
        <f>IF(Glutamine!$E55&gt;0,Glutamine!#REF!,"")</f>
        <v/>
      </c>
      <c r="AY63" s="244" t="str">
        <f>IF(Glutamine!$E55&gt;0,Glutamine!#REF!,"")</f>
        <v/>
      </c>
      <c r="AZ63" s="244" t="str">
        <f>IF(Glutamine!$E55&gt;0,Glutamine!#REF!,"")</f>
        <v/>
      </c>
      <c r="BA63" s="244" t="str">
        <f>IF(Glutamine!$E55&gt;0,Glutamine!#REF!,"")</f>
        <v/>
      </c>
      <c r="BB63" s="244" t="str">
        <f>IF(Glutamine!$E55&gt;0,Glutamine!#REF!,"")</f>
        <v/>
      </c>
      <c r="BC63" s="244" t="str">
        <f>IF(Glutamine!$E55&gt;0,Glutamine!#REF!,"")</f>
        <v/>
      </c>
      <c r="BD63" s="244" t="str">
        <f>IF(Glutamine!$E55&gt;0,Glutamine!#REF!,"")</f>
        <v/>
      </c>
      <c r="BE63" s="244" t="str">
        <f>IF(Glutamine!$E55&gt;0,Glutamine!#REF!,"")</f>
        <v/>
      </c>
      <c r="BF63" s="244" t="str">
        <f>IF(Glutamine!$E55&gt;0,Glutamine!#REF!,"")</f>
        <v/>
      </c>
      <c r="BG63" s="244" t="str">
        <f>IF(Glutamine!$E55&gt;0,Glutamine!#REF!,"")</f>
        <v/>
      </c>
      <c r="BH63" s="244" t="str">
        <f>IF(Glutamine!$E55&gt;0,Glutamine!#REF!,"")</f>
        <v/>
      </c>
      <c r="BI63" s="244" t="str">
        <f>IF(Glutamine!$E55&gt;0,Glutamine!#REF!,"")</f>
        <v/>
      </c>
      <c r="BJ63" s="244" t="str">
        <f>IF(Glutamine!$E55&gt;0,Glutamine!#REF!,"")</f>
        <v/>
      </c>
      <c r="BK63" s="244" t="str">
        <f>IF(Glutamine!$E55&gt;0,Glutamine!#REF!,"")</f>
        <v/>
      </c>
      <c r="BL63" s="244" t="str">
        <f>IF(Glutamine!$E55&gt;0,Glutamine!#REF!,"")</f>
        <v/>
      </c>
      <c r="BM63" s="244" t="str">
        <f>IF(Glutamine!$E55&gt;0,Glutamine!#REF!,"")</f>
        <v/>
      </c>
      <c r="BN63" s="244" t="str">
        <f>IF(Glutamine!$E55&gt;0,'In Process Calc.'!B56,"")</f>
        <v/>
      </c>
      <c r="BO63" s="244" t="str">
        <f>IF(Glutamine!$E55&gt;0,'In Process Calc.'!C56,"")</f>
        <v/>
      </c>
    </row>
    <row r="64" spans="1:67">
      <c r="A64" s="238" t="str">
        <f>IF(Glutamine!$E56&gt;0,Glutamine!$B$1,"")</f>
        <v/>
      </c>
      <c r="B64" s="238" t="str">
        <f>IF(Glutamine!$E56&gt;0,Glutamine!A55+0.1,"")</f>
        <v/>
      </c>
      <c r="C64" s="242" t="str">
        <f>IF(Glutamine!$E56&gt;0,Glutamine!B55,"")</f>
        <v/>
      </c>
      <c r="D64" s="247" t="str">
        <f>IF(Glutamine!$E56&gt;0,Glutamine!C55,"")</f>
        <v/>
      </c>
      <c r="E64" s="238" t="str">
        <f>IF(Glutamine!$E56&gt;0,Glutamine!D55,"")</f>
        <v/>
      </c>
      <c r="F64" s="238" t="str">
        <f>IF(Glutamine!$E56&gt;0,Glutamine!E55,"")</f>
        <v/>
      </c>
      <c r="G64" s="238" t="str">
        <f>IF(Glutamine!$E56&gt;0,Glutamine!G55,"")</f>
        <v/>
      </c>
      <c r="H64" s="243" t="str">
        <f>IF(Glutamine!$E56&gt;0,Glutamine!H55,"")</f>
        <v/>
      </c>
      <c r="I64" s="243" t="str">
        <f>IF(Glutamine!$E56&gt;0,Glutamine!I55,"")</f>
        <v/>
      </c>
      <c r="J64" s="243" t="str">
        <f>IF(Glutamine!$E56&gt;0,Glutamine!J55,"")</f>
        <v/>
      </c>
      <c r="K64" s="243" t="str">
        <f>IF(Glutamine!$E56&gt;0,Glutamine!K55,"")</f>
        <v/>
      </c>
      <c r="L64" s="238" t="str">
        <f>IF(Glutamine!$E56&gt;0,Glutamine!L55,"")</f>
        <v/>
      </c>
      <c r="M64" s="238" t="str">
        <f>IF(Glutamine!$E56&gt;0,Glutamine!M55,"")</f>
        <v/>
      </c>
      <c r="N64" s="238" t="str">
        <f>IF(Glutamine!$E56&gt;0,Glutamine!N55,"")</f>
        <v/>
      </c>
      <c r="O64" s="238" t="str">
        <f>IF(Glutamine!$E56&gt;0,Glutamine!O55,"")</f>
        <v/>
      </c>
      <c r="P64" s="238" t="str">
        <f>IF(Glutamine!$E56&gt;0,Glutamine!P55,"")</f>
        <v/>
      </c>
      <c r="Q64" s="238" t="str">
        <f>IF(Glutamine!$E56&gt;0,Glutamine!Q55,"")</f>
        <v/>
      </c>
      <c r="R64" s="238" t="str">
        <f>IF(Glutamine!$E56&gt;0,Glutamine!R55,"")</f>
        <v/>
      </c>
      <c r="S64" s="238" t="str">
        <f>IF(Glutamine!$E56&gt;0,Glutamine!S55,"")</f>
        <v/>
      </c>
      <c r="T64" s="244" t="str">
        <f>IF(Glutamine!$E56&gt;0,Glutamine!T55+Glutamine!$E56*Glutamine!#REF!/'In Process Calc.'!$J58,"")</f>
        <v/>
      </c>
      <c r="U64" s="244" t="str">
        <f>IF(Glutamine!$E56&gt;0,Glutamine!U55+Glutamine!$E56*Glutamine!#REF!/'In Process Calc.'!$J58,"")</f>
        <v/>
      </c>
      <c r="V64" s="244" t="str">
        <f>IF(Glutamine!$E56&gt;0,Glutamine!V55+Glutamine!$E56*Glutamine!#REF!/'In Process Calc.'!$J58,"")</f>
        <v/>
      </c>
      <c r="W64" s="244" t="str">
        <f>IF(Glutamine!$E56&gt;0,Glutamine!W55+Glutamine!$E56*Glutamine!#REF!/'In Process Calc.'!$J58,"")</f>
        <v/>
      </c>
      <c r="X64" s="244" t="str">
        <f>IF(Glutamine!$E56&gt;0,Glutamine!X55+Glutamine!$E56*Glutamine!#REF!/'In Process Calc.'!$J58,"")</f>
        <v/>
      </c>
      <c r="Y64" s="244" t="str">
        <f>IF(Glutamine!$E56&gt;0,Glutamine!Y55+Glutamine!$E56*Glutamine!#REF!/'In Process Calc.'!$J58,"")</f>
        <v/>
      </c>
      <c r="Z64" s="244" t="str">
        <f>IF(Glutamine!$E56&gt;0,Glutamine!Z55+Glutamine!$E56*Glutamine!#REF!/'In Process Calc.'!$J58,"")</f>
        <v/>
      </c>
      <c r="AA64" s="244" t="str">
        <f>IF(Glutamine!$E56&gt;0,Glutamine!AA55+Glutamine!$E56*Glutamine!#REF!/'In Process Calc.'!$J58,"")</f>
        <v/>
      </c>
      <c r="AB64" s="244" t="str">
        <f>IF(Glutamine!$E56&gt;0,Glutamine!AB55+Glutamine!$E56*Glutamine!#REF!/'In Process Calc.'!$J58,"")</f>
        <v/>
      </c>
      <c r="AC64" s="244" t="str">
        <f>IF(Glutamine!$E56&gt;0,Glutamine!AC55+Glutamine!$E56*Glutamine!#REF!/'In Process Calc.'!$J58,"")</f>
        <v/>
      </c>
      <c r="AD64" s="244" t="str">
        <f>IF(Glutamine!$E56&gt;0,Glutamine!AD55+Glutamine!$E56*Glutamine!#REF!/'In Process Calc.'!$J58,"")</f>
        <v/>
      </c>
      <c r="AE64" s="244" t="str">
        <f>IF(Glutamine!$E56&gt;0,Glutamine!AE55+Glutamine!$E56*Glutamine!#REF!/'In Process Calc.'!$J58,"")</f>
        <v/>
      </c>
      <c r="AF64" s="244" t="str">
        <f>IF(Glutamine!$E56&gt;0,Glutamine!AF55+Glutamine!$E56*Glutamine!#REF!/'In Process Calc.'!$J58,"")</f>
        <v/>
      </c>
      <c r="AG64" s="244" t="str">
        <f>IF(Glutamine!$E56&gt;0,Glutamine!AG55+Glutamine!$E56*Glutamine!#REF!/'In Process Calc.'!$J58,"")</f>
        <v/>
      </c>
      <c r="AH64" s="244" t="str">
        <f>IF(Glutamine!$E56&gt;0,Glutamine!AH55+Glutamine!$E56*Glutamine!#REF!/'In Process Calc.'!$J58,"")</f>
        <v/>
      </c>
      <c r="AI64" s="244" t="str">
        <f>IF(Glutamine!$E56&gt;0,Glutamine!AI55+Glutamine!$E56*Glutamine!#REF!/'In Process Calc.'!$J58,"")</f>
        <v/>
      </c>
      <c r="AJ64" s="244" t="str">
        <f>IF(Glutamine!$E56&gt;0,Glutamine!AJ55+Glutamine!$E56*Glutamine!#REF!/'In Process Calc.'!$J58,"")</f>
        <v/>
      </c>
      <c r="AK64" s="244" t="str">
        <f>IF(Glutamine!$E56&gt;0,Glutamine!AK55+Glutamine!$E56*Glutamine!#REF!/'In Process Calc.'!$J58,"")</f>
        <v/>
      </c>
      <c r="AL64" s="244" t="str">
        <f>IF(Glutamine!$E56&gt;0,Glutamine!AL55+Glutamine!$E56*Glutamine!#REF!/'In Process Calc.'!$J58,"")</f>
        <v/>
      </c>
      <c r="AM64" s="244" t="str">
        <f>IF(Glutamine!$E56&gt;0,Glutamine!AM55+Glutamine!$E56*Glutamine!#REF!/'In Process Calc.'!$J58,"")</f>
        <v/>
      </c>
      <c r="AN64" s="244" t="str">
        <f>IF(Glutamine!$E56&gt;0,Glutamine!AN55+Glutamine!$E56*Glutamine!#REF!/'In Process Calc.'!$J58,"")</f>
        <v/>
      </c>
      <c r="AO64" s="244" t="str">
        <f>IF(Glutamine!$E56&gt;0,Glutamine!AO55+Glutamine!$E56*Glutamine!#REF!/'In Process Calc.'!$J58,"")</f>
        <v/>
      </c>
      <c r="AP64" s="244" t="str">
        <f>IF(Glutamine!$E56&gt;0,Glutamine!AP55+Glutamine!$E56*Glutamine!AQ55/'In Process Calc.'!$J58,"")</f>
        <v/>
      </c>
      <c r="AQ64" s="244" t="str">
        <f>IF(Glutamine!$E56&gt;0,Glutamine!#REF!+Glutamine!$E56*Glutamine!AR55/'In Process Calc.'!$J58,"")</f>
        <v/>
      </c>
      <c r="AR64" s="244" t="str">
        <f>IF(Glutamine!$E56&gt;0,Glutamine!#REF!,"")</f>
        <v/>
      </c>
      <c r="AS64" s="244" t="str">
        <f>IF(Glutamine!$E56&gt;0,Glutamine!#REF!,"")</f>
        <v/>
      </c>
      <c r="AT64" s="244" t="str">
        <f>IF(Glutamine!$E56&gt;0,Glutamine!#REF!,"")</f>
        <v/>
      </c>
      <c r="AU64" s="244" t="str">
        <f>IF(Glutamine!$E56&gt;0,Glutamine!#REF!,"")</f>
        <v/>
      </c>
      <c r="AV64" s="244" t="str">
        <f>IF(Glutamine!$E56&gt;0,Glutamine!#REF!,"")</f>
        <v/>
      </c>
      <c r="AW64" s="244" t="str">
        <f>IF(Glutamine!$E56&gt;0,Glutamine!#REF!,"")</f>
        <v/>
      </c>
      <c r="AX64" s="244" t="str">
        <f>IF(Glutamine!$E56&gt;0,Glutamine!#REF!,"")</f>
        <v/>
      </c>
      <c r="AY64" s="244" t="str">
        <f>IF(Glutamine!$E56&gt;0,Glutamine!#REF!,"")</f>
        <v/>
      </c>
      <c r="AZ64" s="244" t="str">
        <f>IF(Glutamine!$E56&gt;0,Glutamine!#REF!,"")</f>
        <v/>
      </c>
      <c r="BA64" s="244" t="str">
        <f>IF(Glutamine!$E56&gt;0,Glutamine!#REF!,"")</f>
        <v/>
      </c>
      <c r="BB64" s="244" t="str">
        <f>IF(Glutamine!$E56&gt;0,Glutamine!#REF!,"")</f>
        <v/>
      </c>
      <c r="BC64" s="244" t="str">
        <f>IF(Glutamine!$E56&gt;0,Glutamine!#REF!,"")</f>
        <v/>
      </c>
      <c r="BD64" s="244" t="str">
        <f>IF(Glutamine!$E56&gt;0,Glutamine!#REF!,"")</f>
        <v/>
      </c>
      <c r="BE64" s="244" t="str">
        <f>IF(Glutamine!$E56&gt;0,Glutamine!#REF!,"")</f>
        <v/>
      </c>
      <c r="BF64" s="244" t="str">
        <f>IF(Glutamine!$E56&gt;0,Glutamine!#REF!,"")</f>
        <v/>
      </c>
      <c r="BG64" s="244" t="str">
        <f>IF(Glutamine!$E56&gt;0,Glutamine!#REF!,"")</f>
        <v/>
      </c>
      <c r="BH64" s="244" t="str">
        <f>IF(Glutamine!$E56&gt;0,Glutamine!#REF!,"")</f>
        <v/>
      </c>
      <c r="BI64" s="244" t="str">
        <f>IF(Glutamine!$E56&gt;0,Glutamine!#REF!,"")</f>
        <v/>
      </c>
      <c r="BJ64" s="244" t="str">
        <f>IF(Glutamine!$E56&gt;0,Glutamine!#REF!,"")</f>
        <v/>
      </c>
      <c r="BK64" s="244" t="str">
        <f>IF(Glutamine!$E56&gt;0,Glutamine!#REF!,"")</f>
        <v/>
      </c>
      <c r="BL64" s="244" t="str">
        <f>IF(Glutamine!$E56&gt;0,Glutamine!#REF!,"")</f>
        <v/>
      </c>
      <c r="BM64" s="244" t="str">
        <f>IF(Glutamine!$E56&gt;0,Glutamine!#REF!,"")</f>
        <v/>
      </c>
      <c r="BN64" s="244" t="str">
        <f>IF(Glutamine!$E56&gt;0,'In Process Calc.'!B57,"")</f>
        <v/>
      </c>
      <c r="BO64" s="244" t="str">
        <f>IF(Glutamine!$E56&gt;0,'In Process Calc.'!C57,"")</f>
        <v/>
      </c>
    </row>
    <row r="65" spans="1:67">
      <c r="A65" s="238" t="str">
        <f>IF(Glutamine!$E57&gt;0,Glutamine!$B$1,"")</f>
        <v/>
      </c>
      <c r="B65" s="238" t="str">
        <f>IF(Glutamine!$E57&gt;0,Glutamine!A56+0.1,"")</f>
        <v/>
      </c>
      <c r="C65" s="242" t="str">
        <f>IF(Glutamine!$E57&gt;0,Glutamine!B56,"")</f>
        <v/>
      </c>
      <c r="D65" s="247" t="str">
        <f>IF(Glutamine!$E57&gt;0,Glutamine!C56,"")</f>
        <v/>
      </c>
      <c r="E65" s="238" t="str">
        <f>IF(Glutamine!$E57&gt;0,Glutamine!D56,"")</f>
        <v/>
      </c>
      <c r="F65" s="238" t="str">
        <f>IF(Glutamine!$E57&gt;0,Glutamine!E56,"")</f>
        <v/>
      </c>
      <c r="G65" s="238" t="str">
        <f>IF(Glutamine!$E57&gt;0,Glutamine!G56,"")</f>
        <v/>
      </c>
      <c r="H65" s="243" t="str">
        <f>IF(Glutamine!$E57&gt;0,Glutamine!H56,"")</f>
        <v/>
      </c>
      <c r="I65" s="243" t="str">
        <f>IF(Glutamine!$E57&gt;0,Glutamine!I56,"")</f>
        <v/>
      </c>
      <c r="J65" s="243" t="str">
        <f>IF(Glutamine!$E57&gt;0,Glutamine!J56,"")</f>
        <v/>
      </c>
      <c r="K65" s="243" t="str">
        <f>IF(Glutamine!$E57&gt;0,Glutamine!K56,"")</f>
        <v/>
      </c>
      <c r="L65" s="238" t="str">
        <f>IF(Glutamine!$E57&gt;0,Glutamine!L56,"")</f>
        <v/>
      </c>
      <c r="M65" s="238" t="str">
        <f>IF(Glutamine!$E57&gt;0,Glutamine!M56,"")</f>
        <v/>
      </c>
      <c r="N65" s="238" t="str">
        <f>IF(Glutamine!$E57&gt;0,Glutamine!N56,"")</f>
        <v/>
      </c>
      <c r="O65" s="238" t="str">
        <f>IF(Glutamine!$E57&gt;0,Glutamine!O56,"")</f>
        <v/>
      </c>
      <c r="P65" s="238" t="str">
        <f>IF(Glutamine!$E57&gt;0,Glutamine!P56,"")</f>
        <v/>
      </c>
      <c r="Q65" s="238" t="str">
        <f>IF(Glutamine!$E57&gt;0,Glutamine!Q56,"")</f>
        <v/>
      </c>
      <c r="R65" s="238" t="str">
        <f>IF(Glutamine!$E57&gt;0,Glutamine!R56,"")</f>
        <v/>
      </c>
      <c r="S65" s="238" t="str">
        <f>IF(Glutamine!$E57&gt;0,Glutamine!S56,"")</f>
        <v/>
      </c>
      <c r="T65" s="244" t="str">
        <f>IF(Glutamine!$E57&gt;0,Glutamine!T56+Glutamine!$E57*Glutamine!#REF!/'In Process Calc.'!$J59,"")</f>
        <v/>
      </c>
      <c r="U65" s="244" t="str">
        <f>IF(Glutamine!$E57&gt;0,Glutamine!U56+Glutamine!$E57*Glutamine!#REF!/'In Process Calc.'!$J59,"")</f>
        <v/>
      </c>
      <c r="V65" s="244" t="str">
        <f>IF(Glutamine!$E57&gt;0,Glutamine!V56+Glutamine!$E57*Glutamine!#REF!/'In Process Calc.'!$J59,"")</f>
        <v/>
      </c>
      <c r="W65" s="244" t="str">
        <f>IF(Glutamine!$E57&gt;0,Glutamine!W56+Glutamine!$E57*Glutamine!#REF!/'In Process Calc.'!$J59,"")</f>
        <v/>
      </c>
      <c r="X65" s="244" t="str">
        <f>IF(Glutamine!$E57&gt;0,Glutamine!X56+Glutamine!$E57*Glutamine!#REF!/'In Process Calc.'!$J59,"")</f>
        <v/>
      </c>
      <c r="Y65" s="244" t="str">
        <f>IF(Glutamine!$E57&gt;0,Glutamine!Y56+Glutamine!$E57*Glutamine!#REF!/'In Process Calc.'!$J59,"")</f>
        <v/>
      </c>
      <c r="Z65" s="244" t="str">
        <f>IF(Glutamine!$E57&gt;0,Glutamine!Z56+Glutamine!$E57*Glutamine!#REF!/'In Process Calc.'!$J59,"")</f>
        <v/>
      </c>
      <c r="AA65" s="244" t="str">
        <f>IF(Glutamine!$E57&gt;0,Glutamine!AA56+Glutamine!$E57*Glutamine!#REF!/'In Process Calc.'!$J59,"")</f>
        <v/>
      </c>
      <c r="AB65" s="244" t="str">
        <f>IF(Glutamine!$E57&gt;0,Glutamine!AB56+Glutamine!$E57*Glutamine!#REF!/'In Process Calc.'!$J59,"")</f>
        <v/>
      </c>
      <c r="AC65" s="244" t="str">
        <f>IF(Glutamine!$E57&gt;0,Glutamine!AC56+Glutamine!$E57*Glutamine!#REF!/'In Process Calc.'!$J59,"")</f>
        <v/>
      </c>
      <c r="AD65" s="244" t="str">
        <f>IF(Glutamine!$E57&gt;0,Glutamine!AD56+Glutamine!$E57*Glutamine!#REF!/'In Process Calc.'!$J59,"")</f>
        <v/>
      </c>
      <c r="AE65" s="244" t="str">
        <f>IF(Glutamine!$E57&gt;0,Glutamine!AE56+Glutamine!$E57*Glutamine!#REF!/'In Process Calc.'!$J59,"")</f>
        <v/>
      </c>
      <c r="AF65" s="244" t="str">
        <f>IF(Glutamine!$E57&gt;0,Glutamine!AF56+Glutamine!$E57*Glutamine!#REF!/'In Process Calc.'!$J59,"")</f>
        <v/>
      </c>
      <c r="AG65" s="244" t="str">
        <f>IF(Glutamine!$E57&gt;0,Glutamine!AG56+Glutamine!$E57*Glutamine!#REF!/'In Process Calc.'!$J59,"")</f>
        <v/>
      </c>
      <c r="AH65" s="244" t="str">
        <f>IF(Glutamine!$E57&gt;0,Glutamine!AH56+Glutamine!$E57*Glutamine!#REF!/'In Process Calc.'!$J59,"")</f>
        <v/>
      </c>
      <c r="AI65" s="244" t="str">
        <f>IF(Glutamine!$E57&gt;0,Glutamine!AI56+Glutamine!$E57*Glutamine!#REF!/'In Process Calc.'!$J59,"")</f>
        <v/>
      </c>
      <c r="AJ65" s="244" t="str">
        <f>IF(Glutamine!$E57&gt;0,Glutamine!AJ56+Glutamine!$E57*Glutamine!#REF!/'In Process Calc.'!$J59,"")</f>
        <v/>
      </c>
      <c r="AK65" s="244" t="str">
        <f>IF(Glutamine!$E57&gt;0,Glutamine!AK56+Glutamine!$E57*Glutamine!#REF!/'In Process Calc.'!$J59,"")</f>
        <v/>
      </c>
      <c r="AL65" s="244" t="str">
        <f>IF(Glutamine!$E57&gt;0,Glutamine!AL56+Glutamine!$E57*Glutamine!#REF!/'In Process Calc.'!$J59,"")</f>
        <v/>
      </c>
      <c r="AM65" s="244" t="str">
        <f>IF(Glutamine!$E57&gt;0,Glutamine!AM56+Glutamine!$E57*Glutamine!#REF!/'In Process Calc.'!$J59,"")</f>
        <v/>
      </c>
      <c r="AN65" s="244" t="str">
        <f>IF(Glutamine!$E57&gt;0,Glutamine!AN56+Glutamine!$E57*Glutamine!#REF!/'In Process Calc.'!$J59,"")</f>
        <v/>
      </c>
      <c r="AO65" s="244" t="str">
        <f>IF(Glutamine!$E57&gt;0,Glutamine!AO56+Glutamine!$E57*Glutamine!#REF!/'In Process Calc.'!$J59,"")</f>
        <v/>
      </c>
      <c r="AP65" s="244" t="str">
        <f>IF(Glutamine!$E57&gt;0,Glutamine!AP56+Glutamine!$E57*Glutamine!AQ56/'In Process Calc.'!$J59,"")</f>
        <v/>
      </c>
      <c r="AQ65" s="244" t="str">
        <f>IF(Glutamine!$E57&gt;0,Glutamine!#REF!+Glutamine!$E57*Glutamine!AR56/'In Process Calc.'!$J59,"")</f>
        <v/>
      </c>
      <c r="AR65" s="244" t="str">
        <f>IF(Glutamine!$E57&gt;0,Glutamine!#REF!,"")</f>
        <v/>
      </c>
      <c r="AS65" s="244" t="str">
        <f>IF(Glutamine!$E57&gt;0,Glutamine!#REF!,"")</f>
        <v/>
      </c>
      <c r="AT65" s="244" t="str">
        <f>IF(Glutamine!$E57&gt;0,Glutamine!#REF!,"")</f>
        <v/>
      </c>
      <c r="AU65" s="244" t="str">
        <f>IF(Glutamine!$E57&gt;0,Glutamine!#REF!,"")</f>
        <v/>
      </c>
      <c r="AV65" s="244" t="str">
        <f>IF(Glutamine!$E57&gt;0,Glutamine!#REF!,"")</f>
        <v/>
      </c>
      <c r="AW65" s="244" t="str">
        <f>IF(Glutamine!$E57&gt;0,Glutamine!#REF!,"")</f>
        <v/>
      </c>
      <c r="AX65" s="244" t="str">
        <f>IF(Glutamine!$E57&gt;0,Glutamine!#REF!,"")</f>
        <v/>
      </c>
      <c r="AY65" s="244" t="str">
        <f>IF(Glutamine!$E57&gt;0,Glutamine!#REF!,"")</f>
        <v/>
      </c>
      <c r="AZ65" s="244" t="str">
        <f>IF(Glutamine!$E57&gt;0,Glutamine!#REF!,"")</f>
        <v/>
      </c>
      <c r="BA65" s="244" t="str">
        <f>IF(Glutamine!$E57&gt;0,Glutamine!#REF!,"")</f>
        <v/>
      </c>
      <c r="BB65" s="244" t="str">
        <f>IF(Glutamine!$E57&gt;0,Glutamine!#REF!,"")</f>
        <v/>
      </c>
      <c r="BC65" s="244" t="str">
        <f>IF(Glutamine!$E57&gt;0,Glutamine!#REF!,"")</f>
        <v/>
      </c>
      <c r="BD65" s="244" t="str">
        <f>IF(Glutamine!$E57&gt;0,Glutamine!#REF!,"")</f>
        <v/>
      </c>
      <c r="BE65" s="244" t="str">
        <f>IF(Glutamine!$E57&gt;0,Glutamine!#REF!,"")</f>
        <v/>
      </c>
      <c r="BF65" s="244" t="str">
        <f>IF(Glutamine!$E57&gt;0,Glutamine!#REF!,"")</f>
        <v/>
      </c>
      <c r="BG65" s="244" t="str">
        <f>IF(Glutamine!$E57&gt;0,Glutamine!#REF!,"")</f>
        <v/>
      </c>
      <c r="BH65" s="244" t="str">
        <f>IF(Glutamine!$E57&gt;0,Glutamine!#REF!,"")</f>
        <v/>
      </c>
      <c r="BI65" s="244" t="str">
        <f>IF(Glutamine!$E57&gt;0,Glutamine!#REF!,"")</f>
        <v/>
      </c>
      <c r="BJ65" s="244" t="str">
        <f>IF(Glutamine!$E57&gt;0,Glutamine!#REF!,"")</f>
        <v/>
      </c>
      <c r="BK65" s="244" t="str">
        <f>IF(Glutamine!$E57&gt;0,Glutamine!#REF!,"")</f>
        <v/>
      </c>
      <c r="BL65" s="244" t="str">
        <f>IF(Glutamine!$E57&gt;0,Glutamine!#REF!,"")</f>
        <v/>
      </c>
      <c r="BM65" s="244" t="str">
        <f>IF(Glutamine!$E57&gt;0,Glutamine!#REF!,"")</f>
        <v/>
      </c>
      <c r="BN65" s="244" t="str">
        <f>IF(Glutamine!$E57&gt;0,'In Process Calc.'!B58,"")</f>
        <v/>
      </c>
      <c r="BO65" s="244" t="str">
        <f>IF(Glutamine!$E57&gt;0,'In Process Calc.'!C58,"")</f>
        <v/>
      </c>
    </row>
    <row r="66" spans="1:67">
      <c r="A66" s="238" t="str">
        <f>IF(Glutamine!$E58&gt;0,Glutamine!$B$1,"")</f>
        <v/>
      </c>
      <c r="B66" s="238" t="str">
        <f>IF(Glutamine!$E58&gt;0,Glutamine!A57+0.1,"")</f>
        <v/>
      </c>
      <c r="C66" s="242" t="str">
        <f>IF(Glutamine!$E58&gt;0,Glutamine!B57,"")</f>
        <v/>
      </c>
      <c r="D66" s="247" t="str">
        <f>IF(Glutamine!$E58&gt;0,Glutamine!C57,"")</f>
        <v/>
      </c>
      <c r="E66" s="238" t="str">
        <f>IF(Glutamine!$E58&gt;0,Glutamine!D57,"")</f>
        <v/>
      </c>
      <c r="F66" s="238" t="str">
        <f>IF(Glutamine!$E58&gt;0,Glutamine!E57,"")</f>
        <v/>
      </c>
      <c r="G66" s="238" t="str">
        <f>IF(Glutamine!$E58&gt;0,Glutamine!G57,"")</f>
        <v/>
      </c>
      <c r="H66" s="243" t="str">
        <f>IF(Glutamine!$E58&gt;0,Glutamine!H57,"")</f>
        <v/>
      </c>
      <c r="I66" s="243" t="str">
        <f>IF(Glutamine!$E58&gt;0,Glutamine!I57,"")</f>
        <v/>
      </c>
      <c r="J66" s="243" t="str">
        <f>IF(Glutamine!$E58&gt;0,Glutamine!J57,"")</f>
        <v/>
      </c>
      <c r="K66" s="243" t="str">
        <f>IF(Glutamine!$E58&gt;0,Glutamine!K57,"")</f>
        <v/>
      </c>
      <c r="L66" s="238" t="str">
        <f>IF(Glutamine!$E58&gt;0,Glutamine!L57,"")</f>
        <v/>
      </c>
      <c r="M66" s="238" t="str">
        <f>IF(Glutamine!$E58&gt;0,Glutamine!M57,"")</f>
        <v/>
      </c>
      <c r="N66" s="238" t="str">
        <f>IF(Glutamine!$E58&gt;0,Glutamine!N57,"")</f>
        <v/>
      </c>
      <c r="O66" s="238" t="str">
        <f>IF(Glutamine!$E58&gt;0,Glutamine!O57,"")</f>
        <v/>
      </c>
      <c r="P66" s="238" t="str">
        <f>IF(Glutamine!$E58&gt;0,Glutamine!P57,"")</f>
        <v/>
      </c>
      <c r="Q66" s="238" t="str">
        <f>IF(Glutamine!$E58&gt;0,Glutamine!Q57,"")</f>
        <v/>
      </c>
      <c r="R66" s="238" t="str">
        <f>IF(Glutamine!$E58&gt;0,Glutamine!R57,"")</f>
        <v/>
      </c>
      <c r="S66" s="238" t="str">
        <f>IF(Glutamine!$E58&gt;0,Glutamine!S57,"")</f>
        <v/>
      </c>
      <c r="T66" s="244" t="str">
        <f>IF(Glutamine!$E58&gt;0,Glutamine!T57+Glutamine!$E58*Glutamine!#REF!/'In Process Calc.'!$J60,"")</f>
        <v/>
      </c>
      <c r="U66" s="244" t="str">
        <f>IF(Glutamine!$E58&gt;0,Glutamine!U57+Glutamine!$E58*Glutamine!#REF!/'In Process Calc.'!$J60,"")</f>
        <v/>
      </c>
      <c r="V66" s="244" t="str">
        <f>IF(Glutamine!$E58&gt;0,Glutamine!V57+Glutamine!$E58*Glutamine!#REF!/'In Process Calc.'!$J60,"")</f>
        <v/>
      </c>
      <c r="W66" s="244" t="str">
        <f>IF(Glutamine!$E58&gt;0,Glutamine!W57+Glutamine!$E58*Glutamine!#REF!/'In Process Calc.'!$J60,"")</f>
        <v/>
      </c>
      <c r="X66" s="244" t="str">
        <f>IF(Glutamine!$E58&gt;0,Glutamine!X57+Glutamine!$E58*Glutamine!#REF!/'In Process Calc.'!$J60,"")</f>
        <v/>
      </c>
      <c r="Y66" s="244" t="str">
        <f>IF(Glutamine!$E58&gt;0,Glutamine!Y57+Glutamine!$E58*Glutamine!#REF!/'In Process Calc.'!$J60,"")</f>
        <v/>
      </c>
      <c r="Z66" s="244" t="str">
        <f>IF(Glutamine!$E58&gt;0,Glutamine!Z57+Glutamine!$E58*Glutamine!#REF!/'In Process Calc.'!$J60,"")</f>
        <v/>
      </c>
      <c r="AA66" s="244" t="str">
        <f>IF(Glutamine!$E58&gt;0,Glutamine!AA57+Glutamine!$E58*Glutamine!#REF!/'In Process Calc.'!$J60,"")</f>
        <v/>
      </c>
      <c r="AB66" s="244" t="str">
        <f>IF(Glutamine!$E58&gt;0,Glutamine!AB57+Glutamine!$E58*Glutamine!#REF!/'In Process Calc.'!$J60,"")</f>
        <v/>
      </c>
      <c r="AC66" s="244" t="str">
        <f>IF(Glutamine!$E58&gt;0,Glutamine!AC57+Glutamine!$E58*Glutamine!#REF!/'In Process Calc.'!$J60,"")</f>
        <v/>
      </c>
      <c r="AD66" s="244" t="str">
        <f>IF(Glutamine!$E58&gt;0,Glutamine!AD57+Glutamine!$E58*Glutamine!#REF!/'In Process Calc.'!$J60,"")</f>
        <v/>
      </c>
      <c r="AE66" s="244" t="str">
        <f>IF(Glutamine!$E58&gt;0,Glutamine!AE57+Glutamine!$E58*Glutamine!#REF!/'In Process Calc.'!$J60,"")</f>
        <v/>
      </c>
      <c r="AF66" s="244" t="str">
        <f>IF(Glutamine!$E58&gt;0,Glutamine!AF57+Glutamine!$E58*Glutamine!#REF!/'In Process Calc.'!$J60,"")</f>
        <v/>
      </c>
      <c r="AG66" s="244" t="str">
        <f>IF(Glutamine!$E58&gt;0,Glutamine!AG57+Glutamine!$E58*Glutamine!#REF!/'In Process Calc.'!$J60,"")</f>
        <v/>
      </c>
      <c r="AH66" s="244" t="str">
        <f>IF(Glutamine!$E58&gt;0,Glutamine!AH57+Glutamine!$E58*Glutamine!#REF!/'In Process Calc.'!$J60,"")</f>
        <v/>
      </c>
      <c r="AI66" s="244" t="str">
        <f>IF(Glutamine!$E58&gt;0,Glutamine!AI57+Glutamine!$E58*Glutamine!#REF!/'In Process Calc.'!$J60,"")</f>
        <v/>
      </c>
      <c r="AJ66" s="244" t="str">
        <f>IF(Glutamine!$E58&gt;0,Glutamine!AJ57+Glutamine!$E58*Glutamine!#REF!/'In Process Calc.'!$J60,"")</f>
        <v/>
      </c>
      <c r="AK66" s="244" t="str">
        <f>IF(Glutamine!$E58&gt;0,Glutamine!AK57+Glutamine!$E58*Glutamine!#REF!/'In Process Calc.'!$J60,"")</f>
        <v/>
      </c>
      <c r="AL66" s="244" t="str">
        <f>IF(Glutamine!$E58&gt;0,Glutamine!AL57+Glutamine!$E58*Glutamine!#REF!/'In Process Calc.'!$J60,"")</f>
        <v/>
      </c>
      <c r="AM66" s="244" t="str">
        <f>IF(Glutamine!$E58&gt;0,Glutamine!AM57+Glutamine!$E58*Glutamine!#REF!/'In Process Calc.'!$J60,"")</f>
        <v/>
      </c>
      <c r="AN66" s="244" t="str">
        <f>IF(Glutamine!$E58&gt;0,Glutamine!AN57+Glutamine!$E58*Glutamine!#REF!/'In Process Calc.'!$J60,"")</f>
        <v/>
      </c>
      <c r="AO66" s="244" t="str">
        <f>IF(Glutamine!$E58&gt;0,Glutamine!AO57+Glutamine!$E58*Glutamine!#REF!/'In Process Calc.'!$J60,"")</f>
        <v/>
      </c>
      <c r="AP66" s="244" t="str">
        <f>IF(Glutamine!$E58&gt;0,Glutamine!AP57+Glutamine!$E58*Glutamine!AQ57/'In Process Calc.'!$J60,"")</f>
        <v/>
      </c>
      <c r="AQ66" s="244" t="str">
        <f>IF(Glutamine!$E58&gt;0,Glutamine!#REF!+Glutamine!$E58*Glutamine!AR57/'In Process Calc.'!$J60,"")</f>
        <v/>
      </c>
      <c r="AR66" s="244" t="str">
        <f>IF(Glutamine!$E58&gt;0,Glutamine!#REF!,"")</f>
        <v/>
      </c>
      <c r="AS66" s="244" t="str">
        <f>IF(Glutamine!$E58&gt;0,Glutamine!#REF!,"")</f>
        <v/>
      </c>
      <c r="AT66" s="244" t="str">
        <f>IF(Glutamine!$E58&gt;0,Glutamine!#REF!,"")</f>
        <v/>
      </c>
      <c r="AU66" s="244" t="str">
        <f>IF(Glutamine!$E58&gt;0,Glutamine!#REF!,"")</f>
        <v/>
      </c>
      <c r="AV66" s="244" t="str">
        <f>IF(Glutamine!$E58&gt;0,Glutamine!#REF!,"")</f>
        <v/>
      </c>
      <c r="AW66" s="244" t="str">
        <f>IF(Glutamine!$E58&gt;0,Glutamine!#REF!,"")</f>
        <v/>
      </c>
      <c r="AX66" s="244" t="str">
        <f>IF(Glutamine!$E58&gt;0,Glutamine!#REF!,"")</f>
        <v/>
      </c>
      <c r="AY66" s="244" t="str">
        <f>IF(Glutamine!$E58&gt;0,Glutamine!#REF!,"")</f>
        <v/>
      </c>
      <c r="AZ66" s="244" t="str">
        <f>IF(Glutamine!$E58&gt;0,Glutamine!#REF!,"")</f>
        <v/>
      </c>
      <c r="BA66" s="244" t="str">
        <f>IF(Glutamine!$E58&gt;0,Glutamine!#REF!,"")</f>
        <v/>
      </c>
      <c r="BB66" s="244" t="str">
        <f>IF(Glutamine!$E58&gt;0,Glutamine!#REF!,"")</f>
        <v/>
      </c>
      <c r="BC66" s="244" t="str">
        <f>IF(Glutamine!$E58&gt;0,Glutamine!#REF!,"")</f>
        <v/>
      </c>
      <c r="BD66" s="244" t="str">
        <f>IF(Glutamine!$E58&gt;0,Glutamine!#REF!,"")</f>
        <v/>
      </c>
      <c r="BE66" s="244" t="str">
        <f>IF(Glutamine!$E58&gt;0,Glutamine!#REF!,"")</f>
        <v/>
      </c>
      <c r="BF66" s="244" t="str">
        <f>IF(Glutamine!$E58&gt;0,Glutamine!#REF!,"")</f>
        <v/>
      </c>
      <c r="BG66" s="244" t="str">
        <f>IF(Glutamine!$E58&gt;0,Glutamine!#REF!,"")</f>
        <v/>
      </c>
      <c r="BH66" s="244" t="str">
        <f>IF(Glutamine!$E58&gt;0,Glutamine!#REF!,"")</f>
        <v/>
      </c>
      <c r="BI66" s="244" t="str">
        <f>IF(Glutamine!$E58&gt;0,Glutamine!#REF!,"")</f>
        <v/>
      </c>
      <c r="BJ66" s="244" t="str">
        <f>IF(Glutamine!$E58&gt;0,Glutamine!#REF!,"")</f>
        <v/>
      </c>
      <c r="BK66" s="244" t="str">
        <f>IF(Glutamine!$E58&gt;0,Glutamine!#REF!,"")</f>
        <v/>
      </c>
      <c r="BL66" s="244" t="str">
        <f>IF(Glutamine!$E58&gt;0,Glutamine!#REF!,"")</f>
        <v/>
      </c>
      <c r="BM66" s="244" t="str">
        <f>IF(Glutamine!$E58&gt;0,Glutamine!#REF!,"")</f>
        <v/>
      </c>
      <c r="BN66" s="244" t="str">
        <f>IF(Glutamine!$E58&gt;0,'In Process Calc.'!B59,"")</f>
        <v/>
      </c>
      <c r="BO66" s="244" t="str">
        <f>IF(Glutamine!$E58&gt;0,'In Process Calc.'!C59,"")</f>
        <v/>
      </c>
    </row>
    <row r="67" spans="1:67">
      <c r="A67" s="238" t="str">
        <f>IF(Glutamine!$E59&gt;0,Glutamine!$B$1,"")</f>
        <v/>
      </c>
      <c r="B67" s="238" t="str">
        <f>IF(Glutamine!$E59&gt;0,Glutamine!A58+0.1,"")</f>
        <v/>
      </c>
      <c r="C67" s="242" t="str">
        <f>IF(Glutamine!$E59&gt;0,Glutamine!B58,"")</f>
        <v/>
      </c>
      <c r="D67" s="247" t="str">
        <f>IF(Glutamine!$E59&gt;0,Glutamine!C58,"")</f>
        <v/>
      </c>
      <c r="E67" s="238" t="str">
        <f>IF(Glutamine!$E59&gt;0,Glutamine!D58,"")</f>
        <v/>
      </c>
      <c r="F67" s="238" t="str">
        <f>IF(Glutamine!$E59&gt;0,Glutamine!E58,"")</f>
        <v/>
      </c>
      <c r="G67" s="238" t="str">
        <f>IF(Glutamine!$E59&gt;0,Glutamine!G58,"")</f>
        <v/>
      </c>
      <c r="H67" s="243" t="str">
        <f>IF(Glutamine!$E59&gt;0,Glutamine!H58,"")</f>
        <v/>
      </c>
      <c r="I67" s="243" t="str">
        <f>IF(Glutamine!$E59&gt;0,Glutamine!I58,"")</f>
        <v/>
      </c>
      <c r="J67" s="243" t="str">
        <f>IF(Glutamine!$E59&gt;0,Glutamine!J58,"")</f>
        <v/>
      </c>
      <c r="K67" s="243" t="str">
        <f>IF(Glutamine!$E59&gt;0,Glutamine!K58,"")</f>
        <v/>
      </c>
      <c r="L67" s="238" t="str">
        <f>IF(Glutamine!$E59&gt;0,Glutamine!L58,"")</f>
        <v/>
      </c>
      <c r="M67" s="238" t="str">
        <f>IF(Glutamine!$E59&gt;0,Glutamine!M58,"")</f>
        <v/>
      </c>
      <c r="N67" s="238" t="str">
        <f>IF(Glutamine!$E59&gt;0,Glutamine!N58,"")</f>
        <v/>
      </c>
      <c r="O67" s="238" t="str">
        <f>IF(Glutamine!$E59&gt;0,Glutamine!O58,"")</f>
        <v/>
      </c>
      <c r="P67" s="238" t="str">
        <f>IF(Glutamine!$E59&gt;0,Glutamine!P58,"")</f>
        <v/>
      </c>
      <c r="Q67" s="238" t="str">
        <f>IF(Glutamine!$E59&gt;0,Glutamine!Q58,"")</f>
        <v/>
      </c>
      <c r="R67" s="238" t="str">
        <f>IF(Glutamine!$E59&gt;0,Glutamine!R58,"")</f>
        <v/>
      </c>
      <c r="S67" s="238" t="str">
        <f>IF(Glutamine!$E59&gt;0,Glutamine!S58,"")</f>
        <v/>
      </c>
      <c r="T67" s="244" t="str">
        <f>IF(Glutamine!$E59&gt;0,Glutamine!T58+Glutamine!$E59*Glutamine!#REF!/'In Process Calc.'!$J61,"")</f>
        <v/>
      </c>
      <c r="U67" s="244" t="str">
        <f>IF(Glutamine!$E59&gt;0,Glutamine!U58+Glutamine!$E59*Glutamine!#REF!/'In Process Calc.'!$J61,"")</f>
        <v/>
      </c>
      <c r="V67" s="244" t="str">
        <f>IF(Glutamine!$E59&gt;0,Glutamine!V58+Glutamine!$E59*Glutamine!#REF!/'In Process Calc.'!$J61,"")</f>
        <v/>
      </c>
      <c r="W67" s="244" t="str">
        <f>IF(Glutamine!$E59&gt;0,Glutamine!W58+Glutamine!$E59*Glutamine!#REF!/'In Process Calc.'!$J61,"")</f>
        <v/>
      </c>
      <c r="X67" s="244" t="str">
        <f>IF(Glutamine!$E59&gt;0,Glutamine!X58+Glutamine!$E59*Glutamine!#REF!/'In Process Calc.'!$J61,"")</f>
        <v/>
      </c>
      <c r="Y67" s="244" t="str">
        <f>IF(Glutamine!$E59&gt;0,Glutamine!Y58+Glutamine!$E59*Glutamine!#REF!/'In Process Calc.'!$J61,"")</f>
        <v/>
      </c>
      <c r="Z67" s="244" t="str">
        <f>IF(Glutamine!$E59&gt;0,Glutamine!Z58+Glutamine!$E59*Glutamine!#REF!/'In Process Calc.'!$J61,"")</f>
        <v/>
      </c>
      <c r="AA67" s="244" t="str">
        <f>IF(Glutamine!$E59&gt;0,Glutamine!AA58+Glutamine!$E59*Glutamine!#REF!/'In Process Calc.'!$J61,"")</f>
        <v/>
      </c>
      <c r="AB67" s="244" t="str">
        <f>IF(Glutamine!$E59&gt;0,Glutamine!AB58+Glutamine!$E59*Glutamine!#REF!/'In Process Calc.'!$J61,"")</f>
        <v/>
      </c>
      <c r="AC67" s="244" t="str">
        <f>IF(Glutamine!$E59&gt;0,Glutamine!AC58+Glutamine!$E59*Glutamine!#REF!/'In Process Calc.'!$J61,"")</f>
        <v/>
      </c>
      <c r="AD67" s="244" t="str">
        <f>IF(Glutamine!$E59&gt;0,Glutamine!AD58+Glutamine!$E59*Glutamine!#REF!/'In Process Calc.'!$J61,"")</f>
        <v/>
      </c>
      <c r="AE67" s="244" t="str">
        <f>IF(Glutamine!$E59&gt;0,Glutamine!AE58+Glutamine!$E59*Glutamine!#REF!/'In Process Calc.'!$J61,"")</f>
        <v/>
      </c>
      <c r="AF67" s="244" t="str">
        <f>IF(Glutamine!$E59&gt;0,Glutamine!AF58+Glutamine!$E59*Glutamine!#REF!/'In Process Calc.'!$J61,"")</f>
        <v/>
      </c>
      <c r="AG67" s="244" t="str">
        <f>IF(Glutamine!$E59&gt;0,Glutamine!AG58+Glutamine!$E59*Glutamine!#REF!/'In Process Calc.'!$J61,"")</f>
        <v/>
      </c>
      <c r="AH67" s="244" t="str">
        <f>IF(Glutamine!$E59&gt;0,Glutamine!AH58+Glutamine!$E59*Glutamine!#REF!/'In Process Calc.'!$J61,"")</f>
        <v/>
      </c>
      <c r="AI67" s="244" t="str">
        <f>IF(Glutamine!$E59&gt;0,Glutamine!AI58+Glutamine!$E59*Glutamine!#REF!/'In Process Calc.'!$J61,"")</f>
        <v/>
      </c>
      <c r="AJ67" s="244" t="str">
        <f>IF(Glutamine!$E59&gt;0,Glutamine!AJ58+Glutamine!$E59*Glutamine!#REF!/'In Process Calc.'!$J61,"")</f>
        <v/>
      </c>
      <c r="AK67" s="244" t="str">
        <f>IF(Glutamine!$E59&gt;0,Glutamine!AK58+Glutamine!$E59*Glutamine!#REF!/'In Process Calc.'!$J61,"")</f>
        <v/>
      </c>
      <c r="AL67" s="244" t="str">
        <f>IF(Glutamine!$E59&gt;0,Glutamine!AL58+Glutamine!$E59*Glutamine!#REF!/'In Process Calc.'!$J61,"")</f>
        <v/>
      </c>
      <c r="AM67" s="244" t="str">
        <f>IF(Glutamine!$E59&gt;0,Glutamine!AM58+Glutamine!$E59*Glutamine!#REF!/'In Process Calc.'!$J61,"")</f>
        <v/>
      </c>
      <c r="AN67" s="244" t="str">
        <f>IF(Glutamine!$E59&gt;0,Glutamine!AN58+Glutamine!$E59*Glutamine!#REF!/'In Process Calc.'!$J61,"")</f>
        <v/>
      </c>
      <c r="AO67" s="244" t="str">
        <f>IF(Glutamine!$E59&gt;0,Glutamine!AO58+Glutamine!$E59*Glutamine!#REF!/'In Process Calc.'!$J61,"")</f>
        <v/>
      </c>
      <c r="AP67" s="244" t="str">
        <f>IF(Glutamine!$E59&gt;0,Glutamine!AP58+Glutamine!$E59*Glutamine!AQ58/'In Process Calc.'!$J61,"")</f>
        <v/>
      </c>
      <c r="AQ67" s="244" t="str">
        <f>IF(Glutamine!$E59&gt;0,Glutamine!#REF!+Glutamine!$E59*Glutamine!AR58/'In Process Calc.'!$J61,"")</f>
        <v/>
      </c>
      <c r="AR67" s="244" t="str">
        <f>IF(Glutamine!$E59&gt;0,Glutamine!#REF!,"")</f>
        <v/>
      </c>
      <c r="AS67" s="244" t="str">
        <f>IF(Glutamine!$E59&gt;0,Glutamine!#REF!,"")</f>
        <v/>
      </c>
      <c r="AT67" s="244" t="str">
        <f>IF(Glutamine!$E59&gt;0,Glutamine!#REF!,"")</f>
        <v/>
      </c>
      <c r="AU67" s="244" t="str">
        <f>IF(Glutamine!$E59&gt;0,Glutamine!#REF!,"")</f>
        <v/>
      </c>
      <c r="AV67" s="244" t="str">
        <f>IF(Glutamine!$E59&gt;0,Glutamine!#REF!,"")</f>
        <v/>
      </c>
      <c r="AW67" s="244" t="str">
        <f>IF(Glutamine!$E59&gt;0,Glutamine!#REF!,"")</f>
        <v/>
      </c>
      <c r="AX67" s="244" t="str">
        <f>IF(Glutamine!$E59&gt;0,Glutamine!#REF!,"")</f>
        <v/>
      </c>
      <c r="AY67" s="244" t="str">
        <f>IF(Glutamine!$E59&gt;0,Glutamine!#REF!,"")</f>
        <v/>
      </c>
      <c r="AZ67" s="244" t="str">
        <f>IF(Glutamine!$E59&gt;0,Glutamine!#REF!,"")</f>
        <v/>
      </c>
      <c r="BA67" s="244" t="str">
        <f>IF(Glutamine!$E59&gt;0,Glutamine!#REF!,"")</f>
        <v/>
      </c>
      <c r="BB67" s="244" t="str">
        <f>IF(Glutamine!$E59&gt;0,Glutamine!#REF!,"")</f>
        <v/>
      </c>
      <c r="BC67" s="244" t="str">
        <f>IF(Glutamine!$E59&gt;0,Glutamine!#REF!,"")</f>
        <v/>
      </c>
      <c r="BD67" s="244" t="str">
        <f>IF(Glutamine!$E59&gt;0,Glutamine!#REF!,"")</f>
        <v/>
      </c>
      <c r="BE67" s="244" t="str">
        <f>IF(Glutamine!$E59&gt;0,Glutamine!#REF!,"")</f>
        <v/>
      </c>
      <c r="BF67" s="244" t="str">
        <f>IF(Glutamine!$E59&gt;0,Glutamine!#REF!,"")</f>
        <v/>
      </c>
      <c r="BG67" s="244" t="str">
        <f>IF(Glutamine!$E59&gt;0,Glutamine!#REF!,"")</f>
        <v/>
      </c>
      <c r="BH67" s="244" t="str">
        <f>IF(Glutamine!$E59&gt;0,Glutamine!#REF!,"")</f>
        <v/>
      </c>
      <c r="BI67" s="244" t="str">
        <f>IF(Glutamine!$E59&gt;0,Glutamine!#REF!,"")</f>
        <v/>
      </c>
      <c r="BJ67" s="244" t="str">
        <f>IF(Glutamine!$E59&gt;0,Glutamine!#REF!,"")</f>
        <v/>
      </c>
      <c r="BK67" s="244" t="str">
        <f>IF(Glutamine!$E59&gt;0,Glutamine!#REF!,"")</f>
        <v/>
      </c>
      <c r="BL67" s="244" t="str">
        <f>IF(Glutamine!$E59&gt;0,Glutamine!#REF!,"")</f>
        <v/>
      </c>
      <c r="BM67" s="244" t="str">
        <f>IF(Glutamine!$E59&gt;0,Glutamine!#REF!,"")</f>
        <v/>
      </c>
      <c r="BN67" s="244" t="str">
        <f>IF(Glutamine!$E59&gt;0,'In Process Calc.'!B60,"")</f>
        <v/>
      </c>
      <c r="BO67" s="244" t="str">
        <f>IF(Glutamine!$E59&gt;0,'In Process Calc.'!C60,"")</f>
        <v/>
      </c>
    </row>
    <row r="68" spans="1:67">
      <c r="A68" s="238" t="str">
        <f>IF(Glutamine!$E60&gt;0,Glutamine!$B$1,"")</f>
        <v/>
      </c>
      <c r="B68" s="238" t="str">
        <f>IF(Glutamine!$E60&gt;0,Glutamine!A59+0.1,"")</f>
        <v/>
      </c>
      <c r="C68" s="242" t="str">
        <f>IF(Glutamine!$E60&gt;0,Glutamine!B59,"")</f>
        <v/>
      </c>
      <c r="D68" s="247" t="str">
        <f>IF(Glutamine!$E60&gt;0,Glutamine!C59,"")</f>
        <v/>
      </c>
      <c r="E68" s="238" t="str">
        <f>IF(Glutamine!$E60&gt;0,Glutamine!D59,"")</f>
        <v/>
      </c>
      <c r="F68" s="238" t="str">
        <f>IF(Glutamine!$E60&gt;0,Glutamine!E59,"")</f>
        <v/>
      </c>
      <c r="G68" s="238" t="str">
        <f>IF(Glutamine!$E60&gt;0,Glutamine!G59,"")</f>
        <v/>
      </c>
      <c r="H68" s="243" t="str">
        <f>IF(Glutamine!$E60&gt;0,Glutamine!H59,"")</f>
        <v/>
      </c>
      <c r="I68" s="243" t="str">
        <f>IF(Glutamine!$E60&gt;0,Glutamine!I59,"")</f>
        <v/>
      </c>
      <c r="J68" s="243" t="str">
        <f>IF(Glutamine!$E60&gt;0,Glutamine!J59,"")</f>
        <v/>
      </c>
      <c r="K68" s="243" t="str">
        <f>IF(Glutamine!$E60&gt;0,Glutamine!K59,"")</f>
        <v/>
      </c>
      <c r="L68" s="238" t="str">
        <f>IF(Glutamine!$E60&gt;0,Glutamine!L59,"")</f>
        <v/>
      </c>
      <c r="M68" s="238" t="str">
        <f>IF(Glutamine!$E60&gt;0,Glutamine!M59,"")</f>
        <v/>
      </c>
      <c r="N68" s="238" t="str">
        <f>IF(Glutamine!$E60&gt;0,Glutamine!N59,"")</f>
        <v/>
      </c>
      <c r="O68" s="238" t="str">
        <f>IF(Glutamine!$E60&gt;0,Glutamine!O59,"")</f>
        <v/>
      </c>
      <c r="P68" s="238" t="str">
        <f>IF(Glutamine!$E60&gt;0,Glutamine!P59,"")</f>
        <v/>
      </c>
      <c r="Q68" s="238" t="str">
        <f>IF(Glutamine!$E60&gt;0,Glutamine!Q59,"")</f>
        <v/>
      </c>
      <c r="R68" s="238" t="str">
        <f>IF(Glutamine!$E60&gt;0,Glutamine!R59,"")</f>
        <v/>
      </c>
      <c r="S68" s="238" t="str">
        <f>IF(Glutamine!$E60&gt;0,Glutamine!S59,"")</f>
        <v/>
      </c>
      <c r="T68" s="244" t="str">
        <f>IF(Glutamine!$E60&gt;0,Glutamine!T59+Glutamine!$E60*Glutamine!#REF!/'In Process Calc.'!$J62,"")</f>
        <v/>
      </c>
      <c r="U68" s="244" t="str">
        <f>IF(Glutamine!$E60&gt;0,Glutamine!U59+Glutamine!$E60*Glutamine!#REF!/'In Process Calc.'!$J62,"")</f>
        <v/>
      </c>
      <c r="V68" s="244" t="str">
        <f>IF(Glutamine!$E60&gt;0,Glutamine!V59+Glutamine!$E60*Glutamine!#REF!/'In Process Calc.'!$J62,"")</f>
        <v/>
      </c>
      <c r="W68" s="244" t="str">
        <f>IF(Glutamine!$E60&gt;0,Glutamine!W59+Glutamine!$E60*Glutamine!#REF!/'In Process Calc.'!$J62,"")</f>
        <v/>
      </c>
      <c r="X68" s="244" t="str">
        <f>IF(Glutamine!$E60&gt;0,Glutamine!X59+Glutamine!$E60*Glutamine!#REF!/'In Process Calc.'!$J62,"")</f>
        <v/>
      </c>
      <c r="Y68" s="244" t="str">
        <f>IF(Glutamine!$E60&gt;0,Glutamine!Y59+Glutamine!$E60*Glutamine!#REF!/'In Process Calc.'!$J62,"")</f>
        <v/>
      </c>
      <c r="Z68" s="244" t="str">
        <f>IF(Glutamine!$E60&gt;0,Glutamine!Z59+Glutamine!$E60*Glutamine!#REF!/'In Process Calc.'!$J62,"")</f>
        <v/>
      </c>
      <c r="AA68" s="244" t="str">
        <f>IF(Glutamine!$E60&gt;0,Glutamine!AA59+Glutamine!$E60*Glutamine!#REF!/'In Process Calc.'!$J62,"")</f>
        <v/>
      </c>
      <c r="AB68" s="244" t="str">
        <f>IF(Glutamine!$E60&gt;0,Glutamine!AB59+Glutamine!$E60*Glutamine!#REF!/'In Process Calc.'!$J62,"")</f>
        <v/>
      </c>
      <c r="AC68" s="244" t="str">
        <f>IF(Glutamine!$E60&gt;0,Glutamine!AC59+Glutamine!$E60*Glutamine!#REF!/'In Process Calc.'!$J62,"")</f>
        <v/>
      </c>
      <c r="AD68" s="244" t="str">
        <f>IF(Glutamine!$E60&gt;0,Glutamine!AD59+Glutamine!$E60*Glutamine!#REF!/'In Process Calc.'!$J62,"")</f>
        <v/>
      </c>
      <c r="AE68" s="244" t="str">
        <f>IF(Glutamine!$E60&gt;0,Glutamine!AE59+Glutamine!$E60*Glutamine!#REF!/'In Process Calc.'!$J62,"")</f>
        <v/>
      </c>
      <c r="AF68" s="244" t="str">
        <f>IF(Glutamine!$E60&gt;0,Glutamine!AF59+Glutamine!$E60*Glutamine!#REF!/'In Process Calc.'!$J62,"")</f>
        <v/>
      </c>
      <c r="AG68" s="244" t="str">
        <f>IF(Glutamine!$E60&gt;0,Glutamine!AG59+Glutamine!$E60*Glutamine!#REF!/'In Process Calc.'!$J62,"")</f>
        <v/>
      </c>
      <c r="AH68" s="244" t="str">
        <f>IF(Glutamine!$E60&gt;0,Glutamine!AH59+Glutamine!$E60*Glutamine!#REF!/'In Process Calc.'!$J62,"")</f>
        <v/>
      </c>
      <c r="AI68" s="244" t="str">
        <f>IF(Glutamine!$E60&gt;0,Glutamine!AI59+Glutamine!$E60*Glutamine!#REF!/'In Process Calc.'!$J62,"")</f>
        <v/>
      </c>
      <c r="AJ68" s="244" t="str">
        <f>IF(Glutamine!$E60&gt;0,Glutamine!AJ59+Glutamine!$E60*Glutamine!#REF!/'In Process Calc.'!$J62,"")</f>
        <v/>
      </c>
      <c r="AK68" s="244" t="str">
        <f>IF(Glutamine!$E60&gt;0,Glutamine!AK59+Glutamine!$E60*Glutamine!#REF!/'In Process Calc.'!$J62,"")</f>
        <v/>
      </c>
      <c r="AL68" s="244" t="str">
        <f>IF(Glutamine!$E60&gt;0,Glutamine!AL59+Glutamine!$E60*Glutamine!#REF!/'In Process Calc.'!$J62,"")</f>
        <v/>
      </c>
      <c r="AM68" s="244" t="str">
        <f>IF(Glutamine!$E60&gt;0,Glutamine!AM59+Glutamine!$E60*Glutamine!#REF!/'In Process Calc.'!$J62,"")</f>
        <v/>
      </c>
      <c r="AN68" s="244" t="str">
        <f>IF(Glutamine!$E60&gt;0,Glutamine!AN59+Glutamine!$E60*Glutamine!#REF!/'In Process Calc.'!$J62,"")</f>
        <v/>
      </c>
      <c r="AO68" s="244" t="str">
        <f>IF(Glutamine!$E60&gt;0,Glutamine!AO59+Glutamine!$E60*Glutamine!#REF!/'In Process Calc.'!$J62,"")</f>
        <v/>
      </c>
      <c r="AP68" s="244" t="str">
        <f>IF(Glutamine!$E60&gt;0,Glutamine!AP59+Glutamine!$E60*Glutamine!AQ59/'In Process Calc.'!$J62,"")</f>
        <v/>
      </c>
      <c r="AQ68" s="244" t="str">
        <f>IF(Glutamine!$E60&gt;0,Glutamine!#REF!+Glutamine!$E60*Glutamine!AR59/'In Process Calc.'!$J62,"")</f>
        <v/>
      </c>
      <c r="AR68" s="244" t="str">
        <f>IF(Glutamine!$E60&gt;0,Glutamine!#REF!,"")</f>
        <v/>
      </c>
      <c r="AS68" s="244" t="str">
        <f>IF(Glutamine!$E60&gt;0,Glutamine!#REF!,"")</f>
        <v/>
      </c>
      <c r="AT68" s="244" t="str">
        <f>IF(Glutamine!$E60&gt;0,Glutamine!#REF!,"")</f>
        <v/>
      </c>
      <c r="AU68" s="244" t="str">
        <f>IF(Glutamine!$E60&gt;0,Glutamine!#REF!,"")</f>
        <v/>
      </c>
      <c r="AV68" s="244" t="str">
        <f>IF(Glutamine!$E60&gt;0,Glutamine!#REF!,"")</f>
        <v/>
      </c>
      <c r="AW68" s="244" t="str">
        <f>IF(Glutamine!$E60&gt;0,Glutamine!#REF!,"")</f>
        <v/>
      </c>
      <c r="AX68" s="244" t="str">
        <f>IF(Glutamine!$E60&gt;0,Glutamine!#REF!,"")</f>
        <v/>
      </c>
      <c r="AY68" s="244" t="str">
        <f>IF(Glutamine!$E60&gt;0,Glutamine!#REF!,"")</f>
        <v/>
      </c>
      <c r="AZ68" s="244" t="str">
        <f>IF(Glutamine!$E60&gt;0,Glutamine!#REF!,"")</f>
        <v/>
      </c>
      <c r="BA68" s="244" t="str">
        <f>IF(Glutamine!$E60&gt;0,Glutamine!#REF!,"")</f>
        <v/>
      </c>
      <c r="BB68" s="244" t="str">
        <f>IF(Glutamine!$E60&gt;0,Glutamine!#REF!,"")</f>
        <v/>
      </c>
      <c r="BC68" s="244" t="str">
        <f>IF(Glutamine!$E60&gt;0,Glutamine!#REF!,"")</f>
        <v/>
      </c>
      <c r="BD68" s="244" t="str">
        <f>IF(Glutamine!$E60&gt;0,Glutamine!#REF!,"")</f>
        <v/>
      </c>
      <c r="BE68" s="244" t="str">
        <f>IF(Glutamine!$E60&gt;0,Glutamine!#REF!,"")</f>
        <v/>
      </c>
      <c r="BF68" s="244" t="str">
        <f>IF(Glutamine!$E60&gt;0,Glutamine!#REF!,"")</f>
        <v/>
      </c>
      <c r="BG68" s="244" t="str">
        <f>IF(Glutamine!$E60&gt;0,Glutamine!#REF!,"")</f>
        <v/>
      </c>
      <c r="BH68" s="244" t="str">
        <f>IF(Glutamine!$E60&gt;0,Glutamine!#REF!,"")</f>
        <v/>
      </c>
      <c r="BI68" s="244" t="str">
        <f>IF(Glutamine!$E60&gt;0,Glutamine!#REF!,"")</f>
        <v/>
      </c>
      <c r="BJ68" s="244" t="str">
        <f>IF(Glutamine!$E60&gt;0,Glutamine!#REF!,"")</f>
        <v/>
      </c>
      <c r="BK68" s="244" t="str">
        <f>IF(Glutamine!$E60&gt;0,Glutamine!#REF!,"")</f>
        <v/>
      </c>
      <c r="BL68" s="244" t="str">
        <f>IF(Glutamine!$E60&gt;0,Glutamine!#REF!,"")</f>
        <v/>
      </c>
      <c r="BM68" s="244" t="str">
        <f>IF(Glutamine!$E60&gt;0,Glutamine!#REF!,"")</f>
        <v/>
      </c>
      <c r="BN68" s="244" t="str">
        <f>IF(Glutamine!$E60&gt;0,'In Process Calc.'!B61,"")</f>
        <v/>
      </c>
      <c r="BO68" s="244" t="str">
        <f>IF(Glutamine!$E60&gt;0,'In Process Calc.'!C61,"")</f>
        <v/>
      </c>
    </row>
    <row r="69" spans="1:67">
      <c r="A69" s="238" t="str">
        <f>IF(Glutamine!$E61&gt;0,Glutamine!$B$1,"")</f>
        <v/>
      </c>
      <c r="B69" s="238" t="str">
        <f>IF(Glutamine!$E61&gt;0,Glutamine!A60+0.1,"")</f>
        <v/>
      </c>
      <c r="C69" s="242" t="str">
        <f>IF(Glutamine!$E61&gt;0,Glutamine!B60,"")</f>
        <v/>
      </c>
      <c r="D69" s="247" t="str">
        <f>IF(Glutamine!$E61&gt;0,Glutamine!C60,"")</f>
        <v/>
      </c>
      <c r="E69" s="238" t="str">
        <f>IF(Glutamine!$E61&gt;0,Glutamine!D60,"")</f>
        <v/>
      </c>
      <c r="F69" s="238" t="str">
        <f>IF(Glutamine!$E61&gt;0,Glutamine!E60,"")</f>
        <v/>
      </c>
      <c r="G69" s="238" t="str">
        <f>IF(Glutamine!$E61&gt;0,Glutamine!G60,"")</f>
        <v/>
      </c>
      <c r="H69" s="243" t="str">
        <f>IF(Glutamine!$E61&gt;0,Glutamine!H60,"")</f>
        <v/>
      </c>
      <c r="I69" s="243" t="str">
        <f>IF(Glutamine!$E61&gt;0,Glutamine!I60,"")</f>
        <v/>
      </c>
      <c r="J69" s="243" t="str">
        <f>IF(Glutamine!$E61&gt;0,Glutamine!J60,"")</f>
        <v/>
      </c>
      <c r="K69" s="243" t="str">
        <f>IF(Glutamine!$E61&gt;0,Glutamine!K60,"")</f>
        <v/>
      </c>
      <c r="L69" s="238" t="str">
        <f>IF(Glutamine!$E61&gt;0,Glutamine!L60,"")</f>
        <v/>
      </c>
      <c r="M69" s="238" t="str">
        <f>IF(Glutamine!$E61&gt;0,Glutamine!M60,"")</f>
        <v/>
      </c>
      <c r="N69" s="238" t="str">
        <f>IF(Glutamine!$E61&gt;0,Glutamine!N60,"")</f>
        <v/>
      </c>
      <c r="O69" s="238" t="str">
        <f>IF(Glutamine!$E61&gt;0,Glutamine!O60,"")</f>
        <v/>
      </c>
      <c r="P69" s="238" t="str">
        <f>IF(Glutamine!$E61&gt;0,Glutamine!P60,"")</f>
        <v/>
      </c>
      <c r="Q69" s="238" t="str">
        <f>IF(Glutamine!$E61&gt;0,Glutamine!Q60,"")</f>
        <v/>
      </c>
      <c r="R69" s="238" t="str">
        <f>IF(Glutamine!$E61&gt;0,Glutamine!R60,"")</f>
        <v/>
      </c>
      <c r="S69" s="238" t="str">
        <f>IF(Glutamine!$E61&gt;0,Glutamine!S60,"")</f>
        <v/>
      </c>
      <c r="T69" s="244" t="str">
        <f>IF(Glutamine!$E61&gt;0,Glutamine!T60+Glutamine!$E61*Glutamine!#REF!/'In Process Calc.'!$J63,"")</f>
        <v/>
      </c>
      <c r="U69" s="244" t="str">
        <f>IF(Glutamine!$E61&gt;0,Glutamine!U60+Glutamine!$E61*Glutamine!#REF!/'In Process Calc.'!$J63,"")</f>
        <v/>
      </c>
      <c r="V69" s="244" t="str">
        <f>IF(Glutamine!$E61&gt;0,Glutamine!V60+Glutamine!$E61*Glutamine!#REF!/'In Process Calc.'!$J63,"")</f>
        <v/>
      </c>
      <c r="W69" s="244" t="str">
        <f>IF(Glutamine!$E61&gt;0,Glutamine!W60+Glutamine!$E61*Glutamine!#REF!/'In Process Calc.'!$J63,"")</f>
        <v/>
      </c>
      <c r="X69" s="244" t="str">
        <f>IF(Glutamine!$E61&gt;0,Glutamine!X60+Glutamine!$E61*Glutamine!#REF!/'In Process Calc.'!$J63,"")</f>
        <v/>
      </c>
      <c r="Y69" s="244" t="str">
        <f>IF(Glutamine!$E61&gt;0,Glutamine!Y60+Glutamine!$E61*Glutamine!#REF!/'In Process Calc.'!$J63,"")</f>
        <v/>
      </c>
      <c r="Z69" s="244" t="str">
        <f>IF(Glutamine!$E61&gt;0,Glutamine!Z60+Glutamine!$E61*Glutamine!#REF!/'In Process Calc.'!$J63,"")</f>
        <v/>
      </c>
      <c r="AA69" s="244" t="str">
        <f>IF(Glutamine!$E61&gt;0,Glutamine!AA60+Glutamine!$E61*Glutamine!#REF!/'In Process Calc.'!$J63,"")</f>
        <v/>
      </c>
      <c r="AB69" s="244" t="str">
        <f>IF(Glutamine!$E61&gt;0,Glutamine!AB60+Glutamine!$E61*Glutamine!#REF!/'In Process Calc.'!$J63,"")</f>
        <v/>
      </c>
      <c r="AC69" s="244" t="str">
        <f>IF(Glutamine!$E61&gt;0,Glutamine!AC60+Glutamine!$E61*Glutamine!#REF!/'In Process Calc.'!$J63,"")</f>
        <v/>
      </c>
      <c r="AD69" s="244" t="str">
        <f>IF(Glutamine!$E61&gt;0,Glutamine!AD60+Glutamine!$E61*Glutamine!#REF!/'In Process Calc.'!$J63,"")</f>
        <v/>
      </c>
      <c r="AE69" s="244" t="str">
        <f>IF(Glutamine!$E61&gt;0,Glutamine!AE60+Glutamine!$E61*Glutamine!#REF!/'In Process Calc.'!$J63,"")</f>
        <v/>
      </c>
      <c r="AF69" s="244" t="str">
        <f>IF(Glutamine!$E61&gt;0,Glutamine!AF60+Glutamine!$E61*Glutamine!#REF!/'In Process Calc.'!$J63,"")</f>
        <v/>
      </c>
      <c r="AG69" s="244" t="str">
        <f>IF(Glutamine!$E61&gt;0,Glutamine!AG60+Glutamine!$E61*Glutamine!#REF!/'In Process Calc.'!$J63,"")</f>
        <v/>
      </c>
      <c r="AH69" s="244" t="str">
        <f>IF(Glutamine!$E61&gt;0,Glutamine!AH60+Glutamine!$E61*Glutamine!#REF!/'In Process Calc.'!$J63,"")</f>
        <v/>
      </c>
      <c r="AI69" s="244" t="str">
        <f>IF(Glutamine!$E61&gt;0,Glutamine!AI60+Glutamine!$E61*Glutamine!#REF!/'In Process Calc.'!$J63,"")</f>
        <v/>
      </c>
      <c r="AJ69" s="244" t="str">
        <f>IF(Glutamine!$E61&gt;0,Glutamine!AJ60+Glutamine!$E61*Glutamine!#REF!/'In Process Calc.'!$J63,"")</f>
        <v/>
      </c>
      <c r="AK69" s="244" t="str">
        <f>IF(Glutamine!$E61&gt;0,Glutamine!AK60+Glutamine!$E61*Glutamine!#REF!/'In Process Calc.'!$J63,"")</f>
        <v/>
      </c>
      <c r="AL69" s="244" t="str">
        <f>IF(Glutamine!$E61&gt;0,Glutamine!AL60+Glutamine!$E61*Glutamine!#REF!/'In Process Calc.'!$J63,"")</f>
        <v/>
      </c>
      <c r="AM69" s="244" t="str">
        <f>IF(Glutamine!$E61&gt;0,Glutamine!AM60+Glutamine!$E61*Glutamine!#REF!/'In Process Calc.'!$J63,"")</f>
        <v/>
      </c>
      <c r="AN69" s="244" t="str">
        <f>IF(Glutamine!$E61&gt;0,Glutamine!AN60+Glutamine!$E61*Glutamine!#REF!/'In Process Calc.'!$J63,"")</f>
        <v/>
      </c>
      <c r="AO69" s="244" t="str">
        <f>IF(Glutamine!$E61&gt;0,Glutamine!AO60+Glutamine!$E61*Glutamine!#REF!/'In Process Calc.'!$J63,"")</f>
        <v/>
      </c>
      <c r="AP69" s="244" t="str">
        <f>IF(Glutamine!$E61&gt;0,Glutamine!AP60+Glutamine!$E61*Glutamine!AQ60/'In Process Calc.'!$J63,"")</f>
        <v/>
      </c>
      <c r="AQ69" s="244" t="str">
        <f>IF(Glutamine!$E61&gt;0,Glutamine!#REF!+Glutamine!$E61*Glutamine!AR60/'In Process Calc.'!$J63,"")</f>
        <v/>
      </c>
      <c r="AR69" s="244" t="str">
        <f>IF(Glutamine!$E61&gt;0,Glutamine!#REF!,"")</f>
        <v/>
      </c>
      <c r="AS69" s="244" t="str">
        <f>IF(Glutamine!$E61&gt;0,Glutamine!#REF!,"")</f>
        <v/>
      </c>
      <c r="AT69" s="244" t="str">
        <f>IF(Glutamine!$E61&gt;0,Glutamine!#REF!,"")</f>
        <v/>
      </c>
      <c r="AU69" s="244" t="str">
        <f>IF(Glutamine!$E61&gt;0,Glutamine!#REF!,"")</f>
        <v/>
      </c>
      <c r="AV69" s="244" t="str">
        <f>IF(Glutamine!$E61&gt;0,Glutamine!#REF!,"")</f>
        <v/>
      </c>
      <c r="AW69" s="244" t="str">
        <f>IF(Glutamine!$E61&gt;0,Glutamine!#REF!,"")</f>
        <v/>
      </c>
      <c r="AX69" s="244" t="str">
        <f>IF(Glutamine!$E61&gt;0,Glutamine!#REF!,"")</f>
        <v/>
      </c>
      <c r="AY69" s="244" t="str">
        <f>IF(Glutamine!$E61&gt;0,Glutamine!#REF!,"")</f>
        <v/>
      </c>
      <c r="AZ69" s="244" t="str">
        <f>IF(Glutamine!$E61&gt;0,Glutamine!#REF!,"")</f>
        <v/>
      </c>
      <c r="BA69" s="244" t="str">
        <f>IF(Glutamine!$E61&gt;0,Glutamine!#REF!,"")</f>
        <v/>
      </c>
      <c r="BB69" s="244" t="str">
        <f>IF(Glutamine!$E61&gt;0,Glutamine!#REF!,"")</f>
        <v/>
      </c>
      <c r="BC69" s="244" t="str">
        <f>IF(Glutamine!$E61&gt;0,Glutamine!#REF!,"")</f>
        <v/>
      </c>
      <c r="BD69" s="244" t="str">
        <f>IF(Glutamine!$E61&gt;0,Glutamine!#REF!,"")</f>
        <v/>
      </c>
      <c r="BE69" s="244" t="str">
        <f>IF(Glutamine!$E61&gt;0,Glutamine!#REF!,"")</f>
        <v/>
      </c>
      <c r="BF69" s="244" t="str">
        <f>IF(Glutamine!$E61&gt;0,Glutamine!#REF!,"")</f>
        <v/>
      </c>
      <c r="BG69" s="244" t="str">
        <f>IF(Glutamine!$E61&gt;0,Glutamine!#REF!,"")</f>
        <v/>
      </c>
      <c r="BH69" s="244" t="str">
        <f>IF(Glutamine!$E61&gt;0,Glutamine!#REF!,"")</f>
        <v/>
      </c>
      <c r="BI69" s="244" t="str">
        <f>IF(Glutamine!$E61&gt;0,Glutamine!#REF!,"")</f>
        <v/>
      </c>
      <c r="BJ69" s="244" t="str">
        <f>IF(Glutamine!$E61&gt;0,Glutamine!#REF!,"")</f>
        <v/>
      </c>
      <c r="BK69" s="244" t="str">
        <f>IF(Glutamine!$E61&gt;0,Glutamine!#REF!,"")</f>
        <v/>
      </c>
      <c r="BL69" s="244" t="str">
        <f>IF(Glutamine!$E61&gt;0,Glutamine!#REF!,"")</f>
        <v/>
      </c>
      <c r="BM69" s="244" t="str">
        <f>IF(Glutamine!$E61&gt;0,Glutamine!#REF!,"")</f>
        <v/>
      </c>
      <c r="BN69" s="244" t="str">
        <f>IF(Glutamine!$E61&gt;0,'In Process Calc.'!B62,"")</f>
        <v/>
      </c>
      <c r="BO69" s="244" t="str">
        <f>IF(Glutamine!$E61&gt;0,'In Process Calc.'!C62,"")</f>
        <v/>
      </c>
    </row>
    <row r="70" spans="1:67">
      <c r="A70" s="238" t="str">
        <f>IF(Glutamine!$E62&gt;0,Glutamine!$B$1,"")</f>
        <v/>
      </c>
      <c r="B70" s="238" t="str">
        <f>IF(Glutamine!$E62&gt;0,Glutamine!A61+0.1,"")</f>
        <v/>
      </c>
      <c r="C70" s="242" t="str">
        <f>IF(Glutamine!$E62&gt;0,Glutamine!B61,"")</f>
        <v/>
      </c>
      <c r="D70" s="247" t="str">
        <f>IF(Glutamine!$E62&gt;0,Glutamine!C61,"")</f>
        <v/>
      </c>
      <c r="E70" s="238" t="str">
        <f>IF(Glutamine!$E62&gt;0,Glutamine!D61,"")</f>
        <v/>
      </c>
      <c r="F70" s="238" t="str">
        <f>IF(Glutamine!$E62&gt;0,Glutamine!E61,"")</f>
        <v/>
      </c>
      <c r="G70" s="238" t="str">
        <f>IF(Glutamine!$E62&gt;0,Glutamine!G61,"")</f>
        <v/>
      </c>
      <c r="H70" s="243" t="str">
        <f>IF(Glutamine!$E62&gt;0,Glutamine!H61,"")</f>
        <v/>
      </c>
      <c r="I70" s="243" t="str">
        <f>IF(Glutamine!$E62&gt;0,Glutamine!I61,"")</f>
        <v/>
      </c>
      <c r="J70" s="243" t="str">
        <f>IF(Glutamine!$E62&gt;0,Glutamine!J61,"")</f>
        <v/>
      </c>
      <c r="K70" s="243" t="str">
        <f>IF(Glutamine!$E62&gt;0,Glutamine!K61,"")</f>
        <v/>
      </c>
      <c r="L70" s="238" t="str">
        <f>IF(Glutamine!$E62&gt;0,Glutamine!L61,"")</f>
        <v/>
      </c>
      <c r="M70" s="238" t="str">
        <f>IF(Glutamine!$E62&gt;0,Glutamine!M61,"")</f>
        <v/>
      </c>
      <c r="N70" s="238" t="str">
        <f>IF(Glutamine!$E62&gt;0,Glutamine!N61,"")</f>
        <v/>
      </c>
      <c r="O70" s="238" t="str">
        <f>IF(Glutamine!$E62&gt;0,Glutamine!O61,"")</f>
        <v/>
      </c>
      <c r="P70" s="238" t="str">
        <f>IF(Glutamine!$E62&gt;0,Glutamine!P61,"")</f>
        <v/>
      </c>
      <c r="Q70" s="238" t="str">
        <f>IF(Glutamine!$E62&gt;0,Glutamine!Q61,"")</f>
        <v/>
      </c>
      <c r="R70" s="238" t="str">
        <f>IF(Glutamine!$E62&gt;0,Glutamine!R61,"")</f>
        <v/>
      </c>
      <c r="S70" s="238" t="str">
        <f>IF(Glutamine!$E62&gt;0,Glutamine!S61,"")</f>
        <v/>
      </c>
      <c r="T70" s="244" t="str">
        <f>IF(Glutamine!$E62&gt;0,Glutamine!T61+Glutamine!$E62*Glutamine!#REF!/'In Process Calc.'!$J64,"")</f>
        <v/>
      </c>
      <c r="U70" s="244" t="str">
        <f>IF(Glutamine!$E62&gt;0,Glutamine!U61+Glutamine!$E62*Glutamine!#REF!/'In Process Calc.'!$J64,"")</f>
        <v/>
      </c>
      <c r="V70" s="244" t="str">
        <f>IF(Glutamine!$E62&gt;0,Glutamine!V61+Glutamine!$E62*Glutamine!#REF!/'In Process Calc.'!$J64,"")</f>
        <v/>
      </c>
      <c r="W70" s="244" t="str">
        <f>IF(Glutamine!$E62&gt;0,Glutamine!W61+Glutamine!$E62*Glutamine!#REF!/'In Process Calc.'!$J64,"")</f>
        <v/>
      </c>
      <c r="X70" s="244" t="str">
        <f>IF(Glutamine!$E62&gt;0,Glutamine!X61+Glutamine!$E62*Glutamine!#REF!/'In Process Calc.'!$J64,"")</f>
        <v/>
      </c>
      <c r="Y70" s="244" t="str">
        <f>IF(Glutamine!$E62&gt;0,Glutamine!Y61+Glutamine!$E62*Glutamine!#REF!/'In Process Calc.'!$J64,"")</f>
        <v/>
      </c>
      <c r="Z70" s="244" t="str">
        <f>IF(Glutamine!$E62&gt;0,Glutamine!Z61+Glutamine!$E62*Glutamine!#REF!/'In Process Calc.'!$J64,"")</f>
        <v/>
      </c>
      <c r="AA70" s="244" t="str">
        <f>IF(Glutamine!$E62&gt;0,Glutamine!AA61+Glutamine!$E62*Glutamine!#REF!/'In Process Calc.'!$J64,"")</f>
        <v/>
      </c>
      <c r="AB70" s="244" t="str">
        <f>IF(Glutamine!$E62&gt;0,Glutamine!AB61+Glutamine!$E62*Glutamine!#REF!/'In Process Calc.'!$J64,"")</f>
        <v/>
      </c>
      <c r="AC70" s="244" t="str">
        <f>IF(Glutamine!$E62&gt;0,Glutamine!AC61+Glutamine!$E62*Glutamine!#REF!/'In Process Calc.'!$J64,"")</f>
        <v/>
      </c>
      <c r="AD70" s="244" t="str">
        <f>IF(Glutamine!$E62&gt;0,Glutamine!AD61+Glutamine!$E62*Glutamine!#REF!/'In Process Calc.'!$J64,"")</f>
        <v/>
      </c>
      <c r="AE70" s="244" t="str">
        <f>IF(Glutamine!$E62&gt;0,Glutamine!AE61+Glutamine!$E62*Glutamine!#REF!/'In Process Calc.'!$J64,"")</f>
        <v/>
      </c>
      <c r="AF70" s="244" t="str">
        <f>IF(Glutamine!$E62&gt;0,Glutamine!AF61+Glutamine!$E62*Glutamine!#REF!/'In Process Calc.'!$J64,"")</f>
        <v/>
      </c>
      <c r="AG70" s="244" t="str">
        <f>IF(Glutamine!$E62&gt;0,Glutamine!AG61+Glutamine!$E62*Glutamine!#REF!/'In Process Calc.'!$J64,"")</f>
        <v/>
      </c>
      <c r="AH70" s="244" t="str">
        <f>IF(Glutamine!$E62&gt;0,Glutamine!AH61+Glutamine!$E62*Glutamine!#REF!/'In Process Calc.'!$J64,"")</f>
        <v/>
      </c>
      <c r="AI70" s="244" t="str">
        <f>IF(Glutamine!$E62&gt;0,Glutamine!AI61+Glutamine!$E62*Glutamine!#REF!/'In Process Calc.'!$J64,"")</f>
        <v/>
      </c>
      <c r="AJ70" s="244" t="str">
        <f>IF(Glutamine!$E62&gt;0,Glutamine!AJ61+Glutamine!$E62*Glutamine!#REF!/'In Process Calc.'!$J64,"")</f>
        <v/>
      </c>
      <c r="AK70" s="244" t="str">
        <f>IF(Glutamine!$E62&gt;0,Glutamine!AK61+Glutamine!$E62*Glutamine!#REF!/'In Process Calc.'!$J64,"")</f>
        <v/>
      </c>
      <c r="AL70" s="244" t="str">
        <f>IF(Glutamine!$E62&gt;0,Glutamine!AL61+Glutamine!$E62*Glutamine!#REF!/'In Process Calc.'!$J64,"")</f>
        <v/>
      </c>
      <c r="AM70" s="244" t="str">
        <f>IF(Glutamine!$E62&gt;0,Glutamine!AM61+Glutamine!$E62*Glutamine!#REF!/'In Process Calc.'!$J64,"")</f>
        <v/>
      </c>
      <c r="AN70" s="244" t="str">
        <f>IF(Glutamine!$E62&gt;0,Glutamine!AN61+Glutamine!$E62*Glutamine!#REF!/'In Process Calc.'!$J64,"")</f>
        <v/>
      </c>
      <c r="AO70" s="244" t="str">
        <f>IF(Glutamine!$E62&gt;0,Glutamine!AO61+Glutamine!$E62*Glutamine!#REF!/'In Process Calc.'!$J64,"")</f>
        <v/>
      </c>
      <c r="AP70" s="244" t="str">
        <f>IF(Glutamine!$E62&gt;0,Glutamine!AP61+Glutamine!$E62*Glutamine!AQ61/'In Process Calc.'!$J64,"")</f>
        <v/>
      </c>
      <c r="AQ70" s="244" t="str">
        <f>IF(Glutamine!$E62&gt;0,Glutamine!#REF!+Glutamine!$E62*Glutamine!AR61/'In Process Calc.'!$J64,"")</f>
        <v/>
      </c>
      <c r="AR70" s="244" t="str">
        <f>IF(Glutamine!$E62&gt;0,Glutamine!#REF!,"")</f>
        <v/>
      </c>
      <c r="AS70" s="244" t="str">
        <f>IF(Glutamine!$E62&gt;0,Glutamine!#REF!,"")</f>
        <v/>
      </c>
      <c r="AT70" s="244" t="str">
        <f>IF(Glutamine!$E62&gt;0,Glutamine!#REF!,"")</f>
        <v/>
      </c>
      <c r="AU70" s="244" t="str">
        <f>IF(Glutamine!$E62&gt;0,Glutamine!#REF!,"")</f>
        <v/>
      </c>
      <c r="AV70" s="244" t="str">
        <f>IF(Glutamine!$E62&gt;0,Glutamine!#REF!,"")</f>
        <v/>
      </c>
      <c r="AW70" s="244" t="str">
        <f>IF(Glutamine!$E62&gt;0,Glutamine!#REF!,"")</f>
        <v/>
      </c>
      <c r="AX70" s="244" t="str">
        <f>IF(Glutamine!$E62&gt;0,Glutamine!#REF!,"")</f>
        <v/>
      </c>
      <c r="AY70" s="244" t="str">
        <f>IF(Glutamine!$E62&gt;0,Glutamine!#REF!,"")</f>
        <v/>
      </c>
      <c r="AZ70" s="244" t="str">
        <f>IF(Glutamine!$E62&gt;0,Glutamine!#REF!,"")</f>
        <v/>
      </c>
      <c r="BA70" s="244" t="str">
        <f>IF(Glutamine!$E62&gt;0,Glutamine!#REF!,"")</f>
        <v/>
      </c>
      <c r="BB70" s="244" t="str">
        <f>IF(Glutamine!$E62&gt;0,Glutamine!#REF!,"")</f>
        <v/>
      </c>
      <c r="BC70" s="244" t="str">
        <f>IF(Glutamine!$E62&gt;0,Glutamine!#REF!,"")</f>
        <v/>
      </c>
      <c r="BD70" s="244" t="str">
        <f>IF(Glutamine!$E62&gt;0,Glutamine!#REF!,"")</f>
        <v/>
      </c>
      <c r="BE70" s="244" t="str">
        <f>IF(Glutamine!$E62&gt;0,Glutamine!#REF!,"")</f>
        <v/>
      </c>
      <c r="BF70" s="244" t="str">
        <f>IF(Glutamine!$E62&gt;0,Glutamine!#REF!,"")</f>
        <v/>
      </c>
      <c r="BG70" s="244" t="str">
        <f>IF(Glutamine!$E62&gt;0,Glutamine!#REF!,"")</f>
        <v/>
      </c>
      <c r="BH70" s="244" t="str">
        <f>IF(Glutamine!$E62&gt;0,Glutamine!#REF!,"")</f>
        <v/>
      </c>
      <c r="BI70" s="244" t="str">
        <f>IF(Glutamine!$E62&gt;0,Glutamine!#REF!,"")</f>
        <v/>
      </c>
      <c r="BJ70" s="244" t="str">
        <f>IF(Glutamine!$E62&gt;0,Glutamine!#REF!,"")</f>
        <v/>
      </c>
      <c r="BK70" s="244" t="str">
        <f>IF(Glutamine!$E62&gt;0,Glutamine!#REF!,"")</f>
        <v/>
      </c>
      <c r="BL70" s="244" t="str">
        <f>IF(Glutamine!$E62&gt;0,Glutamine!#REF!,"")</f>
        <v/>
      </c>
      <c r="BM70" s="244" t="str">
        <f>IF(Glutamine!$E62&gt;0,Glutamine!#REF!,"")</f>
        <v/>
      </c>
      <c r="BN70" s="244" t="str">
        <f>IF(Glutamine!$E62&gt;0,'In Process Calc.'!B63,"")</f>
        <v/>
      </c>
      <c r="BO70" s="244" t="str">
        <f>IF(Glutamine!$E62&gt;0,'In Process Calc.'!C63,"")</f>
        <v/>
      </c>
    </row>
    <row r="71" spans="1:67">
      <c r="A71" s="238" t="str">
        <f>IF(Glutamine!$E63&gt;0,Glutamine!$B$1,"")</f>
        <v/>
      </c>
      <c r="B71" s="238" t="str">
        <f>IF(Glutamine!$E63&gt;0,Glutamine!A62+0.1,"")</f>
        <v/>
      </c>
      <c r="C71" s="242" t="str">
        <f>IF(Glutamine!$E63&gt;0,Glutamine!B62,"")</f>
        <v/>
      </c>
      <c r="D71" s="247" t="str">
        <f>IF(Glutamine!$E63&gt;0,Glutamine!C62,"")</f>
        <v/>
      </c>
      <c r="E71" s="238" t="str">
        <f>IF(Glutamine!$E63&gt;0,Glutamine!D62,"")</f>
        <v/>
      </c>
      <c r="F71" s="238" t="str">
        <f>IF(Glutamine!$E63&gt;0,Glutamine!E62,"")</f>
        <v/>
      </c>
      <c r="G71" s="238" t="str">
        <f>IF(Glutamine!$E63&gt;0,Glutamine!G62,"")</f>
        <v/>
      </c>
      <c r="H71" s="243" t="str">
        <f>IF(Glutamine!$E63&gt;0,Glutamine!H62,"")</f>
        <v/>
      </c>
      <c r="I71" s="243" t="str">
        <f>IF(Glutamine!$E63&gt;0,Glutamine!I62,"")</f>
        <v/>
      </c>
      <c r="J71" s="243" t="str">
        <f>IF(Glutamine!$E63&gt;0,Glutamine!J62,"")</f>
        <v/>
      </c>
      <c r="K71" s="243" t="str">
        <f>IF(Glutamine!$E63&gt;0,Glutamine!K62,"")</f>
        <v/>
      </c>
      <c r="L71" s="238" t="str">
        <f>IF(Glutamine!$E63&gt;0,Glutamine!L62,"")</f>
        <v/>
      </c>
      <c r="M71" s="238" t="str">
        <f>IF(Glutamine!$E63&gt;0,Glutamine!M62,"")</f>
        <v/>
      </c>
      <c r="N71" s="238" t="str">
        <f>IF(Glutamine!$E63&gt;0,Glutamine!N62,"")</f>
        <v/>
      </c>
      <c r="O71" s="238" t="str">
        <f>IF(Glutamine!$E63&gt;0,Glutamine!O62,"")</f>
        <v/>
      </c>
      <c r="P71" s="238" t="str">
        <f>IF(Glutamine!$E63&gt;0,Glutamine!P62,"")</f>
        <v/>
      </c>
      <c r="Q71" s="238" t="str">
        <f>IF(Glutamine!$E63&gt;0,Glutamine!Q62,"")</f>
        <v/>
      </c>
      <c r="R71" s="238" t="str">
        <f>IF(Glutamine!$E63&gt;0,Glutamine!R62,"")</f>
        <v/>
      </c>
      <c r="S71" s="238" t="str">
        <f>IF(Glutamine!$E63&gt;0,Glutamine!S62,"")</f>
        <v/>
      </c>
      <c r="T71" s="244" t="str">
        <f>IF(Glutamine!$E63&gt;0,Glutamine!T62+Glutamine!$E63*Glutamine!#REF!/'In Process Calc.'!$J65,"")</f>
        <v/>
      </c>
      <c r="U71" s="244" t="str">
        <f>IF(Glutamine!$E63&gt;0,Glutamine!U62+Glutamine!$E63*Glutamine!#REF!/'In Process Calc.'!$J65,"")</f>
        <v/>
      </c>
      <c r="V71" s="244" t="str">
        <f>IF(Glutamine!$E63&gt;0,Glutamine!V62+Glutamine!$E63*Glutamine!#REF!/'In Process Calc.'!$J65,"")</f>
        <v/>
      </c>
      <c r="W71" s="244" t="str">
        <f>IF(Glutamine!$E63&gt;0,Glutamine!W62+Glutamine!$E63*Glutamine!#REF!/'In Process Calc.'!$J65,"")</f>
        <v/>
      </c>
      <c r="X71" s="244" t="str">
        <f>IF(Glutamine!$E63&gt;0,Glutamine!X62+Glutamine!$E63*Glutamine!#REF!/'In Process Calc.'!$J65,"")</f>
        <v/>
      </c>
      <c r="Y71" s="244" t="str">
        <f>IF(Glutamine!$E63&gt;0,Glutamine!Y62+Glutamine!$E63*Glutamine!#REF!/'In Process Calc.'!$J65,"")</f>
        <v/>
      </c>
      <c r="Z71" s="244" t="str">
        <f>IF(Glutamine!$E63&gt;0,Glutamine!Z62+Glutamine!$E63*Glutamine!#REF!/'In Process Calc.'!$J65,"")</f>
        <v/>
      </c>
      <c r="AA71" s="244" t="str">
        <f>IF(Glutamine!$E63&gt;0,Glutamine!AA62+Glutamine!$E63*Glutamine!#REF!/'In Process Calc.'!$J65,"")</f>
        <v/>
      </c>
      <c r="AB71" s="244" t="str">
        <f>IF(Glutamine!$E63&gt;0,Glutamine!AB62+Glutamine!$E63*Glutamine!#REF!/'In Process Calc.'!$J65,"")</f>
        <v/>
      </c>
      <c r="AC71" s="244" t="str">
        <f>IF(Glutamine!$E63&gt;0,Glutamine!AC62+Glutamine!$E63*Glutamine!#REF!/'In Process Calc.'!$J65,"")</f>
        <v/>
      </c>
      <c r="AD71" s="244" t="str">
        <f>IF(Glutamine!$E63&gt;0,Glutamine!AD62+Glutamine!$E63*Glutamine!#REF!/'In Process Calc.'!$J65,"")</f>
        <v/>
      </c>
      <c r="AE71" s="244" t="str">
        <f>IF(Glutamine!$E63&gt;0,Glutamine!AE62+Glutamine!$E63*Glutamine!#REF!/'In Process Calc.'!$J65,"")</f>
        <v/>
      </c>
      <c r="AF71" s="244" t="str">
        <f>IF(Glutamine!$E63&gt;0,Glutamine!AF62+Glutamine!$E63*Glutamine!#REF!/'In Process Calc.'!$J65,"")</f>
        <v/>
      </c>
      <c r="AG71" s="244" t="str">
        <f>IF(Glutamine!$E63&gt;0,Glutamine!AG62+Glutamine!$E63*Glutamine!#REF!/'In Process Calc.'!$J65,"")</f>
        <v/>
      </c>
      <c r="AH71" s="244" t="str">
        <f>IF(Glutamine!$E63&gt;0,Glutamine!AH62+Glutamine!$E63*Glutamine!#REF!/'In Process Calc.'!$J65,"")</f>
        <v/>
      </c>
      <c r="AI71" s="244" t="str">
        <f>IF(Glutamine!$E63&gt;0,Glutamine!AI62+Glutamine!$E63*Glutamine!#REF!/'In Process Calc.'!$J65,"")</f>
        <v/>
      </c>
      <c r="AJ71" s="244" t="str">
        <f>IF(Glutamine!$E63&gt;0,Glutamine!AJ62+Glutamine!$E63*Glutamine!#REF!/'In Process Calc.'!$J65,"")</f>
        <v/>
      </c>
      <c r="AK71" s="244" t="str">
        <f>IF(Glutamine!$E63&gt;0,Glutamine!AK62+Glutamine!$E63*Glutamine!#REF!/'In Process Calc.'!$J65,"")</f>
        <v/>
      </c>
      <c r="AL71" s="244" t="str">
        <f>IF(Glutamine!$E63&gt;0,Glutamine!AL62+Glutamine!$E63*Glutamine!#REF!/'In Process Calc.'!$J65,"")</f>
        <v/>
      </c>
      <c r="AM71" s="244" t="str">
        <f>IF(Glutamine!$E63&gt;0,Glutamine!AM62+Glutamine!$E63*Glutamine!#REF!/'In Process Calc.'!$J65,"")</f>
        <v/>
      </c>
      <c r="AN71" s="244" t="str">
        <f>IF(Glutamine!$E63&gt;0,Glutamine!AN62+Glutamine!$E63*Glutamine!#REF!/'In Process Calc.'!$J65,"")</f>
        <v/>
      </c>
      <c r="AO71" s="244" t="str">
        <f>IF(Glutamine!$E63&gt;0,Glutamine!AO62+Glutamine!$E63*Glutamine!#REF!/'In Process Calc.'!$J65,"")</f>
        <v/>
      </c>
      <c r="AP71" s="244" t="str">
        <f>IF(Glutamine!$E63&gt;0,Glutamine!AP62+Glutamine!$E63*Glutamine!AQ62/'In Process Calc.'!$J65,"")</f>
        <v/>
      </c>
      <c r="AQ71" s="244" t="str">
        <f>IF(Glutamine!$E63&gt;0,Glutamine!#REF!+Glutamine!$E63*Glutamine!AR62/'In Process Calc.'!$J65,"")</f>
        <v/>
      </c>
      <c r="AR71" s="244" t="str">
        <f>IF(Glutamine!$E63&gt;0,Glutamine!#REF!,"")</f>
        <v/>
      </c>
      <c r="AS71" s="244" t="str">
        <f>IF(Glutamine!$E63&gt;0,Glutamine!#REF!,"")</f>
        <v/>
      </c>
      <c r="AT71" s="244" t="str">
        <f>IF(Glutamine!$E63&gt;0,Glutamine!#REF!,"")</f>
        <v/>
      </c>
      <c r="AU71" s="244" t="str">
        <f>IF(Glutamine!$E63&gt;0,Glutamine!#REF!,"")</f>
        <v/>
      </c>
      <c r="AV71" s="244" t="str">
        <f>IF(Glutamine!$E63&gt;0,Glutamine!#REF!,"")</f>
        <v/>
      </c>
      <c r="AW71" s="244" t="str">
        <f>IF(Glutamine!$E63&gt;0,Glutamine!#REF!,"")</f>
        <v/>
      </c>
      <c r="AX71" s="244" t="str">
        <f>IF(Glutamine!$E63&gt;0,Glutamine!#REF!,"")</f>
        <v/>
      </c>
      <c r="AY71" s="244" t="str">
        <f>IF(Glutamine!$E63&gt;0,Glutamine!#REF!,"")</f>
        <v/>
      </c>
      <c r="AZ71" s="244" t="str">
        <f>IF(Glutamine!$E63&gt;0,Glutamine!#REF!,"")</f>
        <v/>
      </c>
      <c r="BA71" s="244" t="str">
        <f>IF(Glutamine!$E63&gt;0,Glutamine!#REF!,"")</f>
        <v/>
      </c>
      <c r="BB71" s="244" t="str">
        <f>IF(Glutamine!$E63&gt;0,Glutamine!#REF!,"")</f>
        <v/>
      </c>
      <c r="BC71" s="244" t="str">
        <f>IF(Glutamine!$E63&gt;0,Glutamine!#REF!,"")</f>
        <v/>
      </c>
      <c r="BD71" s="244" t="str">
        <f>IF(Glutamine!$E63&gt;0,Glutamine!#REF!,"")</f>
        <v/>
      </c>
      <c r="BE71" s="244" t="str">
        <f>IF(Glutamine!$E63&gt;0,Glutamine!#REF!,"")</f>
        <v/>
      </c>
      <c r="BF71" s="244" t="str">
        <f>IF(Glutamine!$E63&gt;0,Glutamine!#REF!,"")</f>
        <v/>
      </c>
      <c r="BG71" s="244" t="str">
        <f>IF(Glutamine!$E63&gt;0,Glutamine!#REF!,"")</f>
        <v/>
      </c>
      <c r="BH71" s="244" t="str">
        <f>IF(Glutamine!$E63&gt;0,Glutamine!#REF!,"")</f>
        <v/>
      </c>
      <c r="BI71" s="244" t="str">
        <f>IF(Glutamine!$E63&gt;0,Glutamine!#REF!,"")</f>
        <v/>
      </c>
      <c r="BJ71" s="244" t="str">
        <f>IF(Glutamine!$E63&gt;0,Glutamine!#REF!,"")</f>
        <v/>
      </c>
      <c r="BK71" s="244" t="str">
        <f>IF(Glutamine!$E63&gt;0,Glutamine!#REF!,"")</f>
        <v/>
      </c>
      <c r="BL71" s="244" t="str">
        <f>IF(Glutamine!$E63&gt;0,Glutamine!#REF!,"")</f>
        <v/>
      </c>
      <c r="BM71" s="244" t="str">
        <f>IF(Glutamine!$E63&gt;0,Glutamine!#REF!,"")</f>
        <v/>
      </c>
      <c r="BN71" s="244" t="str">
        <f>IF(Glutamine!$E63&gt;0,'In Process Calc.'!B64,"")</f>
        <v/>
      </c>
      <c r="BO71" s="244" t="str">
        <f>IF(Glutamine!$E63&gt;0,'In Process Calc.'!C64,"")</f>
        <v/>
      </c>
    </row>
    <row r="72" spans="1:67">
      <c r="A72" s="238" t="str">
        <f>IF(Glutamine!$E64&gt;0,Glutamine!$B$1,"")</f>
        <v/>
      </c>
      <c r="B72" s="238" t="str">
        <f>IF(Glutamine!$E64&gt;0,Glutamine!A63+0.1,"")</f>
        <v/>
      </c>
      <c r="C72" s="242" t="str">
        <f>IF(Glutamine!$E64&gt;0,Glutamine!B63,"")</f>
        <v/>
      </c>
      <c r="D72" s="247" t="str">
        <f>IF(Glutamine!$E64&gt;0,Glutamine!C63,"")</f>
        <v/>
      </c>
      <c r="E72" s="238" t="str">
        <f>IF(Glutamine!$E64&gt;0,Glutamine!D63,"")</f>
        <v/>
      </c>
      <c r="F72" s="238" t="str">
        <f>IF(Glutamine!$E64&gt;0,Glutamine!E63,"")</f>
        <v/>
      </c>
      <c r="G72" s="238" t="str">
        <f>IF(Glutamine!$E64&gt;0,Glutamine!G63,"")</f>
        <v/>
      </c>
      <c r="H72" s="243" t="str">
        <f>IF(Glutamine!$E64&gt;0,Glutamine!H63,"")</f>
        <v/>
      </c>
      <c r="I72" s="243" t="str">
        <f>IF(Glutamine!$E64&gt;0,Glutamine!I63,"")</f>
        <v/>
      </c>
      <c r="J72" s="243" t="str">
        <f>IF(Glutamine!$E64&gt;0,Glutamine!J63,"")</f>
        <v/>
      </c>
      <c r="K72" s="243" t="str">
        <f>IF(Glutamine!$E64&gt;0,Glutamine!K63,"")</f>
        <v/>
      </c>
      <c r="L72" s="238" t="str">
        <f>IF(Glutamine!$E64&gt;0,Glutamine!L63,"")</f>
        <v/>
      </c>
      <c r="M72" s="238" t="str">
        <f>IF(Glutamine!$E64&gt;0,Glutamine!M63,"")</f>
        <v/>
      </c>
      <c r="N72" s="238" t="str">
        <f>IF(Glutamine!$E64&gt;0,Glutamine!N63,"")</f>
        <v/>
      </c>
      <c r="O72" s="238" t="str">
        <f>IF(Glutamine!$E64&gt;0,Glutamine!O63,"")</f>
        <v/>
      </c>
      <c r="P72" s="238" t="str">
        <f>IF(Glutamine!$E64&gt;0,Glutamine!P63,"")</f>
        <v/>
      </c>
      <c r="Q72" s="238" t="str">
        <f>IF(Glutamine!$E64&gt;0,Glutamine!Q63,"")</f>
        <v/>
      </c>
      <c r="R72" s="238" t="str">
        <f>IF(Glutamine!$E64&gt;0,Glutamine!R63,"")</f>
        <v/>
      </c>
      <c r="S72" s="238" t="str">
        <f>IF(Glutamine!$E64&gt;0,Glutamine!S63,"")</f>
        <v/>
      </c>
      <c r="T72" s="244" t="str">
        <f>IF(Glutamine!$E64&gt;0,Glutamine!T63+Glutamine!$E64*Glutamine!#REF!/'In Process Calc.'!$J66,"")</f>
        <v/>
      </c>
      <c r="U72" s="244" t="str">
        <f>IF(Glutamine!$E64&gt;0,Glutamine!U63+Glutamine!$E64*Glutamine!#REF!/'In Process Calc.'!$J66,"")</f>
        <v/>
      </c>
      <c r="V72" s="244" t="str">
        <f>IF(Glutamine!$E64&gt;0,Glutamine!V63+Glutamine!$E64*Glutamine!#REF!/'In Process Calc.'!$J66,"")</f>
        <v/>
      </c>
      <c r="W72" s="244" t="str">
        <f>IF(Glutamine!$E64&gt;0,Glutamine!W63+Glutamine!$E64*Glutamine!#REF!/'In Process Calc.'!$J66,"")</f>
        <v/>
      </c>
      <c r="X72" s="244" t="str">
        <f>IF(Glutamine!$E64&gt;0,Glutamine!X63+Glutamine!$E64*Glutamine!#REF!/'In Process Calc.'!$J66,"")</f>
        <v/>
      </c>
      <c r="Y72" s="244" t="str">
        <f>IF(Glutamine!$E64&gt;0,Glutamine!Y63+Glutamine!$E64*Glutamine!#REF!/'In Process Calc.'!$J66,"")</f>
        <v/>
      </c>
      <c r="Z72" s="244" t="str">
        <f>IF(Glutamine!$E64&gt;0,Glutamine!Z63+Glutamine!$E64*Glutamine!#REF!/'In Process Calc.'!$J66,"")</f>
        <v/>
      </c>
      <c r="AA72" s="244" t="str">
        <f>IF(Glutamine!$E64&gt;0,Glutamine!AA63+Glutamine!$E64*Glutamine!#REF!/'In Process Calc.'!$J66,"")</f>
        <v/>
      </c>
      <c r="AB72" s="244" t="str">
        <f>IF(Glutamine!$E64&gt;0,Glutamine!AB63+Glutamine!$E64*Glutamine!#REF!/'In Process Calc.'!$J66,"")</f>
        <v/>
      </c>
      <c r="AC72" s="244" t="str">
        <f>IF(Glutamine!$E64&gt;0,Glutamine!AC63+Glutamine!$E64*Glutamine!#REF!/'In Process Calc.'!$J66,"")</f>
        <v/>
      </c>
      <c r="AD72" s="244" t="str">
        <f>IF(Glutamine!$E64&gt;0,Glutamine!AD63+Glutamine!$E64*Glutamine!#REF!/'In Process Calc.'!$J66,"")</f>
        <v/>
      </c>
      <c r="AE72" s="244" t="str">
        <f>IF(Glutamine!$E64&gt;0,Glutamine!AE63+Glutamine!$E64*Glutamine!#REF!/'In Process Calc.'!$J66,"")</f>
        <v/>
      </c>
      <c r="AF72" s="244" t="str">
        <f>IF(Glutamine!$E64&gt;0,Glutamine!AF63+Glutamine!$E64*Glutamine!#REF!/'In Process Calc.'!$J66,"")</f>
        <v/>
      </c>
      <c r="AG72" s="244" t="str">
        <f>IF(Glutamine!$E64&gt;0,Glutamine!AG63+Glutamine!$E64*Glutamine!#REF!/'In Process Calc.'!$J66,"")</f>
        <v/>
      </c>
      <c r="AH72" s="244" t="str">
        <f>IF(Glutamine!$E64&gt;0,Glutamine!AH63+Glutamine!$E64*Glutamine!#REF!/'In Process Calc.'!$J66,"")</f>
        <v/>
      </c>
      <c r="AI72" s="244" t="str">
        <f>IF(Glutamine!$E64&gt;0,Glutamine!AI63+Glutamine!$E64*Glutamine!#REF!/'In Process Calc.'!$J66,"")</f>
        <v/>
      </c>
      <c r="AJ72" s="244" t="str">
        <f>IF(Glutamine!$E64&gt;0,Glutamine!AJ63+Glutamine!$E64*Glutamine!#REF!/'In Process Calc.'!$J66,"")</f>
        <v/>
      </c>
      <c r="AK72" s="244" t="str">
        <f>IF(Glutamine!$E64&gt;0,Glutamine!AK63+Glutamine!$E64*Glutamine!#REF!/'In Process Calc.'!$J66,"")</f>
        <v/>
      </c>
      <c r="AL72" s="244" t="str">
        <f>IF(Glutamine!$E64&gt;0,Glutamine!AL63+Glutamine!$E64*Glutamine!#REF!/'In Process Calc.'!$J66,"")</f>
        <v/>
      </c>
      <c r="AM72" s="244" t="str">
        <f>IF(Glutamine!$E64&gt;0,Glutamine!AM63+Glutamine!$E64*Glutamine!#REF!/'In Process Calc.'!$J66,"")</f>
        <v/>
      </c>
      <c r="AN72" s="244" t="str">
        <f>IF(Glutamine!$E64&gt;0,Glutamine!AN63+Glutamine!$E64*Glutamine!#REF!/'In Process Calc.'!$J66,"")</f>
        <v/>
      </c>
      <c r="AO72" s="244" t="str">
        <f>IF(Glutamine!$E64&gt;0,Glutamine!AO63+Glutamine!$E64*Glutamine!#REF!/'In Process Calc.'!$J66,"")</f>
        <v/>
      </c>
      <c r="AP72" s="244" t="str">
        <f>IF(Glutamine!$E64&gt;0,Glutamine!AP63+Glutamine!$E64*Glutamine!AQ63/'In Process Calc.'!$J66,"")</f>
        <v/>
      </c>
      <c r="AQ72" s="244" t="str">
        <f>IF(Glutamine!$E64&gt;0,Glutamine!#REF!+Glutamine!$E64*Glutamine!AR63/'In Process Calc.'!$J66,"")</f>
        <v/>
      </c>
      <c r="AR72" s="244" t="str">
        <f>IF(Glutamine!$E64&gt;0,Glutamine!#REF!,"")</f>
        <v/>
      </c>
      <c r="AS72" s="244" t="str">
        <f>IF(Glutamine!$E64&gt;0,Glutamine!#REF!,"")</f>
        <v/>
      </c>
      <c r="AT72" s="244" t="str">
        <f>IF(Glutamine!$E64&gt;0,Glutamine!#REF!,"")</f>
        <v/>
      </c>
      <c r="AU72" s="244" t="str">
        <f>IF(Glutamine!$E64&gt;0,Glutamine!#REF!,"")</f>
        <v/>
      </c>
      <c r="AV72" s="244" t="str">
        <f>IF(Glutamine!$E64&gt;0,Glutamine!#REF!,"")</f>
        <v/>
      </c>
      <c r="AW72" s="244" t="str">
        <f>IF(Glutamine!$E64&gt;0,Glutamine!#REF!,"")</f>
        <v/>
      </c>
      <c r="AX72" s="244" t="str">
        <f>IF(Glutamine!$E64&gt;0,Glutamine!#REF!,"")</f>
        <v/>
      </c>
      <c r="AY72" s="244" t="str">
        <f>IF(Glutamine!$E64&gt;0,Glutamine!#REF!,"")</f>
        <v/>
      </c>
      <c r="AZ72" s="244" t="str">
        <f>IF(Glutamine!$E64&gt;0,Glutamine!#REF!,"")</f>
        <v/>
      </c>
      <c r="BA72" s="244" t="str">
        <f>IF(Glutamine!$E64&gt;0,Glutamine!#REF!,"")</f>
        <v/>
      </c>
      <c r="BB72" s="244" t="str">
        <f>IF(Glutamine!$E64&gt;0,Glutamine!#REF!,"")</f>
        <v/>
      </c>
      <c r="BC72" s="244" t="str">
        <f>IF(Glutamine!$E64&gt;0,Glutamine!#REF!,"")</f>
        <v/>
      </c>
      <c r="BD72" s="244" t="str">
        <f>IF(Glutamine!$E64&gt;0,Glutamine!#REF!,"")</f>
        <v/>
      </c>
      <c r="BE72" s="244" t="str">
        <f>IF(Glutamine!$E64&gt;0,Glutamine!#REF!,"")</f>
        <v/>
      </c>
      <c r="BF72" s="244" t="str">
        <f>IF(Glutamine!$E64&gt;0,Glutamine!#REF!,"")</f>
        <v/>
      </c>
      <c r="BG72" s="244" t="str">
        <f>IF(Glutamine!$E64&gt;0,Glutamine!#REF!,"")</f>
        <v/>
      </c>
      <c r="BH72" s="244" t="str">
        <f>IF(Glutamine!$E64&gt;0,Glutamine!#REF!,"")</f>
        <v/>
      </c>
      <c r="BI72" s="244" t="str">
        <f>IF(Glutamine!$E64&gt;0,Glutamine!#REF!,"")</f>
        <v/>
      </c>
      <c r="BJ72" s="244" t="str">
        <f>IF(Glutamine!$E64&gt;0,Glutamine!#REF!,"")</f>
        <v/>
      </c>
      <c r="BK72" s="244" t="str">
        <f>IF(Glutamine!$E64&gt;0,Glutamine!#REF!,"")</f>
        <v/>
      </c>
      <c r="BL72" s="244" t="str">
        <f>IF(Glutamine!$E64&gt;0,Glutamine!#REF!,"")</f>
        <v/>
      </c>
      <c r="BM72" s="244" t="str">
        <f>IF(Glutamine!$E64&gt;0,Glutamine!#REF!,"")</f>
        <v/>
      </c>
      <c r="BN72" s="244" t="str">
        <f>IF(Glutamine!$E64&gt;0,'In Process Calc.'!B65,"")</f>
        <v/>
      </c>
      <c r="BO72" s="244" t="str">
        <f>IF(Glutamine!$E64&gt;0,'In Process Calc.'!C65,"")</f>
        <v/>
      </c>
    </row>
    <row r="73" spans="1:67">
      <c r="A73" s="238" t="str">
        <f>IF(Glutamine!$E65&gt;0,Glutamine!$B$1,"")</f>
        <v/>
      </c>
      <c r="B73" s="238" t="str">
        <f>IF(Glutamine!$E65&gt;0,Glutamine!A64+0.1,"")</f>
        <v/>
      </c>
      <c r="C73" s="242" t="str">
        <f>IF(Glutamine!$E65&gt;0,Glutamine!B64,"")</f>
        <v/>
      </c>
      <c r="D73" s="247" t="str">
        <f>IF(Glutamine!$E65&gt;0,Glutamine!C64,"")</f>
        <v/>
      </c>
      <c r="E73" s="238" t="str">
        <f>IF(Glutamine!$E65&gt;0,Glutamine!D64,"")</f>
        <v/>
      </c>
      <c r="F73" s="238" t="str">
        <f>IF(Glutamine!$E65&gt;0,Glutamine!E64,"")</f>
        <v/>
      </c>
      <c r="G73" s="238" t="str">
        <f>IF(Glutamine!$E65&gt;0,Glutamine!G64,"")</f>
        <v/>
      </c>
      <c r="H73" s="243" t="str">
        <f>IF(Glutamine!$E65&gt;0,Glutamine!H64,"")</f>
        <v/>
      </c>
      <c r="I73" s="243" t="str">
        <f>IF(Glutamine!$E65&gt;0,Glutamine!I64,"")</f>
        <v/>
      </c>
      <c r="J73" s="243" t="str">
        <f>IF(Glutamine!$E65&gt;0,Glutamine!J64,"")</f>
        <v/>
      </c>
      <c r="K73" s="243" t="str">
        <f>IF(Glutamine!$E65&gt;0,Glutamine!K64,"")</f>
        <v/>
      </c>
      <c r="L73" s="238" t="str">
        <f>IF(Glutamine!$E65&gt;0,Glutamine!L64,"")</f>
        <v/>
      </c>
      <c r="M73" s="238" t="str">
        <f>IF(Glutamine!$E65&gt;0,Glutamine!M64,"")</f>
        <v/>
      </c>
      <c r="N73" s="238" t="str">
        <f>IF(Glutamine!$E65&gt;0,Glutamine!N64,"")</f>
        <v/>
      </c>
      <c r="O73" s="238" t="str">
        <f>IF(Glutamine!$E65&gt;0,Glutamine!O64,"")</f>
        <v/>
      </c>
      <c r="P73" s="238" t="str">
        <f>IF(Glutamine!$E65&gt;0,Glutamine!P64,"")</f>
        <v/>
      </c>
      <c r="Q73" s="238" t="str">
        <f>IF(Glutamine!$E65&gt;0,Glutamine!Q64,"")</f>
        <v/>
      </c>
      <c r="R73" s="238" t="str">
        <f>IF(Glutamine!$E65&gt;0,Glutamine!R64,"")</f>
        <v/>
      </c>
      <c r="S73" s="238" t="str">
        <f>IF(Glutamine!$E65&gt;0,Glutamine!S64,"")</f>
        <v/>
      </c>
      <c r="T73" s="244" t="str">
        <f>IF(Glutamine!$E65&gt;0,Glutamine!T64+Glutamine!$E65*Glutamine!#REF!/'In Process Calc.'!$J67,"")</f>
        <v/>
      </c>
      <c r="U73" s="244" t="str">
        <f>IF(Glutamine!$E65&gt;0,Glutamine!U64+Glutamine!$E65*Glutamine!#REF!/'In Process Calc.'!$J67,"")</f>
        <v/>
      </c>
      <c r="V73" s="244" t="str">
        <f>IF(Glutamine!$E65&gt;0,Glutamine!V64+Glutamine!$E65*Glutamine!#REF!/'In Process Calc.'!$J67,"")</f>
        <v/>
      </c>
      <c r="W73" s="244" t="str">
        <f>IF(Glutamine!$E65&gt;0,Glutamine!W64+Glutamine!$E65*Glutamine!#REF!/'In Process Calc.'!$J67,"")</f>
        <v/>
      </c>
      <c r="X73" s="244" t="str">
        <f>IF(Glutamine!$E65&gt;0,Glutamine!X64+Glutamine!$E65*Glutamine!#REF!/'In Process Calc.'!$J67,"")</f>
        <v/>
      </c>
      <c r="Y73" s="244" t="str">
        <f>IF(Glutamine!$E65&gt;0,Glutamine!Y64+Glutamine!$E65*Glutamine!#REF!/'In Process Calc.'!$J67,"")</f>
        <v/>
      </c>
      <c r="Z73" s="244" t="str">
        <f>IF(Glutamine!$E65&gt;0,Glutamine!Z64+Glutamine!$E65*Glutamine!#REF!/'In Process Calc.'!$J67,"")</f>
        <v/>
      </c>
      <c r="AA73" s="244" t="str">
        <f>IF(Glutamine!$E65&gt;0,Glutamine!AA64+Glutamine!$E65*Glutamine!#REF!/'In Process Calc.'!$J67,"")</f>
        <v/>
      </c>
      <c r="AB73" s="244" t="str">
        <f>IF(Glutamine!$E65&gt;0,Glutamine!AB64+Glutamine!$E65*Glutamine!#REF!/'In Process Calc.'!$J67,"")</f>
        <v/>
      </c>
      <c r="AC73" s="244" t="str">
        <f>IF(Glutamine!$E65&gt;0,Glutamine!AC64+Glutamine!$E65*Glutamine!#REF!/'In Process Calc.'!$J67,"")</f>
        <v/>
      </c>
      <c r="AD73" s="244" t="str">
        <f>IF(Glutamine!$E65&gt;0,Glutamine!AD64+Glutamine!$E65*Glutamine!#REF!/'In Process Calc.'!$J67,"")</f>
        <v/>
      </c>
      <c r="AE73" s="244" t="str">
        <f>IF(Glutamine!$E65&gt;0,Glutamine!AE64+Glutamine!$E65*Glutamine!#REF!/'In Process Calc.'!$J67,"")</f>
        <v/>
      </c>
      <c r="AF73" s="244" t="str">
        <f>IF(Glutamine!$E65&gt;0,Glutamine!AF64+Glutamine!$E65*Glutamine!#REF!/'In Process Calc.'!$J67,"")</f>
        <v/>
      </c>
      <c r="AG73" s="244" t="str">
        <f>IF(Glutamine!$E65&gt;0,Glutamine!AG64+Glutamine!$E65*Glutamine!#REF!/'In Process Calc.'!$J67,"")</f>
        <v/>
      </c>
      <c r="AH73" s="244" t="str">
        <f>IF(Glutamine!$E65&gt;0,Glutamine!AH64+Glutamine!$E65*Glutamine!#REF!/'In Process Calc.'!$J67,"")</f>
        <v/>
      </c>
      <c r="AI73" s="244" t="str">
        <f>IF(Glutamine!$E65&gt;0,Glutamine!AI64+Glutamine!$E65*Glutamine!#REF!/'In Process Calc.'!$J67,"")</f>
        <v/>
      </c>
      <c r="AJ73" s="244" t="str">
        <f>IF(Glutamine!$E65&gt;0,Glutamine!AJ64+Glutamine!$E65*Glutamine!#REF!/'In Process Calc.'!$J67,"")</f>
        <v/>
      </c>
      <c r="AK73" s="244" t="str">
        <f>IF(Glutamine!$E65&gt;0,Glutamine!AK64+Glutamine!$E65*Glutamine!#REF!/'In Process Calc.'!$J67,"")</f>
        <v/>
      </c>
      <c r="AL73" s="244" t="str">
        <f>IF(Glutamine!$E65&gt;0,Glutamine!AL64+Glutamine!$E65*Glutamine!#REF!/'In Process Calc.'!$J67,"")</f>
        <v/>
      </c>
      <c r="AM73" s="244" t="str">
        <f>IF(Glutamine!$E65&gt;0,Glutamine!AM64+Glutamine!$E65*Glutamine!#REF!/'In Process Calc.'!$J67,"")</f>
        <v/>
      </c>
      <c r="AN73" s="244" t="str">
        <f>IF(Glutamine!$E65&gt;0,Glutamine!AN64+Glutamine!$E65*Glutamine!#REF!/'In Process Calc.'!$J67,"")</f>
        <v/>
      </c>
      <c r="AO73" s="244" t="str">
        <f>IF(Glutamine!$E65&gt;0,Glutamine!AO64+Glutamine!$E65*Glutamine!#REF!/'In Process Calc.'!$J67,"")</f>
        <v/>
      </c>
      <c r="AP73" s="244" t="str">
        <f>IF(Glutamine!$E65&gt;0,Glutamine!AP64+Glutamine!$E65*Glutamine!AQ64/'In Process Calc.'!$J67,"")</f>
        <v/>
      </c>
      <c r="AQ73" s="244" t="str">
        <f>IF(Glutamine!$E65&gt;0,Glutamine!#REF!+Glutamine!$E65*Glutamine!AR64/'In Process Calc.'!$J67,"")</f>
        <v/>
      </c>
      <c r="AR73" s="244" t="str">
        <f>IF(Glutamine!$E65&gt;0,Glutamine!#REF!,"")</f>
        <v/>
      </c>
      <c r="AS73" s="244" t="str">
        <f>IF(Glutamine!$E65&gt;0,Glutamine!#REF!,"")</f>
        <v/>
      </c>
      <c r="AT73" s="244" t="str">
        <f>IF(Glutamine!$E65&gt;0,Glutamine!#REF!,"")</f>
        <v/>
      </c>
      <c r="AU73" s="244" t="str">
        <f>IF(Glutamine!$E65&gt;0,Glutamine!#REF!,"")</f>
        <v/>
      </c>
      <c r="AV73" s="244" t="str">
        <f>IF(Glutamine!$E65&gt;0,Glutamine!#REF!,"")</f>
        <v/>
      </c>
      <c r="AW73" s="244" t="str">
        <f>IF(Glutamine!$E65&gt;0,Glutamine!#REF!,"")</f>
        <v/>
      </c>
      <c r="AX73" s="244" t="str">
        <f>IF(Glutamine!$E65&gt;0,Glutamine!#REF!,"")</f>
        <v/>
      </c>
      <c r="AY73" s="244" t="str">
        <f>IF(Glutamine!$E65&gt;0,Glutamine!#REF!,"")</f>
        <v/>
      </c>
      <c r="AZ73" s="244" t="str">
        <f>IF(Glutamine!$E65&gt;0,Glutamine!#REF!,"")</f>
        <v/>
      </c>
      <c r="BA73" s="244" t="str">
        <f>IF(Glutamine!$E65&gt;0,Glutamine!#REF!,"")</f>
        <v/>
      </c>
      <c r="BB73" s="244" t="str">
        <f>IF(Glutamine!$E65&gt;0,Glutamine!#REF!,"")</f>
        <v/>
      </c>
      <c r="BC73" s="244" t="str">
        <f>IF(Glutamine!$E65&gt;0,Glutamine!#REF!,"")</f>
        <v/>
      </c>
      <c r="BD73" s="244" t="str">
        <f>IF(Glutamine!$E65&gt;0,Glutamine!#REF!,"")</f>
        <v/>
      </c>
      <c r="BE73" s="244" t="str">
        <f>IF(Glutamine!$E65&gt;0,Glutamine!#REF!,"")</f>
        <v/>
      </c>
      <c r="BF73" s="244" t="str">
        <f>IF(Glutamine!$E65&gt;0,Glutamine!#REF!,"")</f>
        <v/>
      </c>
      <c r="BG73" s="244" t="str">
        <f>IF(Glutamine!$E65&gt;0,Glutamine!#REF!,"")</f>
        <v/>
      </c>
      <c r="BH73" s="244" t="str">
        <f>IF(Glutamine!$E65&gt;0,Glutamine!#REF!,"")</f>
        <v/>
      </c>
      <c r="BI73" s="244" t="str">
        <f>IF(Glutamine!$E65&gt;0,Glutamine!#REF!,"")</f>
        <v/>
      </c>
      <c r="BJ73" s="244" t="str">
        <f>IF(Glutamine!$E65&gt;0,Glutamine!#REF!,"")</f>
        <v/>
      </c>
      <c r="BK73" s="244" t="str">
        <f>IF(Glutamine!$E65&gt;0,Glutamine!#REF!,"")</f>
        <v/>
      </c>
      <c r="BL73" s="244" t="str">
        <f>IF(Glutamine!$E65&gt;0,Glutamine!#REF!,"")</f>
        <v/>
      </c>
      <c r="BM73" s="244" t="str">
        <f>IF(Glutamine!$E65&gt;0,Glutamine!#REF!,"")</f>
        <v/>
      </c>
      <c r="BN73" s="244" t="str">
        <f>IF(Glutamine!$E65&gt;0,'In Process Calc.'!B66,"")</f>
        <v/>
      </c>
      <c r="BO73" s="244" t="str">
        <f>IF(Glutamine!$E65&gt;0,'In Process Calc.'!C66,"")</f>
        <v/>
      </c>
    </row>
    <row r="74" spans="1:67">
      <c r="A74" s="238" t="str">
        <f>IF(Glutamine!$E66&gt;0,Glutamine!$B$1,"")</f>
        <v/>
      </c>
      <c r="B74" s="238" t="str">
        <f>IF(Glutamine!$E66&gt;0,Glutamine!A65+0.1,"")</f>
        <v/>
      </c>
      <c r="C74" s="242" t="str">
        <f>IF(Glutamine!$E66&gt;0,Glutamine!B65,"")</f>
        <v/>
      </c>
      <c r="D74" s="247" t="str">
        <f>IF(Glutamine!$E66&gt;0,Glutamine!C65,"")</f>
        <v/>
      </c>
      <c r="E74" s="238" t="str">
        <f>IF(Glutamine!$E66&gt;0,Glutamine!D65,"")</f>
        <v/>
      </c>
      <c r="F74" s="238" t="str">
        <f>IF(Glutamine!$E66&gt;0,Glutamine!E65,"")</f>
        <v/>
      </c>
      <c r="G74" s="238" t="str">
        <f>IF(Glutamine!$E66&gt;0,Glutamine!G65,"")</f>
        <v/>
      </c>
      <c r="H74" s="243" t="str">
        <f>IF(Glutamine!$E66&gt;0,Glutamine!H65,"")</f>
        <v/>
      </c>
      <c r="I74" s="243" t="str">
        <f>IF(Glutamine!$E66&gt;0,Glutamine!I65,"")</f>
        <v/>
      </c>
      <c r="J74" s="243" t="str">
        <f>IF(Glutamine!$E66&gt;0,Glutamine!J65,"")</f>
        <v/>
      </c>
      <c r="K74" s="243" t="str">
        <f>IF(Glutamine!$E66&gt;0,Glutamine!K65,"")</f>
        <v/>
      </c>
      <c r="L74" s="238" t="str">
        <f>IF(Glutamine!$E66&gt;0,Glutamine!L65,"")</f>
        <v/>
      </c>
      <c r="M74" s="238" t="str">
        <f>IF(Glutamine!$E66&gt;0,Glutamine!M65,"")</f>
        <v/>
      </c>
      <c r="N74" s="238" t="str">
        <f>IF(Glutamine!$E66&gt;0,Glutamine!N65,"")</f>
        <v/>
      </c>
      <c r="O74" s="238" t="str">
        <f>IF(Glutamine!$E66&gt;0,Glutamine!O65,"")</f>
        <v/>
      </c>
      <c r="P74" s="238" t="str">
        <f>IF(Glutamine!$E66&gt;0,Glutamine!P65,"")</f>
        <v/>
      </c>
      <c r="Q74" s="238" t="str">
        <f>IF(Glutamine!$E66&gt;0,Glutamine!Q65,"")</f>
        <v/>
      </c>
      <c r="R74" s="238" t="str">
        <f>IF(Glutamine!$E66&gt;0,Glutamine!R65,"")</f>
        <v/>
      </c>
      <c r="S74" s="238" t="str">
        <f>IF(Glutamine!$E66&gt;0,Glutamine!S65,"")</f>
        <v/>
      </c>
      <c r="T74" s="244" t="str">
        <f>IF(Glutamine!$E66&gt;0,Glutamine!T65+Glutamine!$E66*Glutamine!#REF!/'In Process Calc.'!$J68,"")</f>
        <v/>
      </c>
      <c r="U74" s="244" t="str">
        <f>IF(Glutamine!$E66&gt;0,Glutamine!U65+Glutamine!$E66*Glutamine!#REF!/'In Process Calc.'!$J68,"")</f>
        <v/>
      </c>
      <c r="V74" s="244" t="str">
        <f>IF(Glutamine!$E66&gt;0,Glutamine!V65+Glutamine!$E66*Glutamine!#REF!/'In Process Calc.'!$J68,"")</f>
        <v/>
      </c>
      <c r="W74" s="244" t="str">
        <f>IF(Glutamine!$E66&gt;0,Glutamine!W65+Glutamine!$E66*Glutamine!#REF!/'In Process Calc.'!$J68,"")</f>
        <v/>
      </c>
      <c r="X74" s="244" t="str">
        <f>IF(Glutamine!$E66&gt;0,Glutamine!X65+Glutamine!$E66*Glutamine!#REF!/'In Process Calc.'!$J68,"")</f>
        <v/>
      </c>
      <c r="Y74" s="244" t="str">
        <f>IF(Glutamine!$E66&gt;0,Glutamine!Y65+Glutamine!$E66*Glutamine!#REF!/'In Process Calc.'!$J68,"")</f>
        <v/>
      </c>
      <c r="Z74" s="244" t="str">
        <f>IF(Glutamine!$E66&gt;0,Glutamine!Z65+Glutamine!$E66*Glutamine!#REF!/'In Process Calc.'!$J68,"")</f>
        <v/>
      </c>
      <c r="AA74" s="244" t="str">
        <f>IF(Glutamine!$E66&gt;0,Glutamine!AA65+Glutamine!$E66*Glutamine!#REF!/'In Process Calc.'!$J68,"")</f>
        <v/>
      </c>
      <c r="AB74" s="244" t="str">
        <f>IF(Glutamine!$E66&gt;0,Glutamine!AB65+Glutamine!$E66*Glutamine!#REF!/'In Process Calc.'!$J68,"")</f>
        <v/>
      </c>
      <c r="AC74" s="244" t="str">
        <f>IF(Glutamine!$E66&gt;0,Glutamine!AC65+Glutamine!$E66*Glutamine!#REF!/'In Process Calc.'!$J68,"")</f>
        <v/>
      </c>
      <c r="AD74" s="244" t="str">
        <f>IF(Glutamine!$E66&gt;0,Glutamine!AD65+Glutamine!$E66*Glutamine!#REF!/'In Process Calc.'!$J68,"")</f>
        <v/>
      </c>
      <c r="AE74" s="244" t="str">
        <f>IF(Glutamine!$E66&gt;0,Glutamine!AE65+Glutamine!$E66*Glutamine!#REF!/'In Process Calc.'!$J68,"")</f>
        <v/>
      </c>
      <c r="AF74" s="244" t="str">
        <f>IF(Glutamine!$E66&gt;0,Glutamine!AF65+Glutamine!$E66*Glutamine!#REF!/'In Process Calc.'!$J68,"")</f>
        <v/>
      </c>
      <c r="AG74" s="244" t="str">
        <f>IF(Glutamine!$E66&gt;0,Glutamine!AG65+Glutamine!$E66*Glutamine!#REF!/'In Process Calc.'!$J68,"")</f>
        <v/>
      </c>
      <c r="AH74" s="244" t="str">
        <f>IF(Glutamine!$E66&gt;0,Glutamine!AH65+Glutamine!$E66*Glutamine!#REF!/'In Process Calc.'!$J68,"")</f>
        <v/>
      </c>
      <c r="AI74" s="244" t="str">
        <f>IF(Glutamine!$E66&gt;0,Glutamine!AI65+Glutamine!$E66*Glutamine!#REF!/'In Process Calc.'!$J68,"")</f>
        <v/>
      </c>
      <c r="AJ74" s="244" t="str">
        <f>IF(Glutamine!$E66&gt;0,Glutamine!AJ65+Glutamine!$E66*Glutamine!#REF!/'In Process Calc.'!$J68,"")</f>
        <v/>
      </c>
      <c r="AK74" s="244" t="str">
        <f>IF(Glutamine!$E66&gt;0,Glutamine!AK65+Glutamine!$E66*Glutamine!#REF!/'In Process Calc.'!$J68,"")</f>
        <v/>
      </c>
      <c r="AL74" s="244" t="str">
        <f>IF(Glutamine!$E66&gt;0,Glutamine!AL65+Glutamine!$E66*Glutamine!#REF!/'In Process Calc.'!$J68,"")</f>
        <v/>
      </c>
      <c r="AM74" s="244" t="str">
        <f>IF(Glutamine!$E66&gt;0,Glutamine!AM65+Glutamine!$E66*Glutamine!#REF!/'In Process Calc.'!$J68,"")</f>
        <v/>
      </c>
      <c r="AN74" s="244" t="str">
        <f>IF(Glutamine!$E66&gt;0,Glutamine!AN65+Glutamine!$E66*Glutamine!#REF!/'In Process Calc.'!$J68,"")</f>
        <v/>
      </c>
      <c r="AO74" s="244" t="str">
        <f>IF(Glutamine!$E66&gt;0,Glutamine!AO65+Glutamine!$E66*Glutamine!#REF!/'In Process Calc.'!$J68,"")</f>
        <v/>
      </c>
      <c r="AP74" s="244" t="str">
        <f>IF(Glutamine!$E66&gt;0,Glutamine!AP65+Glutamine!$E66*Glutamine!AQ65/'In Process Calc.'!$J68,"")</f>
        <v/>
      </c>
      <c r="AQ74" s="244" t="str">
        <f>IF(Glutamine!$E66&gt;0,Glutamine!#REF!+Glutamine!$E66*Glutamine!AR65/'In Process Calc.'!$J68,"")</f>
        <v/>
      </c>
      <c r="AR74" s="244" t="str">
        <f>IF(Glutamine!$E66&gt;0,Glutamine!#REF!,"")</f>
        <v/>
      </c>
      <c r="AS74" s="244" t="str">
        <f>IF(Glutamine!$E66&gt;0,Glutamine!#REF!,"")</f>
        <v/>
      </c>
      <c r="AT74" s="244" t="str">
        <f>IF(Glutamine!$E66&gt;0,Glutamine!#REF!,"")</f>
        <v/>
      </c>
      <c r="AU74" s="244" t="str">
        <f>IF(Glutamine!$E66&gt;0,Glutamine!#REF!,"")</f>
        <v/>
      </c>
      <c r="AV74" s="244" t="str">
        <f>IF(Glutamine!$E66&gt;0,Glutamine!#REF!,"")</f>
        <v/>
      </c>
      <c r="AW74" s="244" t="str">
        <f>IF(Glutamine!$E66&gt;0,Glutamine!#REF!,"")</f>
        <v/>
      </c>
      <c r="AX74" s="244" t="str">
        <f>IF(Glutamine!$E66&gt;0,Glutamine!#REF!,"")</f>
        <v/>
      </c>
      <c r="AY74" s="244" t="str">
        <f>IF(Glutamine!$E66&gt;0,Glutamine!#REF!,"")</f>
        <v/>
      </c>
      <c r="AZ74" s="244" t="str">
        <f>IF(Glutamine!$E66&gt;0,Glutamine!#REF!,"")</f>
        <v/>
      </c>
      <c r="BA74" s="244" t="str">
        <f>IF(Glutamine!$E66&gt;0,Glutamine!#REF!,"")</f>
        <v/>
      </c>
      <c r="BB74" s="244" t="str">
        <f>IF(Glutamine!$E66&gt;0,Glutamine!#REF!,"")</f>
        <v/>
      </c>
      <c r="BC74" s="244" t="str">
        <f>IF(Glutamine!$E66&gt;0,Glutamine!#REF!,"")</f>
        <v/>
      </c>
      <c r="BD74" s="244" t="str">
        <f>IF(Glutamine!$E66&gt;0,Glutamine!#REF!,"")</f>
        <v/>
      </c>
      <c r="BE74" s="244" t="str">
        <f>IF(Glutamine!$E66&gt;0,Glutamine!#REF!,"")</f>
        <v/>
      </c>
      <c r="BF74" s="244" t="str">
        <f>IF(Glutamine!$E66&gt;0,Glutamine!#REF!,"")</f>
        <v/>
      </c>
      <c r="BG74" s="244" t="str">
        <f>IF(Glutamine!$E66&gt;0,Glutamine!#REF!,"")</f>
        <v/>
      </c>
      <c r="BH74" s="244" t="str">
        <f>IF(Glutamine!$E66&gt;0,Glutamine!#REF!,"")</f>
        <v/>
      </c>
      <c r="BI74" s="244" t="str">
        <f>IF(Glutamine!$E66&gt;0,Glutamine!#REF!,"")</f>
        <v/>
      </c>
      <c r="BJ74" s="244" t="str">
        <f>IF(Glutamine!$E66&gt;0,Glutamine!#REF!,"")</f>
        <v/>
      </c>
      <c r="BK74" s="244" t="str">
        <f>IF(Glutamine!$E66&gt;0,Glutamine!#REF!,"")</f>
        <v/>
      </c>
      <c r="BL74" s="244" t="str">
        <f>IF(Glutamine!$E66&gt;0,Glutamine!#REF!,"")</f>
        <v/>
      </c>
      <c r="BM74" s="244" t="str">
        <f>IF(Glutamine!$E66&gt;0,Glutamine!#REF!,"")</f>
        <v/>
      </c>
      <c r="BN74" s="244" t="str">
        <f>IF(Glutamine!$E66&gt;0,'In Process Calc.'!B67,"")</f>
        <v/>
      </c>
      <c r="BO74" s="244" t="str">
        <f>IF(Glutamine!$E66&gt;0,'In Process Calc.'!C67,"")</f>
        <v/>
      </c>
    </row>
    <row r="75" spans="1:67">
      <c r="A75" s="238" t="str">
        <f>IF(Glutamine!$E67&gt;0,Glutamine!$B$1,"")</f>
        <v/>
      </c>
      <c r="B75" s="238" t="str">
        <f>IF(Glutamine!$E67&gt;0,Glutamine!A66+0.1,"")</f>
        <v/>
      </c>
      <c r="C75" s="242" t="str">
        <f>IF(Glutamine!$E67&gt;0,Glutamine!B66,"")</f>
        <v/>
      </c>
      <c r="D75" s="247" t="str">
        <f>IF(Glutamine!$E67&gt;0,Glutamine!C66,"")</f>
        <v/>
      </c>
      <c r="E75" s="238" t="str">
        <f>IF(Glutamine!$E67&gt;0,Glutamine!D66,"")</f>
        <v/>
      </c>
      <c r="F75" s="238" t="str">
        <f>IF(Glutamine!$E67&gt;0,Glutamine!E66,"")</f>
        <v/>
      </c>
      <c r="G75" s="238" t="str">
        <f>IF(Glutamine!$E67&gt;0,Glutamine!G66,"")</f>
        <v/>
      </c>
      <c r="H75" s="243" t="str">
        <f>IF(Glutamine!$E67&gt;0,Glutamine!H66,"")</f>
        <v/>
      </c>
      <c r="I75" s="243" t="str">
        <f>IF(Glutamine!$E67&gt;0,Glutamine!I66,"")</f>
        <v/>
      </c>
      <c r="J75" s="243" t="str">
        <f>IF(Glutamine!$E67&gt;0,Glutamine!J66,"")</f>
        <v/>
      </c>
      <c r="K75" s="243" t="str">
        <f>IF(Glutamine!$E67&gt;0,Glutamine!K66,"")</f>
        <v/>
      </c>
      <c r="L75" s="238" t="str">
        <f>IF(Glutamine!$E67&gt;0,Glutamine!L66,"")</f>
        <v/>
      </c>
      <c r="M75" s="238" t="str">
        <f>IF(Glutamine!$E67&gt;0,Glutamine!M66,"")</f>
        <v/>
      </c>
      <c r="N75" s="238" t="str">
        <f>IF(Glutamine!$E67&gt;0,Glutamine!N66,"")</f>
        <v/>
      </c>
      <c r="O75" s="238" t="str">
        <f>IF(Glutamine!$E67&gt;0,Glutamine!O66,"")</f>
        <v/>
      </c>
      <c r="P75" s="238" t="str">
        <f>IF(Glutamine!$E67&gt;0,Glutamine!P66,"")</f>
        <v/>
      </c>
      <c r="Q75" s="238" t="str">
        <f>IF(Glutamine!$E67&gt;0,Glutamine!Q66,"")</f>
        <v/>
      </c>
      <c r="R75" s="238" t="str">
        <f>IF(Glutamine!$E67&gt;0,Glutamine!R66,"")</f>
        <v/>
      </c>
      <c r="S75" s="238" t="str">
        <f>IF(Glutamine!$E67&gt;0,Glutamine!S66,"")</f>
        <v/>
      </c>
      <c r="T75" s="244" t="str">
        <f>IF(Glutamine!$E67&gt;0,Glutamine!T66+Glutamine!$E67*Glutamine!#REF!/'In Process Calc.'!$J69,"")</f>
        <v/>
      </c>
      <c r="U75" s="244" t="str">
        <f>IF(Glutamine!$E67&gt;0,Glutamine!U66+Glutamine!$E67*Glutamine!#REF!/'In Process Calc.'!$J69,"")</f>
        <v/>
      </c>
      <c r="V75" s="244" t="str">
        <f>IF(Glutamine!$E67&gt;0,Glutamine!V66+Glutamine!$E67*Glutamine!#REF!/'In Process Calc.'!$J69,"")</f>
        <v/>
      </c>
      <c r="W75" s="244" t="str">
        <f>IF(Glutamine!$E67&gt;0,Glutamine!W66+Glutamine!$E67*Glutamine!#REF!/'In Process Calc.'!$J69,"")</f>
        <v/>
      </c>
      <c r="X75" s="244" t="str">
        <f>IF(Glutamine!$E67&gt;0,Glutamine!X66+Glutamine!$E67*Glutamine!#REF!/'In Process Calc.'!$J69,"")</f>
        <v/>
      </c>
      <c r="Y75" s="244" t="str">
        <f>IF(Glutamine!$E67&gt;0,Glutamine!Y66+Glutamine!$E67*Glutamine!#REF!/'In Process Calc.'!$J69,"")</f>
        <v/>
      </c>
      <c r="Z75" s="244" t="str">
        <f>IF(Glutamine!$E67&gt;0,Glutamine!Z66+Glutamine!$E67*Glutamine!#REF!/'In Process Calc.'!$J69,"")</f>
        <v/>
      </c>
      <c r="AA75" s="244" t="str">
        <f>IF(Glutamine!$E67&gt;0,Glutamine!AA66+Glutamine!$E67*Glutamine!#REF!/'In Process Calc.'!$J69,"")</f>
        <v/>
      </c>
      <c r="AB75" s="244" t="str">
        <f>IF(Glutamine!$E67&gt;0,Glutamine!AB66+Glutamine!$E67*Glutamine!#REF!/'In Process Calc.'!$J69,"")</f>
        <v/>
      </c>
      <c r="AC75" s="244" t="str">
        <f>IF(Glutamine!$E67&gt;0,Glutamine!AC66+Glutamine!$E67*Glutamine!#REF!/'In Process Calc.'!$J69,"")</f>
        <v/>
      </c>
      <c r="AD75" s="244" t="str">
        <f>IF(Glutamine!$E67&gt;0,Glutamine!AD66+Glutamine!$E67*Glutamine!#REF!/'In Process Calc.'!$J69,"")</f>
        <v/>
      </c>
      <c r="AE75" s="244" t="str">
        <f>IF(Glutamine!$E67&gt;0,Glutamine!AE66+Glutamine!$E67*Glutamine!#REF!/'In Process Calc.'!$J69,"")</f>
        <v/>
      </c>
      <c r="AF75" s="244" t="str">
        <f>IF(Glutamine!$E67&gt;0,Glutamine!AF66+Glutamine!$E67*Glutamine!#REF!/'In Process Calc.'!$J69,"")</f>
        <v/>
      </c>
      <c r="AG75" s="244" t="str">
        <f>IF(Glutamine!$E67&gt;0,Glutamine!AG66+Glutamine!$E67*Glutamine!#REF!/'In Process Calc.'!$J69,"")</f>
        <v/>
      </c>
      <c r="AH75" s="244" t="str">
        <f>IF(Glutamine!$E67&gt;0,Glutamine!AH66+Glutamine!$E67*Glutamine!#REF!/'In Process Calc.'!$J69,"")</f>
        <v/>
      </c>
      <c r="AI75" s="244" t="str">
        <f>IF(Glutamine!$E67&gt;0,Glutamine!AI66+Glutamine!$E67*Glutamine!#REF!/'In Process Calc.'!$J69,"")</f>
        <v/>
      </c>
      <c r="AJ75" s="244" t="str">
        <f>IF(Glutamine!$E67&gt;0,Glutamine!AJ66+Glutamine!$E67*Glutamine!#REF!/'In Process Calc.'!$J69,"")</f>
        <v/>
      </c>
      <c r="AK75" s="244" t="str">
        <f>IF(Glutamine!$E67&gt;0,Glutamine!AK66+Glutamine!$E67*Glutamine!#REF!/'In Process Calc.'!$J69,"")</f>
        <v/>
      </c>
      <c r="AL75" s="244" t="str">
        <f>IF(Glutamine!$E67&gt;0,Glutamine!AL66+Glutamine!$E67*Glutamine!#REF!/'In Process Calc.'!$J69,"")</f>
        <v/>
      </c>
      <c r="AM75" s="244" t="str">
        <f>IF(Glutamine!$E67&gt;0,Glutamine!AM66+Glutamine!$E67*Glutamine!#REF!/'In Process Calc.'!$J69,"")</f>
        <v/>
      </c>
      <c r="AN75" s="244" t="str">
        <f>IF(Glutamine!$E67&gt;0,Glutamine!AN66+Glutamine!$E67*Glutamine!#REF!/'In Process Calc.'!$J69,"")</f>
        <v/>
      </c>
      <c r="AO75" s="244" t="str">
        <f>IF(Glutamine!$E67&gt;0,Glutamine!AO66+Glutamine!$E67*Glutamine!#REF!/'In Process Calc.'!$J69,"")</f>
        <v/>
      </c>
      <c r="AP75" s="244" t="str">
        <f>IF(Glutamine!$E67&gt;0,Glutamine!AP66+Glutamine!$E67*Glutamine!AQ66/'In Process Calc.'!$J69,"")</f>
        <v/>
      </c>
      <c r="AQ75" s="244" t="str">
        <f>IF(Glutamine!$E67&gt;0,Glutamine!#REF!+Glutamine!$E67*Glutamine!AR66/'In Process Calc.'!$J69,"")</f>
        <v/>
      </c>
      <c r="AR75" s="244" t="str">
        <f>IF(Glutamine!$E67&gt;0,Glutamine!#REF!,"")</f>
        <v/>
      </c>
      <c r="AS75" s="244" t="str">
        <f>IF(Glutamine!$E67&gt;0,Glutamine!#REF!,"")</f>
        <v/>
      </c>
      <c r="AT75" s="244" t="str">
        <f>IF(Glutamine!$E67&gt;0,Glutamine!#REF!,"")</f>
        <v/>
      </c>
      <c r="AU75" s="244" t="str">
        <f>IF(Glutamine!$E67&gt;0,Glutamine!#REF!,"")</f>
        <v/>
      </c>
      <c r="AV75" s="244" t="str">
        <f>IF(Glutamine!$E67&gt;0,Glutamine!#REF!,"")</f>
        <v/>
      </c>
      <c r="AW75" s="244" t="str">
        <f>IF(Glutamine!$E67&gt;0,Glutamine!#REF!,"")</f>
        <v/>
      </c>
      <c r="AX75" s="244" t="str">
        <f>IF(Glutamine!$E67&gt;0,Glutamine!#REF!,"")</f>
        <v/>
      </c>
      <c r="AY75" s="244" t="str">
        <f>IF(Glutamine!$E67&gt;0,Glutamine!#REF!,"")</f>
        <v/>
      </c>
      <c r="AZ75" s="244" t="str">
        <f>IF(Glutamine!$E67&gt;0,Glutamine!#REF!,"")</f>
        <v/>
      </c>
      <c r="BA75" s="244" t="str">
        <f>IF(Glutamine!$E67&gt;0,Glutamine!#REF!,"")</f>
        <v/>
      </c>
      <c r="BB75" s="244" t="str">
        <f>IF(Glutamine!$E67&gt;0,Glutamine!#REF!,"")</f>
        <v/>
      </c>
      <c r="BC75" s="244" t="str">
        <f>IF(Glutamine!$E67&gt;0,Glutamine!#REF!,"")</f>
        <v/>
      </c>
      <c r="BD75" s="244" t="str">
        <f>IF(Glutamine!$E67&gt;0,Glutamine!#REF!,"")</f>
        <v/>
      </c>
      <c r="BE75" s="244" t="str">
        <f>IF(Glutamine!$E67&gt;0,Glutamine!#REF!,"")</f>
        <v/>
      </c>
      <c r="BF75" s="244" t="str">
        <f>IF(Glutamine!$E67&gt;0,Glutamine!#REF!,"")</f>
        <v/>
      </c>
      <c r="BG75" s="244" t="str">
        <f>IF(Glutamine!$E67&gt;0,Glutamine!#REF!,"")</f>
        <v/>
      </c>
      <c r="BH75" s="244" t="str">
        <f>IF(Glutamine!$E67&gt;0,Glutamine!#REF!,"")</f>
        <v/>
      </c>
      <c r="BI75" s="244" t="str">
        <f>IF(Glutamine!$E67&gt;0,Glutamine!#REF!,"")</f>
        <v/>
      </c>
      <c r="BJ75" s="244" t="str">
        <f>IF(Glutamine!$E67&gt;0,Glutamine!#REF!,"")</f>
        <v/>
      </c>
      <c r="BK75" s="244" t="str">
        <f>IF(Glutamine!$E67&gt;0,Glutamine!#REF!,"")</f>
        <v/>
      </c>
      <c r="BL75" s="244" t="str">
        <f>IF(Glutamine!$E67&gt;0,Glutamine!#REF!,"")</f>
        <v/>
      </c>
      <c r="BM75" s="244" t="str">
        <f>IF(Glutamine!$E67&gt;0,Glutamine!#REF!,"")</f>
        <v/>
      </c>
      <c r="BN75" s="244" t="str">
        <f>IF(Glutamine!$E67&gt;0,'In Process Calc.'!B68,"")</f>
        <v/>
      </c>
      <c r="BO75" s="244" t="str">
        <f>IF(Glutamine!$E67&gt;0,'In Process Calc.'!C68,"")</f>
        <v/>
      </c>
    </row>
    <row r="76" spans="1:67">
      <c r="A76" s="238" t="str">
        <f>IF(Glutamine!$E68&gt;0,Glutamine!$B$1,"")</f>
        <v/>
      </c>
      <c r="B76" s="238" t="str">
        <f>IF(Glutamine!$E68&gt;0,Glutamine!A67+0.1,"")</f>
        <v/>
      </c>
      <c r="C76" s="242" t="str">
        <f>IF(Glutamine!$E68&gt;0,Glutamine!B67,"")</f>
        <v/>
      </c>
      <c r="D76" s="247" t="str">
        <f>IF(Glutamine!$E68&gt;0,Glutamine!C67,"")</f>
        <v/>
      </c>
      <c r="E76" s="238" t="str">
        <f>IF(Glutamine!$E68&gt;0,Glutamine!D67,"")</f>
        <v/>
      </c>
      <c r="F76" s="238" t="str">
        <f>IF(Glutamine!$E68&gt;0,Glutamine!E67,"")</f>
        <v/>
      </c>
      <c r="G76" s="238" t="str">
        <f>IF(Glutamine!$E68&gt;0,Glutamine!G67,"")</f>
        <v/>
      </c>
      <c r="H76" s="243" t="str">
        <f>IF(Glutamine!$E68&gt;0,Glutamine!H67,"")</f>
        <v/>
      </c>
      <c r="I76" s="243" t="str">
        <f>IF(Glutamine!$E68&gt;0,Glutamine!I67,"")</f>
        <v/>
      </c>
      <c r="J76" s="243" t="str">
        <f>IF(Glutamine!$E68&gt;0,Glutamine!J67,"")</f>
        <v/>
      </c>
      <c r="K76" s="243" t="str">
        <f>IF(Glutamine!$E68&gt;0,Glutamine!K67,"")</f>
        <v/>
      </c>
      <c r="L76" s="238" t="str">
        <f>IF(Glutamine!$E68&gt;0,Glutamine!L67,"")</f>
        <v/>
      </c>
      <c r="M76" s="238" t="str">
        <f>IF(Glutamine!$E68&gt;0,Glutamine!M67,"")</f>
        <v/>
      </c>
      <c r="N76" s="238" t="str">
        <f>IF(Glutamine!$E68&gt;0,Glutamine!N67,"")</f>
        <v/>
      </c>
      <c r="O76" s="238" t="str">
        <f>IF(Glutamine!$E68&gt;0,Glutamine!O67,"")</f>
        <v/>
      </c>
      <c r="P76" s="238" t="str">
        <f>IF(Glutamine!$E68&gt;0,Glutamine!P67,"")</f>
        <v/>
      </c>
      <c r="Q76" s="238" t="str">
        <f>IF(Glutamine!$E68&gt;0,Glutamine!Q67,"")</f>
        <v/>
      </c>
      <c r="R76" s="238" t="str">
        <f>IF(Glutamine!$E68&gt;0,Glutamine!R67,"")</f>
        <v/>
      </c>
      <c r="S76" s="238" t="str">
        <f>IF(Glutamine!$E68&gt;0,Glutamine!S67,"")</f>
        <v/>
      </c>
      <c r="T76" s="244" t="str">
        <f>IF(Glutamine!$E68&gt;0,Glutamine!T67+Glutamine!$E68*Glutamine!#REF!/'In Process Calc.'!$J70,"")</f>
        <v/>
      </c>
      <c r="U76" s="244" t="str">
        <f>IF(Glutamine!$E68&gt;0,Glutamine!U67+Glutamine!$E68*Glutamine!#REF!/'In Process Calc.'!$J70,"")</f>
        <v/>
      </c>
      <c r="V76" s="244" t="str">
        <f>IF(Glutamine!$E68&gt;0,Glutamine!V67+Glutamine!$E68*Glutamine!#REF!/'In Process Calc.'!$J70,"")</f>
        <v/>
      </c>
      <c r="W76" s="244" t="str">
        <f>IF(Glutamine!$E68&gt;0,Glutamine!W67+Glutamine!$E68*Glutamine!#REF!/'In Process Calc.'!$J70,"")</f>
        <v/>
      </c>
      <c r="X76" s="244" t="str">
        <f>IF(Glutamine!$E68&gt;0,Glutamine!X67+Glutamine!$E68*Glutamine!#REF!/'In Process Calc.'!$J70,"")</f>
        <v/>
      </c>
      <c r="Y76" s="244" t="str">
        <f>IF(Glutamine!$E68&gt;0,Glutamine!Y67+Glutamine!$E68*Glutamine!#REF!/'In Process Calc.'!$J70,"")</f>
        <v/>
      </c>
      <c r="Z76" s="244" t="str">
        <f>IF(Glutamine!$E68&gt;0,Glutamine!Z67+Glutamine!$E68*Glutamine!#REF!/'In Process Calc.'!$J70,"")</f>
        <v/>
      </c>
      <c r="AA76" s="244" t="str">
        <f>IF(Glutamine!$E68&gt;0,Glutamine!AA67+Glutamine!$E68*Glutamine!#REF!/'In Process Calc.'!$J70,"")</f>
        <v/>
      </c>
      <c r="AB76" s="244" t="str">
        <f>IF(Glutamine!$E68&gt;0,Glutamine!AB67+Glutamine!$E68*Glutamine!#REF!/'In Process Calc.'!$J70,"")</f>
        <v/>
      </c>
      <c r="AC76" s="244" t="str">
        <f>IF(Glutamine!$E68&gt;0,Glutamine!AC67+Glutamine!$E68*Glutamine!#REF!/'In Process Calc.'!$J70,"")</f>
        <v/>
      </c>
      <c r="AD76" s="244" t="str">
        <f>IF(Glutamine!$E68&gt;0,Glutamine!AD67+Glutamine!$E68*Glutamine!#REF!/'In Process Calc.'!$J70,"")</f>
        <v/>
      </c>
      <c r="AE76" s="244" t="str">
        <f>IF(Glutamine!$E68&gt;0,Glutamine!AE67+Glutamine!$E68*Glutamine!#REF!/'In Process Calc.'!$J70,"")</f>
        <v/>
      </c>
      <c r="AF76" s="244" t="str">
        <f>IF(Glutamine!$E68&gt;0,Glutamine!AF67+Glutamine!$E68*Glutamine!#REF!/'In Process Calc.'!$J70,"")</f>
        <v/>
      </c>
      <c r="AG76" s="244" t="str">
        <f>IF(Glutamine!$E68&gt;0,Glutamine!AG67+Glutamine!$E68*Glutamine!#REF!/'In Process Calc.'!$J70,"")</f>
        <v/>
      </c>
      <c r="AH76" s="244" t="str">
        <f>IF(Glutamine!$E68&gt;0,Glutamine!AH67+Glutamine!$E68*Glutamine!#REF!/'In Process Calc.'!$J70,"")</f>
        <v/>
      </c>
      <c r="AI76" s="244" t="str">
        <f>IF(Glutamine!$E68&gt;0,Glutamine!AI67+Glutamine!$E68*Glutamine!#REF!/'In Process Calc.'!$J70,"")</f>
        <v/>
      </c>
      <c r="AJ76" s="244" t="str">
        <f>IF(Glutamine!$E68&gt;0,Glutamine!AJ67+Glutamine!$E68*Glutamine!#REF!/'In Process Calc.'!$J70,"")</f>
        <v/>
      </c>
      <c r="AK76" s="244" t="str">
        <f>IF(Glutamine!$E68&gt;0,Glutamine!AK67+Glutamine!$E68*Glutamine!#REF!/'In Process Calc.'!$J70,"")</f>
        <v/>
      </c>
      <c r="AL76" s="244" t="str">
        <f>IF(Glutamine!$E68&gt;0,Glutamine!AL67+Glutamine!$E68*Glutamine!#REF!/'In Process Calc.'!$J70,"")</f>
        <v/>
      </c>
      <c r="AM76" s="244" t="str">
        <f>IF(Glutamine!$E68&gt;0,Glutamine!AM67+Glutamine!$E68*Glutamine!#REF!/'In Process Calc.'!$J70,"")</f>
        <v/>
      </c>
      <c r="AN76" s="244" t="str">
        <f>IF(Glutamine!$E68&gt;0,Glutamine!AN67+Glutamine!$E68*Glutamine!#REF!/'In Process Calc.'!$J70,"")</f>
        <v/>
      </c>
      <c r="AO76" s="244" t="str">
        <f>IF(Glutamine!$E68&gt;0,Glutamine!AO67+Glutamine!$E68*Glutamine!#REF!/'In Process Calc.'!$J70,"")</f>
        <v/>
      </c>
      <c r="AP76" s="244" t="str">
        <f>IF(Glutamine!$E68&gt;0,Glutamine!AP67+Glutamine!$E68*Glutamine!AQ67/'In Process Calc.'!$J70,"")</f>
        <v/>
      </c>
      <c r="AQ76" s="244" t="str">
        <f>IF(Glutamine!$E68&gt;0,Glutamine!#REF!+Glutamine!$E68*Glutamine!AR67/'In Process Calc.'!$J70,"")</f>
        <v/>
      </c>
      <c r="AR76" s="244" t="str">
        <f>IF(Glutamine!$E68&gt;0,Glutamine!#REF!,"")</f>
        <v/>
      </c>
      <c r="AS76" s="244" t="str">
        <f>IF(Glutamine!$E68&gt;0,Glutamine!#REF!,"")</f>
        <v/>
      </c>
      <c r="AT76" s="244" t="str">
        <f>IF(Glutamine!$E68&gt;0,Glutamine!#REF!,"")</f>
        <v/>
      </c>
      <c r="AU76" s="244" t="str">
        <f>IF(Glutamine!$E68&gt;0,Glutamine!#REF!,"")</f>
        <v/>
      </c>
      <c r="AV76" s="244" t="str">
        <f>IF(Glutamine!$E68&gt;0,Glutamine!#REF!,"")</f>
        <v/>
      </c>
      <c r="AW76" s="244" t="str">
        <f>IF(Glutamine!$E68&gt;0,Glutamine!#REF!,"")</f>
        <v/>
      </c>
      <c r="AX76" s="244" t="str">
        <f>IF(Glutamine!$E68&gt;0,Glutamine!#REF!,"")</f>
        <v/>
      </c>
      <c r="AY76" s="244" t="str">
        <f>IF(Glutamine!$E68&gt;0,Glutamine!#REF!,"")</f>
        <v/>
      </c>
      <c r="AZ76" s="244" t="str">
        <f>IF(Glutamine!$E68&gt;0,Glutamine!#REF!,"")</f>
        <v/>
      </c>
      <c r="BA76" s="244" t="str">
        <f>IF(Glutamine!$E68&gt;0,Glutamine!#REF!,"")</f>
        <v/>
      </c>
      <c r="BB76" s="244" t="str">
        <f>IF(Glutamine!$E68&gt;0,Glutamine!#REF!,"")</f>
        <v/>
      </c>
      <c r="BC76" s="244" t="str">
        <f>IF(Glutamine!$E68&gt;0,Glutamine!#REF!,"")</f>
        <v/>
      </c>
      <c r="BD76" s="244" t="str">
        <f>IF(Glutamine!$E68&gt;0,Glutamine!#REF!,"")</f>
        <v/>
      </c>
      <c r="BE76" s="244" t="str">
        <f>IF(Glutamine!$E68&gt;0,Glutamine!#REF!,"")</f>
        <v/>
      </c>
      <c r="BF76" s="244" t="str">
        <f>IF(Glutamine!$E68&gt;0,Glutamine!#REF!,"")</f>
        <v/>
      </c>
      <c r="BG76" s="244" t="str">
        <f>IF(Glutamine!$E68&gt;0,Glutamine!#REF!,"")</f>
        <v/>
      </c>
      <c r="BH76" s="244" t="str">
        <f>IF(Glutamine!$E68&gt;0,Glutamine!#REF!,"")</f>
        <v/>
      </c>
      <c r="BI76" s="244" t="str">
        <f>IF(Glutamine!$E68&gt;0,Glutamine!#REF!,"")</f>
        <v/>
      </c>
      <c r="BJ76" s="244" t="str">
        <f>IF(Glutamine!$E68&gt;0,Glutamine!#REF!,"")</f>
        <v/>
      </c>
      <c r="BK76" s="244" t="str">
        <f>IF(Glutamine!$E68&gt;0,Glutamine!#REF!,"")</f>
        <v/>
      </c>
      <c r="BL76" s="244" t="str">
        <f>IF(Glutamine!$E68&gt;0,Glutamine!#REF!,"")</f>
        <v/>
      </c>
      <c r="BM76" s="244" t="str">
        <f>IF(Glutamine!$E68&gt;0,Glutamine!#REF!,"")</f>
        <v/>
      </c>
      <c r="BN76" s="244" t="str">
        <f>IF(Glutamine!$E68&gt;0,'In Process Calc.'!B69,"")</f>
        <v/>
      </c>
      <c r="BO76" s="244" t="str">
        <f>IF(Glutamine!$E68&gt;0,'In Process Calc.'!C69,"")</f>
        <v/>
      </c>
    </row>
    <row r="77" spans="1:67">
      <c r="A77" s="238" t="str">
        <f>IF(Glutamine!$E69&gt;0,Glutamine!$B$1,"")</f>
        <v/>
      </c>
      <c r="B77" s="238" t="str">
        <f>IF(Glutamine!$E69&gt;0,Glutamine!A68+0.1,"")</f>
        <v/>
      </c>
      <c r="C77" s="242" t="str">
        <f>IF(Glutamine!$E69&gt;0,Glutamine!B68,"")</f>
        <v/>
      </c>
      <c r="D77" s="247" t="str">
        <f>IF(Glutamine!$E69&gt;0,Glutamine!C68,"")</f>
        <v/>
      </c>
      <c r="E77" s="238" t="str">
        <f>IF(Glutamine!$E69&gt;0,Glutamine!D68,"")</f>
        <v/>
      </c>
      <c r="F77" s="238" t="str">
        <f>IF(Glutamine!$E69&gt;0,Glutamine!E68,"")</f>
        <v/>
      </c>
      <c r="G77" s="238" t="str">
        <f>IF(Glutamine!$E69&gt;0,Glutamine!G68,"")</f>
        <v/>
      </c>
      <c r="H77" s="243" t="str">
        <f>IF(Glutamine!$E69&gt;0,Glutamine!H68,"")</f>
        <v/>
      </c>
      <c r="I77" s="243" t="str">
        <f>IF(Glutamine!$E69&gt;0,Glutamine!I68,"")</f>
        <v/>
      </c>
      <c r="J77" s="243" t="str">
        <f>IF(Glutamine!$E69&gt;0,Glutamine!J68,"")</f>
        <v/>
      </c>
      <c r="K77" s="243" t="str">
        <f>IF(Glutamine!$E69&gt;0,Glutamine!K68,"")</f>
        <v/>
      </c>
      <c r="L77" s="238" t="str">
        <f>IF(Glutamine!$E69&gt;0,Glutamine!L68,"")</f>
        <v/>
      </c>
      <c r="M77" s="238" t="str">
        <f>IF(Glutamine!$E69&gt;0,Glutamine!M68,"")</f>
        <v/>
      </c>
      <c r="N77" s="238" t="str">
        <f>IF(Glutamine!$E69&gt;0,Glutamine!N68,"")</f>
        <v/>
      </c>
      <c r="O77" s="238" t="str">
        <f>IF(Glutamine!$E69&gt;0,Glutamine!O68,"")</f>
        <v/>
      </c>
      <c r="P77" s="238" t="str">
        <f>IF(Glutamine!$E69&gt;0,Glutamine!P68,"")</f>
        <v/>
      </c>
      <c r="Q77" s="238" t="str">
        <f>IF(Glutamine!$E69&gt;0,Glutamine!Q68,"")</f>
        <v/>
      </c>
      <c r="R77" s="238" t="str">
        <f>IF(Glutamine!$E69&gt;0,Glutamine!R68,"")</f>
        <v/>
      </c>
      <c r="S77" s="238" t="str">
        <f>IF(Glutamine!$E69&gt;0,Glutamine!S68,"")</f>
        <v/>
      </c>
      <c r="T77" s="244" t="str">
        <f>IF(Glutamine!$E69&gt;0,Glutamine!T68+Glutamine!$E69*Glutamine!#REF!/'In Process Calc.'!$J71,"")</f>
        <v/>
      </c>
      <c r="U77" s="244" t="str">
        <f>IF(Glutamine!$E69&gt;0,Glutamine!U68+Glutamine!$E69*Glutamine!#REF!/'In Process Calc.'!$J71,"")</f>
        <v/>
      </c>
      <c r="V77" s="244" t="str">
        <f>IF(Glutamine!$E69&gt;0,Glutamine!V68+Glutamine!$E69*Glutamine!#REF!/'In Process Calc.'!$J71,"")</f>
        <v/>
      </c>
      <c r="W77" s="244" t="str">
        <f>IF(Glutamine!$E69&gt;0,Glutamine!W68+Glutamine!$E69*Glutamine!#REF!/'In Process Calc.'!$J71,"")</f>
        <v/>
      </c>
      <c r="X77" s="244" t="str">
        <f>IF(Glutamine!$E69&gt;0,Glutamine!X68+Glutamine!$E69*Glutamine!#REF!/'In Process Calc.'!$J71,"")</f>
        <v/>
      </c>
      <c r="Y77" s="244" t="str">
        <f>IF(Glutamine!$E69&gt;0,Glutamine!Y68+Glutamine!$E69*Glutamine!#REF!/'In Process Calc.'!$J71,"")</f>
        <v/>
      </c>
      <c r="Z77" s="244" t="str">
        <f>IF(Glutamine!$E69&gt;0,Glutamine!Z68+Glutamine!$E69*Glutamine!#REF!/'In Process Calc.'!$J71,"")</f>
        <v/>
      </c>
      <c r="AA77" s="244" t="str">
        <f>IF(Glutamine!$E69&gt;0,Glutamine!AA68+Glutamine!$E69*Glutamine!#REF!/'In Process Calc.'!$J71,"")</f>
        <v/>
      </c>
      <c r="AB77" s="244" t="str">
        <f>IF(Glutamine!$E69&gt;0,Glutamine!AB68+Glutamine!$E69*Glutamine!#REF!/'In Process Calc.'!$J71,"")</f>
        <v/>
      </c>
      <c r="AC77" s="244" t="str">
        <f>IF(Glutamine!$E69&gt;0,Glutamine!AC68+Glutamine!$E69*Glutamine!#REF!/'In Process Calc.'!$J71,"")</f>
        <v/>
      </c>
      <c r="AD77" s="244" t="str">
        <f>IF(Glutamine!$E69&gt;0,Glutamine!AD68+Glutamine!$E69*Glutamine!#REF!/'In Process Calc.'!$J71,"")</f>
        <v/>
      </c>
      <c r="AE77" s="244" t="str">
        <f>IF(Glutamine!$E69&gt;0,Glutamine!AE68+Glutamine!$E69*Glutamine!#REF!/'In Process Calc.'!$J71,"")</f>
        <v/>
      </c>
      <c r="AF77" s="244" t="str">
        <f>IF(Glutamine!$E69&gt;0,Glutamine!AF68+Glutamine!$E69*Glutamine!#REF!/'In Process Calc.'!$J71,"")</f>
        <v/>
      </c>
      <c r="AG77" s="244" t="str">
        <f>IF(Glutamine!$E69&gt;0,Glutamine!AG68+Glutamine!$E69*Glutamine!#REF!/'In Process Calc.'!$J71,"")</f>
        <v/>
      </c>
      <c r="AH77" s="244" t="str">
        <f>IF(Glutamine!$E69&gt;0,Glutamine!AH68+Glutamine!$E69*Glutamine!#REF!/'In Process Calc.'!$J71,"")</f>
        <v/>
      </c>
      <c r="AI77" s="244" t="str">
        <f>IF(Glutamine!$E69&gt;0,Glutamine!AI68+Glutamine!$E69*Glutamine!#REF!/'In Process Calc.'!$J71,"")</f>
        <v/>
      </c>
      <c r="AJ77" s="244" t="str">
        <f>IF(Glutamine!$E69&gt;0,Glutamine!AJ68+Glutamine!$E69*Glutamine!#REF!/'In Process Calc.'!$J71,"")</f>
        <v/>
      </c>
      <c r="AK77" s="244" t="str">
        <f>IF(Glutamine!$E69&gt;0,Glutamine!AK68+Glutamine!$E69*Glutamine!#REF!/'In Process Calc.'!$J71,"")</f>
        <v/>
      </c>
      <c r="AL77" s="244" t="str">
        <f>IF(Glutamine!$E69&gt;0,Glutamine!AL68+Glutamine!$E69*Glutamine!#REF!/'In Process Calc.'!$J71,"")</f>
        <v/>
      </c>
      <c r="AM77" s="244" t="str">
        <f>IF(Glutamine!$E69&gt;0,Glutamine!AM68+Glutamine!$E69*Glutamine!#REF!/'In Process Calc.'!$J71,"")</f>
        <v/>
      </c>
      <c r="AN77" s="244" t="str">
        <f>IF(Glutamine!$E69&gt;0,Glutamine!AN68+Glutamine!$E69*Glutamine!#REF!/'In Process Calc.'!$J71,"")</f>
        <v/>
      </c>
      <c r="AO77" s="244" t="str">
        <f>IF(Glutamine!$E69&gt;0,Glutamine!AO68+Glutamine!$E69*Glutamine!#REF!/'In Process Calc.'!$J71,"")</f>
        <v/>
      </c>
      <c r="AP77" s="244" t="str">
        <f>IF(Glutamine!$E69&gt;0,Glutamine!AP68+Glutamine!$E69*Glutamine!AQ68/'In Process Calc.'!$J71,"")</f>
        <v/>
      </c>
      <c r="AQ77" s="244" t="str">
        <f>IF(Glutamine!$E69&gt;0,Glutamine!#REF!+Glutamine!$E69*Glutamine!AR68/'In Process Calc.'!$J71,"")</f>
        <v/>
      </c>
      <c r="AR77" s="244" t="str">
        <f>IF(Glutamine!$E69&gt;0,Glutamine!#REF!,"")</f>
        <v/>
      </c>
      <c r="AS77" s="244" t="str">
        <f>IF(Glutamine!$E69&gt;0,Glutamine!#REF!,"")</f>
        <v/>
      </c>
      <c r="AT77" s="244" t="str">
        <f>IF(Glutamine!$E69&gt;0,Glutamine!#REF!,"")</f>
        <v/>
      </c>
      <c r="AU77" s="244" t="str">
        <f>IF(Glutamine!$E69&gt;0,Glutamine!#REF!,"")</f>
        <v/>
      </c>
      <c r="AV77" s="244" t="str">
        <f>IF(Glutamine!$E69&gt;0,Glutamine!#REF!,"")</f>
        <v/>
      </c>
      <c r="AW77" s="244" t="str">
        <f>IF(Glutamine!$E69&gt;0,Glutamine!#REF!,"")</f>
        <v/>
      </c>
      <c r="AX77" s="244" t="str">
        <f>IF(Glutamine!$E69&gt;0,Glutamine!#REF!,"")</f>
        <v/>
      </c>
      <c r="AY77" s="244" t="str">
        <f>IF(Glutamine!$E69&gt;0,Glutamine!#REF!,"")</f>
        <v/>
      </c>
      <c r="AZ77" s="244" t="str">
        <f>IF(Glutamine!$E69&gt;0,Glutamine!#REF!,"")</f>
        <v/>
      </c>
      <c r="BA77" s="244" t="str">
        <f>IF(Glutamine!$E69&gt;0,Glutamine!#REF!,"")</f>
        <v/>
      </c>
      <c r="BB77" s="244" t="str">
        <f>IF(Glutamine!$E69&gt;0,Glutamine!#REF!,"")</f>
        <v/>
      </c>
      <c r="BC77" s="244" t="str">
        <f>IF(Glutamine!$E69&gt;0,Glutamine!#REF!,"")</f>
        <v/>
      </c>
      <c r="BD77" s="244" t="str">
        <f>IF(Glutamine!$E69&gt;0,Glutamine!#REF!,"")</f>
        <v/>
      </c>
      <c r="BE77" s="244" t="str">
        <f>IF(Glutamine!$E69&gt;0,Glutamine!#REF!,"")</f>
        <v/>
      </c>
      <c r="BF77" s="244" t="str">
        <f>IF(Glutamine!$E69&gt;0,Glutamine!#REF!,"")</f>
        <v/>
      </c>
      <c r="BG77" s="244" t="str">
        <f>IF(Glutamine!$E69&gt;0,Glutamine!#REF!,"")</f>
        <v/>
      </c>
      <c r="BH77" s="244" t="str">
        <f>IF(Glutamine!$E69&gt;0,Glutamine!#REF!,"")</f>
        <v/>
      </c>
      <c r="BI77" s="244" t="str">
        <f>IF(Glutamine!$E69&gt;0,Glutamine!#REF!,"")</f>
        <v/>
      </c>
      <c r="BJ77" s="244" t="str">
        <f>IF(Glutamine!$E69&gt;0,Glutamine!#REF!,"")</f>
        <v/>
      </c>
      <c r="BK77" s="244" t="str">
        <f>IF(Glutamine!$E69&gt;0,Glutamine!#REF!,"")</f>
        <v/>
      </c>
      <c r="BL77" s="244" t="str">
        <f>IF(Glutamine!$E69&gt;0,Glutamine!#REF!,"")</f>
        <v/>
      </c>
      <c r="BM77" s="244" t="str">
        <f>IF(Glutamine!$E69&gt;0,Glutamine!#REF!,"")</f>
        <v/>
      </c>
      <c r="BN77" s="244" t="str">
        <f>IF(Glutamine!$E69&gt;0,'In Process Calc.'!B70,"")</f>
        <v/>
      </c>
      <c r="BO77" s="244" t="str">
        <f>IF(Glutamine!$E69&gt;0,'In Process Calc.'!C70,"")</f>
        <v/>
      </c>
    </row>
    <row r="78" spans="1:67">
      <c r="A78" s="238" t="str">
        <f>IF(Glutamine!$E70&gt;0,Glutamine!$B$1,"")</f>
        <v/>
      </c>
      <c r="B78" s="238" t="str">
        <f>IF(Glutamine!$E70&gt;0,Glutamine!A69+0.1,"")</f>
        <v/>
      </c>
      <c r="C78" s="242" t="str">
        <f>IF(Glutamine!$E70&gt;0,Glutamine!B69,"")</f>
        <v/>
      </c>
      <c r="D78" s="247" t="str">
        <f>IF(Glutamine!$E70&gt;0,Glutamine!C69,"")</f>
        <v/>
      </c>
      <c r="E78" s="238" t="str">
        <f>IF(Glutamine!$E70&gt;0,Glutamine!D69,"")</f>
        <v/>
      </c>
      <c r="F78" s="238" t="str">
        <f>IF(Glutamine!$E70&gt;0,Glutamine!E69,"")</f>
        <v/>
      </c>
      <c r="G78" s="238" t="str">
        <f>IF(Glutamine!$E70&gt;0,Glutamine!G69,"")</f>
        <v/>
      </c>
      <c r="H78" s="243" t="str">
        <f>IF(Glutamine!$E70&gt;0,Glutamine!H69,"")</f>
        <v/>
      </c>
      <c r="I78" s="243" t="str">
        <f>IF(Glutamine!$E70&gt;0,Glutamine!I69,"")</f>
        <v/>
      </c>
      <c r="J78" s="243" t="str">
        <f>IF(Glutamine!$E70&gt;0,Glutamine!J69,"")</f>
        <v/>
      </c>
      <c r="K78" s="243" t="str">
        <f>IF(Glutamine!$E70&gt;0,Glutamine!K69,"")</f>
        <v/>
      </c>
      <c r="L78" s="238" t="str">
        <f>IF(Glutamine!$E70&gt;0,Glutamine!L69,"")</f>
        <v/>
      </c>
      <c r="M78" s="238" t="str">
        <f>IF(Glutamine!$E70&gt;0,Glutamine!M69,"")</f>
        <v/>
      </c>
      <c r="N78" s="238" t="str">
        <f>IF(Glutamine!$E70&gt;0,Glutamine!N69,"")</f>
        <v/>
      </c>
      <c r="O78" s="238" t="str">
        <f>IF(Glutamine!$E70&gt;0,Glutamine!O69,"")</f>
        <v/>
      </c>
      <c r="P78" s="238" t="str">
        <f>IF(Glutamine!$E70&gt;0,Glutamine!P69,"")</f>
        <v/>
      </c>
      <c r="Q78" s="238" t="str">
        <f>IF(Glutamine!$E70&gt;0,Glutamine!Q69,"")</f>
        <v/>
      </c>
      <c r="R78" s="238" t="str">
        <f>IF(Glutamine!$E70&gt;0,Glutamine!R69,"")</f>
        <v/>
      </c>
      <c r="S78" s="238" t="str">
        <f>IF(Glutamine!$E70&gt;0,Glutamine!S69,"")</f>
        <v/>
      </c>
      <c r="T78" s="244" t="str">
        <f>IF(Glutamine!$E70&gt;0,Glutamine!T69+Glutamine!$E70*Glutamine!#REF!/'In Process Calc.'!$J72,"")</f>
        <v/>
      </c>
      <c r="U78" s="244" t="str">
        <f>IF(Glutamine!$E70&gt;0,Glutamine!U69+Glutamine!$E70*Glutamine!#REF!/'In Process Calc.'!$J72,"")</f>
        <v/>
      </c>
      <c r="V78" s="244" t="str">
        <f>IF(Glutamine!$E70&gt;0,Glutamine!V69+Glutamine!$E70*Glutamine!#REF!/'In Process Calc.'!$J72,"")</f>
        <v/>
      </c>
      <c r="W78" s="244" t="str">
        <f>IF(Glutamine!$E70&gt;0,Glutamine!W69+Glutamine!$E70*Glutamine!#REF!/'In Process Calc.'!$J72,"")</f>
        <v/>
      </c>
      <c r="X78" s="244" t="str">
        <f>IF(Glutamine!$E70&gt;0,Glutamine!X69+Glutamine!$E70*Glutamine!#REF!/'In Process Calc.'!$J72,"")</f>
        <v/>
      </c>
      <c r="Y78" s="244" t="str">
        <f>IF(Glutamine!$E70&gt;0,Glutamine!Y69+Glutamine!$E70*Glutamine!#REF!/'In Process Calc.'!$J72,"")</f>
        <v/>
      </c>
      <c r="Z78" s="244" t="str">
        <f>IF(Glutamine!$E70&gt;0,Glutamine!Z69+Glutamine!$E70*Glutamine!#REF!/'In Process Calc.'!$J72,"")</f>
        <v/>
      </c>
      <c r="AA78" s="244" t="str">
        <f>IF(Glutamine!$E70&gt;0,Glutamine!AA69+Glutamine!$E70*Glutamine!#REF!/'In Process Calc.'!$J72,"")</f>
        <v/>
      </c>
      <c r="AB78" s="244" t="str">
        <f>IF(Glutamine!$E70&gt;0,Glutamine!AB69+Glutamine!$E70*Glutamine!#REF!/'In Process Calc.'!$J72,"")</f>
        <v/>
      </c>
      <c r="AC78" s="244" t="str">
        <f>IF(Glutamine!$E70&gt;0,Glutamine!AC69+Glutamine!$E70*Glutamine!#REF!/'In Process Calc.'!$J72,"")</f>
        <v/>
      </c>
      <c r="AD78" s="244" t="str">
        <f>IF(Glutamine!$E70&gt;0,Glutamine!AD69+Glutamine!$E70*Glutamine!#REF!/'In Process Calc.'!$J72,"")</f>
        <v/>
      </c>
      <c r="AE78" s="244" t="str">
        <f>IF(Glutamine!$E70&gt;0,Glutamine!AE69+Glutamine!$E70*Glutamine!#REF!/'In Process Calc.'!$J72,"")</f>
        <v/>
      </c>
      <c r="AF78" s="244" t="str">
        <f>IF(Glutamine!$E70&gt;0,Glutamine!AF69+Glutamine!$E70*Glutamine!#REF!/'In Process Calc.'!$J72,"")</f>
        <v/>
      </c>
      <c r="AG78" s="244" t="str">
        <f>IF(Glutamine!$E70&gt;0,Glutamine!AG69+Glutamine!$E70*Glutamine!#REF!/'In Process Calc.'!$J72,"")</f>
        <v/>
      </c>
      <c r="AH78" s="244" t="str">
        <f>IF(Glutamine!$E70&gt;0,Glutamine!AH69+Glutamine!$E70*Glutamine!#REF!/'In Process Calc.'!$J72,"")</f>
        <v/>
      </c>
      <c r="AI78" s="244" t="str">
        <f>IF(Glutamine!$E70&gt;0,Glutamine!AI69+Glutamine!$E70*Glutamine!#REF!/'In Process Calc.'!$J72,"")</f>
        <v/>
      </c>
      <c r="AJ78" s="244" t="str">
        <f>IF(Glutamine!$E70&gt;0,Glutamine!AJ69+Glutamine!$E70*Glutamine!#REF!/'In Process Calc.'!$J72,"")</f>
        <v/>
      </c>
      <c r="AK78" s="244" t="str">
        <f>IF(Glutamine!$E70&gt;0,Glutamine!AK69+Glutamine!$E70*Glutamine!#REF!/'In Process Calc.'!$J72,"")</f>
        <v/>
      </c>
      <c r="AL78" s="244" t="str">
        <f>IF(Glutamine!$E70&gt;0,Glutamine!AL69+Glutamine!$E70*Glutamine!#REF!/'In Process Calc.'!$J72,"")</f>
        <v/>
      </c>
      <c r="AM78" s="244" t="str">
        <f>IF(Glutamine!$E70&gt;0,Glutamine!AM69+Glutamine!$E70*Glutamine!#REF!/'In Process Calc.'!$J72,"")</f>
        <v/>
      </c>
      <c r="AN78" s="244" t="str">
        <f>IF(Glutamine!$E70&gt;0,Glutamine!AN69+Glutamine!$E70*Glutamine!#REF!/'In Process Calc.'!$J72,"")</f>
        <v/>
      </c>
      <c r="AO78" s="244" t="str">
        <f>IF(Glutamine!$E70&gt;0,Glutamine!AO69+Glutamine!$E70*Glutamine!#REF!/'In Process Calc.'!$J72,"")</f>
        <v/>
      </c>
      <c r="AP78" s="244" t="str">
        <f>IF(Glutamine!$E70&gt;0,Glutamine!AP69+Glutamine!$E70*Glutamine!AQ69/'In Process Calc.'!$J72,"")</f>
        <v/>
      </c>
      <c r="AQ78" s="244" t="str">
        <f>IF(Glutamine!$E70&gt;0,Glutamine!#REF!+Glutamine!$E70*Glutamine!AR69/'In Process Calc.'!$J72,"")</f>
        <v/>
      </c>
      <c r="AR78" s="244" t="str">
        <f>IF(Glutamine!$E70&gt;0,Glutamine!#REF!,"")</f>
        <v/>
      </c>
      <c r="AS78" s="244" t="str">
        <f>IF(Glutamine!$E70&gt;0,Glutamine!#REF!,"")</f>
        <v/>
      </c>
      <c r="AT78" s="244" t="str">
        <f>IF(Glutamine!$E70&gt;0,Glutamine!#REF!,"")</f>
        <v/>
      </c>
      <c r="AU78" s="244" t="str">
        <f>IF(Glutamine!$E70&gt;0,Glutamine!#REF!,"")</f>
        <v/>
      </c>
      <c r="AV78" s="244" t="str">
        <f>IF(Glutamine!$E70&gt;0,Glutamine!#REF!,"")</f>
        <v/>
      </c>
      <c r="AW78" s="244" t="str">
        <f>IF(Glutamine!$E70&gt;0,Glutamine!#REF!,"")</f>
        <v/>
      </c>
      <c r="AX78" s="244" t="str">
        <f>IF(Glutamine!$E70&gt;0,Glutamine!#REF!,"")</f>
        <v/>
      </c>
      <c r="AY78" s="244" t="str">
        <f>IF(Glutamine!$E70&gt;0,Glutamine!#REF!,"")</f>
        <v/>
      </c>
      <c r="AZ78" s="244" t="str">
        <f>IF(Glutamine!$E70&gt;0,Glutamine!#REF!,"")</f>
        <v/>
      </c>
      <c r="BA78" s="244" t="str">
        <f>IF(Glutamine!$E70&gt;0,Glutamine!#REF!,"")</f>
        <v/>
      </c>
      <c r="BB78" s="244" t="str">
        <f>IF(Glutamine!$E70&gt;0,Glutamine!#REF!,"")</f>
        <v/>
      </c>
      <c r="BC78" s="244" t="str">
        <f>IF(Glutamine!$E70&gt;0,Glutamine!#REF!,"")</f>
        <v/>
      </c>
      <c r="BD78" s="244" t="str">
        <f>IF(Glutamine!$E70&gt;0,Glutamine!#REF!,"")</f>
        <v/>
      </c>
      <c r="BE78" s="244" t="str">
        <f>IF(Glutamine!$E70&gt;0,Glutamine!#REF!,"")</f>
        <v/>
      </c>
      <c r="BF78" s="244" t="str">
        <f>IF(Glutamine!$E70&gt;0,Glutamine!#REF!,"")</f>
        <v/>
      </c>
      <c r="BG78" s="244" t="str">
        <f>IF(Glutamine!$E70&gt;0,Glutamine!#REF!,"")</f>
        <v/>
      </c>
      <c r="BH78" s="244" t="str">
        <f>IF(Glutamine!$E70&gt;0,Glutamine!#REF!,"")</f>
        <v/>
      </c>
      <c r="BI78" s="244" t="str">
        <f>IF(Glutamine!$E70&gt;0,Glutamine!#REF!,"")</f>
        <v/>
      </c>
      <c r="BJ78" s="244" t="str">
        <f>IF(Glutamine!$E70&gt;0,Glutamine!#REF!,"")</f>
        <v/>
      </c>
      <c r="BK78" s="244" t="str">
        <f>IF(Glutamine!$E70&gt;0,Glutamine!#REF!,"")</f>
        <v/>
      </c>
      <c r="BL78" s="244" t="str">
        <f>IF(Glutamine!$E70&gt;0,Glutamine!#REF!,"")</f>
        <v/>
      </c>
      <c r="BM78" s="244" t="str">
        <f>IF(Glutamine!$E70&gt;0,Glutamine!#REF!,"")</f>
        <v/>
      </c>
      <c r="BN78" s="244" t="str">
        <f>IF(Glutamine!$E70&gt;0,'In Process Calc.'!B71,"")</f>
        <v/>
      </c>
      <c r="BO78" s="244" t="str">
        <f>IF(Glutamine!$E70&gt;0,'In Process Calc.'!C71,"")</f>
        <v/>
      </c>
    </row>
    <row r="79" spans="1:67">
      <c r="A79" s="238" t="str">
        <f>IF(Glutamine!$E71&gt;0,Glutamine!$B$1,"")</f>
        <v/>
      </c>
      <c r="B79" s="238" t="str">
        <f>IF(Glutamine!$E71&gt;0,Glutamine!A70+0.1,"")</f>
        <v/>
      </c>
      <c r="C79" s="242" t="str">
        <f>IF(Glutamine!$E71&gt;0,Glutamine!B70,"")</f>
        <v/>
      </c>
      <c r="D79" s="247" t="str">
        <f>IF(Glutamine!$E71&gt;0,Glutamine!C70,"")</f>
        <v/>
      </c>
      <c r="E79" s="238" t="str">
        <f>IF(Glutamine!$E71&gt;0,Glutamine!D70,"")</f>
        <v/>
      </c>
      <c r="F79" s="238" t="str">
        <f>IF(Glutamine!$E71&gt;0,Glutamine!E70,"")</f>
        <v/>
      </c>
      <c r="G79" s="238" t="str">
        <f>IF(Glutamine!$E71&gt;0,Glutamine!G70,"")</f>
        <v/>
      </c>
      <c r="H79" s="243" t="str">
        <f>IF(Glutamine!$E71&gt;0,Glutamine!H70,"")</f>
        <v/>
      </c>
      <c r="I79" s="243" t="str">
        <f>IF(Glutamine!$E71&gt;0,Glutamine!I70,"")</f>
        <v/>
      </c>
      <c r="J79" s="243" t="str">
        <f>IF(Glutamine!$E71&gt;0,Glutamine!J70,"")</f>
        <v/>
      </c>
      <c r="K79" s="243" t="str">
        <f>IF(Glutamine!$E71&gt;0,Glutamine!K70,"")</f>
        <v/>
      </c>
      <c r="L79" s="238" t="str">
        <f>IF(Glutamine!$E71&gt;0,Glutamine!L70,"")</f>
        <v/>
      </c>
      <c r="M79" s="238" t="str">
        <f>IF(Glutamine!$E71&gt;0,Glutamine!M70,"")</f>
        <v/>
      </c>
      <c r="N79" s="238" t="str">
        <f>IF(Glutamine!$E71&gt;0,Glutamine!N70,"")</f>
        <v/>
      </c>
      <c r="O79" s="238" t="str">
        <f>IF(Glutamine!$E71&gt;0,Glutamine!O70,"")</f>
        <v/>
      </c>
      <c r="P79" s="238" t="str">
        <f>IF(Glutamine!$E71&gt;0,Glutamine!P70,"")</f>
        <v/>
      </c>
      <c r="Q79" s="238" t="str">
        <f>IF(Glutamine!$E71&gt;0,Glutamine!Q70,"")</f>
        <v/>
      </c>
      <c r="R79" s="238" t="str">
        <f>IF(Glutamine!$E71&gt;0,Glutamine!R70,"")</f>
        <v/>
      </c>
      <c r="S79" s="238" t="str">
        <f>IF(Glutamine!$E71&gt;0,Glutamine!S70,"")</f>
        <v/>
      </c>
      <c r="T79" s="244" t="str">
        <f>IF(Glutamine!$E71&gt;0,Glutamine!T70+Glutamine!$E71*Glutamine!#REF!/'In Process Calc.'!$J73,"")</f>
        <v/>
      </c>
      <c r="U79" s="244" t="str">
        <f>IF(Glutamine!$E71&gt;0,Glutamine!U70+Glutamine!$E71*Glutamine!#REF!/'In Process Calc.'!$J73,"")</f>
        <v/>
      </c>
      <c r="V79" s="244" t="str">
        <f>IF(Glutamine!$E71&gt;0,Glutamine!V70+Glutamine!$E71*Glutamine!#REF!/'In Process Calc.'!$J73,"")</f>
        <v/>
      </c>
      <c r="W79" s="244" t="str">
        <f>IF(Glutamine!$E71&gt;0,Glutamine!W70+Glutamine!$E71*Glutamine!#REF!/'In Process Calc.'!$J73,"")</f>
        <v/>
      </c>
      <c r="X79" s="244" t="str">
        <f>IF(Glutamine!$E71&gt;0,Glutamine!X70+Glutamine!$E71*Glutamine!#REF!/'In Process Calc.'!$J73,"")</f>
        <v/>
      </c>
      <c r="Y79" s="244" t="str">
        <f>IF(Glutamine!$E71&gt;0,Glutamine!Y70+Glutamine!$E71*Glutamine!#REF!/'In Process Calc.'!$J73,"")</f>
        <v/>
      </c>
      <c r="Z79" s="244" t="str">
        <f>IF(Glutamine!$E71&gt;0,Glutamine!Z70+Glutamine!$E71*Glutamine!#REF!/'In Process Calc.'!$J73,"")</f>
        <v/>
      </c>
      <c r="AA79" s="244" t="str">
        <f>IF(Glutamine!$E71&gt;0,Glutamine!AA70+Glutamine!$E71*Glutamine!#REF!/'In Process Calc.'!$J73,"")</f>
        <v/>
      </c>
      <c r="AB79" s="244" t="str">
        <f>IF(Glutamine!$E71&gt;0,Glutamine!AB70+Glutamine!$E71*Glutamine!#REF!/'In Process Calc.'!$J73,"")</f>
        <v/>
      </c>
      <c r="AC79" s="244" t="str">
        <f>IF(Glutamine!$E71&gt;0,Glutamine!AC70+Glutamine!$E71*Glutamine!#REF!/'In Process Calc.'!$J73,"")</f>
        <v/>
      </c>
      <c r="AD79" s="244" t="str">
        <f>IF(Glutamine!$E71&gt;0,Glutamine!AD70+Glutamine!$E71*Glutamine!#REF!/'In Process Calc.'!$J73,"")</f>
        <v/>
      </c>
      <c r="AE79" s="244" t="str">
        <f>IF(Glutamine!$E71&gt;0,Glutamine!AE70+Glutamine!$E71*Glutamine!#REF!/'In Process Calc.'!$J73,"")</f>
        <v/>
      </c>
      <c r="AF79" s="244" t="str">
        <f>IF(Glutamine!$E71&gt;0,Glutamine!AF70+Glutamine!$E71*Glutamine!#REF!/'In Process Calc.'!$J73,"")</f>
        <v/>
      </c>
      <c r="AG79" s="244" t="str">
        <f>IF(Glutamine!$E71&gt;0,Glutamine!AG70+Glutamine!$E71*Glutamine!#REF!/'In Process Calc.'!$J73,"")</f>
        <v/>
      </c>
      <c r="AH79" s="244" t="str">
        <f>IF(Glutamine!$E71&gt;0,Glutamine!AH70+Glutamine!$E71*Glutamine!#REF!/'In Process Calc.'!$J73,"")</f>
        <v/>
      </c>
      <c r="AI79" s="244" t="str">
        <f>IF(Glutamine!$E71&gt;0,Glutamine!AI70+Glutamine!$E71*Glutamine!#REF!/'In Process Calc.'!$J73,"")</f>
        <v/>
      </c>
      <c r="AJ79" s="244" t="str">
        <f>IF(Glutamine!$E71&gt;0,Glutamine!AJ70+Glutamine!$E71*Glutamine!#REF!/'In Process Calc.'!$J73,"")</f>
        <v/>
      </c>
      <c r="AK79" s="244" t="str">
        <f>IF(Glutamine!$E71&gt;0,Glutamine!AK70+Glutamine!$E71*Glutamine!#REF!/'In Process Calc.'!$J73,"")</f>
        <v/>
      </c>
      <c r="AL79" s="244" t="str">
        <f>IF(Glutamine!$E71&gt;0,Glutamine!AL70+Glutamine!$E71*Glutamine!#REF!/'In Process Calc.'!$J73,"")</f>
        <v/>
      </c>
      <c r="AM79" s="244" t="str">
        <f>IF(Glutamine!$E71&gt;0,Glutamine!AM70+Glutamine!$E71*Glutamine!#REF!/'In Process Calc.'!$J73,"")</f>
        <v/>
      </c>
      <c r="AN79" s="244" t="str">
        <f>IF(Glutamine!$E71&gt;0,Glutamine!AN70+Glutamine!$E71*Glutamine!#REF!/'In Process Calc.'!$J73,"")</f>
        <v/>
      </c>
      <c r="AO79" s="244" t="str">
        <f>IF(Glutamine!$E71&gt;0,Glutamine!AO70+Glutamine!$E71*Glutamine!#REF!/'In Process Calc.'!$J73,"")</f>
        <v/>
      </c>
      <c r="AP79" s="244" t="str">
        <f>IF(Glutamine!$E71&gt;0,Glutamine!AP70+Glutamine!$E71*Glutamine!AQ70/'In Process Calc.'!$J73,"")</f>
        <v/>
      </c>
      <c r="AQ79" s="244" t="str">
        <f>IF(Glutamine!$E71&gt;0,Glutamine!#REF!+Glutamine!$E71*Glutamine!AR70/'In Process Calc.'!$J73,"")</f>
        <v/>
      </c>
      <c r="AR79" s="244" t="str">
        <f>IF(Glutamine!$E71&gt;0,Glutamine!#REF!,"")</f>
        <v/>
      </c>
      <c r="AS79" s="244" t="str">
        <f>IF(Glutamine!$E71&gt;0,Glutamine!#REF!,"")</f>
        <v/>
      </c>
      <c r="AT79" s="244" t="str">
        <f>IF(Glutamine!$E71&gt;0,Glutamine!#REF!,"")</f>
        <v/>
      </c>
      <c r="AU79" s="244" t="str">
        <f>IF(Glutamine!$E71&gt;0,Glutamine!#REF!,"")</f>
        <v/>
      </c>
      <c r="AV79" s="244" t="str">
        <f>IF(Glutamine!$E71&gt;0,Glutamine!#REF!,"")</f>
        <v/>
      </c>
      <c r="AW79" s="244" t="str">
        <f>IF(Glutamine!$E71&gt;0,Glutamine!#REF!,"")</f>
        <v/>
      </c>
      <c r="AX79" s="244" t="str">
        <f>IF(Glutamine!$E71&gt;0,Glutamine!#REF!,"")</f>
        <v/>
      </c>
      <c r="AY79" s="244" t="str">
        <f>IF(Glutamine!$E71&gt;0,Glutamine!#REF!,"")</f>
        <v/>
      </c>
      <c r="AZ79" s="244" t="str">
        <f>IF(Glutamine!$E71&gt;0,Glutamine!#REF!,"")</f>
        <v/>
      </c>
      <c r="BA79" s="244" t="str">
        <f>IF(Glutamine!$E71&gt;0,Glutamine!#REF!,"")</f>
        <v/>
      </c>
      <c r="BB79" s="244" t="str">
        <f>IF(Glutamine!$E71&gt;0,Glutamine!#REF!,"")</f>
        <v/>
      </c>
      <c r="BC79" s="244" t="str">
        <f>IF(Glutamine!$E71&gt;0,Glutamine!#REF!,"")</f>
        <v/>
      </c>
      <c r="BD79" s="244" t="str">
        <f>IF(Glutamine!$E71&gt;0,Glutamine!#REF!,"")</f>
        <v/>
      </c>
      <c r="BE79" s="244" t="str">
        <f>IF(Glutamine!$E71&gt;0,Glutamine!#REF!,"")</f>
        <v/>
      </c>
      <c r="BF79" s="244" t="str">
        <f>IF(Glutamine!$E71&gt;0,Glutamine!#REF!,"")</f>
        <v/>
      </c>
      <c r="BG79" s="244" t="str">
        <f>IF(Glutamine!$E71&gt;0,Glutamine!#REF!,"")</f>
        <v/>
      </c>
      <c r="BH79" s="244" t="str">
        <f>IF(Glutamine!$E71&gt;0,Glutamine!#REF!,"")</f>
        <v/>
      </c>
      <c r="BI79" s="244" t="str">
        <f>IF(Glutamine!$E71&gt;0,Glutamine!#REF!,"")</f>
        <v/>
      </c>
      <c r="BJ79" s="244" t="str">
        <f>IF(Glutamine!$E71&gt;0,Glutamine!#REF!,"")</f>
        <v/>
      </c>
      <c r="BK79" s="244" t="str">
        <f>IF(Glutamine!$E71&gt;0,Glutamine!#REF!,"")</f>
        <v/>
      </c>
      <c r="BL79" s="244" t="str">
        <f>IF(Glutamine!$E71&gt;0,Glutamine!#REF!,"")</f>
        <v/>
      </c>
      <c r="BM79" s="244" t="str">
        <f>IF(Glutamine!$E71&gt;0,Glutamine!#REF!,"")</f>
        <v/>
      </c>
      <c r="BN79" s="244" t="str">
        <f>IF(Glutamine!$E71&gt;0,'In Process Calc.'!B72,"")</f>
        <v/>
      </c>
      <c r="BO79" s="244" t="str">
        <f>IF(Glutamine!$E71&gt;0,'In Process Calc.'!C72,"")</f>
        <v/>
      </c>
    </row>
    <row r="80" spans="1:67">
      <c r="A80" s="238" t="str">
        <f>IF(Glutamine!$E72&gt;0,Glutamine!$B$1,"")</f>
        <v/>
      </c>
      <c r="B80" s="238" t="str">
        <f>IF(Glutamine!$E72&gt;0,Glutamine!A71+0.1,"")</f>
        <v/>
      </c>
      <c r="C80" s="242" t="str">
        <f>IF(Glutamine!$E72&gt;0,Glutamine!B71,"")</f>
        <v/>
      </c>
      <c r="D80" s="247" t="str">
        <f>IF(Glutamine!$E72&gt;0,Glutamine!C71,"")</f>
        <v/>
      </c>
      <c r="E80" s="238" t="str">
        <f>IF(Glutamine!$E72&gt;0,Glutamine!D71,"")</f>
        <v/>
      </c>
      <c r="F80" s="238" t="str">
        <f>IF(Glutamine!$E72&gt;0,Glutamine!E71,"")</f>
        <v/>
      </c>
      <c r="G80" s="238" t="str">
        <f>IF(Glutamine!$E72&gt;0,Glutamine!G71,"")</f>
        <v/>
      </c>
      <c r="H80" s="243" t="str">
        <f>IF(Glutamine!$E72&gt;0,Glutamine!H71,"")</f>
        <v/>
      </c>
      <c r="I80" s="243" t="str">
        <f>IF(Glutamine!$E72&gt;0,Glutamine!I71,"")</f>
        <v/>
      </c>
      <c r="J80" s="243" t="str">
        <f>IF(Glutamine!$E72&gt;0,Glutamine!J71,"")</f>
        <v/>
      </c>
      <c r="K80" s="243" t="str">
        <f>IF(Glutamine!$E72&gt;0,Glutamine!K71,"")</f>
        <v/>
      </c>
      <c r="L80" s="238" t="str">
        <f>IF(Glutamine!$E72&gt;0,Glutamine!L71,"")</f>
        <v/>
      </c>
      <c r="M80" s="238" t="str">
        <f>IF(Glutamine!$E72&gt;0,Glutamine!M71,"")</f>
        <v/>
      </c>
      <c r="N80" s="238" t="str">
        <f>IF(Glutamine!$E72&gt;0,Glutamine!N71,"")</f>
        <v/>
      </c>
      <c r="O80" s="238" t="str">
        <f>IF(Glutamine!$E72&gt;0,Glutamine!O71,"")</f>
        <v/>
      </c>
      <c r="P80" s="238" t="str">
        <f>IF(Glutamine!$E72&gt;0,Glutamine!P71,"")</f>
        <v/>
      </c>
      <c r="Q80" s="238" t="str">
        <f>IF(Glutamine!$E72&gt;0,Glutamine!Q71,"")</f>
        <v/>
      </c>
      <c r="R80" s="238" t="str">
        <f>IF(Glutamine!$E72&gt;0,Glutamine!R71,"")</f>
        <v/>
      </c>
      <c r="S80" s="238" t="str">
        <f>IF(Glutamine!$E72&gt;0,Glutamine!S71,"")</f>
        <v/>
      </c>
      <c r="T80" s="244" t="str">
        <f>IF(Glutamine!$E72&gt;0,Glutamine!T71+Glutamine!$E72*Glutamine!#REF!/'In Process Calc.'!$J74,"")</f>
        <v/>
      </c>
      <c r="U80" s="244" t="str">
        <f>IF(Glutamine!$E72&gt;0,Glutamine!U71+Glutamine!$E72*Glutamine!#REF!/'In Process Calc.'!$J74,"")</f>
        <v/>
      </c>
      <c r="V80" s="244" t="str">
        <f>IF(Glutamine!$E72&gt;0,Glutamine!V71+Glutamine!$E72*Glutamine!#REF!/'In Process Calc.'!$J74,"")</f>
        <v/>
      </c>
      <c r="W80" s="244" t="str">
        <f>IF(Glutamine!$E72&gt;0,Glutamine!W71+Glutamine!$E72*Glutamine!#REF!/'In Process Calc.'!$J74,"")</f>
        <v/>
      </c>
      <c r="X80" s="244" t="str">
        <f>IF(Glutamine!$E72&gt;0,Glutamine!X71+Glutamine!$E72*Glutamine!#REF!/'In Process Calc.'!$J74,"")</f>
        <v/>
      </c>
      <c r="Y80" s="244" t="str">
        <f>IF(Glutamine!$E72&gt;0,Glutamine!Y71+Glutamine!$E72*Glutamine!#REF!/'In Process Calc.'!$J74,"")</f>
        <v/>
      </c>
      <c r="Z80" s="244" t="str">
        <f>IF(Glutamine!$E72&gt;0,Glutamine!Z71+Glutamine!$E72*Glutamine!#REF!/'In Process Calc.'!$J74,"")</f>
        <v/>
      </c>
      <c r="AA80" s="244" t="str">
        <f>IF(Glutamine!$E72&gt;0,Glutamine!AA71+Glutamine!$E72*Glutamine!#REF!/'In Process Calc.'!$J74,"")</f>
        <v/>
      </c>
      <c r="AB80" s="244" t="str">
        <f>IF(Glutamine!$E72&gt;0,Glutamine!AB71+Glutamine!$E72*Glutamine!#REF!/'In Process Calc.'!$J74,"")</f>
        <v/>
      </c>
      <c r="AC80" s="244" t="str">
        <f>IF(Glutamine!$E72&gt;0,Glutamine!AC71+Glutamine!$E72*Glutamine!#REF!/'In Process Calc.'!$J74,"")</f>
        <v/>
      </c>
      <c r="AD80" s="244" t="str">
        <f>IF(Glutamine!$E72&gt;0,Glutamine!AD71+Glutamine!$E72*Glutamine!#REF!/'In Process Calc.'!$J74,"")</f>
        <v/>
      </c>
      <c r="AE80" s="244" t="str">
        <f>IF(Glutamine!$E72&gt;0,Glutamine!AE71+Glutamine!$E72*Glutamine!#REF!/'In Process Calc.'!$J74,"")</f>
        <v/>
      </c>
      <c r="AF80" s="244" t="str">
        <f>IF(Glutamine!$E72&gt;0,Glutamine!AF71+Glutamine!$E72*Glutamine!#REF!/'In Process Calc.'!$J74,"")</f>
        <v/>
      </c>
      <c r="AG80" s="244" t="str">
        <f>IF(Glutamine!$E72&gt;0,Glutamine!AG71+Glutamine!$E72*Glutamine!#REF!/'In Process Calc.'!$J74,"")</f>
        <v/>
      </c>
      <c r="AH80" s="244" t="str">
        <f>IF(Glutamine!$E72&gt;0,Glutamine!AH71+Glutamine!$E72*Glutamine!#REF!/'In Process Calc.'!$J74,"")</f>
        <v/>
      </c>
      <c r="AI80" s="244" t="str">
        <f>IF(Glutamine!$E72&gt;0,Glutamine!AI71+Glutamine!$E72*Glutamine!#REF!/'In Process Calc.'!$J74,"")</f>
        <v/>
      </c>
      <c r="AJ80" s="244" t="str">
        <f>IF(Glutamine!$E72&gt;0,Glutamine!AJ71+Glutamine!$E72*Glutamine!#REF!/'In Process Calc.'!$J74,"")</f>
        <v/>
      </c>
      <c r="AK80" s="244" t="str">
        <f>IF(Glutamine!$E72&gt;0,Glutamine!AK71+Glutamine!$E72*Glutamine!#REF!/'In Process Calc.'!$J74,"")</f>
        <v/>
      </c>
      <c r="AL80" s="244" t="str">
        <f>IF(Glutamine!$E72&gt;0,Glutamine!AL71+Glutamine!$E72*Glutamine!#REF!/'In Process Calc.'!$J74,"")</f>
        <v/>
      </c>
      <c r="AM80" s="244" t="str">
        <f>IF(Glutamine!$E72&gt;0,Glutamine!AM71+Glutamine!$E72*Glutamine!#REF!/'In Process Calc.'!$J74,"")</f>
        <v/>
      </c>
      <c r="AN80" s="244" t="str">
        <f>IF(Glutamine!$E72&gt;0,Glutamine!AN71+Glutamine!$E72*Glutamine!#REF!/'In Process Calc.'!$J74,"")</f>
        <v/>
      </c>
      <c r="AO80" s="244" t="str">
        <f>IF(Glutamine!$E72&gt;0,Glutamine!AO71+Glutamine!$E72*Glutamine!#REF!/'In Process Calc.'!$J74,"")</f>
        <v/>
      </c>
      <c r="AP80" s="244" t="str">
        <f>IF(Glutamine!$E72&gt;0,Glutamine!AP71+Glutamine!$E72*Glutamine!AQ71/'In Process Calc.'!$J74,"")</f>
        <v/>
      </c>
      <c r="AQ80" s="244" t="str">
        <f>IF(Glutamine!$E72&gt;0,Glutamine!#REF!+Glutamine!$E72*Glutamine!AR71/'In Process Calc.'!$J74,"")</f>
        <v/>
      </c>
      <c r="AR80" s="244" t="str">
        <f>IF(Glutamine!$E72&gt;0,Glutamine!#REF!,"")</f>
        <v/>
      </c>
      <c r="AS80" s="244" t="str">
        <f>IF(Glutamine!$E72&gt;0,Glutamine!#REF!,"")</f>
        <v/>
      </c>
      <c r="AT80" s="244" t="str">
        <f>IF(Glutamine!$E72&gt;0,Glutamine!#REF!,"")</f>
        <v/>
      </c>
      <c r="AU80" s="244" t="str">
        <f>IF(Glutamine!$E72&gt;0,Glutamine!#REF!,"")</f>
        <v/>
      </c>
      <c r="AV80" s="244" t="str">
        <f>IF(Glutamine!$E72&gt;0,Glutamine!#REF!,"")</f>
        <v/>
      </c>
      <c r="AW80" s="244" t="str">
        <f>IF(Glutamine!$E72&gt;0,Glutamine!#REF!,"")</f>
        <v/>
      </c>
      <c r="AX80" s="244" t="str">
        <f>IF(Glutamine!$E72&gt;0,Glutamine!#REF!,"")</f>
        <v/>
      </c>
      <c r="AY80" s="244" t="str">
        <f>IF(Glutamine!$E72&gt;0,Glutamine!#REF!,"")</f>
        <v/>
      </c>
      <c r="AZ80" s="244" t="str">
        <f>IF(Glutamine!$E72&gt;0,Glutamine!#REF!,"")</f>
        <v/>
      </c>
      <c r="BA80" s="244" t="str">
        <f>IF(Glutamine!$E72&gt;0,Glutamine!#REF!,"")</f>
        <v/>
      </c>
      <c r="BB80" s="244" t="str">
        <f>IF(Glutamine!$E72&gt;0,Glutamine!#REF!,"")</f>
        <v/>
      </c>
      <c r="BC80" s="244" t="str">
        <f>IF(Glutamine!$E72&gt;0,Glutamine!#REF!,"")</f>
        <v/>
      </c>
      <c r="BD80" s="244" t="str">
        <f>IF(Glutamine!$E72&gt;0,Glutamine!#REF!,"")</f>
        <v/>
      </c>
      <c r="BE80" s="244" t="str">
        <f>IF(Glutamine!$E72&gt;0,Glutamine!#REF!,"")</f>
        <v/>
      </c>
      <c r="BF80" s="244" t="str">
        <f>IF(Glutamine!$E72&gt;0,Glutamine!#REF!,"")</f>
        <v/>
      </c>
      <c r="BG80" s="244" t="str">
        <f>IF(Glutamine!$E72&gt;0,Glutamine!#REF!,"")</f>
        <v/>
      </c>
      <c r="BH80" s="244" t="str">
        <f>IF(Glutamine!$E72&gt;0,Glutamine!#REF!,"")</f>
        <v/>
      </c>
      <c r="BI80" s="244" t="str">
        <f>IF(Glutamine!$E72&gt;0,Glutamine!#REF!,"")</f>
        <v/>
      </c>
      <c r="BJ80" s="244" t="str">
        <f>IF(Glutamine!$E72&gt;0,Glutamine!#REF!,"")</f>
        <v/>
      </c>
      <c r="BK80" s="244" t="str">
        <f>IF(Glutamine!$E72&gt;0,Glutamine!#REF!,"")</f>
        <v/>
      </c>
      <c r="BL80" s="244" t="str">
        <f>IF(Glutamine!$E72&gt;0,Glutamine!#REF!,"")</f>
        <v/>
      </c>
      <c r="BM80" s="244" t="str">
        <f>IF(Glutamine!$E72&gt;0,Glutamine!#REF!,"")</f>
        <v/>
      </c>
      <c r="BN80" s="244" t="str">
        <f>IF(Glutamine!$E72&gt;0,'In Process Calc.'!B73,"")</f>
        <v/>
      </c>
      <c r="BO80" s="244" t="str">
        <f>IF(Glutamine!$E72&gt;0,'In Process Calc.'!C73,"")</f>
        <v/>
      </c>
    </row>
    <row r="81" spans="1:67">
      <c r="A81" s="238" t="str">
        <f>IF(Glutamine!$E73&gt;0,Glutamine!$B$1,"")</f>
        <v/>
      </c>
      <c r="B81" s="238" t="str">
        <f>IF(Glutamine!$E73&gt;0,Glutamine!A72+0.1,"")</f>
        <v/>
      </c>
      <c r="C81" s="242" t="str">
        <f>IF(Glutamine!$E73&gt;0,Glutamine!B72,"")</f>
        <v/>
      </c>
      <c r="D81" s="247" t="str">
        <f>IF(Glutamine!$E73&gt;0,Glutamine!C72,"")</f>
        <v/>
      </c>
      <c r="E81" s="238" t="str">
        <f>IF(Glutamine!$E73&gt;0,Glutamine!D72,"")</f>
        <v/>
      </c>
      <c r="F81" s="238" t="str">
        <f>IF(Glutamine!$E73&gt;0,Glutamine!E72,"")</f>
        <v/>
      </c>
      <c r="G81" s="238" t="str">
        <f>IF(Glutamine!$E73&gt;0,Glutamine!G72,"")</f>
        <v/>
      </c>
      <c r="H81" s="243" t="str">
        <f>IF(Glutamine!$E73&gt;0,Glutamine!H72,"")</f>
        <v/>
      </c>
      <c r="I81" s="243" t="str">
        <f>IF(Glutamine!$E73&gt;0,Glutamine!I72,"")</f>
        <v/>
      </c>
      <c r="J81" s="243" t="str">
        <f>IF(Glutamine!$E73&gt;0,Glutamine!J72,"")</f>
        <v/>
      </c>
      <c r="K81" s="243" t="str">
        <f>IF(Glutamine!$E73&gt;0,Glutamine!K72,"")</f>
        <v/>
      </c>
      <c r="L81" s="238" t="str">
        <f>IF(Glutamine!$E73&gt;0,Glutamine!L72,"")</f>
        <v/>
      </c>
      <c r="M81" s="238" t="str">
        <f>IF(Glutamine!$E73&gt;0,Glutamine!M72,"")</f>
        <v/>
      </c>
      <c r="N81" s="238" t="str">
        <f>IF(Glutamine!$E73&gt;0,Glutamine!N72,"")</f>
        <v/>
      </c>
      <c r="O81" s="238" t="str">
        <f>IF(Glutamine!$E73&gt;0,Glutamine!O72,"")</f>
        <v/>
      </c>
      <c r="P81" s="238" t="str">
        <f>IF(Glutamine!$E73&gt;0,Glutamine!P72,"")</f>
        <v/>
      </c>
      <c r="Q81" s="238" t="str">
        <f>IF(Glutamine!$E73&gt;0,Glutamine!Q72,"")</f>
        <v/>
      </c>
      <c r="R81" s="238" t="str">
        <f>IF(Glutamine!$E73&gt;0,Glutamine!R72,"")</f>
        <v/>
      </c>
      <c r="S81" s="238" t="str">
        <f>IF(Glutamine!$E73&gt;0,Glutamine!S72,"")</f>
        <v/>
      </c>
      <c r="T81" s="244" t="str">
        <f>IF(Glutamine!$E73&gt;0,Glutamine!T72+Glutamine!$E73*Glutamine!#REF!/'In Process Calc.'!$J75,"")</f>
        <v/>
      </c>
      <c r="U81" s="244" t="str">
        <f>IF(Glutamine!$E73&gt;0,Glutamine!U72+Glutamine!$E73*Glutamine!#REF!/'In Process Calc.'!$J75,"")</f>
        <v/>
      </c>
      <c r="V81" s="244" t="str">
        <f>IF(Glutamine!$E73&gt;0,Glutamine!V72+Glutamine!$E73*Glutamine!#REF!/'In Process Calc.'!$J75,"")</f>
        <v/>
      </c>
      <c r="W81" s="244" t="str">
        <f>IF(Glutamine!$E73&gt;0,Glutamine!W72+Glutamine!$E73*Glutamine!#REF!/'In Process Calc.'!$J75,"")</f>
        <v/>
      </c>
      <c r="X81" s="244" t="str">
        <f>IF(Glutamine!$E73&gt;0,Glutamine!X72+Glutamine!$E73*Glutamine!#REF!/'In Process Calc.'!$J75,"")</f>
        <v/>
      </c>
      <c r="Y81" s="244" t="str">
        <f>IF(Glutamine!$E73&gt;0,Glutamine!Y72+Glutamine!$E73*Glutamine!#REF!/'In Process Calc.'!$J75,"")</f>
        <v/>
      </c>
      <c r="Z81" s="244" t="str">
        <f>IF(Glutamine!$E73&gt;0,Glutamine!Z72+Glutamine!$E73*Glutamine!#REF!/'In Process Calc.'!$J75,"")</f>
        <v/>
      </c>
      <c r="AA81" s="244" t="str">
        <f>IF(Glutamine!$E73&gt;0,Glutamine!AA72+Glutamine!$E73*Glutamine!#REF!/'In Process Calc.'!$J75,"")</f>
        <v/>
      </c>
      <c r="AB81" s="244" t="str">
        <f>IF(Glutamine!$E73&gt;0,Glutamine!AB72+Glutamine!$E73*Glutamine!#REF!/'In Process Calc.'!$J75,"")</f>
        <v/>
      </c>
      <c r="AC81" s="244" t="str">
        <f>IF(Glutamine!$E73&gt;0,Glutamine!AC72+Glutamine!$E73*Glutamine!#REF!/'In Process Calc.'!$J75,"")</f>
        <v/>
      </c>
      <c r="AD81" s="244" t="str">
        <f>IF(Glutamine!$E73&gt;0,Glutamine!AD72+Glutamine!$E73*Glutamine!#REF!/'In Process Calc.'!$J75,"")</f>
        <v/>
      </c>
      <c r="AE81" s="244" t="str">
        <f>IF(Glutamine!$E73&gt;0,Glutamine!AE72+Glutamine!$E73*Glutamine!#REF!/'In Process Calc.'!$J75,"")</f>
        <v/>
      </c>
      <c r="AF81" s="244" t="str">
        <f>IF(Glutamine!$E73&gt;0,Glutamine!AF72+Glutamine!$E73*Glutamine!#REF!/'In Process Calc.'!$J75,"")</f>
        <v/>
      </c>
      <c r="AG81" s="244" t="str">
        <f>IF(Glutamine!$E73&gt;0,Glutamine!AG72+Glutamine!$E73*Glutamine!#REF!/'In Process Calc.'!$J75,"")</f>
        <v/>
      </c>
      <c r="AH81" s="244" t="str">
        <f>IF(Glutamine!$E73&gt;0,Glutamine!AH72+Glutamine!$E73*Glutamine!#REF!/'In Process Calc.'!$J75,"")</f>
        <v/>
      </c>
      <c r="AI81" s="244" t="str">
        <f>IF(Glutamine!$E73&gt;0,Glutamine!AI72+Glutamine!$E73*Glutamine!#REF!/'In Process Calc.'!$J75,"")</f>
        <v/>
      </c>
      <c r="AJ81" s="244" t="str">
        <f>IF(Glutamine!$E73&gt;0,Glutamine!AJ72+Glutamine!$E73*Glutamine!#REF!/'In Process Calc.'!$J75,"")</f>
        <v/>
      </c>
      <c r="AK81" s="244" t="str">
        <f>IF(Glutamine!$E73&gt;0,Glutamine!AK72+Glutamine!$E73*Glutamine!#REF!/'In Process Calc.'!$J75,"")</f>
        <v/>
      </c>
      <c r="AL81" s="244" t="str">
        <f>IF(Glutamine!$E73&gt;0,Glutamine!AL72+Glutamine!$E73*Glutamine!#REF!/'In Process Calc.'!$J75,"")</f>
        <v/>
      </c>
      <c r="AM81" s="244" t="str">
        <f>IF(Glutamine!$E73&gt;0,Glutamine!AM72+Glutamine!$E73*Glutamine!#REF!/'In Process Calc.'!$J75,"")</f>
        <v/>
      </c>
      <c r="AN81" s="244" t="str">
        <f>IF(Glutamine!$E73&gt;0,Glutamine!AN72+Glutamine!$E73*Glutamine!#REF!/'In Process Calc.'!$J75,"")</f>
        <v/>
      </c>
      <c r="AO81" s="244" t="str">
        <f>IF(Glutamine!$E73&gt;0,Glutamine!AO72+Glutamine!$E73*Glutamine!#REF!/'In Process Calc.'!$J75,"")</f>
        <v/>
      </c>
      <c r="AP81" s="244" t="str">
        <f>IF(Glutamine!$E73&gt;0,Glutamine!AP72+Glutamine!$E73*Glutamine!AQ72/'In Process Calc.'!$J75,"")</f>
        <v/>
      </c>
      <c r="AQ81" s="244" t="str">
        <f>IF(Glutamine!$E73&gt;0,Glutamine!#REF!+Glutamine!$E73*Glutamine!AR72/'In Process Calc.'!$J75,"")</f>
        <v/>
      </c>
      <c r="AR81" s="244" t="str">
        <f>IF(Glutamine!$E73&gt;0,Glutamine!#REF!,"")</f>
        <v/>
      </c>
      <c r="AS81" s="244" t="str">
        <f>IF(Glutamine!$E73&gt;0,Glutamine!#REF!,"")</f>
        <v/>
      </c>
      <c r="AT81" s="244" t="str">
        <f>IF(Glutamine!$E73&gt;0,Glutamine!#REF!,"")</f>
        <v/>
      </c>
      <c r="AU81" s="244" t="str">
        <f>IF(Glutamine!$E73&gt;0,Glutamine!#REF!,"")</f>
        <v/>
      </c>
      <c r="AV81" s="244" t="str">
        <f>IF(Glutamine!$E73&gt;0,Glutamine!#REF!,"")</f>
        <v/>
      </c>
      <c r="AW81" s="244" t="str">
        <f>IF(Glutamine!$E73&gt;0,Glutamine!#REF!,"")</f>
        <v/>
      </c>
      <c r="AX81" s="244" t="str">
        <f>IF(Glutamine!$E73&gt;0,Glutamine!#REF!,"")</f>
        <v/>
      </c>
      <c r="AY81" s="244" t="str">
        <f>IF(Glutamine!$E73&gt;0,Glutamine!#REF!,"")</f>
        <v/>
      </c>
      <c r="AZ81" s="244" t="str">
        <f>IF(Glutamine!$E73&gt;0,Glutamine!#REF!,"")</f>
        <v/>
      </c>
      <c r="BA81" s="244" t="str">
        <f>IF(Glutamine!$E73&gt;0,Glutamine!#REF!,"")</f>
        <v/>
      </c>
      <c r="BB81" s="244" t="str">
        <f>IF(Glutamine!$E73&gt;0,Glutamine!#REF!,"")</f>
        <v/>
      </c>
      <c r="BC81" s="244" t="str">
        <f>IF(Glutamine!$E73&gt;0,Glutamine!#REF!,"")</f>
        <v/>
      </c>
      <c r="BD81" s="244" t="str">
        <f>IF(Glutamine!$E73&gt;0,Glutamine!#REF!,"")</f>
        <v/>
      </c>
      <c r="BE81" s="244" t="str">
        <f>IF(Glutamine!$E73&gt;0,Glutamine!#REF!,"")</f>
        <v/>
      </c>
      <c r="BF81" s="244" t="str">
        <f>IF(Glutamine!$E73&gt;0,Glutamine!#REF!,"")</f>
        <v/>
      </c>
      <c r="BG81" s="244" t="str">
        <f>IF(Glutamine!$E73&gt;0,Glutamine!#REF!,"")</f>
        <v/>
      </c>
      <c r="BH81" s="244" t="str">
        <f>IF(Glutamine!$E73&gt;0,Glutamine!#REF!,"")</f>
        <v/>
      </c>
      <c r="BI81" s="244" t="str">
        <f>IF(Glutamine!$E73&gt;0,Glutamine!#REF!,"")</f>
        <v/>
      </c>
      <c r="BJ81" s="244" t="str">
        <f>IF(Glutamine!$E73&gt;0,Glutamine!#REF!,"")</f>
        <v/>
      </c>
      <c r="BK81" s="244" t="str">
        <f>IF(Glutamine!$E73&gt;0,Glutamine!#REF!,"")</f>
        <v/>
      </c>
      <c r="BL81" s="244" t="str">
        <f>IF(Glutamine!$E73&gt;0,Glutamine!#REF!,"")</f>
        <v/>
      </c>
      <c r="BM81" s="244" t="str">
        <f>IF(Glutamine!$E73&gt;0,Glutamine!#REF!,"")</f>
        <v/>
      </c>
      <c r="BN81" s="244" t="str">
        <f>IF(Glutamine!$E73&gt;0,'In Process Calc.'!B74,"")</f>
        <v/>
      </c>
      <c r="BO81" s="244" t="str">
        <f>IF(Glutamine!$E73&gt;0,'In Process Calc.'!C74,"")</f>
        <v/>
      </c>
    </row>
    <row r="82" spans="1:67">
      <c r="A82" s="238" t="str">
        <f>IF(Glutamine!$E74&gt;0,Glutamine!$B$1,"")</f>
        <v/>
      </c>
      <c r="B82" s="238" t="str">
        <f>IF(Glutamine!$E74&gt;0,Glutamine!A73+0.1,"")</f>
        <v/>
      </c>
      <c r="C82" s="242" t="str">
        <f>IF(Glutamine!$E74&gt;0,Glutamine!B73,"")</f>
        <v/>
      </c>
      <c r="D82" s="247" t="str">
        <f>IF(Glutamine!$E74&gt;0,Glutamine!C73,"")</f>
        <v/>
      </c>
      <c r="E82" s="238" t="str">
        <f>IF(Glutamine!$E74&gt;0,Glutamine!D73,"")</f>
        <v/>
      </c>
      <c r="F82" s="238" t="str">
        <f>IF(Glutamine!$E74&gt;0,Glutamine!E73,"")</f>
        <v/>
      </c>
      <c r="G82" s="238" t="str">
        <f>IF(Glutamine!$E74&gt;0,Glutamine!G73,"")</f>
        <v/>
      </c>
      <c r="H82" s="243" t="str">
        <f>IF(Glutamine!$E74&gt;0,Glutamine!H73,"")</f>
        <v/>
      </c>
      <c r="I82" s="243" t="str">
        <f>IF(Glutamine!$E74&gt;0,Glutamine!I73,"")</f>
        <v/>
      </c>
      <c r="J82" s="243" t="str">
        <f>IF(Glutamine!$E74&gt;0,Glutamine!J73,"")</f>
        <v/>
      </c>
      <c r="K82" s="243" t="str">
        <f>IF(Glutamine!$E74&gt;0,Glutamine!K73,"")</f>
        <v/>
      </c>
      <c r="L82" s="238" t="str">
        <f>IF(Glutamine!$E74&gt;0,Glutamine!L73,"")</f>
        <v/>
      </c>
      <c r="M82" s="238" t="str">
        <f>IF(Glutamine!$E74&gt;0,Glutamine!M73,"")</f>
        <v/>
      </c>
      <c r="N82" s="238" t="str">
        <f>IF(Glutamine!$E74&gt;0,Glutamine!N73,"")</f>
        <v/>
      </c>
      <c r="O82" s="238" t="str">
        <f>IF(Glutamine!$E74&gt;0,Glutamine!O73,"")</f>
        <v/>
      </c>
      <c r="P82" s="238" t="str">
        <f>IF(Glutamine!$E74&gt;0,Glutamine!P73,"")</f>
        <v/>
      </c>
      <c r="Q82" s="238" t="str">
        <f>IF(Glutamine!$E74&gt;0,Glutamine!Q73,"")</f>
        <v/>
      </c>
      <c r="R82" s="238" t="str">
        <f>IF(Glutamine!$E74&gt;0,Glutamine!R73,"")</f>
        <v/>
      </c>
      <c r="S82" s="238" t="str">
        <f>IF(Glutamine!$E74&gt;0,Glutamine!S73,"")</f>
        <v/>
      </c>
      <c r="T82" s="244" t="str">
        <f>IF(Glutamine!$E74&gt;0,Glutamine!T73+Glutamine!$E74*Glutamine!#REF!/'In Process Calc.'!$J76,"")</f>
        <v/>
      </c>
      <c r="U82" s="244" t="str">
        <f>IF(Glutamine!$E74&gt;0,Glutamine!U73+Glutamine!$E74*Glutamine!#REF!/'In Process Calc.'!$J76,"")</f>
        <v/>
      </c>
      <c r="V82" s="244" t="str">
        <f>IF(Glutamine!$E74&gt;0,Glutamine!V73+Glutamine!$E74*Glutamine!#REF!/'In Process Calc.'!$J76,"")</f>
        <v/>
      </c>
      <c r="W82" s="244" t="str">
        <f>IF(Glutamine!$E74&gt;0,Glutamine!W73+Glutamine!$E74*Glutamine!#REF!/'In Process Calc.'!$J76,"")</f>
        <v/>
      </c>
      <c r="X82" s="244" t="str">
        <f>IF(Glutamine!$E74&gt;0,Glutamine!X73+Glutamine!$E74*Glutamine!#REF!/'In Process Calc.'!$J76,"")</f>
        <v/>
      </c>
      <c r="Y82" s="244" t="str">
        <f>IF(Glutamine!$E74&gt;0,Glutamine!Y73+Glutamine!$E74*Glutamine!#REF!/'In Process Calc.'!$J76,"")</f>
        <v/>
      </c>
      <c r="Z82" s="244" t="str">
        <f>IF(Glutamine!$E74&gt;0,Glutamine!Z73+Glutamine!$E74*Glutamine!#REF!/'In Process Calc.'!$J76,"")</f>
        <v/>
      </c>
      <c r="AA82" s="244" t="str">
        <f>IF(Glutamine!$E74&gt;0,Glutamine!AA73+Glutamine!$E74*Glutamine!#REF!/'In Process Calc.'!$J76,"")</f>
        <v/>
      </c>
      <c r="AB82" s="244" t="str">
        <f>IF(Glutamine!$E74&gt;0,Glutamine!AB73+Glutamine!$E74*Glutamine!#REF!/'In Process Calc.'!$J76,"")</f>
        <v/>
      </c>
      <c r="AC82" s="244" t="str">
        <f>IF(Glutamine!$E74&gt;0,Glutamine!AC73+Glutamine!$E74*Glutamine!#REF!/'In Process Calc.'!$J76,"")</f>
        <v/>
      </c>
      <c r="AD82" s="244" t="str">
        <f>IF(Glutamine!$E74&gt;0,Glutamine!AD73+Glutamine!$E74*Glutamine!#REF!/'In Process Calc.'!$J76,"")</f>
        <v/>
      </c>
      <c r="AE82" s="244" t="str">
        <f>IF(Glutamine!$E74&gt;0,Glutamine!AE73+Glutamine!$E74*Glutamine!#REF!/'In Process Calc.'!$J76,"")</f>
        <v/>
      </c>
      <c r="AF82" s="244" t="str">
        <f>IF(Glutamine!$E74&gt;0,Glutamine!AF73+Glutamine!$E74*Glutamine!#REF!/'In Process Calc.'!$J76,"")</f>
        <v/>
      </c>
      <c r="AG82" s="244" t="str">
        <f>IF(Glutamine!$E74&gt;0,Glutamine!AG73+Glutamine!$E74*Glutamine!#REF!/'In Process Calc.'!$J76,"")</f>
        <v/>
      </c>
      <c r="AH82" s="244" t="str">
        <f>IF(Glutamine!$E74&gt;0,Glutamine!AH73+Glutamine!$E74*Glutamine!#REF!/'In Process Calc.'!$J76,"")</f>
        <v/>
      </c>
      <c r="AI82" s="244" t="str">
        <f>IF(Glutamine!$E74&gt;0,Glutamine!AI73+Glutamine!$E74*Glutamine!#REF!/'In Process Calc.'!$J76,"")</f>
        <v/>
      </c>
      <c r="AJ82" s="244" t="str">
        <f>IF(Glutamine!$E74&gt;0,Glutamine!AJ73+Glutamine!$E74*Glutamine!#REF!/'In Process Calc.'!$J76,"")</f>
        <v/>
      </c>
      <c r="AK82" s="244" t="str">
        <f>IF(Glutamine!$E74&gt;0,Glutamine!AK73+Glutamine!$E74*Glutamine!#REF!/'In Process Calc.'!$J76,"")</f>
        <v/>
      </c>
      <c r="AL82" s="244" t="str">
        <f>IF(Glutamine!$E74&gt;0,Glutamine!AL73+Glutamine!$E74*Glutamine!#REF!/'In Process Calc.'!$J76,"")</f>
        <v/>
      </c>
      <c r="AM82" s="244" t="str">
        <f>IF(Glutamine!$E74&gt;0,Glutamine!AM73+Glutamine!$E74*Glutamine!#REF!/'In Process Calc.'!$J76,"")</f>
        <v/>
      </c>
      <c r="AN82" s="244" t="str">
        <f>IF(Glutamine!$E74&gt;0,Glutamine!AN73+Glutamine!$E74*Glutamine!#REF!/'In Process Calc.'!$J76,"")</f>
        <v/>
      </c>
      <c r="AO82" s="244" t="str">
        <f>IF(Glutamine!$E74&gt;0,Glutamine!AO73+Glutamine!$E74*Glutamine!#REF!/'In Process Calc.'!$J76,"")</f>
        <v/>
      </c>
      <c r="AP82" s="244" t="str">
        <f>IF(Glutamine!$E74&gt;0,Glutamine!AP73+Glutamine!$E74*Glutamine!AQ73/'In Process Calc.'!$J76,"")</f>
        <v/>
      </c>
      <c r="AQ82" s="244" t="str">
        <f>IF(Glutamine!$E74&gt;0,Glutamine!#REF!+Glutamine!$E74*Glutamine!AR73/'In Process Calc.'!$J76,"")</f>
        <v/>
      </c>
      <c r="AR82" s="244" t="str">
        <f>IF(Glutamine!$E74&gt;0,Glutamine!#REF!,"")</f>
        <v/>
      </c>
      <c r="AS82" s="244" t="str">
        <f>IF(Glutamine!$E74&gt;0,Glutamine!#REF!,"")</f>
        <v/>
      </c>
      <c r="AT82" s="244" t="str">
        <f>IF(Glutamine!$E74&gt;0,Glutamine!#REF!,"")</f>
        <v/>
      </c>
      <c r="AU82" s="244" t="str">
        <f>IF(Glutamine!$E74&gt;0,Glutamine!#REF!,"")</f>
        <v/>
      </c>
      <c r="AV82" s="244" t="str">
        <f>IF(Glutamine!$E74&gt;0,Glutamine!#REF!,"")</f>
        <v/>
      </c>
      <c r="AW82" s="244" t="str">
        <f>IF(Glutamine!$E74&gt;0,Glutamine!#REF!,"")</f>
        <v/>
      </c>
      <c r="AX82" s="244" t="str">
        <f>IF(Glutamine!$E74&gt;0,Glutamine!#REF!,"")</f>
        <v/>
      </c>
      <c r="AY82" s="244" t="str">
        <f>IF(Glutamine!$E74&gt;0,Glutamine!#REF!,"")</f>
        <v/>
      </c>
      <c r="AZ82" s="244" t="str">
        <f>IF(Glutamine!$E74&gt;0,Glutamine!#REF!,"")</f>
        <v/>
      </c>
      <c r="BA82" s="244" t="str">
        <f>IF(Glutamine!$E74&gt;0,Glutamine!#REF!,"")</f>
        <v/>
      </c>
      <c r="BB82" s="244" t="str">
        <f>IF(Glutamine!$E74&gt;0,Glutamine!#REF!,"")</f>
        <v/>
      </c>
      <c r="BC82" s="244" t="str">
        <f>IF(Glutamine!$E74&gt;0,Glutamine!#REF!,"")</f>
        <v/>
      </c>
      <c r="BD82" s="244" t="str">
        <f>IF(Glutamine!$E74&gt;0,Glutamine!#REF!,"")</f>
        <v/>
      </c>
      <c r="BE82" s="244" t="str">
        <f>IF(Glutamine!$E74&gt;0,Glutamine!#REF!,"")</f>
        <v/>
      </c>
      <c r="BF82" s="244" t="str">
        <f>IF(Glutamine!$E74&gt;0,Glutamine!#REF!,"")</f>
        <v/>
      </c>
      <c r="BG82" s="244" t="str">
        <f>IF(Glutamine!$E74&gt;0,Glutamine!#REF!,"")</f>
        <v/>
      </c>
      <c r="BH82" s="244" t="str">
        <f>IF(Glutamine!$E74&gt;0,Glutamine!#REF!,"")</f>
        <v/>
      </c>
      <c r="BI82" s="244" t="str">
        <f>IF(Glutamine!$E74&gt;0,Glutamine!#REF!,"")</f>
        <v/>
      </c>
      <c r="BJ82" s="244" t="str">
        <f>IF(Glutamine!$E74&gt;0,Glutamine!#REF!,"")</f>
        <v/>
      </c>
      <c r="BK82" s="244" t="str">
        <f>IF(Glutamine!$E74&gt;0,Glutamine!#REF!,"")</f>
        <v/>
      </c>
      <c r="BL82" s="244" t="str">
        <f>IF(Glutamine!$E74&gt;0,Glutamine!#REF!,"")</f>
        <v/>
      </c>
      <c r="BM82" s="244" t="str">
        <f>IF(Glutamine!$E74&gt;0,Glutamine!#REF!,"")</f>
        <v/>
      </c>
      <c r="BN82" s="244" t="str">
        <f>IF(Glutamine!$E74&gt;0,'In Process Calc.'!B75,"")</f>
        <v/>
      </c>
      <c r="BO82" s="244" t="str">
        <f>IF(Glutamine!$E74&gt;0,'In Process Calc.'!C75,"")</f>
        <v/>
      </c>
    </row>
    <row r="83" spans="1:67">
      <c r="A83" s="238" t="str">
        <f>IF(Glutamine!$E75&gt;0,Glutamine!$B$1,"")</f>
        <v/>
      </c>
      <c r="B83" s="238" t="str">
        <f>IF(Glutamine!$E75&gt;0,Glutamine!A74+0.1,"")</f>
        <v/>
      </c>
      <c r="C83" s="242" t="str">
        <f>IF(Glutamine!$E75&gt;0,Glutamine!B74,"")</f>
        <v/>
      </c>
      <c r="D83" s="247" t="str">
        <f>IF(Glutamine!$E75&gt;0,Glutamine!C74,"")</f>
        <v/>
      </c>
      <c r="E83" s="238" t="str">
        <f>IF(Glutamine!$E75&gt;0,Glutamine!D74,"")</f>
        <v/>
      </c>
      <c r="F83" s="238" t="str">
        <f>IF(Glutamine!$E75&gt;0,Glutamine!E74,"")</f>
        <v/>
      </c>
      <c r="G83" s="238" t="str">
        <f>IF(Glutamine!$E75&gt;0,Glutamine!G74,"")</f>
        <v/>
      </c>
      <c r="H83" s="243" t="str">
        <f>IF(Glutamine!$E75&gt;0,Glutamine!H74,"")</f>
        <v/>
      </c>
      <c r="I83" s="243" t="str">
        <f>IF(Glutamine!$E75&gt;0,Glutamine!I74,"")</f>
        <v/>
      </c>
      <c r="J83" s="243" t="str">
        <f>IF(Glutamine!$E75&gt;0,Glutamine!J74,"")</f>
        <v/>
      </c>
      <c r="K83" s="243" t="str">
        <f>IF(Glutamine!$E75&gt;0,Glutamine!K74,"")</f>
        <v/>
      </c>
      <c r="L83" s="238" t="str">
        <f>IF(Glutamine!$E75&gt;0,Glutamine!L74,"")</f>
        <v/>
      </c>
      <c r="M83" s="238" t="str">
        <f>IF(Glutamine!$E75&gt;0,Glutamine!M74,"")</f>
        <v/>
      </c>
      <c r="N83" s="238" t="str">
        <f>IF(Glutamine!$E75&gt;0,Glutamine!N74,"")</f>
        <v/>
      </c>
      <c r="O83" s="238" t="str">
        <f>IF(Glutamine!$E75&gt;0,Glutamine!O74,"")</f>
        <v/>
      </c>
      <c r="P83" s="238" t="str">
        <f>IF(Glutamine!$E75&gt;0,Glutamine!P74,"")</f>
        <v/>
      </c>
      <c r="Q83" s="238" t="str">
        <f>IF(Glutamine!$E75&gt;0,Glutamine!Q74,"")</f>
        <v/>
      </c>
      <c r="R83" s="238" t="str">
        <f>IF(Glutamine!$E75&gt;0,Glutamine!R74,"")</f>
        <v/>
      </c>
      <c r="S83" s="238" t="str">
        <f>IF(Glutamine!$E75&gt;0,Glutamine!S74,"")</f>
        <v/>
      </c>
      <c r="T83" s="244" t="str">
        <f>IF(Glutamine!$E75&gt;0,Glutamine!T74+Glutamine!$E75*Glutamine!#REF!/'In Process Calc.'!$J77,"")</f>
        <v/>
      </c>
      <c r="U83" s="244" t="str">
        <f>IF(Glutamine!$E75&gt;0,Glutamine!U74+Glutamine!$E75*Glutamine!#REF!/'In Process Calc.'!$J77,"")</f>
        <v/>
      </c>
      <c r="V83" s="244" t="str">
        <f>IF(Glutamine!$E75&gt;0,Glutamine!V74+Glutamine!$E75*Glutamine!#REF!/'In Process Calc.'!$J77,"")</f>
        <v/>
      </c>
      <c r="W83" s="244" t="str">
        <f>IF(Glutamine!$E75&gt;0,Glutamine!W74+Glutamine!$E75*Glutamine!#REF!/'In Process Calc.'!$J77,"")</f>
        <v/>
      </c>
      <c r="X83" s="244" t="str">
        <f>IF(Glutamine!$E75&gt;0,Glutamine!X74+Glutamine!$E75*Glutamine!#REF!/'In Process Calc.'!$J77,"")</f>
        <v/>
      </c>
      <c r="Y83" s="244" t="str">
        <f>IF(Glutamine!$E75&gt;0,Glutamine!Y74+Glutamine!$E75*Glutamine!#REF!/'In Process Calc.'!$J77,"")</f>
        <v/>
      </c>
      <c r="Z83" s="244" t="str">
        <f>IF(Glutamine!$E75&gt;0,Glutamine!Z74+Glutamine!$E75*Glutamine!#REF!/'In Process Calc.'!$J77,"")</f>
        <v/>
      </c>
      <c r="AA83" s="244" t="str">
        <f>IF(Glutamine!$E75&gt;0,Glutamine!AA74+Glutamine!$E75*Glutamine!#REF!/'In Process Calc.'!$J77,"")</f>
        <v/>
      </c>
      <c r="AB83" s="244" t="str">
        <f>IF(Glutamine!$E75&gt;0,Glutamine!AB74+Glutamine!$E75*Glutamine!#REF!/'In Process Calc.'!$J77,"")</f>
        <v/>
      </c>
      <c r="AC83" s="244" t="str">
        <f>IF(Glutamine!$E75&gt;0,Glutamine!AC74+Glutamine!$E75*Glutamine!#REF!/'In Process Calc.'!$J77,"")</f>
        <v/>
      </c>
      <c r="AD83" s="244" t="str">
        <f>IF(Glutamine!$E75&gt;0,Glutamine!AD74+Glutamine!$E75*Glutamine!#REF!/'In Process Calc.'!$J77,"")</f>
        <v/>
      </c>
      <c r="AE83" s="244" t="str">
        <f>IF(Glutamine!$E75&gt;0,Glutamine!AE74+Glutamine!$E75*Glutamine!#REF!/'In Process Calc.'!$J77,"")</f>
        <v/>
      </c>
      <c r="AF83" s="244" t="str">
        <f>IF(Glutamine!$E75&gt;0,Glutamine!AF74+Glutamine!$E75*Glutamine!#REF!/'In Process Calc.'!$J77,"")</f>
        <v/>
      </c>
      <c r="AG83" s="244" t="str">
        <f>IF(Glutamine!$E75&gt;0,Glutamine!AG74+Glutamine!$E75*Glutamine!#REF!/'In Process Calc.'!$J77,"")</f>
        <v/>
      </c>
      <c r="AH83" s="244" t="str">
        <f>IF(Glutamine!$E75&gt;0,Glutamine!AH74+Glutamine!$E75*Glutamine!#REF!/'In Process Calc.'!$J77,"")</f>
        <v/>
      </c>
      <c r="AI83" s="244" t="str">
        <f>IF(Glutamine!$E75&gt;0,Glutamine!AI74+Glutamine!$E75*Glutamine!#REF!/'In Process Calc.'!$J77,"")</f>
        <v/>
      </c>
      <c r="AJ83" s="244" t="str">
        <f>IF(Glutamine!$E75&gt;0,Glutamine!AJ74+Glutamine!$E75*Glutamine!#REF!/'In Process Calc.'!$J77,"")</f>
        <v/>
      </c>
      <c r="AK83" s="244" t="str">
        <f>IF(Glutamine!$E75&gt;0,Glutamine!AK74+Glutamine!$E75*Glutamine!#REF!/'In Process Calc.'!$J77,"")</f>
        <v/>
      </c>
      <c r="AL83" s="244" t="str">
        <f>IF(Glutamine!$E75&gt;0,Glutamine!AL74+Glutamine!$E75*Glutamine!#REF!/'In Process Calc.'!$J77,"")</f>
        <v/>
      </c>
      <c r="AM83" s="244" t="str">
        <f>IF(Glutamine!$E75&gt;0,Glutamine!AM74+Glutamine!$E75*Glutamine!#REF!/'In Process Calc.'!$J77,"")</f>
        <v/>
      </c>
      <c r="AN83" s="244" t="str">
        <f>IF(Glutamine!$E75&gt;0,Glutamine!AN74+Glutamine!$E75*Glutamine!#REF!/'In Process Calc.'!$J77,"")</f>
        <v/>
      </c>
      <c r="AO83" s="244" t="str">
        <f>IF(Glutamine!$E75&gt;0,Glutamine!AO74+Glutamine!$E75*Glutamine!#REF!/'In Process Calc.'!$J77,"")</f>
        <v/>
      </c>
      <c r="AP83" s="244" t="str">
        <f>IF(Glutamine!$E75&gt;0,Glutamine!AP74+Glutamine!$E75*Glutamine!AQ74/'In Process Calc.'!$J77,"")</f>
        <v/>
      </c>
      <c r="AQ83" s="244" t="str">
        <f>IF(Glutamine!$E75&gt;0,Glutamine!#REF!+Glutamine!$E75*Glutamine!AR74/'In Process Calc.'!$J77,"")</f>
        <v/>
      </c>
      <c r="AR83" s="244" t="str">
        <f>IF(Glutamine!$E75&gt;0,Glutamine!#REF!,"")</f>
        <v/>
      </c>
      <c r="AS83" s="244" t="str">
        <f>IF(Glutamine!$E75&gt;0,Glutamine!#REF!,"")</f>
        <v/>
      </c>
      <c r="AT83" s="244" t="str">
        <f>IF(Glutamine!$E75&gt;0,Glutamine!#REF!,"")</f>
        <v/>
      </c>
      <c r="AU83" s="244" t="str">
        <f>IF(Glutamine!$E75&gt;0,Glutamine!#REF!,"")</f>
        <v/>
      </c>
      <c r="AV83" s="244" t="str">
        <f>IF(Glutamine!$E75&gt;0,Glutamine!#REF!,"")</f>
        <v/>
      </c>
      <c r="AW83" s="244" t="str">
        <f>IF(Glutamine!$E75&gt;0,Glutamine!#REF!,"")</f>
        <v/>
      </c>
      <c r="AX83" s="244" t="str">
        <f>IF(Glutamine!$E75&gt;0,Glutamine!#REF!,"")</f>
        <v/>
      </c>
      <c r="AY83" s="244" t="str">
        <f>IF(Glutamine!$E75&gt;0,Glutamine!#REF!,"")</f>
        <v/>
      </c>
      <c r="AZ83" s="244" t="str">
        <f>IF(Glutamine!$E75&gt;0,Glutamine!#REF!,"")</f>
        <v/>
      </c>
      <c r="BA83" s="244" t="str">
        <f>IF(Glutamine!$E75&gt;0,Glutamine!#REF!,"")</f>
        <v/>
      </c>
      <c r="BB83" s="244" t="str">
        <f>IF(Glutamine!$E75&gt;0,Glutamine!#REF!,"")</f>
        <v/>
      </c>
      <c r="BC83" s="244" t="str">
        <f>IF(Glutamine!$E75&gt;0,Glutamine!#REF!,"")</f>
        <v/>
      </c>
      <c r="BD83" s="244" t="str">
        <f>IF(Glutamine!$E75&gt;0,Glutamine!#REF!,"")</f>
        <v/>
      </c>
      <c r="BE83" s="244" t="str">
        <f>IF(Glutamine!$E75&gt;0,Glutamine!#REF!,"")</f>
        <v/>
      </c>
      <c r="BF83" s="244" t="str">
        <f>IF(Glutamine!$E75&gt;0,Glutamine!#REF!,"")</f>
        <v/>
      </c>
      <c r="BG83" s="244" t="str">
        <f>IF(Glutamine!$E75&gt;0,Glutamine!#REF!,"")</f>
        <v/>
      </c>
      <c r="BH83" s="244" t="str">
        <f>IF(Glutamine!$E75&gt;0,Glutamine!#REF!,"")</f>
        <v/>
      </c>
      <c r="BI83" s="244" t="str">
        <f>IF(Glutamine!$E75&gt;0,Glutamine!#REF!,"")</f>
        <v/>
      </c>
      <c r="BJ83" s="244" t="str">
        <f>IF(Glutamine!$E75&gt;0,Glutamine!#REF!,"")</f>
        <v/>
      </c>
      <c r="BK83" s="244" t="str">
        <f>IF(Glutamine!$E75&gt;0,Glutamine!#REF!,"")</f>
        <v/>
      </c>
      <c r="BL83" s="244" t="str">
        <f>IF(Glutamine!$E75&gt;0,Glutamine!#REF!,"")</f>
        <v/>
      </c>
      <c r="BM83" s="244" t="str">
        <f>IF(Glutamine!$E75&gt;0,Glutamine!#REF!,"")</f>
        <v/>
      </c>
      <c r="BN83" s="244" t="str">
        <f>IF(Glutamine!$E75&gt;0,'In Process Calc.'!B76,"")</f>
        <v/>
      </c>
      <c r="BO83" s="244" t="str">
        <f>IF(Glutamine!$E75&gt;0,'In Process Calc.'!C76,"")</f>
        <v/>
      </c>
    </row>
    <row r="84" spans="1:67">
      <c r="A84" s="238" t="str">
        <f>IF(Glutamine!$E76&gt;0,Glutamine!$B$1,"")</f>
        <v/>
      </c>
      <c r="B84" s="238" t="str">
        <f>IF(Glutamine!$E76&gt;0,Glutamine!A75+0.1,"")</f>
        <v/>
      </c>
      <c r="C84" s="242" t="str">
        <f>IF(Glutamine!$E76&gt;0,Glutamine!B75,"")</f>
        <v/>
      </c>
      <c r="D84" s="247" t="str">
        <f>IF(Glutamine!$E76&gt;0,Glutamine!C75,"")</f>
        <v/>
      </c>
      <c r="E84" s="238" t="str">
        <f>IF(Glutamine!$E76&gt;0,Glutamine!D75,"")</f>
        <v/>
      </c>
      <c r="F84" s="238" t="str">
        <f>IF(Glutamine!$E76&gt;0,Glutamine!E75,"")</f>
        <v/>
      </c>
      <c r="G84" s="238" t="str">
        <f>IF(Glutamine!$E76&gt;0,Glutamine!G75,"")</f>
        <v/>
      </c>
      <c r="H84" s="243" t="str">
        <f>IF(Glutamine!$E76&gt;0,Glutamine!H75,"")</f>
        <v/>
      </c>
      <c r="I84" s="243" t="str">
        <f>IF(Glutamine!$E76&gt;0,Glutamine!I75,"")</f>
        <v/>
      </c>
      <c r="J84" s="243" t="str">
        <f>IF(Glutamine!$E76&gt;0,Glutamine!J75,"")</f>
        <v/>
      </c>
      <c r="K84" s="243" t="str">
        <f>IF(Glutamine!$E76&gt;0,Glutamine!K75,"")</f>
        <v/>
      </c>
      <c r="L84" s="238" t="str">
        <f>IF(Glutamine!$E76&gt;0,Glutamine!L75,"")</f>
        <v/>
      </c>
      <c r="M84" s="238" t="str">
        <f>IF(Glutamine!$E76&gt;0,Glutamine!M75,"")</f>
        <v/>
      </c>
      <c r="N84" s="238" t="str">
        <f>IF(Glutamine!$E76&gt;0,Glutamine!N75,"")</f>
        <v/>
      </c>
      <c r="O84" s="238" t="str">
        <f>IF(Glutamine!$E76&gt;0,Glutamine!O75,"")</f>
        <v/>
      </c>
      <c r="P84" s="238" t="str">
        <f>IF(Glutamine!$E76&gt;0,Glutamine!P75,"")</f>
        <v/>
      </c>
      <c r="Q84" s="238" t="str">
        <f>IF(Glutamine!$E76&gt;0,Glutamine!Q75,"")</f>
        <v/>
      </c>
      <c r="R84" s="238" t="str">
        <f>IF(Glutamine!$E76&gt;0,Glutamine!R75,"")</f>
        <v/>
      </c>
      <c r="S84" s="238" t="str">
        <f>IF(Glutamine!$E76&gt;0,Glutamine!S75,"")</f>
        <v/>
      </c>
      <c r="T84" s="244" t="str">
        <f>IF(Glutamine!$E76&gt;0,Glutamine!T75+Glutamine!$E76*Glutamine!#REF!/'In Process Calc.'!$J78,"")</f>
        <v/>
      </c>
      <c r="U84" s="244" t="str">
        <f>IF(Glutamine!$E76&gt;0,Glutamine!U75+Glutamine!$E76*Glutamine!#REF!/'In Process Calc.'!$J78,"")</f>
        <v/>
      </c>
      <c r="V84" s="244" t="str">
        <f>IF(Glutamine!$E76&gt;0,Glutamine!V75+Glutamine!$E76*Glutamine!#REF!/'In Process Calc.'!$J78,"")</f>
        <v/>
      </c>
      <c r="W84" s="244" t="str">
        <f>IF(Glutamine!$E76&gt;0,Glutamine!W75+Glutamine!$E76*Glutamine!#REF!/'In Process Calc.'!$J78,"")</f>
        <v/>
      </c>
      <c r="X84" s="244" t="str">
        <f>IF(Glutamine!$E76&gt;0,Glutamine!X75+Glutamine!$E76*Glutamine!#REF!/'In Process Calc.'!$J78,"")</f>
        <v/>
      </c>
      <c r="Y84" s="244" t="str">
        <f>IF(Glutamine!$E76&gt;0,Glutamine!Y75+Glutamine!$E76*Glutamine!#REF!/'In Process Calc.'!$J78,"")</f>
        <v/>
      </c>
      <c r="Z84" s="244" t="str">
        <f>IF(Glutamine!$E76&gt;0,Glutamine!Z75+Glutamine!$E76*Glutamine!#REF!/'In Process Calc.'!$J78,"")</f>
        <v/>
      </c>
      <c r="AA84" s="244" t="str">
        <f>IF(Glutamine!$E76&gt;0,Glutamine!AA75+Glutamine!$E76*Glutamine!#REF!/'In Process Calc.'!$J78,"")</f>
        <v/>
      </c>
      <c r="AB84" s="244" t="str">
        <f>IF(Glutamine!$E76&gt;0,Glutamine!AB75+Glutamine!$E76*Glutamine!#REF!/'In Process Calc.'!$J78,"")</f>
        <v/>
      </c>
      <c r="AC84" s="244" t="str">
        <f>IF(Glutamine!$E76&gt;0,Glutamine!AC75+Glutamine!$E76*Glutamine!#REF!/'In Process Calc.'!$J78,"")</f>
        <v/>
      </c>
      <c r="AD84" s="244" t="str">
        <f>IF(Glutamine!$E76&gt;0,Glutamine!AD75+Glutamine!$E76*Glutamine!#REF!/'In Process Calc.'!$J78,"")</f>
        <v/>
      </c>
      <c r="AE84" s="244" t="str">
        <f>IF(Glutamine!$E76&gt;0,Glutamine!AE75+Glutamine!$E76*Glutamine!#REF!/'In Process Calc.'!$J78,"")</f>
        <v/>
      </c>
      <c r="AF84" s="244" t="str">
        <f>IF(Glutamine!$E76&gt;0,Glutamine!AF75+Glutamine!$E76*Glutamine!#REF!/'In Process Calc.'!$J78,"")</f>
        <v/>
      </c>
      <c r="AG84" s="244" t="str">
        <f>IF(Glutamine!$E76&gt;0,Glutamine!AG75+Glutamine!$E76*Glutamine!#REF!/'In Process Calc.'!$J78,"")</f>
        <v/>
      </c>
      <c r="AH84" s="244" t="str">
        <f>IF(Glutamine!$E76&gt;0,Glutamine!AH75+Glutamine!$E76*Glutamine!#REF!/'In Process Calc.'!$J78,"")</f>
        <v/>
      </c>
      <c r="AI84" s="244" t="str">
        <f>IF(Glutamine!$E76&gt;0,Glutamine!AI75+Glutamine!$E76*Glutamine!#REF!/'In Process Calc.'!$J78,"")</f>
        <v/>
      </c>
      <c r="AJ84" s="244" t="str">
        <f>IF(Glutamine!$E76&gt;0,Glutamine!AJ75+Glutamine!$E76*Glutamine!#REF!/'In Process Calc.'!$J78,"")</f>
        <v/>
      </c>
      <c r="AK84" s="244" t="str">
        <f>IF(Glutamine!$E76&gt;0,Glutamine!AK75+Glutamine!$E76*Glutamine!#REF!/'In Process Calc.'!$J78,"")</f>
        <v/>
      </c>
      <c r="AL84" s="244" t="str">
        <f>IF(Glutamine!$E76&gt;0,Glutamine!AL75+Glutamine!$E76*Glutamine!#REF!/'In Process Calc.'!$J78,"")</f>
        <v/>
      </c>
      <c r="AM84" s="244" t="str">
        <f>IF(Glutamine!$E76&gt;0,Glutamine!AM75+Glutamine!$E76*Glutamine!#REF!/'In Process Calc.'!$J78,"")</f>
        <v/>
      </c>
      <c r="AN84" s="244" t="str">
        <f>IF(Glutamine!$E76&gt;0,Glutamine!AN75+Glutamine!$E76*Glutamine!#REF!/'In Process Calc.'!$J78,"")</f>
        <v/>
      </c>
      <c r="AO84" s="244" t="str">
        <f>IF(Glutamine!$E76&gt;0,Glutamine!AO75+Glutamine!$E76*Glutamine!#REF!/'In Process Calc.'!$J78,"")</f>
        <v/>
      </c>
      <c r="AP84" s="244" t="str">
        <f>IF(Glutamine!$E76&gt;0,Glutamine!AP75+Glutamine!$E76*Glutamine!AQ75/'In Process Calc.'!$J78,"")</f>
        <v/>
      </c>
      <c r="AQ84" s="244" t="str">
        <f>IF(Glutamine!$E76&gt;0,Glutamine!#REF!+Glutamine!$E76*Glutamine!AR75/'In Process Calc.'!$J78,"")</f>
        <v/>
      </c>
      <c r="AR84" s="244" t="str">
        <f>IF(Glutamine!$E76&gt;0,Glutamine!#REF!,"")</f>
        <v/>
      </c>
      <c r="AS84" s="244" t="str">
        <f>IF(Glutamine!$E76&gt;0,Glutamine!#REF!,"")</f>
        <v/>
      </c>
      <c r="AT84" s="244" t="str">
        <f>IF(Glutamine!$E76&gt;0,Glutamine!#REF!,"")</f>
        <v/>
      </c>
      <c r="AU84" s="244" t="str">
        <f>IF(Glutamine!$E76&gt;0,Glutamine!#REF!,"")</f>
        <v/>
      </c>
      <c r="AV84" s="244" t="str">
        <f>IF(Glutamine!$E76&gt;0,Glutamine!#REF!,"")</f>
        <v/>
      </c>
      <c r="AW84" s="244" t="str">
        <f>IF(Glutamine!$E76&gt;0,Glutamine!#REF!,"")</f>
        <v/>
      </c>
      <c r="AX84" s="244" t="str">
        <f>IF(Glutamine!$E76&gt;0,Glutamine!#REF!,"")</f>
        <v/>
      </c>
      <c r="AY84" s="244" t="str">
        <f>IF(Glutamine!$E76&gt;0,Glutamine!#REF!,"")</f>
        <v/>
      </c>
      <c r="AZ84" s="244" t="str">
        <f>IF(Glutamine!$E76&gt;0,Glutamine!#REF!,"")</f>
        <v/>
      </c>
      <c r="BA84" s="244" t="str">
        <f>IF(Glutamine!$E76&gt;0,Glutamine!#REF!,"")</f>
        <v/>
      </c>
      <c r="BB84" s="244" t="str">
        <f>IF(Glutamine!$E76&gt;0,Glutamine!#REF!,"")</f>
        <v/>
      </c>
      <c r="BC84" s="244" t="str">
        <f>IF(Glutamine!$E76&gt;0,Glutamine!#REF!,"")</f>
        <v/>
      </c>
      <c r="BD84" s="244" t="str">
        <f>IF(Glutamine!$E76&gt;0,Glutamine!#REF!,"")</f>
        <v/>
      </c>
      <c r="BE84" s="244" t="str">
        <f>IF(Glutamine!$E76&gt;0,Glutamine!#REF!,"")</f>
        <v/>
      </c>
      <c r="BF84" s="244" t="str">
        <f>IF(Glutamine!$E76&gt;0,Glutamine!#REF!,"")</f>
        <v/>
      </c>
      <c r="BG84" s="244" t="str">
        <f>IF(Glutamine!$E76&gt;0,Glutamine!#REF!,"")</f>
        <v/>
      </c>
      <c r="BH84" s="244" t="str">
        <f>IF(Glutamine!$E76&gt;0,Glutamine!#REF!,"")</f>
        <v/>
      </c>
      <c r="BI84" s="244" t="str">
        <f>IF(Glutamine!$E76&gt;0,Glutamine!#REF!,"")</f>
        <v/>
      </c>
      <c r="BJ84" s="244" t="str">
        <f>IF(Glutamine!$E76&gt;0,Glutamine!#REF!,"")</f>
        <v/>
      </c>
      <c r="BK84" s="244" t="str">
        <f>IF(Glutamine!$E76&gt;0,Glutamine!#REF!,"")</f>
        <v/>
      </c>
      <c r="BL84" s="244" t="str">
        <f>IF(Glutamine!$E76&gt;0,Glutamine!#REF!,"")</f>
        <v/>
      </c>
      <c r="BM84" s="244" t="str">
        <f>IF(Glutamine!$E76&gt;0,Glutamine!#REF!,"")</f>
        <v/>
      </c>
      <c r="BN84" s="244" t="str">
        <f>IF(Glutamine!$E76&gt;0,'In Process Calc.'!B77,"")</f>
        <v/>
      </c>
      <c r="BO84" s="244" t="str">
        <f>IF(Glutamine!$E76&gt;0,'In Process Calc.'!C77,"")</f>
        <v/>
      </c>
    </row>
    <row r="85" spans="1:67">
      <c r="A85" s="238" t="str">
        <f>IF(Glutamine!$E77&gt;0,Glutamine!$B$1,"")</f>
        <v/>
      </c>
      <c r="B85" s="238" t="str">
        <f>IF(Glutamine!$E77&gt;0,Glutamine!A76+0.1,"")</f>
        <v/>
      </c>
      <c r="C85" s="242" t="str">
        <f>IF(Glutamine!$E77&gt;0,Glutamine!B76,"")</f>
        <v/>
      </c>
      <c r="D85" s="247" t="str">
        <f>IF(Glutamine!$E77&gt;0,Glutamine!C76,"")</f>
        <v/>
      </c>
      <c r="E85" s="238" t="str">
        <f>IF(Glutamine!$E77&gt;0,Glutamine!D76,"")</f>
        <v/>
      </c>
      <c r="F85" s="238" t="str">
        <f>IF(Glutamine!$E77&gt;0,Glutamine!E76,"")</f>
        <v/>
      </c>
      <c r="G85" s="238" t="str">
        <f>IF(Glutamine!$E77&gt;0,Glutamine!G76,"")</f>
        <v/>
      </c>
      <c r="H85" s="243" t="str">
        <f>IF(Glutamine!$E77&gt;0,Glutamine!H76,"")</f>
        <v/>
      </c>
      <c r="I85" s="243" t="str">
        <f>IF(Glutamine!$E77&gt;0,Glutamine!I76,"")</f>
        <v/>
      </c>
      <c r="J85" s="243" t="str">
        <f>IF(Glutamine!$E77&gt;0,Glutamine!J76,"")</f>
        <v/>
      </c>
      <c r="K85" s="243" t="str">
        <f>IF(Glutamine!$E77&gt;0,Glutamine!K76,"")</f>
        <v/>
      </c>
      <c r="L85" s="238" t="str">
        <f>IF(Glutamine!$E77&gt;0,Glutamine!L76,"")</f>
        <v/>
      </c>
      <c r="M85" s="238" t="str">
        <f>IF(Glutamine!$E77&gt;0,Glutamine!M76,"")</f>
        <v/>
      </c>
      <c r="N85" s="238" t="str">
        <f>IF(Glutamine!$E77&gt;0,Glutamine!N76,"")</f>
        <v/>
      </c>
      <c r="O85" s="238" t="str">
        <f>IF(Glutamine!$E77&gt;0,Glutamine!O76,"")</f>
        <v/>
      </c>
      <c r="P85" s="238" t="str">
        <f>IF(Glutamine!$E77&gt;0,Glutamine!P76,"")</f>
        <v/>
      </c>
      <c r="Q85" s="238" t="str">
        <f>IF(Glutamine!$E77&gt;0,Glutamine!Q76,"")</f>
        <v/>
      </c>
      <c r="R85" s="238" t="str">
        <f>IF(Glutamine!$E77&gt;0,Glutamine!R76,"")</f>
        <v/>
      </c>
      <c r="S85" s="238" t="str">
        <f>IF(Glutamine!$E77&gt;0,Glutamine!S76,"")</f>
        <v/>
      </c>
      <c r="T85" s="244" t="str">
        <f>IF(Glutamine!$E77&gt;0,Glutamine!T76+Glutamine!$E77*Glutamine!#REF!/'In Process Calc.'!$J79,"")</f>
        <v/>
      </c>
      <c r="U85" s="244" t="str">
        <f>IF(Glutamine!$E77&gt;0,Glutamine!U76+Glutamine!$E77*Glutamine!#REF!/'In Process Calc.'!$J79,"")</f>
        <v/>
      </c>
      <c r="V85" s="244" t="str">
        <f>IF(Glutamine!$E77&gt;0,Glutamine!V76+Glutamine!$E77*Glutamine!#REF!/'In Process Calc.'!$J79,"")</f>
        <v/>
      </c>
      <c r="W85" s="244" t="str">
        <f>IF(Glutamine!$E77&gt;0,Glutamine!W76+Glutamine!$E77*Glutamine!#REF!/'In Process Calc.'!$J79,"")</f>
        <v/>
      </c>
      <c r="X85" s="244" t="str">
        <f>IF(Glutamine!$E77&gt;0,Glutamine!X76+Glutamine!$E77*Glutamine!#REF!/'In Process Calc.'!$J79,"")</f>
        <v/>
      </c>
      <c r="Y85" s="244" t="str">
        <f>IF(Glutamine!$E77&gt;0,Glutamine!Y76+Glutamine!$E77*Glutamine!#REF!/'In Process Calc.'!$J79,"")</f>
        <v/>
      </c>
      <c r="Z85" s="244" t="str">
        <f>IF(Glutamine!$E77&gt;0,Glutamine!Z76+Glutamine!$E77*Glutamine!#REF!/'In Process Calc.'!$J79,"")</f>
        <v/>
      </c>
      <c r="AA85" s="244" t="str">
        <f>IF(Glutamine!$E77&gt;0,Glutamine!AA76+Glutamine!$E77*Glutamine!#REF!/'In Process Calc.'!$J79,"")</f>
        <v/>
      </c>
      <c r="AB85" s="244" t="str">
        <f>IF(Glutamine!$E77&gt;0,Glutamine!AB76+Glutamine!$E77*Glutamine!#REF!/'In Process Calc.'!$J79,"")</f>
        <v/>
      </c>
      <c r="AC85" s="244" t="str">
        <f>IF(Glutamine!$E77&gt;0,Glutamine!AC76+Glutamine!$E77*Glutamine!#REF!/'In Process Calc.'!$J79,"")</f>
        <v/>
      </c>
      <c r="AD85" s="244" t="str">
        <f>IF(Glutamine!$E77&gt;0,Glutamine!AD76+Glutamine!$E77*Glutamine!#REF!/'In Process Calc.'!$J79,"")</f>
        <v/>
      </c>
      <c r="AE85" s="244" t="str">
        <f>IF(Glutamine!$E77&gt;0,Glutamine!AE76+Glutamine!$E77*Glutamine!#REF!/'In Process Calc.'!$J79,"")</f>
        <v/>
      </c>
      <c r="AF85" s="244" t="str">
        <f>IF(Glutamine!$E77&gt;0,Glutamine!AF76+Glutamine!$E77*Glutamine!#REF!/'In Process Calc.'!$J79,"")</f>
        <v/>
      </c>
      <c r="AG85" s="244" t="str">
        <f>IF(Glutamine!$E77&gt;0,Glutamine!AG76+Glutamine!$E77*Glutamine!#REF!/'In Process Calc.'!$J79,"")</f>
        <v/>
      </c>
      <c r="AH85" s="244" t="str">
        <f>IF(Glutamine!$E77&gt;0,Glutamine!AH76+Glutamine!$E77*Glutamine!#REF!/'In Process Calc.'!$J79,"")</f>
        <v/>
      </c>
      <c r="AI85" s="244" t="str">
        <f>IF(Glutamine!$E77&gt;0,Glutamine!AI76+Glutamine!$E77*Glutamine!#REF!/'In Process Calc.'!$J79,"")</f>
        <v/>
      </c>
      <c r="AJ85" s="244" t="str">
        <f>IF(Glutamine!$E77&gt;0,Glutamine!AJ76+Glutamine!$E77*Glutamine!#REF!/'In Process Calc.'!$J79,"")</f>
        <v/>
      </c>
      <c r="AK85" s="244" t="str">
        <f>IF(Glutamine!$E77&gt;0,Glutamine!AK76+Glutamine!$E77*Glutamine!#REF!/'In Process Calc.'!$J79,"")</f>
        <v/>
      </c>
      <c r="AL85" s="244" t="str">
        <f>IF(Glutamine!$E77&gt;0,Glutamine!AL76+Glutamine!$E77*Glutamine!#REF!/'In Process Calc.'!$J79,"")</f>
        <v/>
      </c>
      <c r="AM85" s="244" t="str">
        <f>IF(Glutamine!$E77&gt;0,Glutamine!AM76+Glutamine!$E77*Glutamine!#REF!/'In Process Calc.'!$J79,"")</f>
        <v/>
      </c>
      <c r="AN85" s="244" t="str">
        <f>IF(Glutamine!$E77&gt;0,Glutamine!AN76+Glutamine!$E77*Glutamine!#REF!/'In Process Calc.'!$J79,"")</f>
        <v/>
      </c>
      <c r="AO85" s="244" t="str">
        <f>IF(Glutamine!$E77&gt;0,Glutamine!AO76+Glutamine!$E77*Glutamine!#REF!/'In Process Calc.'!$J79,"")</f>
        <v/>
      </c>
      <c r="AP85" s="244" t="str">
        <f>IF(Glutamine!$E77&gt;0,Glutamine!AP76+Glutamine!$E77*Glutamine!AQ76/'In Process Calc.'!$J79,"")</f>
        <v/>
      </c>
      <c r="AQ85" s="244" t="str">
        <f>IF(Glutamine!$E77&gt;0,Glutamine!#REF!+Glutamine!$E77*Glutamine!AR76/'In Process Calc.'!$J79,"")</f>
        <v/>
      </c>
      <c r="AR85" s="244" t="str">
        <f>IF(Glutamine!$E77&gt;0,Glutamine!#REF!,"")</f>
        <v/>
      </c>
      <c r="AS85" s="244" t="str">
        <f>IF(Glutamine!$E77&gt;0,Glutamine!#REF!,"")</f>
        <v/>
      </c>
      <c r="AT85" s="244" t="str">
        <f>IF(Glutamine!$E77&gt;0,Glutamine!#REF!,"")</f>
        <v/>
      </c>
      <c r="AU85" s="244" t="str">
        <f>IF(Glutamine!$E77&gt;0,Glutamine!#REF!,"")</f>
        <v/>
      </c>
      <c r="AV85" s="244" t="str">
        <f>IF(Glutamine!$E77&gt;0,Glutamine!#REF!,"")</f>
        <v/>
      </c>
      <c r="AW85" s="244" t="str">
        <f>IF(Glutamine!$E77&gt;0,Glutamine!#REF!,"")</f>
        <v/>
      </c>
      <c r="AX85" s="244" t="str">
        <f>IF(Glutamine!$E77&gt;0,Glutamine!#REF!,"")</f>
        <v/>
      </c>
      <c r="AY85" s="244" t="str">
        <f>IF(Glutamine!$E77&gt;0,Glutamine!#REF!,"")</f>
        <v/>
      </c>
      <c r="AZ85" s="244" t="str">
        <f>IF(Glutamine!$E77&gt;0,Glutamine!#REF!,"")</f>
        <v/>
      </c>
      <c r="BA85" s="244" t="str">
        <f>IF(Glutamine!$E77&gt;0,Glutamine!#REF!,"")</f>
        <v/>
      </c>
      <c r="BB85" s="244" t="str">
        <f>IF(Glutamine!$E77&gt;0,Glutamine!#REF!,"")</f>
        <v/>
      </c>
      <c r="BC85" s="244" t="str">
        <f>IF(Glutamine!$E77&gt;0,Glutamine!#REF!,"")</f>
        <v/>
      </c>
      <c r="BD85" s="244" t="str">
        <f>IF(Glutamine!$E77&gt;0,Glutamine!#REF!,"")</f>
        <v/>
      </c>
      <c r="BE85" s="244" t="str">
        <f>IF(Glutamine!$E77&gt;0,Glutamine!#REF!,"")</f>
        <v/>
      </c>
      <c r="BF85" s="244" t="str">
        <f>IF(Glutamine!$E77&gt;0,Glutamine!#REF!,"")</f>
        <v/>
      </c>
      <c r="BG85" s="244" t="str">
        <f>IF(Glutamine!$E77&gt;0,Glutamine!#REF!,"")</f>
        <v/>
      </c>
      <c r="BH85" s="244" t="str">
        <f>IF(Glutamine!$E77&gt;0,Glutamine!#REF!,"")</f>
        <v/>
      </c>
      <c r="BI85" s="244" t="str">
        <f>IF(Glutamine!$E77&gt;0,Glutamine!#REF!,"")</f>
        <v/>
      </c>
      <c r="BJ85" s="244" t="str">
        <f>IF(Glutamine!$E77&gt;0,Glutamine!#REF!,"")</f>
        <v/>
      </c>
      <c r="BK85" s="244" t="str">
        <f>IF(Glutamine!$E77&gt;0,Glutamine!#REF!,"")</f>
        <v/>
      </c>
      <c r="BL85" s="244" t="str">
        <f>IF(Glutamine!$E77&gt;0,Glutamine!#REF!,"")</f>
        <v/>
      </c>
      <c r="BM85" s="244" t="str">
        <f>IF(Glutamine!$E77&gt;0,Glutamine!#REF!,"")</f>
        <v/>
      </c>
      <c r="BN85" s="244" t="str">
        <f>IF(Glutamine!$E77&gt;0,'In Process Calc.'!B78,"")</f>
        <v/>
      </c>
      <c r="BO85" s="244" t="str">
        <f>IF(Glutamine!$E77&gt;0,'In Process Calc.'!C78,"")</f>
        <v/>
      </c>
    </row>
    <row r="86" spans="1:67">
      <c r="A86" s="238" t="str">
        <f>IF(Glutamine!$E78&gt;0,Glutamine!$B$1,"")</f>
        <v/>
      </c>
      <c r="B86" s="238" t="str">
        <f>IF(Glutamine!$E78&gt;0,Glutamine!A77+0.1,"")</f>
        <v/>
      </c>
      <c r="C86" s="242" t="str">
        <f>IF(Glutamine!$E78&gt;0,Glutamine!B77,"")</f>
        <v/>
      </c>
      <c r="D86" s="247" t="str">
        <f>IF(Glutamine!$E78&gt;0,Glutamine!C77,"")</f>
        <v/>
      </c>
      <c r="E86" s="238" t="str">
        <f>IF(Glutamine!$E78&gt;0,Glutamine!D77,"")</f>
        <v/>
      </c>
      <c r="F86" s="238" t="str">
        <f>IF(Glutamine!$E78&gt;0,Glutamine!E77,"")</f>
        <v/>
      </c>
      <c r="G86" s="238" t="str">
        <f>IF(Glutamine!$E78&gt;0,Glutamine!G77,"")</f>
        <v/>
      </c>
      <c r="H86" s="243" t="str">
        <f>IF(Glutamine!$E78&gt;0,Glutamine!H77,"")</f>
        <v/>
      </c>
      <c r="I86" s="243" t="str">
        <f>IF(Glutamine!$E78&gt;0,Glutamine!I77,"")</f>
        <v/>
      </c>
      <c r="J86" s="243" t="str">
        <f>IF(Glutamine!$E78&gt;0,Glutamine!J77,"")</f>
        <v/>
      </c>
      <c r="K86" s="243" t="str">
        <f>IF(Glutamine!$E78&gt;0,Glutamine!K77,"")</f>
        <v/>
      </c>
      <c r="L86" s="238" t="str">
        <f>IF(Glutamine!$E78&gt;0,Glutamine!L77,"")</f>
        <v/>
      </c>
      <c r="M86" s="238" t="str">
        <f>IF(Glutamine!$E78&gt;0,Glutamine!M77,"")</f>
        <v/>
      </c>
      <c r="N86" s="238" t="str">
        <f>IF(Glutamine!$E78&gt;0,Glutamine!N77,"")</f>
        <v/>
      </c>
      <c r="O86" s="238" t="str">
        <f>IF(Glutamine!$E78&gt;0,Glutamine!O77,"")</f>
        <v/>
      </c>
      <c r="P86" s="238" t="str">
        <f>IF(Glutamine!$E78&gt;0,Glutamine!P77,"")</f>
        <v/>
      </c>
      <c r="Q86" s="238" t="str">
        <f>IF(Glutamine!$E78&gt;0,Glutamine!Q77,"")</f>
        <v/>
      </c>
      <c r="R86" s="238" t="str">
        <f>IF(Glutamine!$E78&gt;0,Glutamine!R77,"")</f>
        <v/>
      </c>
      <c r="S86" s="238" t="str">
        <f>IF(Glutamine!$E78&gt;0,Glutamine!S77,"")</f>
        <v/>
      </c>
      <c r="T86" s="244" t="str">
        <f>IF(Glutamine!$E78&gt;0,Glutamine!T77+Glutamine!$E78*Glutamine!#REF!/'In Process Calc.'!$J80,"")</f>
        <v/>
      </c>
      <c r="U86" s="244" t="str">
        <f>IF(Glutamine!$E78&gt;0,Glutamine!U77+Glutamine!$E78*Glutamine!#REF!/'In Process Calc.'!$J80,"")</f>
        <v/>
      </c>
      <c r="V86" s="244" t="str">
        <f>IF(Glutamine!$E78&gt;0,Glutamine!V77+Glutamine!$E78*Glutamine!#REF!/'In Process Calc.'!$J80,"")</f>
        <v/>
      </c>
      <c r="W86" s="244" t="str">
        <f>IF(Glutamine!$E78&gt;0,Glutamine!W77+Glutamine!$E78*Glutamine!#REF!/'In Process Calc.'!$J80,"")</f>
        <v/>
      </c>
      <c r="X86" s="244" t="str">
        <f>IF(Glutamine!$E78&gt;0,Glutamine!X77+Glutamine!$E78*Glutamine!#REF!/'In Process Calc.'!$J80,"")</f>
        <v/>
      </c>
      <c r="Y86" s="244" t="str">
        <f>IF(Glutamine!$E78&gt;0,Glutamine!Y77+Glutamine!$E78*Glutamine!#REF!/'In Process Calc.'!$J80,"")</f>
        <v/>
      </c>
      <c r="Z86" s="244" t="str">
        <f>IF(Glutamine!$E78&gt;0,Glutamine!Z77+Glutamine!$E78*Glutamine!#REF!/'In Process Calc.'!$J80,"")</f>
        <v/>
      </c>
      <c r="AA86" s="244" t="str">
        <f>IF(Glutamine!$E78&gt;0,Glutamine!AA77+Glutamine!$E78*Glutamine!#REF!/'In Process Calc.'!$J80,"")</f>
        <v/>
      </c>
      <c r="AB86" s="244" t="str">
        <f>IF(Glutamine!$E78&gt;0,Glutamine!AB77+Glutamine!$E78*Glutamine!#REF!/'In Process Calc.'!$J80,"")</f>
        <v/>
      </c>
      <c r="AC86" s="244" t="str">
        <f>IF(Glutamine!$E78&gt;0,Glutamine!AC77+Glutamine!$E78*Glutamine!#REF!/'In Process Calc.'!$J80,"")</f>
        <v/>
      </c>
      <c r="AD86" s="244" t="str">
        <f>IF(Glutamine!$E78&gt;0,Glutamine!AD77+Glutamine!$E78*Glutamine!#REF!/'In Process Calc.'!$J80,"")</f>
        <v/>
      </c>
      <c r="AE86" s="244" t="str">
        <f>IF(Glutamine!$E78&gt;0,Glutamine!AE77+Glutamine!$E78*Glutamine!#REF!/'In Process Calc.'!$J80,"")</f>
        <v/>
      </c>
      <c r="AF86" s="244" t="str">
        <f>IF(Glutamine!$E78&gt;0,Glutamine!AF77+Glutamine!$E78*Glutamine!#REF!/'In Process Calc.'!$J80,"")</f>
        <v/>
      </c>
      <c r="AG86" s="244" t="str">
        <f>IF(Glutamine!$E78&gt;0,Glutamine!AG77+Glutamine!$E78*Glutamine!#REF!/'In Process Calc.'!$J80,"")</f>
        <v/>
      </c>
      <c r="AH86" s="244" t="str">
        <f>IF(Glutamine!$E78&gt;0,Glutamine!AH77+Glutamine!$E78*Glutamine!#REF!/'In Process Calc.'!$J80,"")</f>
        <v/>
      </c>
      <c r="AI86" s="244" t="str">
        <f>IF(Glutamine!$E78&gt;0,Glutamine!AI77+Glutamine!$E78*Glutamine!#REF!/'In Process Calc.'!$J80,"")</f>
        <v/>
      </c>
      <c r="AJ86" s="244" t="str">
        <f>IF(Glutamine!$E78&gt;0,Glutamine!AJ77+Glutamine!$E78*Glutamine!#REF!/'In Process Calc.'!$J80,"")</f>
        <v/>
      </c>
      <c r="AK86" s="244" t="str">
        <f>IF(Glutamine!$E78&gt;0,Glutamine!AK77+Glutamine!$E78*Glutamine!#REF!/'In Process Calc.'!$J80,"")</f>
        <v/>
      </c>
      <c r="AL86" s="244" t="str">
        <f>IF(Glutamine!$E78&gt;0,Glutamine!AL77+Glutamine!$E78*Glutamine!#REF!/'In Process Calc.'!$J80,"")</f>
        <v/>
      </c>
      <c r="AM86" s="244" t="str">
        <f>IF(Glutamine!$E78&gt;0,Glutamine!AM77+Glutamine!$E78*Glutamine!#REF!/'In Process Calc.'!$J80,"")</f>
        <v/>
      </c>
      <c r="AN86" s="244" t="str">
        <f>IF(Glutamine!$E78&gt;0,Glutamine!AN77+Glutamine!$E78*Glutamine!#REF!/'In Process Calc.'!$J80,"")</f>
        <v/>
      </c>
      <c r="AO86" s="244" t="str">
        <f>IF(Glutamine!$E78&gt;0,Glutamine!AO77+Glutamine!$E78*Glutamine!#REF!/'In Process Calc.'!$J80,"")</f>
        <v/>
      </c>
      <c r="AP86" s="244" t="str">
        <f>IF(Glutamine!$E78&gt;0,Glutamine!AP77+Glutamine!$E78*Glutamine!AQ77/'In Process Calc.'!$J80,"")</f>
        <v/>
      </c>
      <c r="AQ86" s="244" t="str">
        <f>IF(Glutamine!$E78&gt;0,Glutamine!#REF!+Glutamine!$E78*Glutamine!AR77/'In Process Calc.'!$J80,"")</f>
        <v/>
      </c>
      <c r="AR86" s="244" t="str">
        <f>IF(Glutamine!$E78&gt;0,Glutamine!#REF!,"")</f>
        <v/>
      </c>
      <c r="AS86" s="244" t="str">
        <f>IF(Glutamine!$E78&gt;0,Glutamine!#REF!,"")</f>
        <v/>
      </c>
      <c r="AT86" s="244" t="str">
        <f>IF(Glutamine!$E78&gt;0,Glutamine!#REF!,"")</f>
        <v/>
      </c>
      <c r="AU86" s="244" t="str">
        <f>IF(Glutamine!$E78&gt;0,Glutamine!#REF!,"")</f>
        <v/>
      </c>
      <c r="AV86" s="244" t="str">
        <f>IF(Glutamine!$E78&gt;0,Glutamine!#REF!,"")</f>
        <v/>
      </c>
      <c r="AW86" s="244" t="str">
        <f>IF(Glutamine!$E78&gt;0,Glutamine!#REF!,"")</f>
        <v/>
      </c>
      <c r="AX86" s="244" t="str">
        <f>IF(Glutamine!$E78&gt;0,Glutamine!#REF!,"")</f>
        <v/>
      </c>
      <c r="AY86" s="244" t="str">
        <f>IF(Glutamine!$E78&gt;0,Glutamine!#REF!,"")</f>
        <v/>
      </c>
      <c r="AZ86" s="244" t="str">
        <f>IF(Glutamine!$E78&gt;0,Glutamine!#REF!,"")</f>
        <v/>
      </c>
      <c r="BA86" s="244" t="str">
        <f>IF(Glutamine!$E78&gt;0,Glutamine!#REF!,"")</f>
        <v/>
      </c>
      <c r="BB86" s="244" t="str">
        <f>IF(Glutamine!$E78&gt;0,Glutamine!#REF!,"")</f>
        <v/>
      </c>
      <c r="BC86" s="244" t="str">
        <f>IF(Glutamine!$E78&gt;0,Glutamine!#REF!,"")</f>
        <v/>
      </c>
      <c r="BD86" s="244" t="str">
        <f>IF(Glutamine!$E78&gt;0,Glutamine!#REF!,"")</f>
        <v/>
      </c>
      <c r="BE86" s="244" t="str">
        <f>IF(Glutamine!$E78&gt;0,Glutamine!#REF!,"")</f>
        <v/>
      </c>
      <c r="BF86" s="244" t="str">
        <f>IF(Glutamine!$E78&gt;0,Glutamine!#REF!,"")</f>
        <v/>
      </c>
      <c r="BG86" s="244" t="str">
        <f>IF(Glutamine!$E78&gt;0,Glutamine!#REF!,"")</f>
        <v/>
      </c>
      <c r="BH86" s="244" t="str">
        <f>IF(Glutamine!$E78&gt;0,Glutamine!#REF!,"")</f>
        <v/>
      </c>
      <c r="BI86" s="244" t="str">
        <f>IF(Glutamine!$E78&gt;0,Glutamine!#REF!,"")</f>
        <v/>
      </c>
      <c r="BJ86" s="244" t="str">
        <f>IF(Glutamine!$E78&gt;0,Glutamine!#REF!,"")</f>
        <v/>
      </c>
      <c r="BK86" s="244" t="str">
        <f>IF(Glutamine!$E78&gt;0,Glutamine!#REF!,"")</f>
        <v/>
      </c>
      <c r="BL86" s="244" t="str">
        <f>IF(Glutamine!$E78&gt;0,Glutamine!#REF!,"")</f>
        <v/>
      </c>
      <c r="BM86" s="244" t="str">
        <f>IF(Glutamine!$E78&gt;0,Glutamine!#REF!,"")</f>
        <v/>
      </c>
      <c r="BN86" s="244" t="str">
        <f>IF(Glutamine!$E78&gt;0,'In Process Calc.'!B79,"")</f>
        <v/>
      </c>
      <c r="BO86" s="244" t="str">
        <f>IF(Glutamine!$E78&gt;0,'In Process Calc.'!C79,"")</f>
        <v/>
      </c>
    </row>
    <row r="87" spans="1:67">
      <c r="A87" s="238" t="str">
        <f>IF(Glutamine!$E79&gt;0,Glutamine!$B$1,"")</f>
        <v/>
      </c>
      <c r="B87" s="238" t="str">
        <f>IF(Glutamine!$E79&gt;0,Glutamine!A78+0.1,"")</f>
        <v/>
      </c>
      <c r="C87" s="242" t="str">
        <f>IF(Glutamine!$E79&gt;0,Glutamine!B78,"")</f>
        <v/>
      </c>
      <c r="D87" s="247" t="str">
        <f>IF(Glutamine!$E79&gt;0,Glutamine!C78,"")</f>
        <v/>
      </c>
      <c r="E87" s="238" t="str">
        <f>IF(Glutamine!$E79&gt;0,Glutamine!D78,"")</f>
        <v/>
      </c>
      <c r="F87" s="238" t="str">
        <f>IF(Glutamine!$E79&gt;0,Glutamine!E78,"")</f>
        <v/>
      </c>
      <c r="G87" s="238" t="str">
        <f>IF(Glutamine!$E79&gt;0,Glutamine!G78,"")</f>
        <v/>
      </c>
      <c r="H87" s="243" t="str">
        <f>IF(Glutamine!$E79&gt;0,Glutamine!H78,"")</f>
        <v/>
      </c>
      <c r="I87" s="243" t="str">
        <f>IF(Glutamine!$E79&gt;0,Glutamine!I78,"")</f>
        <v/>
      </c>
      <c r="J87" s="243" t="str">
        <f>IF(Glutamine!$E79&gt;0,Glutamine!J78,"")</f>
        <v/>
      </c>
      <c r="K87" s="243" t="str">
        <f>IF(Glutamine!$E79&gt;0,Glutamine!K78,"")</f>
        <v/>
      </c>
      <c r="L87" s="238" t="str">
        <f>IF(Glutamine!$E79&gt;0,Glutamine!L78,"")</f>
        <v/>
      </c>
      <c r="M87" s="238" t="str">
        <f>IF(Glutamine!$E79&gt;0,Glutamine!M78,"")</f>
        <v/>
      </c>
      <c r="N87" s="238" t="str">
        <f>IF(Glutamine!$E79&gt;0,Glutamine!N78,"")</f>
        <v/>
      </c>
      <c r="O87" s="238" t="str">
        <f>IF(Glutamine!$E79&gt;0,Glutamine!O78,"")</f>
        <v/>
      </c>
      <c r="P87" s="238" t="str">
        <f>IF(Glutamine!$E79&gt;0,Glutamine!P78,"")</f>
        <v/>
      </c>
      <c r="Q87" s="238" t="str">
        <f>IF(Glutamine!$E79&gt;0,Glutamine!Q78,"")</f>
        <v/>
      </c>
      <c r="R87" s="238" t="str">
        <f>IF(Glutamine!$E79&gt;0,Glutamine!R78,"")</f>
        <v/>
      </c>
      <c r="S87" s="238" t="str">
        <f>IF(Glutamine!$E79&gt;0,Glutamine!S78,"")</f>
        <v/>
      </c>
      <c r="T87" s="244" t="str">
        <f>IF(Glutamine!$E79&gt;0,Glutamine!T78+Glutamine!$E79*Glutamine!#REF!/'In Process Calc.'!$J81,"")</f>
        <v/>
      </c>
      <c r="U87" s="244" t="str">
        <f>IF(Glutamine!$E79&gt;0,Glutamine!U78+Glutamine!$E79*Glutamine!#REF!/'In Process Calc.'!$J81,"")</f>
        <v/>
      </c>
      <c r="V87" s="244" t="str">
        <f>IF(Glutamine!$E79&gt;0,Glutamine!V78+Glutamine!$E79*Glutamine!#REF!/'In Process Calc.'!$J81,"")</f>
        <v/>
      </c>
      <c r="W87" s="244" t="str">
        <f>IF(Glutamine!$E79&gt;0,Glutamine!W78+Glutamine!$E79*Glutamine!#REF!/'In Process Calc.'!$J81,"")</f>
        <v/>
      </c>
      <c r="X87" s="244" t="str">
        <f>IF(Glutamine!$E79&gt;0,Glutamine!X78+Glutamine!$E79*Glutamine!#REF!/'In Process Calc.'!$J81,"")</f>
        <v/>
      </c>
      <c r="Y87" s="244" t="str">
        <f>IF(Glutamine!$E79&gt;0,Glutamine!Y78+Glutamine!$E79*Glutamine!#REF!/'In Process Calc.'!$J81,"")</f>
        <v/>
      </c>
      <c r="Z87" s="244" t="str">
        <f>IF(Glutamine!$E79&gt;0,Glutamine!Z78+Glutamine!$E79*Glutamine!#REF!/'In Process Calc.'!$J81,"")</f>
        <v/>
      </c>
      <c r="AA87" s="244" t="str">
        <f>IF(Glutamine!$E79&gt;0,Glutamine!AA78+Glutamine!$E79*Glutamine!#REF!/'In Process Calc.'!$J81,"")</f>
        <v/>
      </c>
      <c r="AB87" s="244" t="str">
        <f>IF(Glutamine!$E79&gt;0,Glutamine!AB78+Glutamine!$E79*Glutamine!#REF!/'In Process Calc.'!$J81,"")</f>
        <v/>
      </c>
      <c r="AC87" s="244" t="str">
        <f>IF(Glutamine!$E79&gt;0,Glutamine!AC78+Glutamine!$E79*Glutamine!#REF!/'In Process Calc.'!$J81,"")</f>
        <v/>
      </c>
      <c r="AD87" s="244" t="str">
        <f>IF(Glutamine!$E79&gt;0,Glutamine!AD78+Glutamine!$E79*Glutamine!#REF!/'In Process Calc.'!$J81,"")</f>
        <v/>
      </c>
      <c r="AE87" s="244" t="str">
        <f>IF(Glutamine!$E79&gt;0,Glutamine!AE78+Glutamine!$E79*Glutamine!#REF!/'In Process Calc.'!$J81,"")</f>
        <v/>
      </c>
      <c r="AF87" s="244" t="str">
        <f>IF(Glutamine!$E79&gt;0,Glutamine!AF78+Glutamine!$E79*Glutamine!#REF!/'In Process Calc.'!$J81,"")</f>
        <v/>
      </c>
      <c r="AG87" s="244" t="str">
        <f>IF(Glutamine!$E79&gt;0,Glutamine!AG78+Glutamine!$E79*Glutamine!#REF!/'In Process Calc.'!$J81,"")</f>
        <v/>
      </c>
      <c r="AH87" s="244" t="str">
        <f>IF(Glutamine!$E79&gt;0,Glutamine!AH78+Glutamine!$E79*Glutamine!#REF!/'In Process Calc.'!$J81,"")</f>
        <v/>
      </c>
      <c r="AI87" s="244" t="str">
        <f>IF(Glutamine!$E79&gt;0,Glutamine!AI78+Glutamine!$E79*Glutamine!#REF!/'In Process Calc.'!$J81,"")</f>
        <v/>
      </c>
      <c r="AJ87" s="244" t="str">
        <f>IF(Glutamine!$E79&gt;0,Glutamine!AJ78+Glutamine!$E79*Glutamine!#REF!/'In Process Calc.'!$J81,"")</f>
        <v/>
      </c>
      <c r="AK87" s="244" t="str">
        <f>IF(Glutamine!$E79&gt;0,Glutamine!AK78+Glutamine!$E79*Glutamine!#REF!/'In Process Calc.'!$J81,"")</f>
        <v/>
      </c>
      <c r="AL87" s="244" t="str">
        <f>IF(Glutamine!$E79&gt;0,Glutamine!AL78+Glutamine!$E79*Glutamine!#REF!/'In Process Calc.'!$J81,"")</f>
        <v/>
      </c>
      <c r="AM87" s="244" t="str">
        <f>IF(Glutamine!$E79&gt;0,Glutamine!AM78+Glutamine!$E79*Glutamine!#REF!/'In Process Calc.'!$J81,"")</f>
        <v/>
      </c>
      <c r="AN87" s="244" t="str">
        <f>IF(Glutamine!$E79&gt;0,Glutamine!AN78+Glutamine!$E79*Glutamine!#REF!/'In Process Calc.'!$J81,"")</f>
        <v/>
      </c>
      <c r="AO87" s="244" t="str">
        <f>IF(Glutamine!$E79&gt;0,Glutamine!AO78+Glutamine!$E79*Glutamine!#REF!/'In Process Calc.'!$J81,"")</f>
        <v/>
      </c>
      <c r="AP87" s="244" t="str">
        <f>IF(Glutamine!$E79&gt;0,Glutamine!AP78+Glutamine!$E79*Glutamine!AQ78/'In Process Calc.'!$J81,"")</f>
        <v/>
      </c>
      <c r="AQ87" s="244" t="str">
        <f>IF(Glutamine!$E79&gt;0,Glutamine!#REF!+Glutamine!$E79*Glutamine!AR78/'In Process Calc.'!$J81,"")</f>
        <v/>
      </c>
      <c r="AR87" s="244" t="str">
        <f>IF(Glutamine!$E79&gt;0,Glutamine!#REF!,"")</f>
        <v/>
      </c>
      <c r="AS87" s="244" t="str">
        <f>IF(Glutamine!$E79&gt;0,Glutamine!#REF!,"")</f>
        <v/>
      </c>
      <c r="AT87" s="244" t="str">
        <f>IF(Glutamine!$E79&gt;0,Glutamine!#REF!,"")</f>
        <v/>
      </c>
      <c r="AU87" s="244" t="str">
        <f>IF(Glutamine!$E79&gt;0,Glutamine!#REF!,"")</f>
        <v/>
      </c>
      <c r="AV87" s="244" t="str">
        <f>IF(Glutamine!$E79&gt;0,Glutamine!#REF!,"")</f>
        <v/>
      </c>
      <c r="AW87" s="244" t="str">
        <f>IF(Glutamine!$E79&gt;0,Glutamine!#REF!,"")</f>
        <v/>
      </c>
      <c r="AX87" s="244" t="str">
        <f>IF(Glutamine!$E79&gt;0,Glutamine!#REF!,"")</f>
        <v/>
      </c>
      <c r="AY87" s="244" t="str">
        <f>IF(Glutamine!$E79&gt;0,Glutamine!#REF!,"")</f>
        <v/>
      </c>
      <c r="AZ87" s="244" t="str">
        <f>IF(Glutamine!$E79&gt;0,Glutamine!#REF!,"")</f>
        <v/>
      </c>
      <c r="BA87" s="244" t="str">
        <f>IF(Glutamine!$E79&gt;0,Glutamine!#REF!,"")</f>
        <v/>
      </c>
      <c r="BB87" s="244" t="str">
        <f>IF(Glutamine!$E79&gt;0,Glutamine!#REF!,"")</f>
        <v/>
      </c>
      <c r="BC87" s="244" t="str">
        <f>IF(Glutamine!$E79&gt;0,Glutamine!#REF!,"")</f>
        <v/>
      </c>
      <c r="BD87" s="244" t="str">
        <f>IF(Glutamine!$E79&gt;0,Glutamine!#REF!,"")</f>
        <v/>
      </c>
      <c r="BE87" s="244" t="str">
        <f>IF(Glutamine!$E79&gt;0,Glutamine!#REF!,"")</f>
        <v/>
      </c>
      <c r="BF87" s="244" t="str">
        <f>IF(Glutamine!$E79&gt;0,Glutamine!#REF!,"")</f>
        <v/>
      </c>
      <c r="BG87" s="244" t="str">
        <f>IF(Glutamine!$E79&gt;0,Glutamine!#REF!,"")</f>
        <v/>
      </c>
      <c r="BH87" s="244" t="str">
        <f>IF(Glutamine!$E79&gt;0,Glutamine!#REF!,"")</f>
        <v/>
      </c>
      <c r="BI87" s="244" t="str">
        <f>IF(Glutamine!$E79&gt;0,Glutamine!#REF!,"")</f>
        <v/>
      </c>
      <c r="BJ87" s="244" t="str">
        <f>IF(Glutamine!$E79&gt;0,Glutamine!#REF!,"")</f>
        <v/>
      </c>
      <c r="BK87" s="244" t="str">
        <f>IF(Glutamine!$E79&gt;0,Glutamine!#REF!,"")</f>
        <v/>
      </c>
      <c r="BL87" s="244" t="str">
        <f>IF(Glutamine!$E79&gt;0,Glutamine!#REF!,"")</f>
        <v/>
      </c>
      <c r="BM87" s="244" t="str">
        <f>IF(Glutamine!$E79&gt;0,Glutamine!#REF!,"")</f>
        <v/>
      </c>
      <c r="BN87" s="244" t="str">
        <f>IF(Glutamine!$E79&gt;0,'In Process Calc.'!B80,"")</f>
        <v/>
      </c>
      <c r="BO87" s="244" t="str">
        <f>IF(Glutamine!$E79&gt;0,'In Process Calc.'!C80,"")</f>
        <v/>
      </c>
    </row>
    <row r="88" spans="1:67">
      <c r="A88" s="238" t="str">
        <f>IF(Glutamine!$E80&gt;0,Glutamine!$B$1,"")</f>
        <v/>
      </c>
      <c r="B88" s="238" t="str">
        <f>IF(Glutamine!$E80&gt;0,Glutamine!A79+0.1,"")</f>
        <v/>
      </c>
      <c r="C88" s="242" t="str">
        <f>IF(Glutamine!$E80&gt;0,Glutamine!B79,"")</f>
        <v/>
      </c>
      <c r="D88" s="247" t="str">
        <f>IF(Glutamine!$E80&gt;0,Glutamine!C79,"")</f>
        <v/>
      </c>
      <c r="E88" s="238" t="str">
        <f>IF(Glutamine!$E80&gt;0,Glutamine!D79,"")</f>
        <v/>
      </c>
      <c r="F88" s="238" t="str">
        <f>IF(Glutamine!$E80&gt;0,Glutamine!E79,"")</f>
        <v/>
      </c>
      <c r="G88" s="238" t="str">
        <f>IF(Glutamine!$E80&gt;0,Glutamine!G79,"")</f>
        <v/>
      </c>
      <c r="H88" s="243" t="str">
        <f>IF(Glutamine!$E80&gt;0,Glutamine!H79,"")</f>
        <v/>
      </c>
      <c r="I88" s="243" t="str">
        <f>IF(Glutamine!$E80&gt;0,Glutamine!I79,"")</f>
        <v/>
      </c>
      <c r="J88" s="243" t="str">
        <f>IF(Glutamine!$E80&gt;0,Glutamine!J79,"")</f>
        <v/>
      </c>
      <c r="K88" s="243" t="str">
        <f>IF(Glutamine!$E80&gt;0,Glutamine!K79,"")</f>
        <v/>
      </c>
      <c r="L88" s="238" t="str">
        <f>IF(Glutamine!$E80&gt;0,Glutamine!L79,"")</f>
        <v/>
      </c>
      <c r="M88" s="238" t="str">
        <f>IF(Glutamine!$E80&gt;0,Glutamine!M79,"")</f>
        <v/>
      </c>
      <c r="N88" s="238" t="str">
        <f>IF(Glutamine!$E80&gt;0,Glutamine!N79,"")</f>
        <v/>
      </c>
      <c r="O88" s="238" t="str">
        <f>IF(Glutamine!$E80&gt;0,Glutamine!O79,"")</f>
        <v/>
      </c>
      <c r="P88" s="238" t="str">
        <f>IF(Glutamine!$E80&gt;0,Glutamine!P79,"")</f>
        <v/>
      </c>
      <c r="Q88" s="238" t="str">
        <f>IF(Glutamine!$E80&gt;0,Glutamine!Q79,"")</f>
        <v/>
      </c>
      <c r="R88" s="238" t="str">
        <f>IF(Glutamine!$E80&gt;0,Glutamine!R79,"")</f>
        <v/>
      </c>
      <c r="S88" s="238" t="str">
        <f>IF(Glutamine!$E80&gt;0,Glutamine!S79,"")</f>
        <v/>
      </c>
      <c r="T88" s="244" t="str">
        <f>IF(Glutamine!$E80&gt;0,Glutamine!T79+Glutamine!$E80*Glutamine!#REF!/'In Process Calc.'!$J82,"")</f>
        <v/>
      </c>
      <c r="U88" s="244" t="str">
        <f>IF(Glutamine!$E80&gt;0,Glutamine!U79+Glutamine!$E80*Glutamine!#REF!/'In Process Calc.'!$J82,"")</f>
        <v/>
      </c>
      <c r="V88" s="244" t="str">
        <f>IF(Glutamine!$E80&gt;0,Glutamine!V79+Glutamine!$E80*Glutamine!#REF!/'In Process Calc.'!$J82,"")</f>
        <v/>
      </c>
      <c r="W88" s="244" t="str">
        <f>IF(Glutamine!$E80&gt;0,Glutamine!W79+Glutamine!$E80*Glutamine!#REF!/'In Process Calc.'!$J82,"")</f>
        <v/>
      </c>
      <c r="X88" s="244" t="str">
        <f>IF(Glutamine!$E80&gt;0,Glutamine!X79+Glutamine!$E80*Glutamine!#REF!/'In Process Calc.'!$J82,"")</f>
        <v/>
      </c>
      <c r="Y88" s="244" t="str">
        <f>IF(Glutamine!$E80&gt;0,Glutamine!Y79+Glutamine!$E80*Glutamine!#REF!/'In Process Calc.'!$J82,"")</f>
        <v/>
      </c>
      <c r="Z88" s="244" t="str">
        <f>IF(Glutamine!$E80&gt;0,Glutamine!Z79+Glutamine!$E80*Glutamine!#REF!/'In Process Calc.'!$J82,"")</f>
        <v/>
      </c>
      <c r="AA88" s="244" t="str">
        <f>IF(Glutamine!$E80&gt;0,Glutamine!AA79+Glutamine!$E80*Glutamine!#REF!/'In Process Calc.'!$J82,"")</f>
        <v/>
      </c>
      <c r="AB88" s="244" t="str">
        <f>IF(Glutamine!$E80&gt;0,Glutamine!AB79+Glutamine!$E80*Glutamine!#REF!/'In Process Calc.'!$J82,"")</f>
        <v/>
      </c>
      <c r="AC88" s="244" t="str">
        <f>IF(Glutamine!$E80&gt;0,Glutamine!AC79+Glutamine!$E80*Glutamine!#REF!/'In Process Calc.'!$J82,"")</f>
        <v/>
      </c>
      <c r="AD88" s="244" t="str">
        <f>IF(Glutamine!$E80&gt;0,Glutamine!AD79+Glutamine!$E80*Glutamine!#REF!/'In Process Calc.'!$J82,"")</f>
        <v/>
      </c>
      <c r="AE88" s="244" t="str">
        <f>IF(Glutamine!$E80&gt;0,Glutamine!AE79+Glutamine!$E80*Glutamine!#REF!/'In Process Calc.'!$J82,"")</f>
        <v/>
      </c>
      <c r="AF88" s="244" t="str">
        <f>IF(Glutamine!$E80&gt;0,Glutamine!AF79+Glutamine!$E80*Glutamine!#REF!/'In Process Calc.'!$J82,"")</f>
        <v/>
      </c>
      <c r="AG88" s="244" t="str">
        <f>IF(Glutamine!$E80&gt;0,Glutamine!AG79+Glutamine!$E80*Glutamine!#REF!/'In Process Calc.'!$J82,"")</f>
        <v/>
      </c>
      <c r="AH88" s="244" t="str">
        <f>IF(Glutamine!$E80&gt;0,Glutamine!AH79+Glutamine!$E80*Glutamine!#REF!/'In Process Calc.'!$J82,"")</f>
        <v/>
      </c>
      <c r="AI88" s="244" t="str">
        <f>IF(Glutamine!$E80&gt;0,Glutamine!AI79+Glutamine!$E80*Glutamine!#REF!/'In Process Calc.'!$J82,"")</f>
        <v/>
      </c>
      <c r="AJ88" s="244" t="str">
        <f>IF(Glutamine!$E80&gt;0,Glutamine!AJ79+Glutamine!$E80*Glutamine!#REF!/'In Process Calc.'!$J82,"")</f>
        <v/>
      </c>
      <c r="AK88" s="244" t="str">
        <f>IF(Glutamine!$E80&gt;0,Glutamine!AK79+Glutamine!$E80*Glutamine!#REF!/'In Process Calc.'!$J82,"")</f>
        <v/>
      </c>
      <c r="AL88" s="244" t="str">
        <f>IF(Glutamine!$E80&gt;0,Glutamine!AL79+Glutamine!$E80*Glutamine!#REF!/'In Process Calc.'!$J82,"")</f>
        <v/>
      </c>
      <c r="AM88" s="244" t="str">
        <f>IF(Glutamine!$E80&gt;0,Glutamine!AM79+Glutamine!$E80*Glutamine!#REF!/'In Process Calc.'!$J82,"")</f>
        <v/>
      </c>
      <c r="AN88" s="244" t="str">
        <f>IF(Glutamine!$E80&gt;0,Glutamine!AN79+Glutamine!$E80*Glutamine!#REF!/'In Process Calc.'!$J82,"")</f>
        <v/>
      </c>
      <c r="AO88" s="244" t="str">
        <f>IF(Glutamine!$E80&gt;0,Glutamine!AO79+Glutamine!$E80*Glutamine!#REF!/'In Process Calc.'!$J82,"")</f>
        <v/>
      </c>
      <c r="AP88" s="244" t="str">
        <f>IF(Glutamine!$E80&gt;0,Glutamine!AP79+Glutamine!$E80*Glutamine!AQ79/'In Process Calc.'!$J82,"")</f>
        <v/>
      </c>
      <c r="AQ88" s="244" t="str">
        <f>IF(Glutamine!$E80&gt;0,Glutamine!#REF!+Glutamine!$E80*Glutamine!AR79/'In Process Calc.'!$J82,"")</f>
        <v/>
      </c>
      <c r="AR88" s="244" t="str">
        <f>IF(Glutamine!$E80&gt;0,Glutamine!#REF!,"")</f>
        <v/>
      </c>
      <c r="AS88" s="244" t="str">
        <f>IF(Glutamine!$E80&gt;0,Glutamine!#REF!,"")</f>
        <v/>
      </c>
      <c r="AT88" s="244" t="str">
        <f>IF(Glutamine!$E80&gt;0,Glutamine!#REF!,"")</f>
        <v/>
      </c>
      <c r="AU88" s="244" t="str">
        <f>IF(Glutamine!$E80&gt;0,Glutamine!#REF!,"")</f>
        <v/>
      </c>
      <c r="AV88" s="244" t="str">
        <f>IF(Glutamine!$E80&gt;0,Glutamine!#REF!,"")</f>
        <v/>
      </c>
      <c r="AW88" s="244" t="str">
        <f>IF(Glutamine!$E80&gt;0,Glutamine!#REF!,"")</f>
        <v/>
      </c>
      <c r="AX88" s="244" t="str">
        <f>IF(Glutamine!$E80&gt;0,Glutamine!#REF!,"")</f>
        <v/>
      </c>
      <c r="AY88" s="244" t="str">
        <f>IF(Glutamine!$E80&gt;0,Glutamine!#REF!,"")</f>
        <v/>
      </c>
      <c r="AZ88" s="244" t="str">
        <f>IF(Glutamine!$E80&gt;0,Glutamine!#REF!,"")</f>
        <v/>
      </c>
      <c r="BA88" s="244" t="str">
        <f>IF(Glutamine!$E80&gt;0,Glutamine!#REF!,"")</f>
        <v/>
      </c>
      <c r="BB88" s="244" t="str">
        <f>IF(Glutamine!$E80&gt;0,Glutamine!#REF!,"")</f>
        <v/>
      </c>
      <c r="BC88" s="244" t="str">
        <f>IF(Glutamine!$E80&gt;0,Glutamine!#REF!,"")</f>
        <v/>
      </c>
      <c r="BD88" s="244" t="str">
        <f>IF(Glutamine!$E80&gt;0,Glutamine!#REF!,"")</f>
        <v/>
      </c>
      <c r="BE88" s="244" t="str">
        <f>IF(Glutamine!$E80&gt;0,Glutamine!#REF!,"")</f>
        <v/>
      </c>
      <c r="BF88" s="244" t="str">
        <f>IF(Glutamine!$E80&gt;0,Glutamine!#REF!,"")</f>
        <v/>
      </c>
      <c r="BG88" s="244" t="str">
        <f>IF(Glutamine!$E80&gt;0,Glutamine!#REF!,"")</f>
        <v/>
      </c>
      <c r="BH88" s="244" t="str">
        <f>IF(Glutamine!$E80&gt;0,Glutamine!#REF!,"")</f>
        <v/>
      </c>
      <c r="BI88" s="244" t="str">
        <f>IF(Glutamine!$E80&gt;0,Glutamine!#REF!,"")</f>
        <v/>
      </c>
      <c r="BJ88" s="244" t="str">
        <f>IF(Glutamine!$E80&gt;0,Glutamine!#REF!,"")</f>
        <v/>
      </c>
      <c r="BK88" s="244" t="str">
        <f>IF(Glutamine!$E80&gt;0,Glutamine!#REF!,"")</f>
        <v/>
      </c>
      <c r="BL88" s="244" t="str">
        <f>IF(Glutamine!$E80&gt;0,Glutamine!#REF!,"")</f>
        <v/>
      </c>
      <c r="BM88" s="244" t="str">
        <f>IF(Glutamine!$E80&gt;0,Glutamine!#REF!,"")</f>
        <v/>
      </c>
      <c r="BN88" s="244" t="str">
        <f>IF(Glutamine!$E80&gt;0,'In Process Calc.'!B81,"")</f>
        <v/>
      </c>
      <c r="BO88" s="244" t="str">
        <f>IF(Glutamine!$E80&gt;0,'In Process Calc.'!C81,"")</f>
        <v/>
      </c>
    </row>
    <row r="89" spans="1:67">
      <c r="A89" s="238" t="str">
        <f>IF(Glutamine!$E81&gt;0,Glutamine!$B$1,"")</f>
        <v/>
      </c>
      <c r="B89" s="238" t="str">
        <f>IF(Glutamine!$E81&gt;0,Glutamine!A80+0.1,"")</f>
        <v/>
      </c>
      <c r="C89" s="242" t="str">
        <f>IF(Glutamine!$E81&gt;0,Glutamine!B80,"")</f>
        <v/>
      </c>
      <c r="D89" s="247" t="str">
        <f>IF(Glutamine!$E81&gt;0,Glutamine!C80,"")</f>
        <v/>
      </c>
      <c r="E89" s="238" t="str">
        <f>IF(Glutamine!$E81&gt;0,Glutamine!D80,"")</f>
        <v/>
      </c>
      <c r="F89" s="238" t="str">
        <f>IF(Glutamine!$E81&gt;0,Glutamine!E80,"")</f>
        <v/>
      </c>
      <c r="G89" s="238" t="str">
        <f>IF(Glutamine!$E81&gt;0,Glutamine!G80,"")</f>
        <v/>
      </c>
      <c r="H89" s="243" t="str">
        <f>IF(Glutamine!$E81&gt;0,Glutamine!H80,"")</f>
        <v/>
      </c>
      <c r="I89" s="243" t="str">
        <f>IF(Glutamine!$E81&gt;0,Glutamine!I80,"")</f>
        <v/>
      </c>
      <c r="J89" s="243" t="str">
        <f>IF(Glutamine!$E81&gt;0,Glutamine!J80,"")</f>
        <v/>
      </c>
      <c r="K89" s="243" t="str">
        <f>IF(Glutamine!$E81&gt;0,Glutamine!K80,"")</f>
        <v/>
      </c>
      <c r="L89" s="238" t="str">
        <f>IF(Glutamine!$E81&gt;0,Glutamine!L80,"")</f>
        <v/>
      </c>
      <c r="M89" s="238" t="str">
        <f>IF(Glutamine!$E81&gt;0,Glutamine!M80,"")</f>
        <v/>
      </c>
      <c r="N89" s="238" t="str">
        <f>IF(Glutamine!$E81&gt;0,Glutamine!N80,"")</f>
        <v/>
      </c>
      <c r="O89" s="238" t="str">
        <f>IF(Glutamine!$E81&gt;0,Glutamine!O80,"")</f>
        <v/>
      </c>
      <c r="P89" s="238" t="str">
        <f>IF(Glutamine!$E81&gt;0,Glutamine!P80,"")</f>
        <v/>
      </c>
      <c r="Q89" s="238" t="str">
        <f>IF(Glutamine!$E81&gt;0,Glutamine!Q80,"")</f>
        <v/>
      </c>
      <c r="R89" s="238" t="str">
        <f>IF(Glutamine!$E81&gt;0,Glutamine!R80,"")</f>
        <v/>
      </c>
      <c r="S89" s="238" t="str">
        <f>IF(Glutamine!$E81&gt;0,Glutamine!S80,"")</f>
        <v/>
      </c>
      <c r="T89" s="244" t="str">
        <f>IF(Glutamine!$E81&gt;0,Glutamine!T80+Glutamine!$E81*Glutamine!#REF!/'In Process Calc.'!$J83,"")</f>
        <v/>
      </c>
      <c r="U89" s="244" t="str">
        <f>IF(Glutamine!$E81&gt;0,Glutamine!U80+Glutamine!$E81*Glutamine!#REF!/'In Process Calc.'!$J83,"")</f>
        <v/>
      </c>
      <c r="V89" s="244" t="str">
        <f>IF(Glutamine!$E81&gt;0,Glutamine!V80+Glutamine!$E81*Glutamine!#REF!/'In Process Calc.'!$J83,"")</f>
        <v/>
      </c>
      <c r="W89" s="244" t="str">
        <f>IF(Glutamine!$E81&gt;0,Glutamine!W80+Glutamine!$E81*Glutamine!#REF!/'In Process Calc.'!$J83,"")</f>
        <v/>
      </c>
      <c r="X89" s="244" t="str">
        <f>IF(Glutamine!$E81&gt;0,Glutamine!X80+Glutamine!$E81*Glutamine!#REF!/'In Process Calc.'!$J83,"")</f>
        <v/>
      </c>
      <c r="Y89" s="244" t="str">
        <f>IF(Glutamine!$E81&gt;0,Glutamine!Y80+Glutamine!$E81*Glutamine!#REF!/'In Process Calc.'!$J83,"")</f>
        <v/>
      </c>
      <c r="Z89" s="244" t="str">
        <f>IF(Glutamine!$E81&gt;0,Glutamine!Z80+Glutamine!$E81*Glutamine!#REF!/'In Process Calc.'!$J83,"")</f>
        <v/>
      </c>
      <c r="AA89" s="244" t="str">
        <f>IF(Glutamine!$E81&gt;0,Glutamine!AA80+Glutamine!$E81*Glutamine!#REF!/'In Process Calc.'!$J83,"")</f>
        <v/>
      </c>
      <c r="AB89" s="244" t="str">
        <f>IF(Glutamine!$E81&gt;0,Glutamine!AB80+Glutamine!$E81*Glutamine!#REF!/'In Process Calc.'!$J83,"")</f>
        <v/>
      </c>
      <c r="AC89" s="244" t="str">
        <f>IF(Glutamine!$E81&gt;0,Glutamine!AC80+Glutamine!$E81*Glutamine!#REF!/'In Process Calc.'!$J83,"")</f>
        <v/>
      </c>
      <c r="AD89" s="244" t="str">
        <f>IF(Glutamine!$E81&gt;0,Glutamine!AD80+Glutamine!$E81*Glutamine!#REF!/'In Process Calc.'!$J83,"")</f>
        <v/>
      </c>
      <c r="AE89" s="244" t="str">
        <f>IF(Glutamine!$E81&gt;0,Glutamine!AE80+Glutamine!$E81*Glutamine!#REF!/'In Process Calc.'!$J83,"")</f>
        <v/>
      </c>
      <c r="AF89" s="244" t="str">
        <f>IF(Glutamine!$E81&gt;0,Glutamine!AF80+Glutamine!$E81*Glutamine!#REF!/'In Process Calc.'!$J83,"")</f>
        <v/>
      </c>
      <c r="AG89" s="244" t="str">
        <f>IF(Glutamine!$E81&gt;0,Glutamine!AG80+Glutamine!$E81*Glutamine!#REF!/'In Process Calc.'!$J83,"")</f>
        <v/>
      </c>
      <c r="AH89" s="244" t="str">
        <f>IF(Glutamine!$E81&gt;0,Glutamine!AH80+Glutamine!$E81*Glutamine!#REF!/'In Process Calc.'!$J83,"")</f>
        <v/>
      </c>
      <c r="AI89" s="244" t="str">
        <f>IF(Glutamine!$E81&gt;0,Glutamine!AI80+Glutamine!$E81*Glutamine!#REF!/'In Process Calc.'!$J83,"")</f>
        <v/>
      </c>
      <c r="AJ89" s="244" t="str">
        <f>IF(Glutamine!$E81&gt;0,Glutamine!AJ80+Glutamine!$E81*Glutamine!#REF!/'In Process Calc.'!$J83,"")</f>
        <v/>
      </c>
      <c r="AK89" s="244" t="str">
        <f>IF(Glutamine!$E81&gt;0,Glutamine!AK80+Glutamine!$E81*Glutamine!#REF!/'In Process Calc.'!$J83,"")</f>
        <v/>
      </c>
      <c r="AL89" s="244" t="str">
        <f>IF(Glutamine!$E81&gt;0,Glutamine!AL80+Glutamine!$E81*Glutamine!#REF!/'In Process Calc.'!$J83,"")</f>
        <v/>
      </c>
      <c r="AM89" s="244" t="str">
        <f>IF(Glutamine!$E81&gt;0,Glutamine!AM80+Glutamine!$E81*Glutamine!#REF!/'In Process Calc.'!$J83,"")</f>
        <v/>
      </c>
      <c r="AN89" s="244" t="str">
        <f>IF(Glutamine!$E81&gt;0,Glutamine!AN80+Glutamine!$E81*Glutamine!#REF!/'In Process Calc.'!$J83,"")</f>
        <v/>
      </c>
      <c r="AO89" s="244" t="str">
        <f>IF(Glutamine!$E81&gt;0,Glutamine!AO80+Glutamine!$E81*Glutamine!#REF!/'In Process Calc.'!$J83,"")</f>
        <v/>
      </c>
      <c r="AP89" s="244" t="str">
        <f>IF(Glutamine!$E81&gt;0,Glutamine!AP80+Glutamine!$E81*Glutamine!AQ80/'In Process Calc.'!$J83,"")</f>
        <v/>
      </c>
      <c r="AQ89" s="244" t="str">
        <f>IF(Glutamine!$E81&gt;0,Glutamine!#REF!+Glutamine!$E81*Glutamine!AR80/'In Process Calc.'!$J83,"")</f>
        <v/>
      </c>
      <c r="AR89" s="244" t="str">
        <f>IF(Glutamine!$E81&gt;0,Glutamine!#REF!,"")</f>
        <v/>
      </c>
      <c r="AS89" s="244" t="str">
        <f>IF(Glutamine!$E81&gt;0,Glutamine!#REF!,"")</f>
        <v/>
      </c>
      <c r="AT89" s="244" t="str">
        <f>IF(Glutamine!$E81&gt;0,Glutamine!#REF!,"")</f>
        <v/>
      </c>
      <c r="AU89" s="244" t="str">
        <f>IF(Glutamine!$E81&gt;0,Glutamine!#REF!,"")</f>
        <v/>
      </c>
      <c r="AV89" s="244" t="str">
        <f>IF(Glutamine!$E81&gt;0,Glutamine!#REF!,"")</f>
        <v/>
      </c>
      <c r="AW89" s="244" t="str">
        <f>IF(Glutamine!$E81&gt;0,Glutamine!#REF!,"")</f>
        <v/>
      </c>
      <c r="AX89" s="244" t="str">
        <f>IF(Glutamine!$E81&gt;0,Glutamine!#REF!,"")</f>
        <v/>
      </c>
      <c r="AY89" s="244" t="str">
        <f>IF(Glutamine!$E81&gt;0,Glutamine!#REF!,"")</f>
        <v/>
      </c>
      <c r="AZ89" s="244" t="str">
        <f>IF(Glutamine!$E81&gt;0,Glutamine!#REF!,"")</f>
        <v/>
      </c>
      <c r="BA89" s="244" t="str">
        <f>IF(Glutamine!$E81&gt;0,Glutamine!#REF!,"")</f>
        <v/>
      </c>
      <c r="BB89" s="244" t="str">
        <f>IF(Glutamine!$E81&gt;0,Glutamine!#REF!,"")</f>
        <v/>
      </c>
      <c r="BC89" s="244" t="str">
        <f>IF(Glutamine!$E81&gt;0,Glutamine!#REF!,"")</f>
        <v/>
      </c>
      <c r="BD89" s="244" t="str">
        <f>IF(Glutamine!$E81&gt;0,Glutamine!#REF!,"")</f>
        <v/>
      </c>
      <c r="BE89" s="244" t="str">
        <f>IF(Glutamine!$E81&gt;0,Glutamine!#REF!,"")</f>
        <v/>
      </c>
      <c r="BF89" s="244" t="str">
        <f>IF(Glutamine!$E81&gt;0,Glutamine!#REF!,"")</f>
        <v/>
      </c>
      <c r="BG89" s="244" t="str">
        <f>IF(Glutamine!$E81&gt;0,Glutamine!#REF!,"")</f>
        <v/>
      </c>
      <c r="BH89" s="244" t="str">
        <f>IF(Glutamine!$E81&gt;0,Glutamine!#REF!,"")</f>
        <v/>
      </c>
      <c r="BI89" s="244" t="str">
        <f>IF(Glutamine!$E81&gt;0,Glutamine!#REF!,"")</f>
        <v/>
      </c>
      <c r="BJ89" s="244" t="str">
        <f>IF(Glutamine!$E81&gt;0,Glutamine!#REF!,"")</f>
        <v/>
      </c>
      <c r="BK89" s="244" t="str">
        <f>IF(Glutamine!$E81&gt;0,Glutamine!#REF!,"")</f>
        <v/>
      </c>
      <c r="BL89" s="244" t="str">
        <f>IF(Glutamine!$E81&gt;0,Glutamine!#REF!,"")</f>
        <v/>
      </c>
      <c r="BM89" s="244" t="str">
        <f>IF(Glutamine!$E81&gt;0,Glutamine!#REF!,"")</f>
        <v/>
      </c>
      <c r="BN89" s="244" t="str">
        <f>IF(Glutamine!$E81&gt;0,'In Process Calc.'!B82,"")</f>
        <v/>
      </c>
      <c r="BO89" s="244" t="str">
        <f>IF(Glutamine!$E81&gt;0,'In Process Calc.'!C82,"")</f>
        <v/>
      </c>
    </row>
    <row r="90" spans="1:67">
      <c r="A90" s="238" t="str">
        <f>IF(Glutamine!$E82&gt;0,Glutamine!$B$1,"")</f>
        <v/>
      </c>
      <c r="B90" s="238" t="str">
        <f>IF(Glutamine!$E82&gt;0,Glutamine!A81+0.1,"")</f>
        <v/>
      </c>
      <c r="C90" s="242" t="str">
        <f>IF(Glutamine!$E82&gt;0,Glutamine!B81,"")</f>
        <v/>
      </c>
      <c r="D90" s="247" t="str">
        <f>IF(Glutamine!$E82&gt;0,Glutamine!C81,"")</f>
        <v/>
      </c>
      <c r="E90" s="238" t="str">
        <f>IF(Glutamine!$E82&gt;0,Glutamine!D81,"")</f>
        <v/>
      </c>
      <c r="F90" s="238" t="str">
        <f>IF(Glutamine!$E82&gt;0,Glutamine!E81,"")</f>
        <v/>
      </c>
      <c r="G90" s="238" t="str">
        <f>IF(Glutamine!$E82&gt;0,Glutamine!G81,"")</f>
        <v/>
      </c>
      <c r="H90" s="243" t="str">
        <f>IF(Glutamine!$E82&gt;0,Glutamine!H81,"")</f>
        <v/>
      </c>
      <c r="I90" s="243" t="str">
        <f>IF(Glutamine!$E82&gt;0,Glutamine!I81,"")</f>
        <v/>
      </c>
      <c r="J90" s="243" t="str">
        <f>IF(Glutamine!$E82&gt;0,Glutamine!J81,"")</f>
        <v/>
      </c>
      <c r="K90" s="243" t="str">
        <f>IF(Glutamine!$E82&gt;0,Glutamine!K81,"")</f>
        <v/>
      </c>
      <c r="L90" s="238" t="str">
        <f>IF(Glutamine!$E82&gt;0,Glutamine!L81,"")</f>
        <v/>
      </c>
      <c r="M90" s="238" t="str">
        <f>IF(Glutamine!$E82&gt;0,Glutamine!M81,"")</f>
        <v/>
      </c>
      <c r="N90" s="238" t="str">
        <f>IF(Glutamine!$E82&gt;0,Glutamine!N81,"")</f>
        <v/>
      </c>
      <c r="O90" s="238" t="str">
        <f>IF(Glutamine!$E82&gt;0,Glutamine!O81,"")</f>
        <v/>
      </c>
      <c r="P90" s="238" t="str">
        <f>IF(Glutamine!$E82&gt;0,Glutamine!P81,"")</f>
        <v/>
      </c>
      <c r="Q90" s="238" t="str">
        <f>IF(Glutamine!$E82&gt;0,Glutamine!Q81,"")</f>
        <v/>
      </c>
      <c r="R90" s="238" t="str">
        <f>IF(Glutamine!$E82&gt;0,Glutamine!R81,"")</f>
        <v/>
      </c>
      <c r="S90" s="238" t="str">
        <f>IF(Glutamine!$E82&gt;0,Glutamine!S81,"")</f>
        <v/>
      </c>
      <c r="T90" s="244" t="str">
        <f>IF(Glutamine!$E82&gt;0,Glutamine!T81+Glutamine!$E82*Glutamine!#REF!/'In Process Calc.'!$J84,"")</f>
        <v/>
      </c>
      <c r="U90" s="244" t="str">
        <f>IF(Glutamine!$E82&gt;0,Glutamine!U81+Glutamine!$E82*Glutamine!#REF!/'In Process Calc.'!$J84,"")</f>
        <v/>
      </c>
      <c r="V90" s="244" t="str">
        <f>IF(Glutamine!$E82&gt;0,Glutamine!V81+Glutamine!$E82*Glutamine!#REF!/'In Process Calc.'!$J84,"")</f>
        <v/>
      </c>
      <c r="W90" s="244" t="str">
        <f>IF(Glutamine!$E82&gt;0,Glutamine!W81+Glutamine!$E82*Glutamine!#REF!/'In Process Calc.'!$J84,"")</f>
        <v/>
      </c>
      <c r="X90" s="244" t="str">
        <f>IF(Glutamine!$E82&gt;0,Glutamine!X81+Glutamine!$E82*Glutamine!#REF!/'In Process Calc.'!$J84,"")</f>
        <v/>
      </c>
      <c r="Y90" s="244" t="str">
        <f>IF(Glutamine!$E82&gt;0,Glutamine!Y81+Glutamine!$E82*Glutamine!#REF!/'In Process Calc.'!$J84,"")</f>
        <v/>
      </c>
      <c r="Z90" s="244" t="str">
        <f>IF(Glutamine!$E82&gt;0,Glutamine!Z81+Glutamine!$E82*Glutamine!#REF!/'In Process Calc.'!$J84,"")</f>
        <v/>
      </c>
      <c r="AA90" s="244" t="str">
        <f>IF(Glutamine!$E82&gt;0,Glutamine!AA81+Glutamine!$E82*Glutamine!#REF!/'In Process Calc.'!$J84,"")</f>
        <v/>
      </c>
      <c r="AB90" s="244" t="str">
        <f>IF(Glutamine!$E82&gt;0,Glutamine!AB81+Glutamine!$E82*Glutamine!#REF!/'In Process Calc.'!$J84,"")</f>
        <v/>
      </c>
      <c r="AC90" s="244" t="str">
        <f>IF(Glutamine!$E82&gt;0,Glutamine!AC81+Glutamine!$E82*Glutamine!#REF!/'In Process Calc.'!$J84,"")</f>
        <v/>
      </c>
      <c r="AD90" s="244" t="str">
        <f>IF(Glutamine!$E82&gt;0,Glutamine!AD81+Glutamine!$E82*Glutamine!#REF!/'In Process Calc.'!$J84,"")</f>
        <v/>
      </c>
      <c r="AE90" s="244" t="str">
        <f>IF(Glutamine!$E82&gt;0,Glutamine!AE81+Glutamine!$E82*Glutamine!#REF!/'In Process Calc.'!$J84,"")</f>
        <v/>
      </c>
      <c r="AF90" s="244" t="str">
        <f>IF(Glutamine!$E82&gt;0,Glutamine!AF81+Glutamine!$E82*Glutamine!#REF!/'In Process Calc.'!$J84,"")</f>
        <v/>
      </c>
      <c r="AG90" s="244" t="str">
        <f>IF(Glutamine!$E82&gt;0,Glutamine!AG81+Glutamine!$E82*Glutamine!#REF!/'In Process Calc.'!$J84,"")</f>
        <v/>
      </c>
      <c r="AH90" s="244" t="str">
        <f>IF(Glutamine!$E82&gt;0,Glutamine!AH81+Glutamine!$E82*Glutamine!#REF!/'In Process Calc.'!$J84,"")</f>
        <v/>
      </c>
      <c r="AI90" s="244" t="str">
        <f>IF(Glutamine!$E82&gt;0,Glutamine!AI81+Glutamine!$E82*Glutamine!#REF!/'In Process Calc.'!$J84,"")</f>
        <v/>
      </c>
      <c r="AJ90" s="244" t="str">
        <f>IF(Glutamine!$E82&gt;0,Glutamine!AJ81+Glutamine!$E82*Glutamine!#REF!/'In Process Calc.'!$J84,"")</f>
        <v/>
      </c>
      <c r="AK90" s="244" t="str">
        <f>IF(Glutamine!$E82&gt;0,Glutamine!AK81+Glutamine!$E82*Glutamine!#REF!/'In Process Calc.'!$J84,"")</f>
        <v/>
      </c>
      <c r="AL90" s="244" t="str">
        <f>IF(Glutamine!$E82&gt;0,Glutamine!AL81+Glutamine!$E82*Glutamine!#REF!/'In Process Calc.'!$J84,"")</f>
        <v/>
      </c>
      <c r="AM90" s="244" t="str">
        <f>IF(Glutamine!$E82&gt;0,Glutamine!AM81+Glutamine!$E82*Glutamine!#REF!/'In Process Calc.'!$J84,"")</f>
        <v/>
      </c>
      <c r="AN90" s="244" t="str">
        <f>IF(Glutamine!$E82&gt;0,Glutamine!AN81+Glutamine!$E82*Glutamine!#REF!/'In Process Calc.'!$J84,"")</f>
        <v/>
      </c>
      <c r="AO90" s="244" t="str">
        <f>IF(Glutamine!$E82&gt;0,Glutamine!AO81+Glutamine!$E82*Glutamine!#REF!/'In Process Calc.'!$J84,"")</f>
        <v/>
      </c>
      <c r="AP90" s="244" t="str">
        <f>IF(Glutamine!$E82&gt;0,Glutamine!AP81+Glutamine!$E82*Glutamine!AQ81/'In Process Calc.'!$J84,"")</f>
        <v/>
      </c>
      <c r="AQ90" s="244" t="str">
        <f>IF(Glutamine!$E82&gt;0,Glutamine!#REF!+Glutamine!$E82*Glutamine!AR81/'In Process Calc.'!$J84,"")</f>
        <v/>
      </c>
      <c r="AR90" s="244" t="str">
        <f>IF(Glutamine!$E82&gt;0,Glutamine!#REF!,"")</f>
        <v/>
      </c>
      <c r="AS90" s="244" t="str">
        <f>IF(Glutamine!$E82&gt;0,Glutamine!#REF!,"")</f>
        <v/>
      </c>
      <c r="AT90" s="244" t="str">
        <f>IF(Glutamine!$E82&gt;0,Glutamine!#REF!,"")</f>
        <v/>
      </c>
      <c r="AU90" s="244" t="str">
        <f>IF(Glutamine!$E82&gt;0,Glutamine!#REF!,"")</f>
        <v/>
      </c>
      <c r="AV90" s="244" t="str">
        <f>IF(Glutamine!$E82&gt;0,Glutamine!#REF!,"")</f>
        <v/>
      </c>
      <c r="AW90" s="244" t="str">
        <f>IF(Glutamine!$E82&gt;0,Glutamine!#REF!,"")</f>
        <v/>
      </c>
      <c r="AX90" s="244" t="str">
        <f>IF(Glutamine!$E82&gt;0,Glutamine!#REF!,"")</f>
        <v/>
      </c>
      <c r="AY90" s="244" t="str">
        <f>IF(Glutamine!$E82&gt;0,Glutamine!#REF!,"")</f>
        <v/>
      </c>
      <c r="AZ90" s="244" t="str">
        <f>IF(Glutamine!$E82&gt;0,Glutamine!#REF!,"")</f>
        <v/>
      </c>
      <c r="BA90" s="244" t="str">
        <f>IF(Glutamine!$E82&gt;0,Glutamine!#REF!,"")</f>
        <v/>
      </c>
      <c r="BB90" s="244" t="str">
        <f>IF(Glutamine!$E82&gt;0,Glutamine!#REF!,"")</f>
        <v/>
      </c>
      <c r="BC90" s="244" t="str">
        <f>IF(Glutamine!$E82&gt;0,Glutamine!#REF!,"")</f>
        <v/>
      </c>
      <c r="BD90" s="244" t="str">
        <f>IF(Glutamine!$E82&gt;0,Glutamine!#REF!,"")</f>
        <v/>
      </c>
      <c r="BE90" s="244" t="str">
        <f>IF(Glutamine!$E82&gt;0,Glutamine!#REF!,"")</f>
        <v/>
      </c>
      <c r="BF90" s="244" t="str">
        <f>IF(Glutamine!$E82&gt;0,Glutamine!#REF!,"")</f>
        <v/>
      </c>
      <c r="BG90" s="244" t="str">
        <f>IF(Glutamine!$E82&gt;0,Glutamine!#REF!,"")</f>
        <v/>
      </c>
      <c r="BH90" s="244" t="str">
        <f>IF(Glutamine!$E82&gt;0,Glutamine!#REF!,"")</f>
        <v/>
      </c>
      <c r="BI90" s="244" t="str">
        <f>IF(Glutamine!$E82&gt;0,Glutamine!#REF!,"")</f>
        <v/>
      </c>
      <c r="BJ90" s="244" t="str">
        <f>IF(Glutamine!$E82&gt;0,Glutamine!#REF!,"")</f>
        <v/>
      </c>
      <c r="BK90" s="244" t="str">
        <f>IF(Glutamine!$E82&gt;0,Glutamine!#REF!,"")</f>
        <v/>
      </c>
      <c r="BL90" s="244" t="str">
        <f>IF(Glutamine!$E82&gt;0,Glutamine!#REF!,"")</f>
        <v/>
      </c>
      <c r="BM90" s="244" t="str">
        <f>IF(Glutamine!$E82&gt;0,Glutamine!#REF!,"")</f>
        <v/>
      </c>
      <c r="BN90" s="244" t="str">
        <f>IF(Glutamine!$E82&gt;0,'In Process Calc.'!B83,"")</f>
        <v/>
      </c>
      <c r="BO90" s="244" t="str">
        <f>IF(Glutamine!$E82&gt;0,'In Process Calc.'!C83,"")</f>
        <v/>
      </c>
    </row>
    <row r="91" spans="1:67">
      <c r="A91" s="238" t="str">
        <f>IF(Glutamine!$E83&gt;0,Glutamine!$B$1,"")</f>
        <v/>
      </c>
      <c r="B91" s="238" t="str">
        <f>IF(Glutamine!$E83&gt;0,Glutamine!A82+0.1,"")</f>
        <v/>
      </c>
      <c r="C91" s="242" t="str">
        <f>IF(Glutamine!$E83&gt;0,Glutamine!B82,"")</f>
        <v/>
      </c>
      <c r="D91" s="247" t="str">
        <f>IF(Glutamine!$E83&gt;0,Glutamine!C82,"")</f>
        <v/>
      </c>
      <c r="E91" s="238" t="str">
        <f>IF(Glutamine!$E83&gt;0,Glutamine!D82,"")</f>
        <v/>
      </c>
      <c r="F91" s="238" t="str">
        <f>IF(Glutamine!$E83&gt;0,Glutamine!E82,"")</f>
        <v/>
      </c>
      <c r="G91" s="238" t="str">
        <f>IF(Glutamine!$E83&gt;0,Glutamine!G82,"")</f>
        <v/>
      </c>
      <c r="H91" s="243" t="str">
        <f>IF(Glutamine!$E83&gt;0,Glutamine!H82,"")</f>
        <v/>
      </c>
      <c r="I91" s="243" t="str">
        <f>IF(Glutamine!$E83&gt;0,Glutamine!I82,"")</f>
        <v/>
      </c>
      <c r="J91" s="243" t="str">
        <f>IF(Glutamine!$E83&gt;0,Glutamine!J82,"")</f>
        <v/>
      </c>
      <c r="K91" s="243" t="str">
        <f>IF(Glutamine!$E83&gt;0,Glutamine!K82,"")</f>
        <v/>
      </c>
      <c r="L91" s="238" t="str">
        <f>IF(Glutamine!$E83&gt;0,Glutamine!L82,"")</f>
        <v/>
      </c>
      <c r="M91" s="238" t="str">
        <f>IF(Glutamine!$E83&gt;0,Glutamine!M82,"")</f>
        <v/>
      </c>
      <c r="N91" s="238" t="str">
        <f>IF(Glutamine!$E83&gt;0,Glutamine!N82,"")</f>
        <v/>
      </c>
      <c r="O91" s="238" t="str">
        <f>IF(Glutamine!$E83&gt;0,Glutamine!O82,"")</f>
        <v/>
      </c>
      <c r="P91" s="238" t="str">
        <f>IF(Glutamine!$E83&gt;0,Glutamine!P82,"")</f>
        <v/>
      </c>
      <c r="Q91" s="238" t="str">
        <f>IF(Glutamine!$E83&gt;0,Glutamine!Q82,"")</f>
        <v/>
      </c>
      <c r="R91" s="238" t="str">
        <f>IF(Glutamine!$E83&gt;0,Glutamine!R82,"")</f>
        <v/>
      </c>
      <c r="S91" s="238" t="str">
        <f>IF(Glutamine!$E83&gt;0,Glutamine!S82,"")</f>
        <v/>
      </c>
      <c r="T91" s="244" t="str">
        <f>IF(Glutamine!$E83&gt;0,Glutamine!T82+Glutamine!$E83*Glutamine!#REF!/'In Process Calc.'!$J85,"")</f>
        <v/>
      </c>
      <c r="U91" s="244" t="str">
        <f>IF(Glutamine!$E83&gt;0,Glutamine!U82+Glutamine!$E83*Glutamine!#REF!/'In Process Calc.'!$J85,"")</f>
        <v/>
      </c>
      <c r="V91" s="244" t="str">
        <f>IF(Glutamine!$E83&gt;0,Glutamine!V82+Glutamine!$E83*Glutamine!#REF!/'In Process Calc.'!$J85,"")</f>
        <v/>
      </c>
      <c r="W91" s="244" t="str">
        <f>IF(Glutamine!$E83&gt;0,Glutamine!W82+Glutamine!$E83*Glutamine!#REF!/'In Process Calc.'!$J85,"")</f>
        <v/>
      </c>
      <c r="X91" s="244" t="str">
        <f>IF(Glutamine!$E83&gt;0,Glutamine!X82+Glutamine!$E83*Glutamine!#REF!/'In Process Calc.'!$J85,"")</f>
        <v/>
      </c>
      <c r="Y91" s="244" t="str">
        <f>IF(Glutamine!$E83&gt;0,Glutamine!Y82+Glutamine!$E83*Glutamine!#REF!/'In Process Calc.'!$J85,"")</f>
        <v/>
      </c>
      <c r="Z91" s="244" t="str">
        <f>IF(Glutamine!$E83&gt;0,Glutamine!Z82+Glutamine!$E83*Glutamine!#REF!/'In Process Calc.'!$J85,"")</f>
        <v/>
      </c>
      <c r="AA91" s="244" t="str">
        <f>IF(Glutamine!$E83&gt;0,Glutamine!AA82+Glutamine!$E83*Glutamine!#REF!/'In Process Calc.'!$J85,"")</f>
        <v/>
      </c>
      <c r="AB91" s="244" t="str">
        <f>IF(Glutamine!$E83&gt;0,Glutamine!AB82+Glutamine!$E83*Glutamine!#REF!/'In Process Calc.'!$J85,"")</f>
        <v/>
      </c>
      <c r="AC91" s="244" t="str">
        <f>IF(Glutamine!$E83&gt;0,Glutamine!AC82+Glutamine!$E83*Glutamine!#REF!/'In Process Calc.'!$J85,"")</f>
        <v/>
      </c>
      <c r="AD91" s="244" t="str">
        <f>IF(Glutamine!$E83&gt;0,Glutamine!AD82+Glutamine!$E83*Glutamine!#REF!/'In Process Calc.'!$J85,"")</f>
        <v/>
      </c>
      <c r="AE91" s="244" t="str">
        <f>IF(Glutamine!$E83&gt;0,Glutamine!AE82+Glutamine!$E83*Glutamine!#REF!/'In Process Calc.'!$J85,"")</f>
        <v/>
      </c>
      <c r="AF91" s="244" t="str">
        <f>IF(Glutamine!$E83&gt;0,Glutamine!AF82+Glutamine!$E83*Glutamine!#REF!/'In Process Calc.'!$J85,"")</f>
        <v/>
      </c>
      <c r="AG91" s="244" t="str">
        <f>IF(Glutamine!$E83&gt;0,Glutamine!AG82+Glutamine!$E83*Glutamine!#REF!/'In Process Calc.'!$J85,"")</f>
        <v/>
      </c>
      <c r="AH91" s="244" t="str">
        <f>IF(Glutamine!$E83&gt;0,Glutamine!AH82+Glutamine!$E83*Glutamine!#REF!/'In Process Calc.'!$J85,"")</f>
        <v/>
      </c>
      <c r="AI91" s="244" t="str">
        <f>IF(Glutamine!$E83&gt;0,Glutamine!AI82+Glutamine!$E83*Glutamine!#REF!/'In Process Calc.'!$J85,"")</f>
        <v/>
      </c>
      <c r="AJ91" s="244" t="str">
        <f>IF(Glutamine!$E83&gt;0,Glutamine!AJ82+Glutamine!$E83*Glutamine!#REF!/'In Process Calc.'!$J85,"")</f>
        <v/>
      </c>
      <c r="AK91" s="244" t="str">
        <f>IF(Glutamine!$E83&gt;0,Glutamine!AK82+Glutamine!$E83*Glutamine!#REF!/'In Process Calc.'!$J85,"")</f>
        <v/>
      </c>
      <c r="AL91" s="244" t="str">
        <f>IF(Glutamine!$E83&gt;0,Glutamine!AL82+Glutamine!$E83*Glutamine!#REF!/'In Process Calc.'!$J85,"")</f>
        <v/>
      </c>
      <c r="AM91" s="244" t="str">
        <f>IF(Glutamine!$E83&gt;0,Glutamine!AM82+Glutamine!$E83*Glutamine!#REF!/'In Process Calc.'!$J85,"")</f>
        <v/>
      </c>
      <c r="AN91" s="244" t="str">
        <f>IF(Glutamine!$E83&gt;0,Glutamine!AN82+Glutamine!$E83*Glutamine!#REF!/'In Process Calc.'!$J85,"")</f>
        <v/>
      </c>
      <c r="AO91" s="244" t="str">
        <f>IF(Glutamine!$E83&gt;0,Glutamine!AO82+Glutamine!$E83*Glutamine!#REF!/'In Process Calc.'!$J85,"")</f>
        <v/>
      </c>
      <c r="AP91" s="244" t="str">
        <f>IF(Glutamine!$E83&gt;0,Glutamine!AP82+Glutamine!$E83*Glutamine!AQ82/'In Process Calc.'!$J85,"")</f>
        <v/>
      </c>
      <c r="AQ91" s="244" t="str">
        <f>IF(Glutamine!$E83&gt;0,Glutamine!#REF!+Glutamine!$E83*Glutamine!AR82/'In Process Calc.'!$J85,"")</f>
        <v/>
      </c>
      <c r="AR91" s="244" t="str">
        <f>IF(Glutamine!$E83&gt;0,Glutamine!#REF!,"")</f>
        <v/>
      </c>
      <c r="AS91" s="244" t="str">
        <f>IF(Glutamine!$E83&gt;0,Glutamine!#REF!,"")</f>
        <v/>
      </c>
      <c r="AT91" s="244" t="str">
        <f>IF(Glutamine!$E83&gt;0,Glutamine!#REF!,"")</f>
        <v/>
      </c>
      <c r="AU91" s="244" t="str">
        <f>IF(Glutamine!$E83&gt;0,Glutamine!#REF!,"")</f>
        <v/>
      </c>
      <c r="AV91" s="244" t="str">
        <f>IF(Glutamine!$E83&gt;0,Glutamine!#REF!,"")</f>
        <v/>
      </c>
      <c r="AW91" s="244" t="str">
        <f>IF(Glutamine!$E83&gt;0,Glutamine!#REF!,"")</f>
        <v/>
      </c>
      <c r="AX91" s="244" t="str">
        <f>IF(Glutamine!$E83&gt;0,Glutamine!#REF!,"")</f>
        <v/>
      </c>
      <c r="AY91" s="244" t="str">
        <f>IF(Glutamine!$E83&gt;0,Glutamine!#REF!,"")</f>
        <v/>
      </c>
      <c r="AZ91" s="244" t="str">
        <f>IF(Glutamine!$E83&gt;0,Glutamine!#REF!,"")</f>
        <v/>
      </c>
      <c r="BA91" s="244" t="str">
        <f>IF(Glutamine!$E83&gt;0,Glutamine!#REF!,"")</f>
        <v/>
      </c>
      <c r="BB91" s="244" t="str">
        <f>IF(Glutamine!$E83&gt;0,Glutamine!#REF!,"")</f>
        <v/>
      </c>
      <c r="BC91" s="244" t="str">
        <f>IF(Glutamine!$E83&gt;0,Glutamine!#REF!,"")</f>
        <v/>
      </c>
      <c r="BD91" s="244" t="str">
        <f>IF(Glutamine!$E83&gt;0,Glutamine!#REF!,"")</f>
        <v/>
      </c>
      <c r="BE91" s="244" t="str">
        <f>IF(Glutamine!$E83&gt;0,Glutamine!#REF!,"")</f>
        <v/>
      </c>
      <c r="BF91" s="244" t="str">
        <f>IF(Glutamine!$E83&gt;0,Glutamine!#REF!,"")</f>
        <v/>
      </c>
      <c r="BG91" s="244" t="str">
        <f>IF(Glutamine!$E83&gt;0,Glutamine!#REF!,"")</f>
        <v/>
      </c>
      <c r="BH91" s="244" t="str">
        <f>IF(Glutamine!$E83&gt;0,Glutamine!#REF!,"")</f>
        <v/>
      </c>
      <c r="BI91" s="244" t="str">
        <f>IF(Glutamine!$E83&gt;0,Glutamine!#REF!,"")</f>
        <v/>
      </c>
      <c r="BJ91" s="244" t="str">
        <f>IF(Glutamine!$E83&gt;0,Glutamine!#REF!,"")</f>
        <v/>
      </c>
      <c r="BK91" s="244" t="str">
        <f>IF(Glutamine!$E83&gt;0,Glutamine!#REF!,"")</f>
        <v/>
      </c>
      <c r="BL91" s="244" t="str">
        <f>IF(Glutamine!$E83&gt;0,Glutamine!#REF!,"")</f>
        <v/>
      </c>
      <c r="BM91" s="244" t="str">
        <f>IF(Glutamine!$E83&gt;0,Glutamine!#REF!,"")</f>
        <v/>
      </c>
      <c r="BN91" s="244" t="str">
        <f>IF(Glutamine!$E83&gt;0,'In Process Calc.'!B84,"")</f>
        <v/>
      </c>
      <c r="BO91" s="244" t="str">
        <f>IF(Glutamine!$E83&gt;0,'In Process Calc.'!C84,"")</f>
        <v/>
      </c>
    </row>
    <row r="92" spans="1:67">
      <c r="A92" s="238" t="str">
        <f>IF(Glutamine!$E84&gt;0,Glutamine!$B$1,"")</f>
        <v/>
      </c>
      <c r="B92" s="238" t="str">
        <f>IF(Glutamine!$E84&gt;0,Glutamine!A83+0.1,"")</f>
        <v/>
      </c>
      <c r="C92" s="242" t="str">
        <f>IF(Glutamine!$E84&gt;0,Glutamine!B83,"")</f>
        <v/>
      </c>
      <c r="D92" s="247" t="str">
        <f>IF(Glutamine!$E84&gt;0,Glutamine!C83,"")</f>
        <v/>
      </c>
      <c r="E92" s="238" t="str">
        <f>IF(Glutamine!$E84&gt;0,Glutamine!D83,"")</f>
        <v/>
      </c>
      <c r="F92" s="238" t="str">
        <f>IF(Glutamine!$E84&gt;0,Glutamine!E83,"")</f>
        <v/>
      </c>
      <c r="G92" s="238" t="str">
        <f>IF(Glutamine!$E84&gt;0,Glutamine!G83,"")</f>
        <v/>
      </c>
      <c r="H92" s="243" t="str">
        <f>IF(Glutamine!$E84&gt;0,Glutamine!H83,"")</f>
        <v/>
      </c>
      <c r="I92" s="243" t="str">
        <f>IF(Glutamine!$E84&gt;0,Glutamine!I83,"")</f>
        <v/>
      </c>
      <c r="J92" s="243" t="str">
        <f>IF(Glutamine!$E84&gt;0,Glutamine!J83,"")</f>
        <v/>
      </c>
      <c r="K92" s="243" t="str">
        <f>IF(Glutamine!$E84&gt;0,Glutamine!K83,"")</f>
        <v/>
      </c>
      <c r="L92" s="238" t="str">
        <f>IF(Glutamine!$E84&gt;0,Glutamine!L83,"")</f>
        <v/>
      </c>
      <c r="M92" s="238" t="str">
        <f>IF(Glutamine!$E84&gt;0,Glutamine!M83,"")</f>
        <v/>
      </c>
      <c r="N92" s="238" t="str">
        <f>IF(Glutamine!$E84&gt;0,Glutamine!N83,"")</f>
        <v/>
      </c>
      <c r="O92" s="238" t="str">
        <f>IF(Glutamine!$E84&gt;0,Glutamine!O83,"")</f>
        <v/>
      </c>
      <c r="P92" s="238" t="str">
        <f>IF(Glutamine!$E84&gt;0,Glutamine!P83,"")</f>
        <v/>
      </c>
      <c r="Q92" s="238" t="str">
        <f>IF(Glutamine!$E84&gt;0,Glutamine!Q83,"")</f>
        <v/>
      </c>
      <c r="R92" s="238" t="str">
        <f>IF(Glutamine!$E84&gt;0,Glutamine!R83,"")</f>
        <v/>
      </c>
      <c r="S92" s="238" t="str">
        <f>IF(Glutamine!$E84&gt;0,Glutamine!S83,"")</f>
        <v/>
      </c>
      <c r="T92" s="244" t="str">
        <f>IF(Glutamine!$E84&gt;0,Glutamine!T83+Glutamine!$E84*Glutamine!#REF!/'In Process Calc.'!$J86,"")</f>
        <v/>
      </c>
      <c r="U92" s="244" t="str">
        <f>IF(Glutamine!$E84&gt;0,Glutamine!U83+Glutamine!$E84*Glutamine!#REF!/'In Process Calc.'!$J86,"")</f>
        <v/>
      </c>
      <c r="V92" s="244" t="str">
        <f>IF(Glutamine!$E84&gt;0,Glutamine!V83+Glutamine!$E84*Glutamine!#REF!/'In Process Calc.'!$J86,"")</f>
        <v/>
      </c>
      <c r="W92" s="244" t="str">
        <f>IF(Glutamine!$E84&gt;0,Glutamine!W83+Glutamine!$E84*Glutamine!#REF!/'In Process Calc.'!$J86,"")</f>
        <v/>
      </c>
      <c r="X92" s="244" t="str">
        <f>IF(Glutamine!$E84&gt;0,Glutamine!X83+Glutamine!$E84*Glutamine!#REF!/'In Process Calc.'!$J86,"")</f>
        <v/>
      </c>
      <c r="Y92" s="244" t="str">
        <f>IF(Glutamine!$E84&gt;0,Glutamine!Y83+Glutamine!$E84*Glutamine!#REF!/'In Process Calc.'!$J86,"")</f>
        <v/>
      </c>
      <c r="Z92" s="244" t="str">
        <f>IF(Glutamine!$E84&gt;0,Glutamine!Z83+Glutamine!$E84*Glutamine!#REF!/'In Process Calc.'!$J86,"")</f>
        <v/>
      </c>
      <c r="AA92" s="244" t="str">
        <f>IF(Glutamine!$E84&gt;0,Glutamine!AA83+Glutamine!$E84*Glutamine!#REF!/'In Process Calc.'!$J86,"")</f>
        <v/>
      </c>
      <c r="AB92" s="244" t="str">
        <f>IF(Glutamine!$E84&gt;0,Glutamine!AB83+Glutamine!$E84*Glutamine!#REF!/'In Process Calc.'!$J86,"")</f>
        <v/>
      </c>
      <c r="AC92" s="244" t="str">
        <f>IF(Glutamine!$E84&gt;0,Glutamine!AC83+Glutamine!$E84*Glutamine!#REF!/'In Process Calc.'!$J86,"")</f>
        <v/>
      </c>
      <c r="AD92" s="244" t="str">
        <f>IF(Glutamine!$E84&gt;0,Glutamine!AD83+Glutamine!$E84*Glutamine!#REF!/'In Process Calc.'!$J86,"")</f>
        <v/>
      </c>
      <c r="AE92" s="244" t="str">
        <f>IF(Glutamine!$E84&gt;0,Glutamine!AE83+Glutamine!$E84*Glutamine!#REF!/'In Process Calc.'!$J86,"")</f>
        <v/>
      </c>
      <c r="AF92" s="244" t="str">
        <f>IF(Glutamine!$E84&gt;0,Glutamine!AF83+Glutamine!$E84*Glutamine!#REF!/'In Process Calc.'!$J86,"")</f>
        <v/>
      </c>
      <c r="AG92" s="244" t="str">
        <f>IF(Glutamine!$E84&gt;0,Glutamine!AG83+Glutamine!$E84*Glutamine!#REF!/'In Process Calc.'!$J86,"")</f>
        <v/>
      </c>
      <c r="AH92" s="244" t="str">
        <f>IF(Glutamine!$E84&gt;0,Glutamine!AH83+Glutamine!$E84*Glutamine!#REF!/'In Process Calc.'!$J86,"")</f>
        <v/>
      </c>
      <c r="AI92" s="244" t="str">
        <f>IF(Glutamine!$E84&gt;0,Glutamine!AI83+Glutamine!$E84*Glutamine!#REF!/'In Process Calc.'!$J86,"")</f>
        <v/>
      </c>
      <c r="AJ92" s="244" t="str">
        <f>IF(Glutamine!$E84&gt;0,Glutamine!AJ83+Glutamine!$E84*Glutamine!#REF!/'In Process Calc.'!$J86,"")</f>
        <v/>
      </c>
      <c r="AK92" s="244" t="str">
        <f>IF(Glutamine!$E84&gt;0,Glutamine!AK83+Glutamine!$E84*Glutamine!#REF!/'In Process Calc.'!$J86,"")</f>
        <v/>
      </c>
      <c r="AL92" s="244" t="str">
        <f>IF(Glutamine!$E84&gt;0,Glutamine!AL83+Glutamine!$E84*Glutamine!#REF!/'In Process Calc.'!$J86,"")</f>
        <v/>
      </c>
      <c r="AM92" s="244" t="str">
        <f>IF(Glutamine!$E84&gt;0,Glutamine!AM83+Glutamine!$E84*Glutamine!#REF!/'In Process Calc.'!$J86,"")</f>
        <v/>
      </c>
      <c r="AN92" s="244" t="str">
        <f>IF(Glutamine!$E84&gt;0,Glutamine!AN83+Glutamine!$E84*Glutamine!#REF!/'In Process Calc.'!$J86,"")</f>
        <v/>
      </c>
      <c r="AO92" s="244" t="str">
        <f>IF(Glutamine!$E84&gt;0,Glutamine!AO83+Glutamine!$E84*Glutamine!#REF!/'In Process Calc.'!$J86,"")</f>
        <v/>
      </c>
      <c r="AP92" s="244" t="str">
        <f>IF(Glutamine!$E84&gt;0,Glutamine!AP83+Glutamine!$E84*Glutamine!AQ83/'In Process Calc.'!$J86,"")</f>
        <v/>
      </c>
      <c r="AQ92" s="244" t="str">
        <f>IF(Glutamine!$E84&gt;0,Glutamine!#REF!+Glutamine!$E84*Glutamine!AR83/'In Process Calc.'!$J86,"")</f>
        <v/>
      </c>
      <c r="AR92" s="244" t="str">
        <f>IF(Glutamine!$E84&gt;0,Glutamine!#REF!,"")</f>
        <v/>
      </c>
      <c r="AS92" s="244" t="str">
        <f>IF(Glutamine!$E84&gt;0,Glutamine!#REF!,"")</f>
        <v/>
      </c>
      <c r="AT92" s="244" t="str">
        <f>IF(Glutamine!$E84&gt;0,Glutamine!#REF!,"")</f>
        <v/>
      </c>
      <c r="AU92" s="244" t="str">
        <f>IF(Glutamine!$E84&gt;0,Glutamine!#REF!,"")</f>
        <v/>
      </c>
      <c r="AV92" s="244" t="str">
        <f>IF(Glutamine!$E84&gt;0,Glutamine!#REF!,"")</f>
        <v/>
      </c>
      <c r="AW92" s="244" t="str">
        <f>IF(Glutamine!$E84&gt;0,Glutamine!#REF!,"")</f>
        <v/>
      </c>
      <c r="AX92" s="244" t="str">
        <f>IF(Glutamine!$E84&gt;0,Glutamine!#REF!,"")</f>
        <v/>
      </c>
      <c r="AY92" s="244" t="str">
        <f>IF(Glutamine!$E84&gt;0,Glutamine!#REF!,"")</f>
        <v/>
      </c>
      <c r="AZ92" s="244" t="str">
        <f>IF(Glutamine!$E84&gt;0,Glutamine!#REF!,"")</f>
        <v/>
      </c>
      <c r="BA92" s="244" t="str">
        <f>IF(Glutamine!$E84&gt;0,Glutamine!#REF!,"")</f>
        <v/>
      </c>
      <c r="BB92" s="244" t="str">
        <f>IF(Glutamine!$E84&gt;0,Glutamine!#REF!,"")</f>
        <v/>
      </c>
      <c r="BC92" s="244" t="str">
        <f>IF(Glutamine!$E84&gt;0,Glutamine!#REF!,"")</f>
        <v/>
      </c>
      <c r="BD92" s="244" t="str">
        <f>IF(Glutamine!$E84&gt;0,Glutamine!#REF!,"")</f>
        <v/>
      </c>
      <c r="BE92" s="244" t="str">
        <f>IF(Glutamine!$E84&gt;0,Glutamine!#REF!,"")</f>
        <v/>
      </c>
      <c r="BF92" s="244" t="str">
        <f>IF(Glutamine!$E84&gt;0,Glutamine!#REF!,"")</f>
        <v/>
      </c>
      <c r="BG92" s="244" t="str">
        <f>IF(Glutamine!$E84&gt;0,Glutamine!#REF!,"")</f>
        <v/>
      </c>
      <c r="BH92" s="244" t="str">
        <f>IF(Glutamine!$E84&gt;0,Glutamine!#REF!,"")</f>
        <v/>
      </c>
      <c r="BI92" s="244" t="str">
        <f>IF(Glutamine!$E84&gt;0,Glutamine!#REF!,"")</f>
        <v/>
      </c>
      <c r="BJ92" s="244" t="str">
        <f>IF(Glutamine!$E84&gt;0,Glutamine!#REF!,"")</f>
        <v/>
      </c>
      <c r="BK92" s="244" t="str">
        <f>IF(Glutamine!$E84&gt;0,Glutamine!#REF!,"")</f>
        <v/>
      </c>
      <c r="BL92" s="244" t="str">
        <f>IF(Glutamine!$E84&gt;0,Glutamine!#REF!,"")</f>
        <v/>
      </c>
      <c r="BM92" s="244" t="str">
        <f>IF(Glutamine!$E84&gt;0,Glutamine!#REF!,"")</f>
        <v/>
      </c>
      <c r="BN92" s="244" t="str">
        <f>IF(Glutamine!$E84&gt;0,'In Process Calc.'!B85,"")</f>
        <v/>
      </c>
      <c r="BO92" s="244" t="str">
        <f>IF(Glutamine!$E84&gt;0,'In Process Calc.'!C85,"")</f>
        <v/>
      </c>
    </row>
    <row r="93" spans="1:67">
      <c r="A93" s="238" t="str">
        <f>IF(Glutamine!$E85&gt;0,Glutamine!$B$1,"")</f>
        <v/>
      </c>
      <c r="B93" s="238" t="str">
        <f>IF(Glutamine!$E85&gt;0,Glutamine!A84+0.1,"")</f>
        <v/>
      </c>
      <c r="C93" s="242" t="str">
        <f>IF(Glutamine!$E85&gt;0,Glutamine!B84,"")</f>
        <v/>
      </c>
      <c r="D93" s="247" t="str">
        <f>IF(Glutamine!$E85&gt;0,Glutamine!C84,"")</f>
        <v/>
      </c>
      <c r="E93" s="238" t="str">
        <f>IF(Glutamine!$E85&gt;0,Glutamine!D84,"")</f>
        <v/>
      </c>
      <c r="F93" s="238" t="str">
        <f>IF(Glutamine!$E85&gt;0,Glutamine!E84,"")</f>
        <v/>
      </c>
      <c r="G93" s="238" t="str">
        <f>IF(Glutamine!$E85&gt;0,Glutamine!G84,"")</f>
        <v/>
      </c>
      <c r="H93" s="243" t="str">
        <f>IF(Glutamine!$E85&gt;0,Glutamine!H84,"")</f>
        <v/>
      </c>
      <c r="I93" s="243" t="str">
        <f>IF(Glutamine!$E85&gt;0,Glutamine!I84,"")</f>
        <v/>
      </c>
      <c r="J93" s="243" t="str">
        <f>IF(Glutamine!$E85&gt;0,Glutamine!J84,"")</f>
        <v/>
      </c>
      <c r="K93" s="243" t="str">
        <f>IF(Glutamine!$E85&gt;0,Glutamine!K84,"")</f>
        <v/>
      </c>
      <c r="L93" s="238" t="str">
        <f>IF(Glutamine!$E85&gt;0,Glutamine!L84,"")</f>
        <v/>
      </c>
      <c r="M93" s="238" t="str">
        <f>IF(Glutamine!$E85&gt;0,Glutamine!M84,"")</f>
        <v/>
      </c>
      <c r="N93" s="238" t="str">
        <f>IF(Glutamine!$E85&gt;0,Glutamine!N84,"")</f>
        <v/>
      </c>
      <c r="O93" s="238" t="str">
        <f>IF(Glutamine!$E85&gt;0,Glutamine!O84,"")</f>
        <v/>
      </c>
      <c r="P93" s="238" t="str">
        <f>IF(Glutamine!$E85&gt;0,Glutamine!P84,"")</f>
        <v/>
      </c>
      <c r="Q93" s="238" t="str">
        <f>IF(Glutamine!$E85&gt;0,Glutamine!Q84,"")</f>
        <v/>
      </c>
      <c r="R93" s="238" t="str">
        <f>IF(Glutamine!$E85&gt;0,Glutamine!R84,"")</f>
        <v/>
      </c>
      <c r="S93" s="238" t="str">
        <f>IF(Glutamine!$E85&gt;0,Glutamine!S84,"")</f>
        <v/>
      </c>
      <c r="T93" s="244" t="str">
        <f>IF(Glutamine!$E85&gt;0,Glutamine!T84+Glutamine!$E85*Glutamine!#REF!/'In Process Calc.'!$J87,"")</f>
        <v/>
      </c>
      <c r="U93" s="244" t="str">
        <f>IF(Glutamine!$E85&gt;0,Glutamine!U84+Glutamine!$E85*Glutamine!#REF!/'In Process Calc.'!$J87,"")</f>
        <v/>
      </c>
      <c r="V93" s="244" t="str">
        <f>IF(Glutamine!$E85&gt;0,Glutamine!V84+Glutamine!$E85*Glutamine!#REF!/'In Process Calc.'!$J87,"")</f>
        <v/>
      </c>
      <c r="W93" s="244" t="str">
        <f>IF(Glutamine!$E85&gt;0,Glutamine!W84+Glutamine!$E85*Glutamine!#REF!/'In Process Calc.'!$J87,"")</f>
        <v/>
      </c>
      <c r="X93" s="244" t="str">
        <f>IF(Glutamine!$E85&gt;0,Glutamine!X84+Glutamine!$E85*Glutamine!#REF!/'In Process Calc.'!$J87,"")</f>
        <v/>
      </c>
      <c r="Y93" s="244" t="str">
        <f>IF(Glutamine!$E85&gt;0,Glutamine!Y84+Glutamine!$E85*Glutamine!#REF!/'In Process Calc.'!$J87,"")</f>
        <v/>
      </c>
      <c r="Z93" s="244" t="str">
        <f>IF(Glutamine!$E85&gt;0,Glutamine!Z84+Glutamine!$E85*Glutamine!#REF!/'In Process Calc.'!$J87,"")</f>
        <v/>
      </c>
      <c r="AA93" s="244" t="str">
        <f>IF(Glutamine!$E85&gt;0,Glutamine!AA84+Glutamine!$E85*Glutamine!#REF!/'In Process Calc.'!$J87,"")</f>
        <v/>
      </c>
      <c r="AB93" s="244" t="str">
        <f>IF(Glutamine!$E85&gt;0,Glutamine!AB84+Glutamine!$E85*Glutamine!#REF!/'In Process Calc.'!$J87,"")</f>
        <v/>
      </c>
      <c r="AC93" s="244" t="str">
        <f>IF(Glutamine!$E85&gt;0,Glutamine!AC84+Glutamine!$E85*Glutamine!#REF!/'In Process Calc.'!$J87,"")</f>
        <v/>
      </c>
      <c r="AD93" s="244" t="str">
        <f>IF(Glutamine!$E85&gt;0,Glutamine!AD84+Glutamine!$E85*Glutamine!#REF!/'In Process Calc.'!$J87,"")</f>
        <v/>
      </c>
      <c r="AE93" s="244" t="str">
        <f>IF(Glutamine!$E85&gt;0,Glutamine!AE84+Glutamine!$E85*Glutamine!#REF!/'In Process Calc.'!$J87,"")</f>
        <v/>
      </c>
      <c r="AF93" s="244" t="str">
        <f>IF(Glutamine!$E85&gt;0,Glutamine!AF84+Glutamine!$E85*Glutamine!#REF!/'In Process Calc.'!$J87,"")</f>
        <v/>
      </c>
      <c r="AG93" s="244" t="str">
        <f>IF(Glutamine!$E85&gt;0,Glutamine!AG84+Glutamine!$E85*Glutamine!#REF!/'In Process Calc.'!$J87,"")</f>
        <v/>
      </c>
      <c r="AH93" s="244" t="str">
        <f>IF(Glutamine!$E85&gt;0,Glutamine!AH84+Glutamine!$E85*Glutamine!#REF!/'In Process Calc.'!$J87,"")</f>
        <v/>
      </c>
      <c r="AI93" s="244" t="str">
        <f>IF(Glutamine!$E85&gt;0,Glutamine!AI84+Glutamine!$E85*Glutamine!#REF!/'In Process Calc.'!$J87,"")</f>
        <v/>
      </c>
      <c r="AJ93" s="244" t="str">
        <f>IF(Glutamine!$E85&gt;0,Glutamine!AJ84+Glutamine!$E85*Glutamine!#REF!/'In Process Calc.'!$J87,"")</f>
        <v/>
      </c>
      <c r="AK93" s="244" t="str">
        <f>IF(Glutamine!$E85&gt;0,Glutamine!AK84+Glutamine!$E85*Glutamine!#REF!/'In Process Calc.'!$J87,"")</f>
        <v/>
      </c>
      <c r="AL93" s="244" t="str">
        <f>IF(Glutamine!$E85&gt;0,Glutamine!AL84+Glutamine!$E85*Glutamine!#REF!/'In Process Calc.'!$J87,"")</f>
        <v/>
      </c>
      <c r="AM93" s="244" t="str">
        <f>IF(Glutamine!$E85&gt;0,Glutamine!AM84+Glutamine!$E85*Glutamine!#REF!/'In Process Calc.'!$J87,"")</f>
        <v/>
      </c>
      <c r="AN93" s="244" t="str">
        <f>IF(Glutamine!$E85&gt;0,Glutamine!AN84+Glutamine!$E85*Glutamine!#REF!/'In Process Calc.'!$J87,"")</f>
        <v/>
      </c>
      <c r="AO93" s="244" t="str">
        <f>IF(Glutamine!$E85&gt;0,Glutamine!AO84+Glutamine!$E85*Glutamine!#REF!/'In Process Calc.'!$J87,"")</f>
        <v/>
      </c>
      <c r="AP93" s="244" t="str">
        <f>IF(Glutamine!$E85&gt;0,Glutamine!AP84+Glutamine!$E85*Glutamine!AQ84/'In Process Calc.'!$J87,"")</f>
        <v/>
      </c>
      <c r="AQ93" s="244" t="str">
        <f>IF(Glutamine!$E85&gt;0,Glutamine!#REF!+Glutamine!$E85*Glutamine!AR84/'In Process Calc.'!$J87,"")</f>
        <v/>
      </c>
      <c r="AR93" s="244" t="str">
        <f>IF(Glutamine!$E85&gt;0,Glutamine!#REF!,"")</f>
        <v/>
      </c>
      <c r="AS93" s="244" t="str">
        <f>IF(Glutamine!$E85&gt;0,Glutamine!#REF!,"")</f>
        <v/>
      </c>
      <c r="AT93" s="244" t="str">
        <f>IF(Glutamine!$E85&gt;0,Glutamine!#REF!,"")</f>
        <v/>
      </c>
      <c r="AU93" s="244" t="str">
        <f>IF(Glutamine!$E85&gt;0,Glutamine!#REF!,"")</f>
        <v/>
      </c>
      <c r="AV93" s="244" t="str">
        <f>IF(Glutamine!$E85&gt;0,Glutamine!#REF!,"")</f>
        <v/>
      </c>
      <c r="AW93" s="244" t="str">
        <f>IF(Glutamine!$E85&gt;0,Glutamine!#REF!,"")</f>
        <v/>
      </c>
      <c r="AX93" s="244" t="str">
        <f>IF(Glutamine!$E85&gt;0,Glutamine!#REF!,"")</f>
        <v/>
      </c>
      <c r="AY93" s="244" t="str">
        <f>IF(Glutamine!$E85&gt;0,Glutamine!#REF!,"")</f>
        <v/>
      </c>
      <c r="AZ93" s="244" t="str">
        <f>IF(Glutamine!$E85&gt;0,Glutamine!#REF!,"")</f>
        <v/>
      </c>
      <c r="BA93" s="244" t="str">
        <f>IF(Glutamine!$E85&gt;0,Glutamine!#REF!,"")</f>
        <v/>
      </c>
      <c r="BB93" s="244" t="str">
        <f>IF(Glutamine!$E85&gt;0,Glutamine!#REF!,"")</f>
        <v/>
      </c>
      <c r="BC93" s="244" t="str">
        <f>IF(Glutamine!$E85&gt;0,Glutamine!#REF!,"")</f>
        <v/>
      </c>
      <c r="BD93" s="244" t="str">
        <f>IF(Glutamine!$E85&gt;0,Glutamine!#REF!,"")</f>
        <v/>
      </c>
      <c r="BE93" s="244" t="str">
        <f>IF(Glutamine!$E85&gt;0,Glutamine!#REF!,"")</f>
        <v/>
      </c>
      <c r="BF93" s="244" t="str">
        <f>IF(Glutamine!$E85&gt;0,Glutamine!#REF!,"")</f>
        <v/>
      </c>
      <c r="BG93" s="244" t="str">
        <f>IF(Glutamine!$E85&gt;0,Glutamine!#REF!,"")</f>
        <v/>
      </c>
      <c r="BH93" s="244" t="str">
        <f>IF(Glutamine!$E85&gt;0,Glutamine!#REF!,"")</f>
        <v/>
      </c>
      <c r="BI93" s="244" t="str">
        <f>IF(Glutamine!$E85&gt;0,Glutamine!#REF!,"")</f>
        <v/>
      </c>
      <c r="BJ93" s="244" t="str">
        <f>IF(Glutamine!$E85&gt;0,Glutamine!#REF!,"")</f>
        <v/>
      </c>
      <c r="BK93" s="244" t="str">
        <f>IF(Glutamine!$E85&gt;0,Glutamine!#REF!,"")</f>
        <v/>
      </c>
      <c r="BL93" s="244" t="str">
        <f>IF(Glutamine!$E85&gt;0,Glutamine!#REF!,"")</f>
        <v/>
      </c>
      <c r="BM93" s="244" t="str">
        <f>IF(Glutamine!$E85&gt;0,Glutamine!#REF!,"")</f>
        <v/>
      </c>
      <c r="BN93" s="244" t="str">
        <f>IF(Glutamine!$E85&gt;0,'In Process Calc.'!B86,"")</f>
        <v/>
      </c>
      <c r="BO93" s="244" t="str">
        <f>IF(Glutamine!$E85&gt;0,'In Process Calc.'!C86,"")</f>
        <v/>
      </c>
    </row>
    <row r="94" spans="1:67">
      <c r="A94" s="238" t="str">
        <f>IF(Glutamine!$E86&gt;0,Glutamine!$B$1,"")</f>
        <v/>
      </c>
      <c r="B94" s="238" t="str">
        <f>IF(Glutamine!$E86&gt;0,Glutamine!A85+0.1,"")</f>
        <v/>
      </c>
      <c r="C94" s="242" t="str">
        <f>IF(Glutamine!$E86&gt;0,Glutamine!B85,"")</f>
        <v/>
      </c>
      <c r="D94" s="247" t="str">
        <f>IF(Glutamine!$E86&gt;0,Glutamine!C85,"")</f>
        <v/>
      </c>
      <c r="E94" s="238" t="str">
        <f>IF(Glutamine!$E86&gt;0,Glutamine!D85,"")</f>
        <v/>
      </c>
      <c r="F94" s="238" t="str">
        <f>IF(Glutamine!$E86&gt;0,Glutamine!E85,"")</f>
        <v/>
      </c>
      <c r="G94" s="238" t="str">
        <f>IF(Glutamine!$E86&gt;0,Glutamine!G85,"")</f>
        <v/>
      </c>
      <c r="H94" s="243" t="str">
        <f>IF(Glutamine!$E86&gt;0,Glutamine!H85,"")</f>
        <v/>
      </c>
      <c r="I94" s="243" t="str">
        <f>IF(Glutamine!$E86&gt;0,Glutamine!I85,"")</f>
        <v/>
      </c>
      <c r="J94" s="243" t="str">
        <f>IF(Glutamine!$E86&gt;0,Glutamine!J85,"")</f>
        <v/>
      </c>
      <c r="K94" s="243" t="str">
        <f>IF(Glutamine!$E86&gt;0,Glutamine!K85,"")</f>
        <v/>
      </c>
      <c r="L94" s="238" t="str">
        <f>IF(Glutamine!$E86&gt;0,Glutamine!L85,"")</f>
        <v/>
      </c>
      <c r="M94" s="238" t="str">
        <f>IF(Glutamine!$E86&gt;0,Glutamine!M85,"")</f>
        <v/>
      </c>
      <c r="N94" s="238" t="str">
        <f>IF(Glutamine!$E86&gt;0,Glutamine!N85,"")</f>
        <v/>
      </c>
      <c r="O94" s="238" t="str">
        <f>IF(Glutamine!$E86&gt;0,Glutamine!O85,"")</f>
        <v/>
      </c>
      <c r="P94" s="238" t="str">
        <f>IF(Glutamine!$E86&gt;0,Glutamine!P85,"")</f>
        <v/>
      </c>
      <c r="Q94" s="238" t="str">
        <f>IF(Glutamine!$E86&gt;0,Glutamine!Q85,"")</f>
        <v/>
      </c>
      <c r="R94" s="238" t="str">
        <f>IF(Glutamine!$E86&gt;0,Glutamine!R85,"")</f>
        <v/>
      </c>
      <c r="S94" s="238" t="str">
        <f>IF(Glutamine!$E86&gt;0,Glutamine!S85,"")</f>
        <v/>
      </c>
      <c r="T94" s="244" t="str">
        <f>IF(Glutamine!$E86&gt;0,Glutamine!T85+Glutamine!$E86*Glutamine!#REF!/'In Process Calc.'!$J88,"")</f>
        <v/>
      </c>
      <c r="U94" s="244" t="str">
        <f>IF(Glutamine!$E86&gt;0,Glutamine!U85+Glutamine!$E86*Glutamine!#REF!/'In Process Calc.'!$J88,"")</f>
        <v/>
      </c>
      <c r="V94" s="244" t="str">
        <f>IF(Glutamine!$E86&gt;0,Glutamine!V85+Glutamine!$E86*Glutamine!#REF!/'In Process Calc.'!$J88,"")</f>
        <v/>
      </c>
      <c r="W94" s="244" t="str">
        <f>IF(Glutamine!$E86&gt;0,Glutamine!W85+Glutamine!$E86*Glutamine!#REF!/'In Process Calc.'!$J88,"")</f>
        <v/>
      </c>
      <c r="X94" s="244" t="str">
        <f>IF(Glutamine!$E86&gt;0,Glutamine!X85+Glutamine!$E86*Glutamine!#REF!/'In Process Calc.'!$J88,"")</f>
        <v/>
      </c>
      <c r="Y94" s="244" t="str">
        <f>IF(Glutamine!$E86&gt;0,Glutamine!Y85+Glutamine!$E86*Glutamine!#REF!/'In Process Calc.'!$J88,"")</f>
        <v/>
      </c>
      <c r="Z94" s="244" t="str">
        <f>IF(Glutamine!$E86&gt;0,Glutamine!Z85+Glutamine!$E86*Glutamine!#REF!/'In Process Calc.'!$J88,"")</f>
        <v/>
      </c>
      <c r="AA94" s="244" t="str">
        <f>IF(Glutamine!$E86&gt;0,Glutamine!AA85+Glutamine!$E86*Glutamine!#REF!/'In Process Calc.'!$J88,"")</f>
        <v/>
      </c>
      <c r="AB94" s="244" t="str">
        <f>IF(Glutamine!$E86&gt;0,Glutamine!AB85+Glutamine!$E86*Glutamine!#REF!/'In Process Calc.'!$J88,"")</f>
        <v/>
      </c>
      <c r="AC94" s="244" t="str">
        <f>IF(Glutamine!$E86&gt;0,Glutamine!AC85+Glutamine!$E86*Glutamine!#REF!/'In Process Calc.'!$J88,"")</f>
        <v/>
      </c>
      <c r="AD94" s="244" t="str">
        <f>IF(Glutamine!$E86&gt;0,Glutamine!AD85+Glutamine!$E86*Glutamine!#REF!/'In Process Calc.'!$J88,"")</f>
        <v/>
      </c>
      <c r="AE94" s="244" t="str">
        <f>IF(Glutamine!$E86&gt;0,Glutamine!AE85+Glutamine!$E86*Glutamine!#REF!/'In Process Calc.'!$J88,"")</f>
        <v/>
      </c>
      <c r="AF94" s="244" t="str">
        <f>IF(Glutamine!$E86&gt;0,Glutamine!AF85+Glutamine!$E86*Glutamine!#REF!/'In Process Calc.'!$J88,"")</f>
        <v/>
      </c>
      <c r="AG94" s="244" t="str">
        <f>IF(Glutamine!$E86&gt;0,Glutamine!AG85+Glutamine!$E86*Glutamine!#REF!/'In Process Calc.'!$J88,"")</f>
        <v/>
      </c>
      <c r="AH94" s="244" t="str">
        <f>IF(Glutamine!$E86&gt;0,Glutamine!AH85+Glutamine!$E86*Glutamine!#REF!/'In Process Calc.'!$J88,"")</f>
        <v/>
      </c>
      <c r="AI94" s="244" t="str">
        <f>IF(Glutamine!$E86&gt;0,Glutamine!AI85+Glutamine!$E86*Glutamine!#REF!/'In Process Calc.'!$J88,"")</f>
        <v/>
      </c>
      <c r="AJ94" s="244" t="str">
        <f>IF(Glutamine!$E86&gt;0,Glutamine!AJ85+Glutamine!$E86*Glutamine!#REF!/'In Process Calc.'!$J88,"")</f>
        <v/>
      </c>
      <c r="AK94" s="244" t="str">
        <f>IF(Glutamine!$E86&gt;0,Glutamine!AK85+Glutamine!$E86*Glutamine!#REF!/'In Process Calc.'!$J88,"")</f>
        <v/>
      </c>
      <c r="AL94" s="244" t="str">
        <f>IF(Glutamine!$E86&gt;0,Glutamine!AL85+Glutamine!$E86*Glutamine!#REF!/'In Process Calc.'!$J88,"")</f>
        <v/>
      </c>
      <c r="AM94" s="244" t="str">
        <f>IF(Glutamine!$E86&gt;0,Glutamine!AM85+Glutamine!$E86*Glutamine!#REF!/'In Process Calc.'!$J88,"")</f>
        <v/>
      </c>
      <c r="AN94" s="244" t="str">
        <f>IF(Glutamine!$E86&gt;0,Glutamine!AN85+Glutamine!$E86*Glutamine!#REF!/'In Process Calc.'!$J88,"")</f>
        <v/>
      </c>
      <c r="AO94" s="244" t="str">
        <f>IF(Glutamine!$E86&gt;0,Glutamine!AO85+Glutamine!$E86*Glutamine!#REF!/'In Process Calc.'!$J88,"")</f>
        <v/>
      </c>
      <c r="AP94" s="244" t="str">
        <f>IF(Glutamine!$E86&gt;0,Glutamine!AP85+Glutamine!$E86*Glutamine!AQ85/'In Process Calc.'!$J88,"")</f>
        <v/>
      </c>
      <c r="AQ94" s="244" t="str">
        <f>IF(Glutamine!$E86&gt;0,Glutamine!#REF!+Glutamine!$E86*Glutamine!AR85/'In Process Calc.'!$J88,"")</f>
        <v/>
      </c>
      <c r="AR94" s="244" t="str">
        <f>IF(Glutamine!$E86&gt;0,Glutamine!#REF!,"")</f>
        <v/>
      </c>
      <c r="AS94" s="244" t="str">
        <f>IF(Glutamine!$E86&gt;0,Glutamine!#REF!,"")</f>
        <v/>
      </c>
      <c r="AT94" s="244" t="str">
        <f>IF(Glutamine!$E86&gt;0,Glutamine!#REF!,"")</f>
        <v/>
      </c>
      <c r="AU94" s="244" t="str">
        <f>IF(Glutamine!$E86&gt;0,Glutamine!#REF!,"")</f>
        <v/>
      </c>
      <c r="AV94" s="244" t="str">
        <f>IF(Glutamine!$E86&gt;0,Glutamine!#REF!,"")</f>
        <v/>
      </c>
      <c r="AW94" s="244" t="str">
        <f>IF(Glutamine!$E86&gt;0,Glutamine!#REF!,"")</f>
        <v/>
      </c>
      <c r="AX94" s="244" t="str">
        <f>IF(Glutamine!$E86&gt;0,Glutamine!#REF!,"")</f>
        <v/>
      </c>
      <c r="AY94" s="244" t="str">
        <f>IF(Glutamine!$E86&gt;0,Glutamine!#REF!,"")</f>
        <v/>
      </c>
      <c r="AZ94" s="244" t="str">
        <f>IF(Glutamine!$E86&gt;0,Glutamine!#REF!,"")</f>
        <v/>
      </c>
      <c r="BA94" s="244" t="str">
        <f>IF(Glutamine!$E86&gt;0,Glutamine!#REF!,"")</f>
        <v/>
      </c>
      <c r="BB94" s="244" t="str">
        <f>IF(Glutamine!$E86&gt;0,Glutamine!#REF!,"")</f>
        <v/>
      </c>
      <c r="BC94" s="244" t="str">
        <f>IF(Glutamine!$E86&gt;0,Glutamine!#REF!,"")</f>
        <v/>
      </c>
      <c r="BD94" s="244" t="str">
        <f>IF(Glutamine!$E86&gt;0,Glutamine!#REF!,"")</f>
        <v/>
      </c>
      <c r="BE94" s="244" t="str">
        <f>IF(Glutamine!$E86&gt;0,Glutamine!#REF!,"")</f>
        <v/>
      </c>
      <c r="BF94" s="244" t="str">
        <f>IF(Glutamine!$E86&gt;0,Glutamine!#REF!,"")</f>
        <v/>
      </c>
      <c r="BG94" s="244" t="str">
        <f>IF(Glutamine!$E86&gt;0,Glutamine!#REF!,"")</f>
        <v/>
      </c>
      <c r="BH94" s="244" t="str">
        <f>IF(Glutamine!$E86&gt;0,Glutamine!#REF!,"")</f>
        <v/>
      </c>
      <c r="BI94" s="244" t="str">
        <f>IF(Glutamine!$E86&gt;0,Glutamine!#REF!,"")</f>
        <v/>
      </c>
      <c r="BJ94" s="244" t="str">
        <f>IF(Glutamine!$E86&gt;0,Glutamine!#REF!,"")</f>
        <v/>
      </c>
      <c r="BK94" s="244" t="str">
        <f>IF(Glutamine!$E86&gt;0,Glutamine!#REF!,"")</f>
        <v/>
      </c>
      <c r="BL94" s="244" t="str">
        <f>IF(Glutamine!$E86&gt;0,Glutamine!#REF!,"")</f>
        <v/>
      </c>
      <c r="BM94" s="244" t="str">
        <f>IF(Glutamine!$E86&gt;0,Glutamine!#REF!,"")</f>
        <v/>
      </c>
      <c r="BN94" s="244" t="str">
        <f>IF(Glutamine!$E86&gt;0,'In Process Calc.'!B87,"")</f>
        <v/>
      </c>
      <c r="BO94" s="244" t="str">
        <f>IF(Glutamine!$E86&gt;0,'In Process Calc.'!C87,"")</f>
        <v/>
      </c>
    </row>
    <row r="95" spans="1:67">
      <c r="A95" s="238" t="str">
        <f>IF(Glutamine!$E87&gt;0,Glutamine!$B$1,"")</f>
        <v/>
      </c>
      <c r="B95" s="238" t="str">
        <f>IF(Glutamine!$E87&gt;0,Glutamine!A86+0.1,"")</f>
        <v/>
      </c>
      <c r="C95" s="242" t="str">
        <f>IF(Glutamine!$E87&gt;0,Glutamine!B86,"")</f>
        <v/>
      </c>
      <c r="D95" s="247" t="str">
        <f>IF(Glutamine!$E87&gt;0,Glutamine!C86,"")</f>
        <v/>
      </c>
      <c r="E95" s="238" t="str">
        <f>IF(Glutamine!$E87&gt;0,Glutamine!D86,"")</f>
        <v/>
      </c>
      <c r="F95" s="238" t="str">
        <f>IF(Glutamine!$E87&gt;0,Glutamine!E86,"")</f>
        <v/>
      </c>
      <c r="G95" s="238" t="str">
        <f>IF(Glutamine!$E87&gt;0,Glutamine!G86,"")</f>
        <v/>
      </c>
      <c r="H95" s="243" t="str">
        <f>IF(Glutamine!$E87&gt;0,Glutamine!H86,"")</f>
        <v/>
      </c>
      <c r="I95" s="243" t="str">
        <f>IF(Glutamine!$E87&gt;0,Glutamine!I86,"")</f>
        <v/>
      </c>
      <c r="J95" s="243" t="str">
        <f>IF(Glutamine!$E87&gt;0,Glutamine!J86,"")</f>
        <v/>
      </c>
      <c r="K95" s="243" t="str">
        <f>IF(Glutamine!$E87&gt;0,Glutamine!K86,"")</f>
        <v/>
      </c>
      <c r="L95" s="238" t="str">
        <f>IF(Glutamine!$E87&gt;0,Glutamine!L86,"")</f>
        <v/>
      </c>
      <c r="M95" s="238" t="str">
        <f>IF(Glutamine!$E87&gt;0,Glutamine!M86,"")</f>
        <v/>
      </c>
      <c r="N95" s="238" t="str">
        <f>IF(Glutamine!$E87&gt;0,Glutamine!N86,"")</f>
        <v/>
      </c>
      <c r="O95" s="238" t="str">
        <f>IF(Glutamine!$E87&gt;0,Glutamine!O86,"")</f>
        <v/>
      </c>
      <c r="P95" s="238" t="str">
        <f>IF(Glutamine!$E87&gt;0,Glutamine!P86,"")</f>
        <v/>
      </c>
      <c r="Q95" s="238" t="str">
        <f>IF(Glutamine!$E87&gt;0,Glutamine!Q86,"")</f>
        <v/>
      </c>
      <c r="R95" s="238" t="str">
        <f>IF(Glutamine!$E87&gt;0,Glutamine!R86,"")</f>
        <v/>
      </c>
      <c r="S95" s="238" t="str">
        <f>IF(Glutamine!$E87&gt;0,Glutamine!S86,"")</f>
        <v/>
      </c>
      <c r="T95" s="244" t="str">
        <f>IF(Glutamine!$E87&gt;0,Glutamine!T86+Glutamine!$E87*Glutamine!#REF!/'In Process Calc.'!$J89,"")</f>
        <v/>
      </c>
      <c r="U95" s="244" t="str">
        <f>IF(Glutamine!$E87&gt;0,Glutamine!U86+Glutamine!$E87*Glutamine!#REF!/'In Process Calc.'!$J89,"")</f>
        <v/>
      </c>
      <c r="V95" s="244" t="str">
        <f>IF(Glutamine!$E87&gt;0,Glutamine!V86+Glutamine!$E87*Glutamine!#REF!/'In Process Calc.'!$J89,"")</f>
        <v/>
      </c>
      <c r="W95" s="244" t="str">
        <f>IF(Glutamine!$E87&gt;0,Glutamine!W86+Glutamine!$E87*Glutamine!#REF!/'In Process Calc.'!$J89,"")</f>
        <v/>
      </c>
      <c r="X95" s="244" t="str">
        <f>IF(Glutamine!$E87&gt;0,Glutamine!X86+Glutamine!$E87*Glutamine!#REF!/'In Process Calc.'!$J89,"")</f>
        <v/>
      </c>
      <c r="Y95" s="244" t="str">
        <f>IF(Glutamine!$E87&gt;0,Glutamine!Y86+Glutamine!$E87*Glutamine!#REF!/'In Process Calc.'!$J89,"")</f>
        <v/>
      </c>
      <c r="Z95" s="244" t="str">
        <f>IF(Glutamine!$E87&gt;0,Glutamine!Z86+Glutamine!$E87*Glutamine!#REF!/'In Process Calc.'!$J89,"")</f>
        <v/>
      </c>
      <c r="AA95" s="244" t="str">
        <f>IF(Glutamine!$E87&gt;0,Glutamine!AA86+Glutamine!$E87*Glutamine!#REF!/'In Process Calc.'!$J89,"")</f>
        <v/>
      </c>
      <c r="AB95" s="244" t="str">
        <f>IF(Glutamine!$E87&gt;0,Glutamine!AB86+Glutamine!$E87*Glutamine!#REF!/'In Process Calc.'!$J89,"")</f>
        <v/>
      </c>
      <c r="AC95" s="244" t="str">
        <f>IF(Glutamine!$E87&gt;0,Glutamine!AC86+Glutamine!$E87*Glutamine!#REF!/'In Process Calc.'!$J89,"")</f>
        <v/>
      </c>
      <c r="AD95" s="244" t="str">
        <f>IF(Glutamine!$E87&gt;0,Glutamine!AD86+Glutamine!$E87*Glutamine!#REF!/'In Process Calc.'!$J89,"")</f>
        <v/>
      </c>
      <c r="AE95" s="244" t="str">
        <f>IF(Glutamine!$E87&gt;0,Glutamine!AE86+Glutamine!$E87*Glutamine!#REF!/'In Process Calc.'!$J89,"")</f>
        <v/>
      </c>
      <c r="AF95" s="244" t="str">
        <f>IF(Glutamine!$E87&gt;0,Glutamine!AF86+Glutamine!$E87*Glutamine!#REF!/'In Process Calc.'!$J89,"")</f>
        <v/>
      </c>
      <c r="AG95" s="244" t="str">
        <f>IF(Glutamine!$E87&gt;0,Glutamine!AG86+Glutamine!$E87*Glutamine!#REF!/'In Process Calc.'!$J89,"")</f>
        <v/>
      </c>
      <c r="AH95" s="244" t="str">
        <f>IF(Glutamine!$E87&gt;0,Glutamine!AH86+Glutamine!$E87*Glutamine!#REF!/'In Process Calc.'!$J89,"")</f>
        <v/>
      </c>
      <c r="AI95" s="244" t="str">
        <f>IF(Glutamine!$E87&gt;0,Glutamine!AI86+Glutamine!$E87*Glutamine!#REF!/'In Process Calc.'!$J89,"")</f>
        <v/>
      </c>
      <c r="AJ95" s="244" t="str">
        <f>IF(Glutamine!$E87&gt;0,Glutamine!AJ86+Glutamine!$E87*Glutamine!#REF!/'In Process Calc.'!$J89,"")</f>
        <v/>
      </c>
      <c r="AK95" s="244" t="str">
        <f>IF(Glutamine!$E87&gt;0,Glutamine!AK86+Glutamine!$E87*Glutamine!#REF!/'In Process Calc.'!$J89,"")</f>
        <v/>
      </c>
      <c r="AL95" s="244" t="str">
        <f>IF(Glutamine!$E87&gt;0,Glutamine!AL86+Glutamine!$E87*Glutamine!#REF!/'In Process Calc.'!$J89,"")</f>
        <v/>
      </c>
      <c r="AM95" s="244" t="str">
        <f>IF(Glutamine!$E87&gt;0,Glutamine!AM86+Glutamine!$E87*Glutamine!#REF!/'In Process Calc.'!$J89,"")</f>
        <v/>
      </c>
      <c r="AN95" s="244" t="str">
        <f>IF(Glutamine!$E87&gt;0,Glutamine!AN86+Glutamine!$E87*Glutamine!#REF!/'In Process Calc.'!$J89,"")</f>
        <v/>
      </c>
      <c r="AO95" s="244" t="str">
        <f>IF(Glutamine!$E87&gt;0,Glutamine!AO86+Glutamine!$E87*Glutamine!#REF!/'In Process Calc.'!$J89,"")</f>
        <v/>
      </c>
      <c r="AP95" s="244" t="str">
        <f>IF(Glutamine!$E87&gt;0,Glutamine!AP86+Glutamine!$E87*Glutamine!AQ86/'In Process Calc.'!$J89,"")</f>
        <v/>
      </c>
      <c r="AQ95" s="244" t="str">
        <f>IF(Glutamine!$E87&gt;0,Glutamine!#REF!+Glutamine!$E87*Glutamine!AR86/'In Process Calc.'!$J89,"")</f>
        <v/>
      </c>
      <c r="AR95" s="244" t="str">
        <f>IF(Glutamine!$E87&gt;0,Glutamine!#REF!,"")</f>
        <v/>
      </c>
      <c r="AS95" s="244" t="str">
        <f>IF(Glutamine!$E87&gt;0,Glutamine!#REF!,"")</f>
        <v/>
      </c>
      <c r="AT95" s="244" t="str">
        <f>IF(Glutamine!$E87&gt;0,Glutamine!#REF!,"")</f>
        <v/>
      </c>
      <c r="AU95" s="244" t="str">
        <f>IF(Glutamine!$E87&gt;0,Glutamine!#REF!,"")</f>
        <v/>
      </c>
      <c r="AV95" s="244" t="str">
        <f>IF(Glutamine!$E87&gt;0,Glutamine!#REF!,"")</f>
        <v/>
      </c>
      <c r="AW95" s="244" t="str">
        <f>IF(Glutamine!$E87&gt;0,Glutamine!#REF!,"")</f>
        <v/>
      </c>
      <c r="AX95" s="244" t="str">
        <f>IF(Glutamine!$E87&gt;0,Glutamine!#REF!,"")</f>
        <v/>
      </c>
      <c r="AY95" s="244" t="str">
        <f>IF(Glutamine!$E87&gt;0,Glutamine!#REF!,"")</f>
        <v/>
      </c>
      <c r="AZ95" s="244" t="str">
        <f>IF(Glutamine!$E87&gt;0,Glutamine!#REF!,"")</f>
        <v/>
      </c>
      <c r="BA95" s="244" t="str">
        <f>IF(Glutamine!$E87&gt;0,Glutamine!#REF!,"")</f>
        <v/>
      </c>
      <c r="BB95" s="244" t="str">
        <f>IF(Glutamine!$E87&gt;0,Glutamine!#REF!,"")</f>
        <v/>
      </c>
      <c r="BC95" s="244" t="str">
        <f>IF(Glutamine!$E87&gt;0,Glutamine!#REF!,"")</f>
        <v/>
      </c>
      <c r="BD95" s="244" t="str">
        <f>IF(Glutamine!$E87&gt;0,Glutamine!#REF!,"")</f>
        <v/>
      </c>
      <c r="BE95" s="244" t="str">
        <f>IF(Glutamine!$E87&gt;0,Glutamine!#REF!,"")</f>
        <v/>
      </c>
      <c r="BF95" s="244" t="str">
        <f>IF(Glutamine!$E87&gt;0,Glutamine!#REF!,"")</f>
        <v/>
      </c>
      <c r="BG95" s="244" t="str">
        <f>IF(Glutamine!$E87&gt;0,Glutamine!#REF!,"")</f>
        <v/>
      </c>
      <c r="BH95" s="244" t="str">
        <f>IF(Glutamine!$E87&gt;0,Glutamine!#REF!,"")</f>
        <v/>
      </c>
      <c r="BI95" s="244" t="str">
        <f>IF(Glutamine!$E87&gt;0,Glutamine!#REF!,"")</f>
        <v/>
      </c>
      <c r="BJ95" s="244" t="str">
        <f>IF(Glutamine!$E87&gt;0,Glutamine!#REF!,"")</f>
        <v/>
      </c>
      <c r="BK95" s="244" t="str">
        <f>IF(Glutamine!$E87&gt;0,Glutamine!#REF!,"")</f>
        <v/>
      </c>
      <c r="BL95" s="244" t="str">
        <f>IF(Glutamine!$E87&gt;0,Glutamine!#REF!,"")</f>
        <v/>
      </c>
      <c r="BM95" s="244" t="str">
        <f>IF(Glutamine!$E87&gt;0,Glutamine!#REF!,"")</f>
        <v/>
      </c>
      <c r="BN95" s="244" t="str">
        <f>IF(Glutamine!$E87&gt;0,'In Process Calc.'!B88,"")</f>
        <v/>
      </c>
      <c r="BO95" s="244" t="str">
        <f>IF(Glutamine!$E87&gt;0,'In Process Calc.'!C88,"")</f>
        <v/>
      </c>
    </row>
    <row r="96" spans="1:67">
      <c r="A96" s="238" t="str">
        <f>IF(Glutamine!$E88&gt;0,Glutamine!$B$1,"")</f>
        <v/>
      </c>
      <c r="B96" s="238" t="str">
        <f>IF(Glutamine!$E88&gt;0,Glutamine!A87+0.1,"")</f>
        <v/>
      </c>
      <c r="C96" s="242" t="str">
        <f>IF(Glutamine!$E88&gt;0,Glutamine!B87,"")</f>
        <v/>
      </c>
      <c r="D96" s="247" t="str">
        <f>IF(Glutamine!$E88&gt;0,Glutamine!C87,"")</f>
        <v/>
      </c>
      <c r="E96" s="238" t="str">
        <f>IF(Glutamine!$E88&gt;0,Glutamine!D87,"")</f>
        <v/>
      </c>
      <c r="F96" s="238" t="str">
        <f>IF(Glutamine!$E88&gt;0,Glutamine!E87,"")</f>
        <v/>
      </c>
      <c r="G96" s="238" t="str">
        <f>IF(Glutamine!$E88&gt;0,Glutamine!G87,"")</f>
        <v/>
      </c>
      <c r="H96" s="243" t="str">
        <f>IF(Glutamine!$E88&gt;0,Glutamine!H87,"")</f>
        <v/>
      </c>
      <c r="I96" s="243" t="str">
        <f>IF(Glutamine!$E88&gt;0,Glutamine!I87,"")</f>
        <v/>
      </c>
      <c r="J96" s="243" t="str">
        <f>IF(Glutamine!$E88&gt;0,Glutamine!J87,"")</f>
        <v/>
      </c>
      <c r="K96" s="243" t="str">
        <f>IF(Glutamine!$E88&gt;0,Glutamine!K87,"")</f>
        <v/>
      </c>
      <c r="L96" s="238" t="str">
        <f>IF(Glutamine!$E88&gt;0,Glutamine!L87,"")</f>
        <v/>
      </c>
      <c r="M96" s="238" t="str">
        <f>IF(Glutamine!$E88&gt;0,Glutamine!M87,"")</f>
        <v/>
      </c>
      <c r="N96" s="238" t="str">
        <f>IF(Glutamine!$E88&gt;0,Glutamine!N87,"")</f>
        <v/>
      </c>
      <c r="O96" s="238" t="str">
        <f>IF(Glutamine!$E88&gt;0,Glutamine!O87,"")</f>
        <v/>
      </c>
      <c r="P96" s="238" t="str">
        <f>IF(Glutamine!$E88&gt;0,Glutamine!P87,"")</f>
        <v/>
      </c>
      <c r="Q96" s="238" t="str">
        <f>IF(Glutamine!$E88&gt;0,Glutamine!Q87,"")</f>
        <v/>
      </c>
      <c r="R96" s="238" t="str">
        <f>IF(Glutamine!$E88&gt;0,Glutamine!R87,"")</f>
        <v/>
      </c>
      <c r="S96" s="238" t="str">
        <f>IF(Glutamine!$E88&gt;0,Glutamine!S87,"")</f>
        <v/>
      </c>
      <c r="T96" s="244" t="str">
        <f>IF(Glutamine!$E88&gt;0,Glutamine!T87+Glutamine!$E88*Glutamine!#REF!/'In Process Calc.'!$J90,"")</f>
        <v/>
      </c>
      <c r="U96" s="244" t="str">
        <f>IF(Glutamine!$E88&gt;0,Glutamine!U87+Glutamine!$E88*Glutamine!#REF!/'In Process Calc.'!$J90,"")</f>
        <v/>
      </c>
      <c r="V96" s="244" t="str">
        <f>IF(Glutamine!$E88&gt;0,Glutamine!V87+Glutamine!$E88*Glutamine!#REF!/'In Process Calc.'!$J90,"")</f>
        <v/>
      </c>
      <c r="W96" s="244" t="str">
        <f>IF(Glutamine!$E88&gt;0,Glutamine!W87+Glutamine!$E88*Glutamine!#REF!/'In Process Calc.'!$J90,"")</f>
        <v/>
      </c>
      <c r="X96" s="244" t="str">
        <f>IF(Glutamine!$E88&gt;0,Glutamine!X87+Glutamine!$E88*Glutamine!#REF!/'In Process Calc.'!$J90,"")</f>
        <v/>
      </c>
      <c r="Y96" s="244" t="str">
        <f>IF(Glutamine!$E88&gt;0,Glutamine!Y87+Glutamine!$E88*Glutamine!#REF!/'In Process Calc.'!$J90,"")</f>
        <v/>
      </c>
      <c r="Z96" s="244" t="str">
        <f>IF(Glutamine!$E88&gt;0,Glutamine!Z87+Glutamine!$E88*Glutamine!#REF!/'In Process Calc.'!$J90,"")</f>
        <v/>
      </c>
      <c r="AA96" s="244" t="str">
        <f>IF(Glutamine!$E88&gt;0,Glutamine!AA87+Glutamine!$E88*Glutamine!#REF!/'In Process Calc.'!$J90,"")</f>
        <v/>
      </c>
      <c r="AB96" s="244" t="str">
        <f>IF(Glutamine!$E88&gt;0,Glutamine!AB87+Glutamine!$E88*Glutamine!#REF!/'In Process Calc.'!$J90,"")</f>
        <v/>
      </c>
      <c r="AC96" s="244" t="str">
        <f>IF(Glutamine!$E88&gt;0,Glutamine!AC87+Glutamine!$E88*Glutamine!#REF!/'In Process Calc.'!$J90,"")</f>
        <v/>
      </c>
      <c r="AD96" s="244" t="str">
        <f>IF(Glutamine!$E88&gt;0,Glutamine!AD87+Glutamine!$E88*Glutamine!#REF!/'In Process Calc.'!$J90,"")</f>
        <v/>
      </c>
      <c r="AE96" s="244" t="str">
        <f>IF(Glutamine!$E88&gt;0,Glutamine!AE87+Glutamine!$E88*Glutamine!#REF!/'In Process Calc.'!$J90,"")</f>
        <v/>
      </c>
      <c r="AF96" s="244" t="str">
        <f>IF(Glutamine!$E88&gt;0,Glutamine!AF87+Glutamine!$E88*Glutamine!#REF!/'In Process Calc.'!$J90,"")</f>
        <v/>
      </c>
      <c r="AG96" s="244" t="str">
        <f>IF(Glutamine!$E88&gt;0,Glutamine!AG87+Glutamine!$E88*Glutamine!#REF!/'In Process Calc.'!$J90,"")</f>
        <v/>
      </c>
      <c r="AH96" s="244" t="str">
        <f>IF(Glutamine!$E88&gt;0,Glutamine!AH87+Glutamine!$E88*Glutamine!#REF!/'In Process Calc.'!$J90,"")</f>
        <v/>
      </c>
      <c r="AI96" s="244" t="str">
        <f>IF(Glutamine!$E88&gt;0,Glutamine!AI87+Glutamine!$E88*Glutamine!#REF!/'In Process Calc.'!$J90,"")</f>
        <v/>
      </c>
      <c r="AJ96" s="244" t="str">
        <f>IF(Glutamine!$E88&gt;0,Glutamine!AJ87+Glutamine!$E88*Glutamine!#REF!/'In Process Calc.'!$J90,"")</f>
        <v/>
      </c>
      <c r="AK96" s="244" t="str">
        <f>IF(Glutamine!$E88&gt;0,Glutamine!AK87+Glutamine!$E88*Glutamine!#REF!/'In Process Calc.'!$J90,"")</f>
        <v/>
      </c>
      <c r="AL96" s="244" t="str">
        <f>IF(Glutamine!$E88&gt;0,Glutamine!AL87+Glutamine!$E88*Glutamine!#REF!/'In Process Calc.'!$J90,"")</f>
        <v/>
      </c>
      <c r="AM96" s="244" t="str">
        <f>IF(Glutamine!$E88&gt;0,Glutamine!AM87+Glutamine!$E88*Glutamine!#REF!/'In Process Calc.'!$J90,"")</f>
        <v/>
      </c>
      <c r="AN96" s="244" t="str">
        <f>IF(Glutamine!$E88&gt;0,Glutamine!AN87+Glutamine!$E88*Glutamine!#REF!/'In Process Calc.'!$J90,"")</f>
        <v/>
      </c>
      <c r="AO96" s="244" t="str">
        <f>IF(Glutamine!$E88&gt;0,Glutamine!AO87+Glutamine!$E88*Glutamine!#REF!/'In Process Calc.'!$J90,"")</f>
        <v/>
      </c>
      <c r="AP96" s="244" t="str">
        <f>IF(Glutamine!$E88&gt;0,Glutamine!AP87+Glutamine!$E88*Glutamine!AQ87/'In Process Calc.'!$J90,"")</f>
        <v/>
      </c>
      <c r="AQ96" s="244" t="str">
        <f>IF(Glutamine!$E88&gt;0,Glutamine!#REF!+Glutamine!$E88*Glutamine!AR87/'In Process Calc.'!$J90,"")</f>
        <v/>
      </c>
      <c r="AR96" s="244" t="str">
        <f>IF(Glutamine!$E88&gt;0,Glutamine!#REF!,"")</f>
        <v/>
      </c>
      <c r="AS96" s="244" t="str">
        <f>IF(Glutamine!$E88&gt;0,Glutamine!#REF!,"")</f>
        <v/>
      </c>
      <c r="AT96" s="244" t="str">
        <f>IF(Glutamine!$E88&gt;0,Glutamine!#REF!,"")</f>
        <v/>
      </c>
      <c r="AU96" s="244" t="str">
        <f>IF(Glutamine!$E88&gt;0,Glutamine!#REF!,"")</f>
        <v/>
      </c>
      <c r="AV96" s="244" t="str">
        <f>IF(Glutamine!$E88&gt;0,Glutamine!#REF!,"")</f>
        <v/>
      </c>
      <c r="AW96" s="244" t="str">
        <f>IF(Glutamine!$E88&gt;0,Glutamine!#REF!,"")</f>
        <v/>
      </c>
      <c r="AX96" s="244" t="str">
        <f>IF(Glutamine!$E88&gt;0,Glutamine!#REF!,"")</f>
        <v/>
      </c>
      <c r="AY96" s="244" t="str">
        <f>IF(Glutamine!$E88&gt;0,Glutamine!#REF!,"")</f>
        <v/>
      </c>
      <c r="AZ96" s="244" t="str">
        <f>IF(Glutamine!$E88&gt;0,Glutamine!#REF!,"")</f>
        <v/>
      </c>
      <c r="BA96" s="244" t="str">
        <f>IF(Glutamine!$E88&gt;0,Glutamine!#REF!,"")</f>
        <v/>
      </c>
      <c r="BB96" s="244" t="str">
        <f>IF(Glutamine!$E88&gt;0,Glutamine!#REF!,"")</f>
        <v/>
      </c>
      <c r="BC96" s="244" t="str">
        <f>IF(Glutamine!$E88&gt;0,Glutamine!#REF!,"")</f>
        <v/>
      </c>
      <c r="BD96" s="244" t="str">
        <f>IF(Glutamine!$E88&gt;0,Glutamine!#REF!,"")</f>
        <v/>
      </c>
      <c r="BE96" s="244" t="str">
        <f>IF(Glutamine!$E88&gt;0,Glutamine!#REF!,"")</f>
        <v/>
      </c>
      <c r="BF96" s="244" t="str">
        <f>IF(Glutamine!$E88&gt;0,Glutamine!#REF!,"")</f>
        <v/>
      </c>
      <c r="BG96" s="244" t="str">
        <f>IF(Glutamine!$E88&gt;0,Glutamine!#REF!,"")</f>
        <v/>
      </c>
      <c r="BH96" s="244" t="str">
        <f>IF(Glutamine!$E88&gt;0,Glutamine!#REF!,"")</f>
        <v/>
      </c>
      <c r="BI96" s="244" t="str">
        <f>IF(Glutamine!$E88&gt;0,Glutamine!#REF!,"")</f>
        <v/>
      </c>
      <c r="BJ96" s="244" t="str">
        <f>IF(Glutamine!$E88&gt;0,Glutamine!#REF!,"")</f>
        <v/>
      </c>
      <c r="BK96" s="244" t="str">
        <f>IF(Glutamine!$E88&gt;0,Glutamine!#REF!,"")</f>
        <v/>
      </c>
      <c r="BL96" s="244" t="str">
        <f>IF(Glutamine!$E88&gt;0,Glutamine!#REF!,"")</f>
        <v/>
      </c>
      <c r="BM96" s="244" t="str">
        <f>IF(Glutamine!$E88&gt;0,Glutamine!#REF!,"")</f>
        <v/>
      </c>
      <c r="BN96" s="244" t="str">
        <f>IF(Glutamine!$E88&gt;0,'In Process Calc.'!B89,"")</f>
        <v/>
      </c>
      <c r="BO96" s="244" t="str">
        <f>IF(Glutamine!$E88&gt;0,'In Process Calc.'!C89,"")</f>
        <v/>
      </c>
    </row>
    <row r="97" spans="1:67">
      <c r="A97" s="238" t="str">
        <f>IF(Glutamine!$E89&gt;0,Glutamine!$B$1,"")</f>
        <v/>
      </c>
      <c r="B97" s="238" t="str">
        <f>IF(Glutamine!$E89&gt;0,Glutamine!A88+0.1,"")</f>
        <v/>
      </c>
      <c r="C97" s="242" t="str">
        <f>IF(Glutamine!$E89&gt;0,Glutamine!B88,"")</f>
        <v/>
      </c>
      <c r="D97" s="247" t="str">
        <f>IF(Glutamine!$E89&gt;0,Glutamine!C88,"")</f>
        <v/>
      </c>
      <c r="E97" s="238" t="str">
        <f>IF(Glutamine!$E89&gt;0,Glutamine!D88,"")</f>
        <v/>
      </c>
      <c r="F97" s="238" t="str">
        <f>IF(Glutamine!$E89&gt;0,Glutamine!E88,"")</f>
        <v/>
      </c>
      <c r="G97" s="238" t="str">
        <f>IF(Glutamine!$E89&gt;0,Glutamine!G88,"")</f>
        <v/>
      </c>
      <c r="H97" s="243" t="str">
        <f>IF(Glutamine!$E89&gt;0,Glutamine!H88,"")</f>
        <v/>
      </c>
      <c r="I97" s="243" t="str">
        <f>IF(Glutamine!$E89&gt;0,Glutamine!I88,"")</f>
        <v/>
      </c>
      <c r="J97" s="243" t="str">
        <f>IF(Glutamine!$E89&gt;0,Glutamine!J88,"")</f>
        <v/>
      </c>
      <c r="K97" s="243" t="str">
        <f>IF(Glutamine!$E89&gt;0,Glutamine!K88,"")</f>
        <v/>
      </c>
      <c r="L97" s="238" t="str">
        <f>IF(Glutamine!$E89&gt;0,Glutamine!L88,"")</f>
        <v/>
      </c>
      <c r="M97" s="238" t="str">
        <f>IF(Glutamine!$E89&gt;0,Glutamine!M88,"")</f>
        <v/>
      </c>
      <c r="N97" s="238" t="str">
        <f>IF(Glutamine!$E89&gt;0,Glutamine!N88,"")</f>
        <v/>
      </c>
      <c r="O97" s="238" t="str">
        <f>IF(Glutamine!$E89&gt;0,Glutamine!O88,"")</f>
        <v/>
      </c>
      <c r="P97" s="238" t="str">
        <f>IF(Glutamine!$E89&gt;0,Glutamine!P88,"")</f>
        <v/>
      </c>
      <c r="Q97" s="238" t="str">
        <f>IF(Glutamine!$E89&gt;0,Glutamine!Q88,"")</f>
        <v/>
      </c>
      <c r="R97" s="238" t="str">
        <f>IF(Glutamine!$E89&gt;0,Glutamine!R88,"")</f>
        <v/>
      </c>
      <c r="S97" s="238" t="str">
        <f>IF(Glutamine!$E89&gt;0,Glutamine!S88,"")</f>
        <v/>
      </c>
      <c r="T97" s="244" t="str">
        <f>IF(Glutamine!$E89&gt;0,Glutamine!T88+Glutamine!$E89*Glutamine!#REF!/'In Process Calc.'!$J91,"")</f>
        <v/>
      </c>
      <c r="U97" s="244" t="str">
        <f>IF(Glutamine!$E89&gt;0,Glutamine!U88+Glutamine!$E89*Glutamine!#REF!/'In Process Calc.'!$J91,"")</f>
        <v/>
      </c>
      <c r="V97" s="244" t="str">
        <f>IF(Glutamine!$E89&gt;0,Glutamine!V88+Glutamine!$E89*Glutamine!#REF!/'In Process Calc.'!$J91,"")</f>
        <v/>
      </c>
      <c r="W97" s="244" t="str">
        <f>IF(Glutamine!$E89&gt;0,Glutamine!W88+Glutamine!$E89*Glutamine!#REF!/'In Process Calc.'!$J91,"")</f>
        <v/>
      </c>
      <c r="X97" s="244" t="str">
        <f>IF(Glutamine!$E89&gt;0,Glutamine!X88+Glutamine!$E89*Glutamine!#REF!/'In Process Calc.'!$J91,"")</f>
        <v/>
      </c>
      <c r="Y97" s="244" t="str">
        <f>IF(Glutamine!$E89&gt;0,Glutamine!Y88+Glutamine!$E89*Glutamine!#REF!/'In Process Calc.'!$J91,"")</f>
        <v/>
      </c>
      <c r="Z97" s="244" t="str">
        <f>IF(Glutamine!$E89&gt;0,Glutamine!Z88+Glutamine!$E89*Glutamine!#REF!/'In Process Calc.'!$J91,"")</f>
        <v/>
      </c>
      <c r="AA97" s="244" t="str">
        <f>IF(Glutamine!$E89&gt;0,Glutamine!AA88+Glutamine!$E89*Glutamine!#REF!/'In Process Calc.'!$J91,"")</f>
        <v/>
      </c>
      <c r="AB97" s="244" t="str">
        <f>IF(Glutamine!$E89&gt;0,Glutamine!AB88+Glutamine!$E89*Glutamine!#REF!/'In Process Calc.'!$J91,"")</f>
        <v/>
      </c>
      <c r="AC97" s="244" t="str">
        <f>IF(Glutamine!$E89&gt;0,Glutamine!AC88+Glutamine!$E89*Glutamine!#REF!/'In Process Calc.'!$J91,"")</f>
        <v/>
      </c>
      <c r="AD97" s="244" t="str">
        <f>IF(Glutamine!$E89&gt;0,Glutamine!AD88+Glutamine!$E89*Glutamine!#REF!/'In Process Calc.'!$J91,"")</f>
        <v/>
      </c>
      <c r="AE97" s="244" t="str">
        <f>IF(Glutamine!$E89&gt;0,Glutamine!AE88+Glutamine!$E89*Glutamine!#REF!/'In Process Calc.'!$J91,"")</f>
        <v/>
      </c>
      <c r="AF97" s="244" t="str">
        <f>IF(Glutamine!$E89&gt;0,Glutamine!AF88+Glutamine!$E89*Glutamine!#REF!/'In Process Calc.'!$J91,"")</f>
        <v/>
      </c>
      <c r="AG97" s="244" t="str">
        <f>IF(Glutamine!$E89&gt;0,Glutamine!AG88+Glutamine!$E89*Glutamine!#REF!/'In Process Calc.'!$J91,"")</f>
        <v/>
      </c>
      <c r="AH97" s="244" t="str">
        <f>IF(Glutamine!$E89&gt;0,Glutamine!AH88+Glutamine!$E89*Glutamine!#REF!/'In Process Calc.'!$J91,"")</f>
        <v/>
      </c>
      <c r="AI97" s="244" t="str">
        <f>IF(Glutamine!$E89&gt;0,Glutamine!AI88+Glutamine!$E89*Glutamine!#REF!/'In Process Calc.'!$J91,"")</f>
        <v/>
      </c>
      <c r="AJ97" s="244" t="str">
        <f>IF(Glutamine!$E89&gt;0,Glutamine!AJ88+Glutamine!$E89*Glutamine!#REF!/'In Process Calc.'!$J91,"")</f>
        <v/>
      </c>
      <c r="AK97" s="244" t="str">
        <f>IF(Glutamine!$E89&gt;0,Glutamine!AK88+Glutamine!$E89*Glutamine!#REF!/'In Process Calc.'!$J91,"")</f>
        <v/>
      </c>
      <c r="AL97" s="244" t="str">
        <f>IF(Glutamine!$E89&gt;0,Glutamine!AL88+Glutamine!$E89*Glutamine!#REF!/'In Process Calc.'!$J91,"")</f>
        <v/>
      </c>
      <c r="AM97" s="244" t="str">
        <f>IF(Glutamine!$E89&gt;0,Glutamine!AM88+Glutamine!$E89*Glutamine!#REF!/'In Process Calc.'!$J91,"")</f>
        <v/>
      </c>
      <c r="AN97" s="244" t="str">
        <f>IF(Glutamine!$E89&gt;0,Glutamine!AN88+Glutamine!$E89*Glutamine!#REF!/'In Process Calc.'!$J91,"")</f>
        <v/>
      </c>
      <c r="AO97" s="244" t="str">
        <f>IF(Glutamine!$E89&gt;0,Glutamine!AO88+Glutamine!$E89*Glutamine!#REF!/'In Process Calc.'!$J91,"")</f>
        <v/>
      </c>
      <c r="AP97" s="244" t="str">
        <f>IF(Glutamine!$E89&gt;0,Glutamine!AP88+Glutamine!$E89*Glutamine!AQ88/'In Process Calc.'!$J91,"")</f>
        <v/>
      </c>
      <c r="AQ97" s="244" t="str">
        <f>IF(Glutamine!$E89&gt;0,Glutamine!#REF!+Glutamine!$E89*Glutamine!AR88/'In Process Calc.'!$J91,"")</f>
        <v/>
      </c>
      <c r="AR97" s="244" t="str">
        <f>IF(Glutamine!$E89&gt;0,Glutamine!#REF!,"")</f>
        <v/>
      </c>
      <c r="AS97" s="244" t="str">
        <f>IF(Glutamine!$E89&gt;0,Glutamine!#REF!,"")</f>
        <v/>
      </c>
      <c r="AT97" s="244" t="str">
        <f>IF(Glutamine!$E89&gt;0,Glutamine!#REF!,"")</f>
        <v/>
      </c>
      <c r="AU97" s="244" t="str">
        <f>IF(Glutamine!$E89&gt;0,Glutamine!#REF!,"")</f>
        <v/>
      </c>
      <c r="AV97" s="244" t="str">
        <f>IF(Glutamine!$E89&gt;0,Glutamine!#REF!,"")</f>
        <v/>
      </c>
      <c r="AW97" s="244" t="str">
        <f>IF(Glutamine!$E89&gt;0,Glutamine!#REF!,"")</f>
        <v/>
      </c>
      <c r="AX97" s="244" t="str">
        <f>IF(Glutamine!$E89&gt;0,Glutamine!#REF!,"")</f>
        <v/>
      </c>
      <c r="AY97" s="244" t="str">
        <f>IF(Glutamine!$E89&gt;0,Glutamine!#REF!,"")</f>
        <v/>
      </c>
      <c r="AZ97" s="244" t="str">
        <f>IF(Glutamine!$E89&gt;0,Glutamine!#REF!,"")</f>
        <v/>
      </c>
      <c r="BA97" s="244" t="str">
        <f>IF(Glutamine!$E89&gt;0,Glutamine!#REF!,"")</f>
        <v/>
      </c>
      <c r="BB97" s="244" t="str">
        <f>IF(Glutamine!$E89&gt;0,Glutamine!#REF!,"")</f>
        <v/>
      </c>
      <c r="BC97" s="244" t="str">
        <f>IF(Glutamine!$E89&gt;0,Glutamine!#REF!,"")</f>
        <v/>
      </c>
      <c r="BD97" s="244" t="str">
        <f>IF(Glutamine!$E89&gt;0,Glutamine!#REF!,"")</f>
        <v/>
      </c>
      <c r="BE97" s="244" t="str">
        <f>IF(Glutamine!$E89&gt;0,Glutamine!#REF!,"")</f>
        <v/>
      </c>
      <c r="BF97" s="244" t="str">
        <f>IF(Glutamine!$E89&gt;0,Glutamine!#REF!,"")</f>
        <v/>
      </c>
      <c r="BG97" s="244" t="str">
        <f>IF(Glutamine!$E89&gt;0,Glutamine!#REF!,"")</f>
        <v/>
      </c>
      <c r="BH97" s="244" t="str">
        <f>IF(Glutamine!$E89&gt;0,Glutamine!#REF!,"")</f>
        <v/>
      </c>
      <c r="BI97" s="244" t="str">
        <f>IF(Glutamine!$E89&gt;0,Glutamine!#REF!,"")</f>
        <v/>
      </c>
      <c r="BJ97" s="244" t="str">
        <f>IF(Glutamine!$E89&gt;0,Glutamine!#REF!,"")</f>
        <v/>
      </c>
      <c r="BK97" s="244" t="str">
        <f>IF(Glutamine!$E89&gt;0,Glutamine!#REF!,"")</f>
        <v/>
      </c>
      <c r="BL97" s="244" t="str">
        <f>IF(Glutamine!$E89&gt;0,Glutamine!#REF!,"")</f>
        <v/>
      </c>
      <c r="BM97" s="244" t="str">
        <f>IF(Glutamine!$E89&gt;0,Glutamine!#REF!,"")</f>
        <v/>
      </c>
      <c r="BN97" s="244" t="str">
        <f>IF(Glutamine!$E89&gt;0,'In Process Calc.'!B90,"")</f>
        <v/>
      </c>
      <c r="BO97" s="244" t="str">
        <f>IF(Glutamine!$E89&gt;0,'In Process Calc.'!C90,"")</f>
        <v/>
      </c>
    </row>
    <row r="98" spans="1:67">
      <c r="A98" s="238" t="str">
        <f>IF(Glutamine!$E90&gt;0,Glutamine!$B$1,"")</f>
        <v/>
      </c>
      <c r="B98" s="238" t="str">
        <f>IF(Glutamine!$E90&gt;0,Glutamine!A89+0.1,"")</f>
        <v/>
      </c>
      <c r="C98" s="242" t="str">
        <f>IF(Glutamine!$E90&gt;0,Glutamine!B89,"")</f>
        <v/>
      </c>
      <c r="D98" s="247" t="str">
        <f>IF(Glutamine!$E90&gt;0,Glutamine!C89,"")</f>
        <v/>
      </c>
      <c r="E98" s="238" t="str">
        <f>IF(Glutamine!$E90&gt;0,Glutamine!D89,"")</f>
        <v/>
      </c>
      <c r="F98" s="238" t="str">
        <f>IF(Glutamine!$E90&gt;0,Glutamine!E89,"")</f>
        <v/>
      </c>
      <c r="G98" s="238" t="str">
        <f>IF(Glutamine!$E90&gt;0,Glutamine!G89,"")</f>
        <v/>
      </c>
      <c r="H98" s="243" t="str">
        <f>IF(Glutamine!$E90&gt;0,Glutamine!H89,"")</f>
        <v/>
      </c>
      <c r="I98" s="243" t="str">
        <f>IF(Glutamine!$E90&gt;0,Glutamine!I89,"")</f>
        <v/>
      </c>
      <c r="J98" s="243" t="str">
        <f>IF(Glutamine!$E90&gt;0,Glutamine!J89,"")</f>
        <v/>
      </c>
      <c r="K98" s="243" t="str">
        <f>IF(Glutamine!$E90&gt;0,Glutamine!K89,"")</f>
        <v/>
      </c>
      <c r="L98" s="238" t="str">
        <f>IF(Glutamine!$E90&gt;0,Glutamine!L89,"")</f>
        <v/>
      </c>
      <c r="M98" s="238" t="str">
        <f>IF(Glutamine!$E90&gt;0,Glutamine!M89,"")</f>
        <v/>
      </c>
      <c r="N98" s="238" t="str">
        <f>IF(Glutamine!$E90&gt;0,Glutamine!N89,"")</f>
        <v/>
      </c>
      <c r="O98" s="238" t="str">
        <f>IF(Glutamine!$E90&gt;0,Glutamine!O89,"")</f>
        <v/>
      </c>
      <c r="P98" s="238" t="str">
        <f>IF(Glutamine!$E90&gt;0,Glutamine!P89,"")</f>
        <v/>
      </c>
      <c r="Q98" s="238" t="str">
        <f>IF(Glutamine!$E90&gt;0,Glutamine!Q89,"")</f>
        <v/>
      </c>
      <c r="R98" s="238" t="str">
        <f>IF(Glutamine!$E90&gt;0,Glutamine!R89,"")</f>
        <v/>
      </c>
      <c r="S98" s="238" t="str">
        <f>IF(Glutamine!$E90&gt;0,Glutamine!S89,"")</f>
        <v/>
      </c>
      <c r="T98" s="244" t="str">
        <f>IF(Glutamine!$E90&gt;0,Glutamine!T89+Glutamine!$E90*Glutamine!#REF!/'In Process Calc.'!$J92,"")</f>
        <v/>
      </c>
      <c r="U98" s="244" t="str">
        <f>IF(Glutamine!$E90&gt;0,Glutamine!U89+Glutamine!$E90*Glutamine!#REF!/'In Process Calc.'!$J92,"")</f>
        <v/>
      </c>
      <c r="V98" s="244" t="str">
        <f>IF(Glutamine!$E90&gt;0,Glutamine!V89+Glutamine!$E90*Glutamine!#REF!/'In Process Calc.'!$J92,"")</f>
        <v/>
      </c>
      <c r="W98" s="244" t="str">
        <f>IF(Glutamine!$E90&gt;0,Glutamine!W89+Glutamine!$E90*Glutamine!#REF!/'In Process Calc.'!$J92,"")</f>
        <v/>
      </c>
      <c r="X98" s="244" t="str">
        <f>IF(Glutamine!$E90&gt;0,Glutamine!X89+Glutamine!$E90*Glutamine!#REF!/'In Process Calc.'!$J92,"")</f>
        <v/>
      </c>
      <c r="Y98" s="244" t="str">
        <f>IF(Glutamine!$E90&gt;0,Glutamine!Y89+Glutamine!$E90*Glutamine!#REF!/'In Process Calc.'!$J92,"")</f>
        <v/>
      </c>
      <c r="Z98" s="244" t="str">
        <f>IF(Glutamine!$E90&gt;0,Glutamine!Z89+Glutamine!$E90*Glutamine!#REF!/'In Process Calc.'!$J92,"")</f>
        <v/>
      </c>
      <c r="AA98" s="244" t="str">
        <f>IF(Glutamine!$E90&gt;0,Glutamine!AA89+Glutamine!$E90*Glutamine!#REF!/'In Process Calc.'!$J92,"")</f>
        <v/>
      </c>
      <c r="AB98" s="244" t="str">
        <f>IF(Glutamine!$E90&gt;0,Glutamine!AB89+Glutamine!$E90*Glutamine!#REF!/'In Process Calc.'!$J92,"")</f>
        <v/>
      </c>
      <c r="AC98" s="244" t="str">
        <f>IF(Glutamine!$E90&gt;0,Glutamine!AC89+Glutamine!$E90*Glutamine!#REF!/'In Process Calc.'!$J92,"")</f>
        <v/>
      </c>
      <c r="AD98" s="244" t="str">
        <f>IF(Glutamine!$E90&gt;0,Glutamine!AD89+Glutamine!$E90*Glutamine!#REF!/'In Process Calc.'!$J92,"")</f>
        <v/>
      </c>
      <c r="AE98" s="244" t="str">
        <f>IF(Glutamine!$E90&gt;0,Glutamine!AE89+Glutamine!$E90*Glutamine!#REF!/'In Process Calc.'!$J92,"")</f>
        <v/>
      </c>
      <c r="AF98" s="244" t="str">
        <f>IF(Glutamine!$E90&gt;0,Glutamine!AF89+Glutamine!$E90*Glutamine!#REF!/'In Process Calc.'!$J92,"")</f>
        <v/>
      </c>
      <c r="AG98" s="244" t="str">
        <f>IF(Glutamine!$E90&gt;0,Glutamine!AG89+Glutamine!$E90*Glutamine!#REF!/'In Process Calc.'!$J92,"")</f>
        <v/>
      </c>
      <c r="AH98" s="244" t="str">
        <f>IF(Glutamine!$E90&gt;0,Glutamine!AH89+Glutamine!$E90*Glutamine!#REF!/'In Process Calc.'!$J92,"")</f>
        <v/>
      </c>
      <c r="AI98" s="244" t="str">
        <f>IF(Glutamine!$E90&gt;0,Glutamine!AI89+Glutamine!$E90*Glutamine!#REF!/'In Process Calc.'!$J92,"")</f>
        <v/>
      </c>
      <c r="AJ98" s="244" t="str">
        <f>IF(Glutamine!$E90&gt;0,Glutamine!AJ89+Glutamine!$E90*Glutamine!#REF!/'In Process Calc.'!$J92,"")</f>
        <v/>
      </c>
      <c r="AK98" s="244" t="str">
        <f>IF(Glutamine!$E90&gt;0,Glutamine!AK89+Glutamine!$E90*Glutamine!#REF!/'In Process Calc.'!$J92,"")</f>
        <v/>
      </c>
      <c r="AL98" s="244" t="str">
        <f>IF(Glutamine!$E90&gt;0,Glutamine!AL89+Glutamine!$E90*Glutamine!#REF!/'In Process Calc.'!$J92,"")</f>
        <v/>
      </c>
      <c r="AM98" s="244" t="str">
        <f>IF(Glutamine!$E90&gt;0,Glutamine!AM89+Glutamine!$E90*Glutamine!#REF!/'In Process Calc.'!$J92,"")</f>
        <v/>
      </c>
      <c r="AN98" s="244" t="str">
        <f>IF(Glutamine!$E90&gt;0,Glutamine!AN89+Glutamine!$E90*Glutamine!#REF!/'In Process Calc.'!$J92,"")</f>
        <v/>
      </c>
      <c r="AO98" s="244" t="str">
        <f>IF(Glutamine!$E90&gt;0,Glutamine!AO89+Glutamine!$E90*Glutamine!#REF!/'In Process Calc.'!$J92,"")</f>
        <v/>
      </c>
      <c r="AP98" s="244" t="str">
        <f>IF(Glutamine!$E90&gt;0,Glutamine!AP89+Glutamine!$E90*Glutamine!AQ89/'In Process Calc.'!$J92,"")</f>
        <v/>
      </c>
      <c r="AQ98" s="244" t="str">
        <f>IF(Glutamine!$E90&gt;0,Glutamine!#REF!+Glutamine!$E90*Glutamine!AR89/'In Process Calc.'!$J92,"")</f>
        <v/>
      </c>
      <c r="AR98" s="244" t="str">
        <f>IF(Glutamine!$E90&gt;0,Glutamine!#REF!,"")</f>
        <v/>
      </c>
      <c r="AS98" s="244" t="str">
        <f>IF(Glutamine!$E90&gt;0,Glutamine!#REF!,"")</f>
        <v/>
      </c>
      <c r="AT98" s="244" t="str">
        <f>IF(Glutamine!$E90&gt;0,Glutamine!#REF!,"")</f>
        <v/>
      </c>
      <c r="AU98" s="244" t="str">
        <f>IF(Glutamine!$E90&gt;0,Glutamine!#REF!,"")</f>
        <v/>
      </c>
      <c r="AV98" s="244" t="str">
        <f>IF(Glutamine!$E90&gt;0,Glutamine!#REF!,"")</f>
        <v/>
      </c>
      <c r="AW98" s="244" t="str">
        <f>IF(Glutamine!$E90&gt;0,Glutamine!#REF!,"")</f>
        <v/>
      </c>
      <c r="AX98" s="244" t="str">
        <f>IF(Glutamine!$E90&gt;0,Glutamine!#REF!,"")</f>
        <v/>
      </c>
      <c r="AY98" s="244" t="str">
        <f>IF(Glutamine!$E90&gt;0,Glutamine!#REF!,"")</f>
        <v/>
      </c>
      <c r="AZ98" s="244" t="str">
        <f>IF(Glutamine!$E90&gt;0,Glutamine!#REF!,"")</f>
        <v/>
      </c>
      <c r="BA98" s="244" t="str">
        <f>IF(Glutamine!$E90&gt;0,Glutamine!#REF!,"")</f>
        <v/>
      </c>
      <c r="BB98" s="244" t="str">
        <f>IF(Glutamine!$E90&gt;0,Glutamine!#REF!,"")</f>
        <v/>
      </c>
      <c r="BC98" s="244" t="str">
        <f>IF(Glutamine!$E90&gt;0,Glutamine!#REF!,"")</f>
        <v/>
      </c>
      <c r="BD98" s="244" t="str">
        <f>IF(Glutamine!$E90&gt;0,Glutamine!#REF!,"")</f>
        <v/>
      </c>
      <c r="BE98" s="244" t="str">
        <f>IF(Glutamine!$E90&gt;0,Glutamine!#REF!,"")</f>
        <v/>
      </c>
      <c r="BF98" s="244" t="str">
        <f>IF(Glutamine!$E90&gt;0,Glutamine!#REF!,"")</f>
        <v/>
      </c>
      <c r="BG98" s="244" t="str">
        <f>IF(Glutamine!$E90&gt;0,Glutamine!#REF!,"")</f>
        <v/>
      </c>
      <c r="BH98" s="244" t="str">
        <f>IF(Glutamine!$E90&gt;0,Glutamine!#REF!,"")</f>
        <v/>
      </c>
      <c r="BI98" s="244" t="str">
        <f>IF(Glutamine!$E90&gt;0,Glutamine!#REF!,"")</f>
        <v/>
      </c>
      <c r="BJ98" s="244" t="str">
        <f>IF(Glutamine!$E90&gt;0,Glutamine!#REF!,"")</f>
        <v/>
      </c>
      <c r="BK98" s="244" t="str">
        <f>IF(Glutamine!$E90&gt;0,Glutamine!#REF!,"")</f>
        <v/>
      </c>
      <c r="BL98" s="244" t="str">
        <f>IF(Glutamine!$E90&gt;0,Glutamine!#REF!,"")</f>
        <v/>
      </c>
      <c r="BM98" s="244" t="str">
        <f>IF(Glutamine!$E90&gt;0,Glutamine!#REF!,"")</f>
        <v/>
      </c>
      <c r="BN98" s="244" t="str">
        <f>IF(Glutamine!$E90&gt;0,'In Process Calc.'!B91,"")</f>
        <v/>
      </c>
      <c r="BO98" s="244" t="str">
        <f>IF(Glutamine!$E90&gt;0,'In Process Calc.'!C91,"")</f>
        <v/>
      </c>
    </row>
    <row r="99" spans="1:67">
      <c r="A99" s="238" t="str">
        <f>IF(Glutamine!$E91&gt;0,Glutamine!$B$1,"")</f>
        <v/>
      </c>
      <c r="B99" s="238" t="str">
        <f>IF(Glutamine!$E91&gt;0,Glutamine!A90+0.1,"")</f>
        <v/>
      </c>
      <c r="C99" s="242" t="str">
        <f>IF(Glutamine!$E91&gt;0,Glutamine!B90,"")</f>
        <v/>
      </c>
      <c r="D99" s="247" t="str">
        <f>IF(Glutamine!$E91&gt;0,Glutamine!C90,"")</f>
        <v/>
      </c>
      <c r="E99" s="238" t="str">
        <f>IF(Glutamine!$E91&gt;0,Glutamine!D90,"")</f>
        <v/>
      </c>
      <c r="F99" s="238" t="str">
        <f>IF(Glutamine!$E91&gt;0,Glutamine!E90,"")</f>
        <v/>
      </c>
      <c r="G99" s="238" t="str">
        <f>IF(Glutamine!$E91&gt;0,Glutamine!G90,"")</f>
        <v/>
      </c>
      <c r="H99" s="243" t="str">
        <f>IF(Glutamine!$E91&gt;0,Glutamine!H90,"")</f>
        <v/>
      </c>
      <c r="I99" s="243" t="str">
        <f>IF(Glutamine!$E91&gt;0,Glutamine!I90,"")</f>
        <v/>
      </c>
      <c r="J99" s="243" t="str">
        <f>IF(Glutamine!$E91&gt;0,Glutamine!J90,"")</f>
        <v/>
      </c>
      <c r="K99" s="243" t="str">
        <f>IF(Glutamine!$E91&gt;0,Glutamine!K90,"")</f>
        <v/>
      </c>
      <c r="L99" s="238" t="str">
        <f>IF(Glutamine!$E91&gt;0,Glutamine!L90,"")</f>
        <v/>
      </c>
      <c r="M99" s="238" t="str">
        <f>IF(Glutamine!$E91&gt;0,Glutamine!M90,"")</f>
        <v/>
      </c>
      <c r="N99" s="238" t="str">
        <f>IF(Glutamine!$E91&gt;0,Glutamine!N90,"")</f>
        <v/>
      </c>
      <c r="O99" s="238" t="str">
        <f>IF(Glutamine!$E91&gt;0,Glutamine!O90,"")</f>
        <v/>
      </c>
      <c r="P99" s="238" t="str">
        <f>IF(Glutamine!$E91&gt;0,Glutamine!P90,"")</f>
        <v/>
      </c>
      <c r="Q99" s="238" t="str">
        <f>IF(Glutamine!$E91&gt;0,Glutamine!Q90,"")</f>
        <v/>
      </c>
      <c r="R99" s="238" t="str">
        <f>IF(Glutamine!$E91&gt;0,Glutamine!R90,"")</f>
        <v/>
      </c>
      <c r="S99" s="238" t="str">
        <f>IF(Glutamine!$E91&gt;0,Glutamine!S90,"")</f>
        <v/>
      </c>
      <c r="T99" s="244" t="str">
        <f>IF(Glutamine!$E91&gt;0,Glutamine!T90+Glutamine!$E91*Glutamine!#REF!/'In Process Calc.'!$J93,"")</f>
        <v/>
      </c>
      <c r="U99" s="244" t="str">
        <f>IF(Glutamine!$E91&gt;0,Glutamine!U90+Glutamine!$E91*Glutamine!#REF!/'In Process Calc.'!$J93,"")</f>
        <v/>
      </c>
      <c r="V99" s="244" t="str">
        <f>IF(Glutamine!$E91&gt;0,Glutamine!V90+Glutamine!$E91*Glutamine!#REF!/'In Process Calc.'!$J93,"")</f>
        <v/>
      </c>
      <c r="W99" s="244" t="str">
        <f>IF(Glutamine!$E91&gt;0,Glutamine!W90+Glutamine!$E91*Glutamine!#REF!/'In Process Calc.'!$J93,"")</f>
        <v/>
      </c>
      <c r="X99" s="244" t="str">
        <f>IF(Glutamine!$E91&gt;0,Glutamine!X90+Glutamine!$E91*Glutamine!#REF!/'In Process Calc.'!$J93,"")</f>
        <v/>
      </c>
      <c r="Y99" s="244" t="str">
        <f>IF(Glutamine!$E91&gt;0,Glutamine!Y90+Glutamine!$E91*Glutamine!#REF!/'In Process Calc.'!$J93,"")</f>
        <v/>
      </c>
      <c r="Z99" s="244" t="str">
        <f>IF(Glutamine!$E91&gt;0,Glutamine!Z90+Glutamine!$E91*Glutamine!#REF!/'In Process Calc.'!$J93,"")</f>
        <v/>
      </c>
      <c r="AA99" s="244" t="str">
        <f>IF(Glutamine!$E91&gt;0,Glutamine!AA90+Glutamine!$E91*Glutamine!#REF!/'In Process Calc.'!$J93,"")</f>
        <v/>
      </c>
      <c r="AB99" s="244" t="str">
        <f>IF(Glutamine!$E91&gt;0,Glutamine!AB90+Glutamine!$E91*Glutamine!#REF!/'In Process Calc.'!$J93,"")</f>
        <v/>
      </c>
      <c r="AC99" s="244" t="str">
        <f>IF(Glutamine!$E91&gt;0,Glutamine!AC90+Glutamine!$E91*Glutamine!#REF!/'In Process Calc.'!$J93,"")</f>
        <v/>
      </c>
      <c r="AD99" s="244" t="str">
        <f>IF(Glutamine!$E91&gt;0,Glutamine!AD90+Glutamine!$E91*Glutamine!#REF!/'In Process Calc.'!$J93,"")</f>
        <v/>
      </c>
      <c r="AE99" s="244" t="str">
        <f>IF(Glutamine!$E91&gt;0,Glutamine!AE90+Glutamine!$E91*Glutamine!#REF!/'In Process Calc.'!$J93,"")</f>
        <v/>
      </c>
      <c r="AF99" s="244" t="str">
        <f>IF(Glutamine!$E91&gt;0,Glutamine!AF90+Glutamine!$E91*Glutamine!#REF!/'In Process Calc.'!$J93,"")</f>
        <v/>
      </c>
      <c r="AG99" s="244" t="str">
        <f>IF(Glutamine!$E91&gt;0,Glutamine!AG90+Glutamine!$E91*Glutamine!#REF!/'In Process Calc.'!$J93,"")</f>
        <v/>
      </c>
      <c r="AH99" s="244" t="str">
        <f>IF(Glutamine!$E91&gt;0,Glutamine!AH90+Glutamine!$E91*Glutamine!#REF!/'In Process Calc.'!$J93,"")</f>
        <v/>
      </c>
      <c r="AI99" s="244" t="str">
        <f>IF(Glutamine!$E91&gt;0,Glutamine!AI90+Glutamine!$E91*Glutamine!#REF!/'In Process Calc.'!$J93,"")</f>
        <v/>
      </c>
      <c r="AJ99" s="244" t="str">
        <f>IF(Glutamine!$E91&gt;0,Glutamine!AJ90+Glutamine!$E91*Glutamine!#REF!/'In Process Calc.'!$J93,"")</f>
        <v/>
      </c>
      <c r="AK99" s="244" t="str">
        <f>IF(Glutamine!$E91&gt;0,Glutamine!AK90+Glutamine!$E91*Glutamine!#REF!/'In Process Calc.'!$J93,"")</f>
        <v/>
      </c>
      <c r="AL99" s="244" t="str">
        <f>IF(Glutamine!$E91&gt;0,Glutamine!AL90+Glutamine!$E91*Glutamine!#REF!/'In Process Calc.'!$J93,"")</f>
        <v/>
      </c>
      <c r="AM99" s="244" t="str">
        <f>IF(Glutamine!$E91&gt;0,Glutamine!AM90+Glutamine!$E91*Glutamine!#REF!/'In Process Calc.'!$J93,"")</f>
        <v/>
      </c>
      <c r="AN99" s="244" t="str">
        <f>IF(Glutamine!$E91&gt;0,Glutamine!AN90+Glutamine!$E91*Glutamine!#REF!/'In Process Calc.'!$J93,"")</f>
        <v/>
      </c>
      <c r="AO99" s="244" t="str">
        <f>IF(Glutamine!$E91&gt;0,Glutamine!AO90+Glutamine!$E91*Glutamine!#REF!/'In Process Calc.'!$J93,"")</f>
        <v/>
      </c>
      <c r="AP99" s="244" t="str">
        <f>IF(Glutamine!$E91&gt;0,Glutamine!AP90+Glutamine!$E91*Glutamine!AQ90/'In Process Calc.'!$J93,"")</f>
        <v/>
      </c>
      <c r="AQ99" s="244" t="str">
        <f>IF(Glutamine!$E91&gt;0,Glutamine!#REF!+Glutamine!$E91*Glutamine!AR90/'In Process Calc.'!$J93,"")</f>
        <v/>
      </c>
      <c r="AR99" s="244" t="str">
        <f>IF(Glutamine!$E91&gt;0,Glutamine!#REF!,"")</f>
        <v/>
      </c>
      <c r="AS99" s="244" t="str">
        <f>IF(Glutamine!$E91&gt;0,Glutamine!#REF!,"")</f>
        <v/>
      </c>
      <c r="AT99" s="244" t="str">
        <f>IF(Glutamine!$E91&gt;0,Glutamine!#REF!,"")</f>
        <v/>
      </c>
      <c r="AU99" s="244" t="str">
        <f>IF(Glutamine!$E91&gt;0,Glutamine!#REF!,"")</f>
        <v/>
      </c>
      <c r="AV99" s="244" t="str">
        <f>IF(Glutamine!$E91&gt;0,Glutamine!#REF!,"")</f>
        <v/>
      </c>
      <c r="AW99" s="244" t="str">
        <f>IF(Glutamine!$E91&gt;0,Glutamine!#REF!,"")</f>
        <v/>
      </c>
      <c r="AX99" s="244" t="str">
        <f>IF(Glutamine!$E91&gt;0,Glutamine!#REF!,"")</f>
        <v/>
      </c>
      <c r="AY99" s="244" t="str">
        <f>IF(Glutamine!$E91&gt;0,Glutamine!#REF!,"")</f>
        <v/>
      </c>
      <c r="AZ99" s="244" t="str">
        <f>IF(Glutamine!$E91&gt;0,Glutamine!#REF!,"")</f>
        <v/>
      </c>
      <c r="BA99" s="244" t="str">
        <f>IF(Glutamine!$E91&gt;0,Glutamine!#REF!,"")</f>
        <v/>
      </c>
      <c r="BB99" s="244" t="str">
        <f>IF(Glutamine!$E91&gt;0,Glutamine!#REF!,"")</f>
        <v/>
      </c>
      <c r="BC99" s="244" t="str">
        <f>IF(Glutamine!$E91&gt;0,Glutamine!#REF!,"")</f>
        <v/>
      </c>
      <c r="BD99" s="244" t="str">
        <f>IF(Glutamine!$E91&gt;0,Glutamine!#REF!,"")</f>
        <v/>
      </c>
      <c r="BE99" s="244" t="str">
        <f>IF(Glutamine!$E91&gt;0,Glutamine!#REF!,"")</f>
        <v/>
      </c>
      <c r="BF99" s="244" t="str">
        <f>IF(Glutamine!$E91&gt;0,Glutamine!#REF!,"")</f>
        <v/>
      </c>
      <c r="BG99" s="244" t="str">
        <f>IF(Glutamine!$E91&gt;0,Glutamine!#REF!,"")</f>
        <v/>
      </c>
      <c r="BH99" s="244" t="str">
        <f>IF(Glutamine!$E91&gt;0,Glutamine!#REF!,"")</f>
        <v/>
      </c>
      <c r="BI99" s="244" t="str">
        <f>IF(Glutamine!$E91&gt;0,Glutamine!#REF!,"")</f>
        <v/>
      </c>
      <c r="BJ99" s="244" t="str">
        <f>IF(Glutamine!$E91&gt;0,Glutamine!#REF!,"")</f>
        <v/>
      </c>
      <c r="BK99" s="244" t="str">
        <f>IF(Glutamine!$E91&gt;0,Glutamine!#REF!,"")</f>
        <v/>
      </c>
      <c r="BL99" s="244" t="str">
        <f>IF(Glutamine!$E91&gt;0,Glutamine!#REF!,"")</f>
        <v/>
      </c>
      <c r="BM99" s="244" t="str">
        <f>IF(Glutamine!$E91&gt;0,Glutamine!#REF!,"")</f>
        <v/>
      </c>
      <c r="BN99" s="244" t="str">
        <f>IF(Glutamine!$E91&gt;0,'In Process Calc.'!B92,"")</f>
        <v/>
      </c>
      <c r="BO99" s="244" t="str">
        <f>IF(Glutamine!$E91&gt;0,'In Process Calc.'!C92,"")</f>
        <v/>
      </c>
    </row>
    <row r="100" spans="1:67">
      <c r="A100" s="238" t="str">
        <f>IF(Glutamine!$E92&gt;0,Glutamine!$B$1,"")</f>
        <v/>
      </c>
      <c r="B100" s="238" t="str">
        <f>IF(Glutamine!$E92&gt;0,Glutamine!A91+0.1,"")</f>
        <v/>
      </c>
      <c r="C100" s="242" t="str">
        <f>IF(Glutamine!$E92&gt;0,Glutamine!B91,"")</f>
        <v/>
      </c>
      <c r="D100" s="247" t="str">
        <f>IF(Glutamine!$E92&gt;0,Glutamine!C91,"")</f>
        <v/>
      </c>
      <c r="E100" s="238" t="str">
        <f>IF(Glutamine!$E92&gt;0,Glutamine!D91,"")</f>
        <v/>
      </c>
      <c r="F100" s="238" t="str">
        <f>IF(Glutamine!$E92&gt;0,Glutamine!E91,"")</f>
        <v/>
      </c>
      <c r="G100" s="238" t="str">
        <f>IF(Glutamine!$E92&gt;0,Glutamine!G91,"")</f>
        <v/>
      </c>
      <c r="H100" s="243" t="str">
        <f>IF(Glutamine!$E92&gt;0,Glutamine!H91,"")</f>
        <v/>
      </c>
      <c r="I100" s="243" t="str">
        <f>IF(Glutamine!$E92&gt;0,Glutamine!I91,"")</f>
        <v/>
      </c>
      <c r="J100" s="243" t="str">
        <f>IF(Glutamine!$E92&gt;0,Glutamine!J91,"")</f>
        <v/>
      </c>
      <c r="K100" s="243" t="str">
        <f>IF(Glutamine!$E92&gt;0,Glutamine!K91,"")</f>
        <v/>
      </c>
      <c r="L100" s="238" t="str">
        <f>IF(Glutamine!$E92&gt;0,Glutamine!L91,"")</f>
        <v/>
      </c>
      <c r="M100" s="238" t="str">
        <f>IF(Glutamine!$E92&gt;0,Glutamine!M91,"")</f>
        <v/>
      </c>
      <c r="N100" s="238" t="str">
        <f>IF(Glutamine!$E92&gt;0,Glutamine!N91,"")</f>
        <v/>
      </c>
      <c r="O100" s="238" t="str">
        <f>IF(Glutamine!$E92&gt;0,Glutamine!O91,"")</f>
        <v/>
      </c>
      <c r="P100" s="238" t="str">
        <f>IF(Glutamine!$E92&gt;0,Glutamine!P91,"")</f>
        <v/>
      </c>
      <c r="Q100" s="238" t="str">
        <f>IF(Glutamine!$E92&gt;0,Glutamine!Q91,"")</f>
        <v/>
      </c>
      <c r="R100" s="238" t="str">
        <f>IF(Glutamine!$E92&gt;0,Glutamine!R91,"")</f>
        <v/>
      </c>
      <c r="S100" s="238" t="str">
        <f>IF(Glutamine!$E92&gt;0,Glutamine!S91,"")</f>
        <v/>
      </c>
      <c r="T100" s="244" t="str">
        <f>IF(Glutamine!$E92&gt;0,Glutamine!T91+Glutamine!$E92*Glutamine!#REF!/'In Process Calc.'!$J94,"")</f>
        <v/>
      </c>
      <c r="U100" s="244" t="str">
        <f>IF(Glutamine!$E92&gt;0,Glutamine!U91+Glutamine!$E92*Glutamine!#REF!/'In Process Calc.'!$J94,"")</f>
        <v/>
      </c>
      <c r="V100" s="244" t="str">
        <f>IF(Glutamine!$E92&gt;0,Glutamine!V91+Glutamine!$E92*Glutamine!#REF!/'In Process Calc.'!$J94,"")</f>
        <v/>
      </c>
      <c r="W100" s="244" t="str">
        <f>IF(Glutamine!$E92&gt;0,Glutamine!W91+Glutamine!$E92*Glutamine!#REF!/'In Process Calc.'!$J94,"")</f>
        <v/>
      </c>
      <c r="X100" s="244" t="str">
        <f>IF(Glutamine!$E92&gt;0,Glutamine!X91+Glutamine!$E92*Glutamine!#REF!/'In Process Calc.'!$J94,"")</f>
        <v/>
      </c>
      <c r="Y100" s="244" t="str">
        <f>IF(Glutamine!$E92&gt;0,Glutamine!Y91+Glutamine!$E92*Glutamine!#REF!/'In Process Calc.'!$J94,"")</f>
        <v/>
      </c>
      <c r="Z100" s="244" t="str">
        <f>IF(Glutamine!$E92&gt;0,Glutamine!Z91+Glutamine!$E92*Glutamine!#REF!/'In Process Calc.'!$J94,"")</f>
        <v/>
      </c>
      <c r="AA100" s="244" t="str">
        <f>IF(Glutamine!$E92&gt;0,Glutamine!AA91+Glutamine!$E92*Glutamine!#REF!/'In Process Calc.'!$J94,"")</f>
        <v/>
      </c>
      <c r="AB100" s="244" t="str">
        <f>IF(Glutamine!$E92&gt;0,Glutamine!AB91+Glutamine!$E92*Glutamine!#REF!/'In Process Calc.'!$J94,"")</f>
        <v/>
      </c>
      <c r="AC100" s="244" t="str">
        <f>IF(Glutamine!$E92&gt;0,Glutamine!AC91+Glutamine!$E92*Glutamine!#REF!/'In Process Calc.'!$J94,"")</f>
        <v/>
      </c>
      <c r="AD100" s="244" t="str">
        <f>IF(Glutamine!$E92&gt;0,Glutamine!AD91+Glutamine!$E92*Glutamine!#REF!/'In Process Calc.'!$J94,"")</f>
        <v/>
      </c>
      <c r="AE100" s="244" t="str">
        <f>IF(Glutamine!$E92&gt;0,Glutamine!AE91+Glutamine!$E92*Glutamine!#REF!/'In Process Calc.'!$J94,"")</f>
        <v/>
      </c>
      <c r="AF100" s="244" t="str">
        <f>IF(Glutamine!$E92&gt;0,Glutamine!AF91+Glutamine!$E92*Glutamine!#REF!/'In Process Calc.'!$J94,"")</f>
        <v/>
      </c>
      <c r="AG100" s="244" t="str">
        <f>IF(Glutamine!$E92&gt;0,Glutamine!AG91+Glutamine!$E92*Glutamine!#REF!/'In Process Calc.'!$J94,"")</f>
        <v/>
      </c>
      <c r="AH100" s="244" t="str">
        <f>IF(Glutamine!$E92&gt;0,Glutamine!AH91+Glutamine!$E92*Glutamine!#REF!/'In Process Calc.'!$J94,"")</f>
        <v/>
      </c>
      <c r="AI100" s="244" t="str">
        <f>IF(Glutamine!$E92&gt;0,Glutamine!AI91+Glutamine!$E92*Glutamine!#REF!/'In Process Calc.'!$J94,"")</f>
        <v/>
      </c>
      <c r="AJ100" s="244" t="str">
        <f>IF(Glutamine!$E92&gt;0,Glutamine!AJ91+Glutamine!$E92*Glutamine!#REF!/'In Process Calc.'!$J94,"")</f>
        <v/>
      </c>
      <c r="AK100" s="244" t="str">
        <f>IF(Glutamine!$E92&gt;0,Glutamine!AK91+Glutamine!$E92*Glutamine!#REF!/'In Process Calc.'!$J94,"")</f>
        <v/>
      </c>
      <c r="AL100" s="244" t="str">
        <f>IF(Glutamine!$E92&gt;0,Glutamine!AL91+Glutamine!$E92*Glutamine!#REF!/'In Process Calc.'!$J94,"")</f>
        <v/>
      </c>
      <c r="AM100" s="244" t="str">
        <f>IF(Glutamine!$E92&gt;0,Glutamine!AM91+Glutamine!$E92*Glutamine!#REF!/'In Process Calc.'!$J94,"")</f>
        <v/>
      </c>
      <c r="AN100" s="244" t="str">
        <f>IF(Glutamine!$E92&gt;0,Glutamine!AN91+Glutamine!$E92*Glutamine!#REF!/'In Process Calc.'!$J94,"")</f>
        <v/>
      </c>
      <c r="AO100" s="244" t="str">
        <f>IF(Glutamine!$E92&gt;0,Glutamine!AO91+Glutamine!$E92*Glutamine!#REF!/'In Process Calc.'!$J94,"")</f>
        <v/>
      </c>
      <c r="AP100" s="244" t="str">
        <f>IF(Glutamine!$E92&gt;0,Glutamine!AP91+Glutamine!$E92*Glutamine!AQ91/'In Process Calc.'!$J94,"")</f>
        <v/>
      </c>
      <c r="AQ100" s="244" t="str">
        <f>IF(Glutamine!$E92&gt;0,Glutamine!#REF!+Glutamine!$E92*Glutamine!AR91/'In Process Calc.'!$J94,"")</f>
        <v/>
      </c>
      <c r="AR100" s="244" t="str">
        <f>IF(Glutamine!$E92&gt;0,Glutamine!#REF!,"")</f>
        <v/>
      </c>
      <c r="AS100" s="244" t="str">
        <f>IF(Glutamine!$E92&gt;0,Glutamine!#REF!,"")</f>
        <v/>
      </c>
      <c r="AT100" s="244" t="str">
        <f>IF(Glutamine!$E92&gt;0,Glutamine!#REF!,"")</f>
        <v/>
      </c>
      <c r="AU100" s="244" t="str">
        <f>IF(Glutamine!$E92&gt;0,Glutamine!#REF!,"")</f>
        <v/>
      </c>
      <c r="AV100" s="244" t="str">
        <f>IF(Glutamine!$E92&gt;0,Glutamine!#REF!,"")</f>
        <v/>
      </c>
      <c r="AW100" s="244" t="str">
        <f>IF(Glutamine!$E92&gt;0,Glutamine!#REF!,"")</f>
        <v/>
      </c>
      <c r="AX100" s="244" t="str">
        <f>IF(Glutamine!$E92&gt;0,Glutamine!#REF!,"")</f>
        <v/>
      </c>
      <c r="AY100" s="244" t="str">
        <f>IF(Glutamine!$E92&gt;0,Glutamine!#REF!,"")</f>
        <v/>
      </c>
      <c r="AZ100" s="244" t="str">
        <f>IF(Glutamine!$E92&gt;0,Glutamine!#REF!,"")</f>
        <v/>
      </c>
      <c r="BA100" s="244" t="str">
        <f>IF(Glutamine!$E92&gt;0,Glutamine!#REF!,"")</f>
        <v/>
      </c>
      <c r="BB100" s="244" t="str">
        <f>IF(Glutamine!$E92&gt;0,Glutamine!#REF!,"")</f>
        <v/>
      </c>
      <c r="BC100" s="244" t="str">
        <f>IF(Glutamine!$E92&gt;0,Glutamine!#REF!,"")</f>
        <v/>
      </c>
      <c r="BD100" s="244" t="str">
        <f>IF(Glutamine!$E92&gt;0,Glutamine!#REF!,"")</f>
        <v/>
      </c>
      <c r="BE100" s="244" t="str">
        <f>IF(Glutamine!$E92&gt;0,Glutamine!#REF!,"")</f>
        <v/>
      </c>
      <c r="BF100" s="244" t="str">
        <f>IF(Glutamine!$E92&gt;0,Glutamine!#REF!,"")</f>
        <v/>
      </c>
      <c r="BG100" s="244" t="str">
        <f>IF(Glutamine!$E92&gt;0,Glutamine!#REF!,"")</f>
        <v/>
      </c>
      <c r="BH100" s="244" t="str">
        <f>IF(Glutamine!$E92&gt;0,Glutamine!#REF!,"")</f>
        <v/>
      </c>
      <c r="BI100" s="244" t="str">
        <f>IF(Glutamine!$E92&gt;0,Glutamine!#REF!,"")</f>
        <v/>
      </c>
      <c r="BJ100" s="244" t="str">
        <f>IF(Glutamine!$E92&gt;0,Glutamine!#REF!,"")</f>
        <v/>
      </c>
      <c r="BK100" s="244" t="str">
        <f>IF(Glutamine!$E92&gt;0,Glutamine!#REF!,"")</f>
        <v/>
      </c>
      <c r="BL100" s="244" t="str">
        <f>IF(Glutamine!$E92&gt;0,Glutamine!#REF!,"")</f>
        <v/>
      </c>
      <c r="BM100" s="244" t="str">
        <f>IF(Glutamine!$E92&gt;0,Glutamine!#REF!,"")</f>
        <v/>
      </c>
      <c r="BN100" s="244" t="str">
        <f>IF(Glutamine!$E92&gt;0,'In Process Calc.'!B93,"")</f>
        <v/>
      </c>
      <c r="BO100" s="244" t="str">
        <f>IF(Glutamine!$E92&gt;0,'In Process Calc.'!C93,"")</f>
        <v/>
      </c>
    </row>
    <row r="101" spans="1:67">
      <c r="A101" s="238" t="str">
        <f>IF(Glutamine!$E93&gt;0,Glutamine!$B$1,"")</f>
        <v/>
      </c>
      <c r="B101" s="238" t="str">
        <f>IF(Glutamine!$E93&gt;0,Glutamine!A92+0.1,"")</f>
        <v/>
      </c>
      <c r="C101" s="242" t="str">
        <f>IF(Glutamine!$E93&gt;0,Glutamine!B92,"")</f>
        <v/>
      </c>
      <c r="D101" s="247" t="str">
        <f>IF(Glutamine!$E93&gt;0,Glutamine!C92,"")</f>
        <v/>
      </c>
      <c r="E101" s="238" t="str">
        <f>IF(Glutamine!$E93&gt;0,Glutamine!D92,"")</f>
        <v/>
      </c>
      <c r="F101" s="238" t="str">
        <f>IF(Glutamine!$E93&gt;0,Glutamine!E92,"")</f>
        <v/>
      </c>
      <c r="G101" s="238" t="str">
        <f>IF(Glutamine!$E93&gt;0,Glutamine!G92,"")</f>
        <v/>
      </c>
      <c r="H101" s="243" t="str">
        <f>IF(Glutamine!$E93&gt;0,Glutamine!H92,"")</f>
        <v/>
      </c>
      <c r="I101" s="243" t="str">
        <f>IF(Glutamine!$E93&gt;0,Glutamine!I92,"")</f>
        <v/>
      </c>
      <c r="J101" s="243" t="str">
        <f>IF(Glutamine!$E93&gt;0,Glutamine!J92,"")</f>
        <v/>
      </c>
      <c r="K101" s="243" t="str">
        <f>IF(Glutamine!$E93&gt;0,Glutamine!K92,"")</f>
        <v/>
      </c>
      <c r="L101" s="238" t="str">
        <f>IF(Glutamine!$E93&gt;0,Glutamine!L92,"")</f>
        <v/>
      </c>
      <c r="M101" s="238" t="str">
        <f>IF(Glutamine!$E93&gt;0,Glutamine!M92,"")</f>
        <v/>
      </c>
      <c r="N101" s="238" t="str">
        <f>IF(Glutamine!$E93&gt;0,Glutamine!N92,"")</f>
        <v/>
      </c>
      <c r="O101" s="238" t="str">
        <f>IF(Glutamine!$E93&gt;0,Glutamine!O92,"")</f>
        <v/>
      </c>
      <c r="P101" s="238" t="str">
        <f>IF(Glutamine!$E93&gt;0,Glutamine!P92,"")</f>
        <v/>
      </c>
      <c r="Q101" s="238" t="str">
        <f>IF(Glutamine!$E93&gt;0,Glutamine!Q92,"")</f>
        <v/>
      </c>
      <c r="R101" s="238" t="str">
        <f>IF(Glutamine!$E93&gt;0,Glutamine!R92,"")</f>
        <v/>
      </c>
      <c r="S101" s="238" t="str">
        <f>IF(Glutamine!$E93&gt;0,Glutamine!S92,"")</f>
        <v/>
      </c>
      <c r="T101" s="244" t="str">
        <f>IF(Glutamine!$E93&gt;0,Glutamine!T92+Glutamine!$E93*Glutamine!#REF!/'In Process Calc.'!$J95,"")</f>
        <v/>
      </c>
      <c r="U101" s="244" t="str">
        <f>IF(Glutamine!$E93&gt;0,Glutamine!U92+Glutamine!$E93*Glutamine!#REF!/'In Process Calc.'!$J95,"")</f>
        <v/>
      </c>
      <c r="V101" s="244" t="str">
        <f>IF(Glutamine!$E93&gt;0,Glutamine!V92+Glutamine!$E93*Glutamine!#REF!/'In Process Calc.'!$J95,"")</f>
        <v/>
      </c>
      <c r="W101" s="244" t="str">
        <f>IF(Glutamine!$E93&gt;0,Glutamine!W92+Glutamine!$E93*Glutamine!#REF!/'In Process Calc.'!$J95,"")</f>
        <v/>
      </c>
      <c r="X101" s="244" t="str">
        <f>IF(Glutamine!$E93&gt;0,Glutamine!X92+Glutamine!$E93*Glutamine!#REF!/'In Process Calc.'!$J95,"")</f>
        <v/>
      </c>
      <c r="Y101" s="244" t="str">
        <f>IF(Glutamine!$E93&gt;0,Glutamine!Y92+Glutamine!$E93*Glutamine!#REF!/'In Process Calc.'!$J95,"")</f>
        <v/>
      </c>
      <c r="Z101" s="244" t="str">
        <f>IF(Glutamine!$E93&gt;0,Glutamine!Z92+Glutamine!$E93*Glutamine!#REF!/'In Process Calc.'!$J95,"")</f>
        <v/>
      </c>
      <c r="AA101" s="244" t="str">
        <f>IF(Glutamine!$E93&gt;0,Glutamine!AA92+Glutamine!$E93*Glutamine!#REF!/'In Process Calc.'!$J95,"")</f>
        <v/>
      </c>
      <c r="AB101" s="244" t="str">
        <f>IF(Glutamine!$E93&gt;0,Glutamine!AB92+Glutamine!$E93*Glutamine!#REF!/'In Process Calc.'!$J95,"")</f>
        <v/>
      </c>
      <c r="AC101" s="244" t="str">
        <f>IF(Glutamine!$E93&gt;0,Glutamine!AC92+Glutamine!$E93*Glutamine!#REF!/'In Process Calc.'!$J95,"")</f>
        <v/>
      </c>
      <c r="AD101" s="244" t="str">
        <f>IF(Glutamine!$E93&gt;0,Glutamine!AD92+Glutamine!$E93*Glutamine!#REF!/'In Process Calc.'!$J95,"")</f>
        <v/>
      </c>
      <c r="AE101" s="244" t="str">
        <f>IF(Glutamine!$E93&gt;0,Glutamine!AE92+Glutamine!$E93*Glutamine!#REF!/'In Process Calc.'!$J95,"")</f>
        <v/>
      </c>
      <c r="AF101" s="244" t="str">
        <f>IF(Glutamine!$E93&gt;0,Glutamine!AF92+Glutamine!$E93*Glutamine!#REF!/'In Process Calc.'!$J95,"")</f>
        <v/>
      </c>
      <c r="AG101" s="244" t="str">
        <f>IF(Glutamine!$E93&gt;0,Glutamine!AG92+Glutamine!$E93*Glutamine!#REF!/'In Process Calc.'!$J95,"")</f>
        <v/>
      </c>
      <c r="AH101" s="244" t="str">
        <f>IF(Glutamine!$E93&gt;0,Glutamine!AH92+Glutamine!$E93*Glutamine!#REF!/'In Process Calc.'!$J95,"")</f>
        <v/>
      </c>
      <c r="AI101" s="244" t="str">
        <f>IF(Glutamine!$E93&gt;0,Glutamine!AI92+Glutamine!$E93*Glutamine!#REF!/'In Process Calc.'!$J95,"")</f>
        <v/>
      </c>
      <c r="AJ101" s="244" t="str">
        <f>IF(Glutamine!$E93&gt;0,Glutamine!AJ92+Glutamine!$E93*Glutamine!#REF!/'In Process Calc.'!$J95,"")</f>
        <v/>
      </c>
      <c r="AK101" s="244" t="str">
        <f>IF(Glutamine!$E93&gt;0,Glutamine!AK92+Glutamine!$E93*Glutamine!#REF!/'In Process Calc.'!$J95,"")</f>
        <v/>
      </c>
      <c r="AL101" s="244" t="str">
        <f>IF(Glutamine!$E93&gt;0,Glutamine!AL92+Glutamine!$E93*Glutamine!#REF!/'In Process Calc.'!$J95,"")</f>
        <v/>
      </c>
      <c r="AM101" s="244" t="str">
        <f>IF(Glutamine!$E93&gt;0,Glutamine!AM92+Glutamine!$E93*Glutamine!#REF!/'In Process Calc.'!$J95,"")</f>
        <v/>
      </c>
      <c r="AN101" s="244" t="str">
        <f>IF(Glutamine!$E93&gt;0,Glutamine!AN92+Glutamine!$E93*Glutamine!#REF!/'In Process Calc.'!$J95,"")</f>
        <v/>
      </c>
      <c r="AO101" s="244" t="str">
        <f>IF(Glutamine!$E93&gt;0,Glutamine!AO92+Glutamine!$E93*Glutamine!#REF!/'In Process Calc.'!$J95,"")</f>
        <v/>
      </c>
      <c r="AP101" s="244" t="str">
        <f>IF(Glutamine!$E93&gt;0,Glutamine!AP92+Glutamine!$E93*Glutamine!AQ92/'In Process Calc.'!$J95,"")</f>
        <v/>
      </c>
      <c r="AQ101" s="244" t="str">
        <f>IF(Glutamine!$E93&gt;0,Glutamine!#REF!+Glutamine!$E93*Glutamine!AR92/'In Process Calc.'!$J95,"")</f>
        <v/>
      </c>
      <c r="AR101" s="244" t="str">
        <f>IF(Glutamine!$E93&gt;0,Glutamine!#REF!,"")</f>
        <v/>
      </c>
      <c r="AS101" s="244" t="str">
        <f>IF(Glutamine!$E93&gt;0,Glutamine!#REF!,"")</f>
        <v/>
      </c>
      <c r="AT101" s="244" t="str">
        <f>IF(Glutamine!$E93&gt;0,Glutamine!#REF!,"")</f>
        <v/>
      </c>
      <c r="AU101" s="244" t="str">
        <f>IF(Glutamine!$E93&gt;0,Glutamine!#REF!,"")</f>
        <v/>
      </c>
      <c r="AV101" s="244" t="str">
        <f>IF(Glutamine!$E93&gt;0,Glutamine!#REF!,"")</f>
        <v/>
      </c>
      <c r="AW101" s="244" t="str">
        <f>IF(Glutamine!$E93&gt;0,Glutamine!#REF!,"")</f>
        <v/>
      </c>
      <c r="AX101" s="244" t="str">
        <f>IF(Glutamine!$E93&gt;0,Glutamine!#REF!,"")</f>
        <v/>
      </c>
      <c r="AY101" s="244" t="str">
        <f>IF(Glutamine!$E93&gt;0,Glutamine!#REF!,"")</f>
        <v/>
      </c>
      <c r="AZ101" s="244" t="str">
        <f>IF(Glutamine!$E93&gt;0,Glutamine!#REF!,"")</f>
        <v/>
      </c>
      <c r="BA101" s="244" t="str">
        <f>IF(Glutamine!$E93&gt;0,Glutamine!#REF!,"")</f>
        <v/>
      </c>
      <c r="BB101" s="244" t="str">
        <f>IF(Glutamine!$E93&gt;0,Glutamine!#REF!,"")</f>
        <v/>
      </c>
      <c r="BC101" s="244" t="str">
        <f>IF(Glutamine!$E93&gt;0,Glutamine!#REF!,"")</f>
        <v/>
      </c>
      <c r="BD101" s="244" t="str">
        <f>IF(Glutamine!$E93&gt;0,Glutamine!#REF!,"")</f>
        <v/>
      </c>
      <c r="BE101" s="244" t="str">
        <f>IF(Glutamine!$E93&gt;0,Glutamine!#REF!,"")</f>
        <v/>
      </c>
      <c r="BF101" s="244" t="str">
        <f>IF(Glutamine!$E93&gt;0,Glutamine!#REF!,"")</f>
        <v/>
      </c>
      <c r="BG101" s="244" t="str">
        <f>IF(Glutamine!$E93&gt;0,Glutamine!#REF!,"")</f>
        <v/>
      </c>
      <c r="BH101" s="244" t="str">
        <f>IF(Glutamine!$E93&gt;0,Glutamine!#REF!,"")</f>
        <v/>
      </c>
      <c r="BI101" s="244" t="str">
        <f>IF(Glutamine!$E93&gt;0,Glutamine!#REF!,"")</f>
        <v/>
      </c>
      <c r="BJ101" s="244" t="str">
        <f>IF(Glutamine!$E93&gt;0,Glutamine!#REF!,"")</f>
        <v/>
      </c>
      <c r="BK101" s="244" t="str">
        <f>IF(Glutamine!$E93&gt;0,Glutamine!#REF!,"")</f>
        <v/>
      </c>
      <c r="BL101" s="244" t="str">
        <f>IF(Glutamine!$E93&gt;0,Glutamine!#REF!,"")</f>
        <v/>
      </c>
      <c r="BM101" s="244" t="str">
        <f>IF(Glutamine!$E93&gt;0,Glutamine!#REF!,"")</f>
        <v/>
      </c>
      <c r="BN101" s="244" t="str">
        <f>IF(Glutamine!$E93&gt;0,'In Process Calc.'!B94,"")</f>
        <v/>
      </c>
      <c r="BO101" s="244" t="str">
        <f>IF(Glutamine!$E93&gt;0,'In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Glutamine</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2022-08-27T00:53:46Z</dcterms:modified>
</cp:coreProperties>
</file>