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.pinto\Desktop\Códigos\Projeto - Análises Simplificadas para o DAF\Projeto ajustando Excel\RESPOSTA ACHADO 07 2021 SEC.ROTTA\"/>
    </mc:Choice>
  </mc:AlternateContent>
  <xr:revisionPtr revIDLastSave="0" documentId="13_ncr:1_{04E89314-765B-4CF1-AA6D-537D4E92572C}" xr6:coauthVersionLast="47" xr6:coauthVersionMax="47" xr10:uidLastSave="{00000000-0000-0000-0000-000000000000}"/>
  <bookViews>
    <workbookView xWindow="1860" yWindow="870" windowWidth="11430" windowHeight="11265" activeTab="1" xr2:uid="{00000000-000D-0000-FFFF-FFFF00000000}"/>
  </bookViews>
  <sheets>
    <sheet name="2014" sheetId="1" r:id="rId1"/>
    <sheet name="Aba teste NEs detalhadas" sheetId="2" r:id="rId2"/>
  </sheets>
  <definedNames>
    <definedName name="_xlnm._FilterDatabase" localSheetId="0" hidden="1">'2014'!$B$4:$AG$113</definedName>
    <definedName name="_xlnm._FilterDatabase" localSheetId="1" hidden="1">'Aba teste NEs detalhadas'!$A$1:$M$53</definedName>
    <definedName name="_xlnm.Print_Area" localSheetId="0">'2014'!$A$1:$AF$113</definedName>
    <definedName name="_xlnm.Print_Titles" localSheetId="0">'2014'!$1:$4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5" i="1" l="1"/>
  <c r="V60" i="1"/>
  <c r="J60" i="1"/>
  <c r="K60" i="1" s="1"/>
  <c r="AA79" i="1"/>
  <c r="K79" i="1"/>
  <c r="J79" i="1"/>
  <c r="J25" i="1"/>
  <c r="K25" i="1" s="1"/>
  <c r="K110" i="1"/>
  <c r="J110" i="1"/>
  <c r="AA109" i="1"/>
  <c r="K109" i="1"/>
  <c r="J109" i="1"/>
  <c r="AA31" i="1"/>
  <c r="K31" i="1"/>
  <c r="K107" i="1"/>
  <c r="AA106" i="1"/>
  <c r="K106" i="1"/>
  <c r="J105" i="1"/>
  <c r="K105" i="1" s="1"/>
  <c r="K104" i="1"/>
  <c r="J104" i="1"/>
  <c r="J103" i="1"/>
  <c r="K103" i="1" s="1"/>
  <c r="K102" i="1"/>
  <c r="J102" i="1"/>
  <c r="J101" i="1"/>
  <c r="K101" i="1" s="1"/>
  <c r="K100" i="1"/>
  <c r="J100" i="1"/>
  <c r="K48" i="1"/>
  <c r="AA47" i="1"/>
  <c r="K47" i="1"/>
  <c r="K97" i="1"/>
  <c r="K96" i="1"/>
  <c r="K95" i="1"/>
  <c r="K94" i="1"/>
  <c r="K93" i="1"/>
  <c r="K92" i="1"/>
  <c r="K91" i="1"/>
  <c r="K90" i="1"/>
  <c r="AA89" i="1"/>
  <c r="K89" i="1"/>
  <c r="K88" i="1"/>
  <c r="K87" i="1"/>
  <c r="AA86" i="1"/>
  <c r="K86" i="1"/>
  <c r="K85" i="1"/>
  <c r="K84" i="1"/>
  <c r="K83" i="1"/>
  <c r="AA82" i="1"/>
  <c r="K82" i="1"/>
  <c r="K59" i="1"/>
  <c r="K46" i="1"/>
  <c r="AA45" i="1"/>
  <c r="K45" i="1"/>
  <c r="K78" i="1"/>
  <c r="AA77" i="1"/>
  <c r="K77" i="1"/>
  <c r="K76" i="1"/>
  <c r="AA75" i="1"/>
  <c r="K75" i="1"/>
  <c r="K74" i="1"/>
  <c r="K73" i="1"/>
  <c r="K72" i="1"/>
  <c r="K71" i="1"/>
  <c r="K70" i="1"/>
  <c r="K49" i="1"/>
  <c r="K80" i="1"/>
  <c r="AA44" i="1"/>
  <c r="K44" i="1"/>
  <c r="K66" i="1"/>
  <c r="K65" i="1"/>
  <c r="K64" i="1"/>
  <c r="K63" i="1"/>
  <c r="AA62" i="1"/>
  <c r="K62" i="1"/>
  <c r="K52" i="1"/>
  <c r="K67" i="1"/>
  <c r="AA43" i="1"/>
  <c r="K43" i="1"/>
  <c r="K58" i="1"/>
  <c r="K57" i="1"/>
  <c r="K56" i="1"/>
  <c r="K55" i="1"/>
  <c r="K54" i="1"/>
  <c r="AA53" i="1"/>
  <c r="K53" i="1"/>
  <c r="K69" i="1"/>
  <c r="K68" i="1"/>
  <c r="K61" i="1"/>
  <c r="K51" i="1"/>
  <c r="Z50" i="1"/>
  <c r="K50" i="1"/>
  <c r="K113" i="1"/>
  <c r="K112" i="1"/>
  <c r="K111" i="1"/>
  <c r="K108" i="1"/>
  <c r="K99" i="1"/>
  <c r="K98" i="1"/>
  <c r="AA81" i="1"/>
  <c r="K81" i="1"/>
  <c r="K40" i="1"/>
  <c r="K39" i="1"/>
  <c r="K38" i="1"/>
  <c r="AA37" i="1"/>
  <c r="K37" i="1"/>
  <c r="K36" i="1"/>
  <c r="K35" i="1"/>
  <c r="K34" i="1"/>
  <c r="AA33" i="1"/>
  <c r="K33" i="1"/>
  <c r="K42" i="1"/>
  <c r="K41" i="1"/>
  <c r="AA32" i="1"/>
  <c r="K32" i="1"/>
  <c r="K29" i="1"/>
  <c r="K28" i="1"/>
  <c r="K27" i="1"/>
  <c r="K26" i="1"/>
  <c r="K30" i="1"/>
  <c r="K24" i="1"/>
  <c r="K23" i="1"/>
  <c r="K22" i="1"/>
  <c r="K21" i="1"/>
  <c r="Z20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<sst xmlns="http://schemas.openxmlformats.org/spreadsheetml/2006/main" count="2018" uniqueCount="499">
  <si>
    <t>SECRETARIA MUNICIPAL DE INFRAESTRUTURA</t>
  </si>
  <si>
    <t xml:space="preserve">CONTROLE DE OBRAS - SEMINF 2014 </t>
  </si>
  <si>
    <t>INFORMAÇÕES DO CONTRATO</t>
  </si>
  <si>
    <t>PRAZO</t>
  </si>
  <si>
    <t>PROCESSO</t>
  </si>
  <si>
    <t>FINANCEIRO</t>
  </si>
  <si>
    <t>CONTÁBIL</t>
  </si>
  <si>
    <t>ITEM</t>
  </si>
  <si>
    <t>OBJETO</t>
  </si>
  <si>
    <t>ENDEREÇO</t>
  </si>
  <si>
    <t>CONTRATO N°</t>
  </si>
  <si>
    <t>ORIGEM</t>
  </si>
  <si>
    <t>EMPRESA</t>
  </si>
  <si>
    <t>ENG.° FISCAL</t>
  </si>
  <si>
    <t xml:space="preserve">PORTARIA DE NOMEAÇÃO </t>
  </si>
  <si>
    <t>PRAZO DO CONTRATO (DIAS)</t>
  </si>
  <si>
    <t>ADITIVO DE PRAZO (DIAS)</t>
  </si>
  <si>
    <t>PRAZO TOTAL (DIAS)</t>
  </si>
  <si>
    <t xml:space="preserve">INICIO </t>
  </si>
  <si>
    <t>TERMINO</t>
  </si>
  <si>
    <t>SITUAÇÃO DA OBRA</t>
  </si>
  <si>
    <t>OBSERVAÇÃO</t>
  </si>
  <si>
    <t>SIGED/PROTUS</t>
  </si>
  <si>
    <t>INDENIZAÇÃO</t>
  </si>
  <si>
    <t>VALOR DO CONTRATO (R$)</t>
  </si>
  <si>
    <t>REDUÇÃO DO VALOR DO CONTRATO (R$)</t>
  </si>
  <si>
    <t>VALOR DE ADITIVO (R$)</t>
  </si>
  <si>
    <t>VALOR EMPENHADO (R$)</t>
  </si>
  <si>
    <t>VALOR ANULADO (R$)</t>
  </si>
  <si>
    <t>VALOR TOTAL (R$)</t>
  </si>
  <si>
    <t>NOTA FISCAL</t>
  </si>
  <si>
    <t>MEDIÇÕES</t>
  </si>
  <si>
    <t>VALOR FATURADO (R$)</t>
  </si>
  <si>
    <t>SALDO A FATURAR (R$)</t>
  </si>
  <si>
    <t>EMPENHO</t>
  </si>
  <si>
    <t>UNIDADE ORÇAMENTARIA</t>
  </si>
  <si>
    <t>PROGRAMA DE TRABALHO</t>
  </si>
  <si>
    <t>FONTE DE RECURSO</t>
  </si>
  <si>
    <t>NATUREZA DESPESA</t>
  </si>
  <si>
    <t>CONTA CONTÁBIL</t>
  </si>
  <si>
    <t>REVITALIZAÇÃO E ADEQUAÇÃO DO PARQUE MUNICIPAL DO MINDÚ, EM MANAUS-AM.</t>
  </si>
  <si>
    <t>Manaus/AM</t>
  </si>
  <si>
    <t>001/14</t>
  </si>
  <si>
    <t>SEMINF</t>
  </si>
  <si>
    <t>W.T CONSTRUÇÕES E COMERCIO LTDA</t>
  </si>
  <si>
    <t>ENGº CIVIS DOUGLAS DA COSTA MICHELE OU SÉRGIO EDGAR VIEIRA DA ROCHA</t>
  </si>
  <si>
    <t>017/2014</t>
  </si>
  <si>
    <t>2014/11217/16808/00001</t>
  </si>
  <si>
    <t>NFS-e nº 16</t>
  </si>
  <si>
    <t xml:space="preserve">1ª medição / </t>
  </si>
  <si>
    <t>2014NE00098</t>
  </si>
  <si>
    <t>28900 - FUNDO MUNICIPAL DE DESENVOLVIMENTO E MEIO AMBIENTE</t>
  </si>
  <si>
    <t>18541108121870000 - APOIO A PROJETOS AMBIENTAIS</t>
  </si>
  <si>
    <t>06100000 - Arrec. Propria dos Fundos Administração Indireta(exc.Conv.) Exc.Anterior</t>
  </si>
  <si>
    <t>44905120 - OBRAS DA COPA 2014</t>
  </si>
  <si>
    <t xml:space="preserve"> NFS-e nº 17</t>
  </si>
  <si>
    <t>2ª medição /</t>
  </si>
  <si>
    <t>NFS-e nº 19</t>
  </si>
  <si>
    <t xml:space="preserve">3ª medição / </t>
  </si>
  <si>
    <t>NFS-e nº 24</t>
  </si>
  <si>
    <t xml:space="preserve">4ª medição / </t>
  </si>
  <si>
    <t>NFS-e nº 21</t>
  </si>
  <si>
    <t>2014NE01802</t>
  </si>
  <si>
    <t>02100000 - Arrecadação Própria de Entidades e Fundos</t>
  </si>
  <si>
    <t>44905193 - Reformas, Benfeitorias Ou Melhoria</t>
  </si>
  <si>
    <t>CONSTRUÇÃO DA PASSARELA NO TRECHO ENTRE A VIA MARCONI E O CARREFOUR (SUBSTITUIÇÃO), LOCALIZADA NA TRAVESSA PLÍNIO COELHO / AV. DJALMA BATISTA EM FRENTE AO CARREFOUR - FLORES.</t>
  </si>
  <si>
    <t>TRAVESSA PLÍNIO COELHO / AV. DJALMA BATISTA EM FRENTE AO CARREFOUR - FLORES.</t>
  </si>
  <si>
    <t>002/2014</t>
  </si>
  <si>
    <t xml:space="preserve">RENNAND DE AGUIAR MELO </t>
  </si>
  <si>
    <t>ENG.° CIVIL FRANCISCO JOSÉ DA COSTA</t>
  </si>
  <si>
    <t>020/2014</t>
  </si>
  <si>
    <t>SERVIÇOS DE ENGENHARIA DE INTERESSE COMUM, POR MEIO DA EXECUÇÃO DE OBRAS DE RECUPERAÇÃO E REVITALIZAÇÃO DE LOGRADOUROS PÚBLICOS DE MODAIS DE TRANSPORTE ALTERNATIVO - 4,5KM DA AV. CORONEL TEIXEIRA, EM MANAUS / AM.</t>
  </si>
  <si>
    <t>AV. CORONEL TEIXEIRA, EM MANAUS / AM.</t>
  </si>
  <si>
    <t xml:space="preserve">TERMO DE CONVÊNIO N° 1312200 </t>
  </si>
  <si>
    <t>DEPARTAMENTO DE ENG.ª E CONSTRUÇÃO COMANDO DO EXERCITO - 6º BATALHÃO DE ENG.ª DE CONSTRUÇÃO</t>
  </si>
  <si>
    <t>ENG.º CIVIS FRANCISCO JOSÉ DA COSTA OU ROBERTO GUIMARÃES BICHARA OU JOSÉ LUIZ DE ALMEIDA</t>
  </si>
  <si>
    <t>REVITALIZAÇÃO E ADEQUAÇÃO DO PARQUE DOS BILHARES - PARQUE PONTES DOS BILHARES - 2ª ETAPA, LOCALIZADO NA AV.  CONSTANTINO NERY,    EM MANAUS-AM.</t>
  </si>
  <si>
    <t>AV.  CONSTANTINO NERY,    EM MANAUS-AM.</t>
  </si>
  <si>
    <t>004/2014</t>
  </si>
  <si>
    <t>MASTER ENGENHARIA LTDA</t>
  </si>
  <si>
    <t>DOUGLAS DA COSTA MICHELE OU SÉRGIO EDGAR VIEIRA DA ROCHA</t>
  </si>
  <si>
    <t>0030/2014-GSS</t>
  </si>
  <si>
    <t>2014/11217/16808/00004</t>
  </si>
  <si>
    <t>2014NE1907</t>
  </si>
  <si>
    <t>NFS-e nº 61</t>
  </si>
  <si>
    <t>1ª medição</t>
  </si>
  <si>
    <t>2014NE00109</t>
  </si>
  <si>
    <t>NFS-e n° 62</t>
  </si>
  <si>
    <t>2ª mediçao</t>
  </si>
  <si>
    <t>NFS-e n° 63</t>
  </si>
  <si>
    <t>3ª mediçao</t>
  </si>
  <si>
    <t>NFS-e nº 69</t>
  </si>
  <si>
    <t>4ª medição</t>
  </si>
  <si>
    <t>NFSe Nº 72</t>
  </si>
  <si>
    <t>2014NE00669</t>
  </si>
  <si>
    <t xml:space="preserve">27100 - SECRETARIA MUNICIPAL DE INFRAESTRUTURA           </t>
  </si>
  <si>
    <t>04122400223630000 - FOLHA DE PESSOAL E ENCARGOS SOCIAIS</t>
  </si>
  <si>
    <t>01000000 - Recursos Ordinários</t>
  </si>
  <si>
    <t>31900405 - Hora Extra</t>
  </si>
  <si>
    <t>REFORMA E AMPLIAÇÃO DO CENTRO POP, LOCALIZADO A RUA DA LEGIÃO, Nº 482 - BAIRRO MATINHA, EM MANAUS AM.</t>
  </si>
  <si>
    <t>RUA DA LEGIÃO, Nº 482 - BAIRRO MATINHA, EM MANAUS AM.</t>
  </si>
  <si>
    <t>003/2014</t>
  </si>
  <si>
    <t>MCS SERVIÇOS EM TECNOLOGIA E CONSTRUÇÃO LTDA - EPP.</t>
  </si>
  <si>
    <t>ENGº CIVIS DOUGLAS DA COSTA MICHELE OU CLAUDIONILDO TELES BATALHA</t>
  </si>
  <si>
    <t>031/2014 - SEMINF / GSS.</t>
  </si>
  <si>
    <t>SERVIÇOS DE ELABORAÇÃO DE PROJETOS BÁSICO E EXECUTIVO DE PONTES.</t>
  </si>
  <si>
    <t>006/2014</t>
  </si>
  <si>
    <t>LAGHI ENGENHARIA LTDA.</t>
  </si>
  <si>
    <t>ENGº CIVIL EDMILSON PINHEIRO LEÃO</t>
  </si>
  <si>
    <t>042/2014 - SEMINF/GSS</t>
  </si>
  <si>
    <t>2014/11217/16808/00011</t>
  </si>
  <si>
    <t>NFS-E 675/2014</t>
  </si>
  <si>
    <t>1ª MEDIÇÃO</t>
  </si>
  <si>
    <t>2014NE0471</t>
  </si>
  <si>
    <t>15451106023980000 - CONSERVAÇÃO DO SISTEMA VIÁRIO E DEMAIS OBRAS COMPLEMENTARES DA ÁREA PERIFÉRICA DA CIDADE DE MANAUS</t>
  </si>
  <si>
    <t>01260000 - Rendimentos de Aplicação Financeira - Gestão Tesouro</t>
  </si>
  <si>
    <t>44903901 - Outros Servicos de Terceiros - Pessoa Juridica</t>
  </si>
  <si>
    <t>NFS-E 718/2014</t>
  </si>
  <si>
    <t>2ª MEDIÇÃO</t>
  </si>
  <si>
    <t>ANULAÇÃO PARCIAL NE Nº 2719</t>
  </si>
  <si>
    <t>IMPLANTAÇÃO DOS ABRIGOS DO SISTEMA BUS RAPID SERVICE - BRS, LOCALIZADOS NAS AVENIDAS MAX TEIXEIRA E NOEL NUTELS - BAIRRO CIDADE NOVA, EM MANAUS-AM.</t>
  </si>
  <si>
    <t>AVENIDAS MAX TEIXEIRA E NOEL NUTELS - BAIRRO CIDADE NOVA, EM MANAUS-AM.</t>
  </si>
  <si>
    <t>010/2014</t>
  </si>
  <si>
    <t>RED ENGENHARIA LTDA</t>
  </si>
  <si>
    <t>JOSÉ AUGUSTO CARVALHO SENA OU DOUGLAS DA COSTA MICHELE</t>
  </si>
  <si>
    <t>046/2014-GSS</t>
  </si>
  <si>
    <t>2014/17428/17504/00004</t>
  </si>
  <si>
    <t>NFS-e nº 159</t>
  </si>
  <si>
    <t>2014NE0635</t>
  </si>
  <si>
    <t>54200 - SUPERINTENDÊNCIA MUNICIPAL DE TRANSPORTES URBANOS</t>
  </si>
  <si>
    <t>15453102230130000 - CONSTRUÇÃO E RECUPERAÇÃO DE ABRIGOS EM PONTOS DE ÔNIBUS</t>
  </si>
  <si>
    <t>44905192 - Instalacoes</t>
  </si>
  <si>
    <t>NFS-e nº 168</t>
  </si>
  <si>
    <t xml:space="preserve">2ª medição / </t>
  </si>
  <si>
    <t>ANULAÇÃO PARCIAL</t>
  </si>
  <si>
    <t>2014NE2579</t>
  </si>
  <si>
    <t>NFS-E Nº 193</t>
  </si>
  <si>
    <t>2014NE1763</t>
  </si>
  <si>
    <t>REVITALIZAÇÃO E ADAPTAÇÃO DA GALERIA ESPÍTIRO SANTO, EM MANAUS-AM.</t>
  </si>
  <si>
    <t>011/2014</t>
  </si>
  <si>
    <t>METACON CONSTRUÇÕES MONTAGENS E COMÉRCIO LTDA</t>
  </si>
  <si>
    <t>HILLACE MOTTA LOPES OU JOSÉ AUGUSTO CARVALHO SENA OU EFRAIN COSTA DE ARAGÃO</t>
  </si>
  <si>
    <t>052/2014-GSS</t>
  </si>
  <si>
    <t xml:space="preserve"> 2014/17428/17504/00005</t>
  </si>
  <si>
    <t xml:space="preserve"> NFS-e nº 88</t>
  </si>
  <si>
    <t>2014NE709</t>
  </si>
  <si>
    <t>29901 - FUNDO MUNICIPAL DE FOMENTO À MICRO E PEQUENA EMPRESA</t>
  </si>
  <si>
    <t>23334104711590000 - IMPLANTAÇÃO DE CENTROS DE COMÉRCIO POPULAR NA ZONA URBANA DO MUNICÍPIO DE MANAUS</t>
  </si>
  <si>
    <t>NFS-e nº 90</t>
  </si>
  <si>
    <t>2ª medição</t>
  </si>
  <si>
    <t>NFS-e nº 92</t>
  </si>
  <si>
    <t>3ª medição</t>
  </si>
  <si>
    <t>2014NE1657</t>
  </si>
  <si>
    <t>INTERLIGAÇÃO VIÁRIA PONTE SOBRE O IGARAPÉ DO GIGANTE, LOCAL ALAMEDA JAPÃO E ACESSO A AVENIDA THALES LOUREIRO, EM MANAUS-AM.</t>
  </si>
  <si>
    <t>ALAMEDA JAPÃO E ACESSO A AVENIDA THALES LOUREIRO, EM MANAUS-AM.</t>
  </si>
  <si>
    <t>014/2014</t>
  </si>
  <si>
    <t>J. NASSER ENGENHARIA LTDA.</t>
  </si>
  <si>
    <t xml:space="preserve">ENGº CIVIS EDMILSON PINHEIRO LEÃO E TABAJARA RAMOS DIAS FERREIRA JUNIOR </t>
  </si>
  <si>
    <t>060/2014 - GSS</t>
  </si>
  <si>
    <t>2014/17428/17504/00007</t>
  </si>
  <si>
    <t>NFS-e nº 153</t>
  </si>
  <si>
    <t>2014NE916</t>
  </si>
  <si>
    <t>15451106110880000 - REVITALIZAÇÃO DA PONTA NEGRA</t>
  </si>
  <si>
    <t>02910264 - PRODETUR NACIONAL MANAUS/CAF</t>
  </si>
  <si>
    <t>44905117 - Obras de Infra-estrutura</t>
  </si>
  <si>
    <t>NFS-e nº 161</t>
  </si>
  <si>
    <t>NFS-e nº 166</t>
  </si>
  <si>
    <t>2014NE921</t>
  </si>
  <si>
    <t>ANULAÇÃO PARCIAL- NE.2388/14</t>
  </si>
  <si>
    <t>2014NE2211</t>
  </si>
  <si>
    <t>NFS-e nº 179</t>
  </si>
  <si>
    <t>2014NE2395</t>
  </si>
  <si>
    <t>2014NE2512</t>
  </si>
  <si>
    <t>2014NE2652</t>
  </si>
  <si>
    <t>OBRA DE REVITALIZAÇÃO DO PRÉDIO DA GALERIA DOS REMÉDIOS, LOCALIZADO NA RUA MIRANDA LEÃO, Nº 82 E 98 - CENTRO, EM MANAUS / AM.</t>
  </si>
  <si>
    <t>RUA MIRANDA LEÃO, Nº 82 E 98 - CENTRO, EM MANAUS / AM.</t>
  </si>
  <si>
    <t>016/2014</t>
  </si>
  <si>
    <t>MCA CONSTRUTORA LTDA.</t>
  </si>
  <si>
    <t>ENGº CIVIS HILLACE MOTTA LOPES OU JOSÉ AUGUSTO CARVALHO SENA OU EFRAIN COSTA DE ARAGÃO</t>
  </si>
  <si>
    <t>061/2014 GSS/SEMINF</t>
  </si>
  <si>
    <t>2014/17428/17504/00009</t>
  </si>
  <si>
    <t>NFS-e nº 232</t>
  </si>
  <si>
    <t>2014NE0926</t>
  </si>
  <si>
    <t>NFS-e nº 238</t>
  </si>
  <si>
    <t>2ª NE n.º 01651/14 - Anulação</t>
  </si>
  <si>
    <t>2014NE01651</t>
  </si>
  <si>
    <t>NFS-e nº 240</t>
  </si>
  <si>
    <t>2014NE01766</t>
  </si>
  <si>
    <t>NFS-e nº 249</t>
  </si>
  <si>
    <t>2014NE2034</t>
  </si>
  <si>
    <t xml:space="preserve">21900 - FDO MUNICIPAL FOMENTO A MICRO PEQ. EMPRESA       </t>
  </si>
  <si>
    <t>2014NE2583</t>
  </si>
  <si>
    <t>SERVIÇOS DE ELABORAÇÃO DE PROJETOS EXECUTIVOS DE ENGENHARIA À URBANIZAÇÃO DA ÁREA DESTINADA A MARINA DO DAVI, EM MAUAUS-AM.</t>
  </si>
  <si>
    <t>ÁREA DESTINADA A MARINA DO DAVI, EM MAUAUS-AM</t>
  </si>
  <si>
    <t>013/2014</t>
  </si>
  <si>
    <t>LAGHI ENGENHARIA LTDA</t>
  </si>
  <si>
    <t>ENGºs CIVIS EDMILSON PINHEIRO LEÃO OU ADERSON SANTOS MARQUES</t>
  </si>
  <si>
    <t>062/2014-GSS</t>
  </si>
  <si>
    <t>2014/17428/17504/00006</t>
  </si>
  <si>
    <t xml:space="preserve">NFS-E 708/2014 </t>
  </si>
  <si>
    <t>1ª MEDIÇAO</t>
  </si>
  <si>
    <t>2014NE0719</t>
  </si>
  <si>
    <t>15451106110500000 - CONSTRUÇÃO OU AMPLIAÇÃO DE LOGRADOUROS PÚBLICOS</t>
  </si>
  <si>
    <t>44903995 - Servicos De Melhoria De Infraestrutura</t>
  </si>
  <si>
    <t>2014NE2398</t>
  </si>
  <si>
    <t>2014NE2322</t>
  </si>
  <si>
    <t>REFORMA E ADEQUAÇÃO DA UNIDADE BÁSICA DE SAÚDE - UBS IVONE LIMA, LOCALIZADA A RUA 08, COMUNIDADE OURO VERDE - BAIRRO COROADO, EM MANAUS-AM.</t>
  </si>
  <si>
    <t>RUA 08, COMUNIDADE OURO VERDE - BAIRRO COROADO, EM MANAUS-AM.</t>
  </si>
  <si>
    <t>RENZO CONSTRUÇÕES, REFRIGERAÇÃO E COMÉRCIO DE MATERIAL DE CONSTRUÇÃO LTDA.</t>
  </si>
  <si>
    <t xml:space="preserve">ENGº CIVIL RONDINELE DA SILVA BRITO </t>
  </si>
  <si>
    <t>076/2014-GSS</t>
  </si>
  <si>
    <t>2014/17428/17504/00010</t>
  </si>
  <si>
    <t>NFS-e nº 58</t>
  </si>
  <si>
    <t>2014NE925</t>
  </si>
  <si>
    <t xml:space="preserve">23900 - FUNDO MUNICIPAL DE SAÚDE                      </t>
  </si>
  <si>
    <t>10301102510320000 - EXPANSÃO NA ATENÇÃO BÁSICA</t>
  </si>
  <si>
    <t>01020000 - RECURSOS DESTINT. AS ACOES E AOS SERV. DE SAUDE</t>
  </si>
  <si>
    <t>44905105 - Reforma de Unidades de Saúde</t>
  </si>
  <si>
    <t>NFS-e nº 59</t>
  </si>
  <si>
    <t>NFS-e nº 60</t>
  </si>
  <si>
    <t>2014NE2574</t>
  </si>
  <si>
    <t>REVITALIZAÇÃO DA PRAÇA CEL. JORGE TEIXEIRA DE OLIVEIRA (CIGS), LOCALIZADO NA AV.  CEL JORGE TEIXEIRA COM A RUA ADEMAR DE BARROS E RUA BOA ESPERANÇA - BAIRRO SÃO JORGE,    EM MANAUS-AM.</t>
  </si>
  <si>
    <t>AV.  CEL JORGE TEIXEIRA COM A RUA ADEMAR DE BARROS E RUA BOA ESPERANÇA - BAIRRO SÃO JORGE,    EM MANAUS-AM.</t>
  </si>
  <si>
    <t>019/2014</t>
  </si>
  <si>
    <t>W.T. CONSTRUÇÕES E COMÉRCIO LTDA</t>
  </si>
  <si>
    <t>ENGºs  CIVIS  HILLACE MOTTA LOPES   OU DOUGLAS DA COSTA MICHELE</t>
  </si>
  <si>
    <t>077/2014-GSS</t>
  </si>
  <si>
    <t>2014/17428/17504/00012</t>
  </si>
  <si>
    <t>NFS-e nº 20</t>
  </si>
  <si>
    <t>2014NE0956</t>
  </si>
  <si>
    <t>15451106122440000 - REFORMA E REVITALIZAÇÃO DE LOGRADOUROS PÚBLICOS</t>
  </si>
  <si>
    <t>44903916 - REFORMAS</t>
  </si>
  <si>
    <t>ANULACAO PARCIAL</t>
  </si>
  <si>
    <t>2014NE2763</t>
  </si>
  <si>
    <t>NFS-e nº 23</t>
  </si>
  <si>
    <t>2014NE2033</t>
  </si>
  <si>
    <t>01050000 - Comp. Fin. p/ Utiliz. Ou Exp. De Rec. Hid ou Minerais</t>
  </si>
  <si>
    <t>RECUPERAÇÃO DO MURO E ADAPTAÇÃO A ACESSIBILIDADE PARA PORTADORES DE NECESSIDADES ESPECIAIS DO CAFÉ TEATRO.</t>
  </si>
  <si>
    <t xml:space="preserve"> CAFÉ TEATRO</t>
  </si>
  <si>
    <t>018/2014</t>
  </si>
  <si>
    <t>J.P.V. DA SILVA &amp; CIA LTDA - EPP.</t>
  </si>
  <si>
    <t>ENGº CIVIL CLAUDIONILDO TELES BATALHA</t>
  </si>
  <si>
    <t>078/2014</t>
  </si>
  <si>
    <t>REFORMA DO BANCO COMUNITÁRIO MAUÁ, LOCALIZADO A AV. RIO NEGRO, Nº 196 - BAIRRO MAUAZINHO, EM MANAUS / AM.</t>
  </si>
  <si>
    <t xml:space="preserve"> AV. RIO NEGRO, Nº 196 - BAIRRO MAUAZINHO, EM MANAUS / AM.</t>
  </si>
  <si>
    <t>038/2014</t>
  </si>
  <si>
    <t>D.G. CONSTRUÇÕES LTDA.</t>
  </si>
  <si>
    <t>ENGº CIVIL RONDINELE DA SILVA BRITO</t>
  </si>
  <si>
    <t>089/2014</t>
  </si>
  <si>
    <t>2014/17428/17504/00035</t>
  </si>
  <si>
    <t>NFSA nº 2124107</t>
  </si>
  <si>
    <t>2014NE01337</t>
  </si>
  <si>
    <t>21100 - SECRETARIA MUNICIPAL DO TRABALHO, EMPREGO E DESENVOLVIMENTO</t>
  </si>
  <si>
    <t>11334102023330000 - APOIO AOS BANCOS COMUNITÁRIOS</t>
  </si>
  <si>
    <t>33903916 - Manutencao E Conservacao De Bens Imoveis</t>
  </si>
  <si>
    <t>REFORMA DE EDIFICAÇÃO PARA IMPLANTAÇÃO DO CRAS DA ALVORADA - DOM PEDRO, LOCALIZADO NA RUA 01, Nº 04, CONJUNTO DOM PEDRO I - BAIRRO DOM PEDRO - MANAUS-AM.</t>
  </si>
  <si>
    <t>RUA 01, Nº 04, CONJUNTO DOM PEDRO I - BAIRRO DOM PEDRO - MANAUS-AM.</t>
  </si>
  <si>
    <t>040/2014</t>
  </si>
  <si>
    <t>COMPASSO CONSTRUÇÕES REFORMA PREDIAIS LTDA.</t>
  </si>
  <si>
    <t>DOUGLAS DA COSTA MICHELE</t>
  </si>
  <si>
    <t>096/2014</t>
  </si>
  <si>
    <t xml:space="preserve"> 2014/17428/17504/00037</t>
  </si>
  <si>
    <t>NFS-e nº 2110503</t>
  </si>
  <si>
    <t>2014NE1438</t>
  </si>
  <si>
    <t xml:space="preserve">37100 - SECRETARIA MUNICIPAL DE ASSISTÊNCIA SOCIAL E DIREITOS HUMANOS </t>
  </si>
  <si>
    <t>08422106311820000 - REFORMA DE CENTROS E PRÉDIOS PARA ASSISTÊNCIA</t>
  </si>
  <si>
    <t>2014NE2575</t>
  </si>
  <si>
    <t>REFORMA DO PRÉDIO DA JUNTA DE SERVIÇO MILITAR, LOCALIZADA NA RUA VISCONDE DE MAUÁ, S/Nº - CENTRO, EM MANAUS / AM.</t>
  </si>
  <si>
    <t>RUA VISCONDE DE MAUÁ, S/Nº - CENTRO, EM MANAUS / AM.</t>
  </si>
  <si>
    <t>041/2014</t>
  </si>
  <si>
    <t>H.B. ENGENHARIA LTDA.</t>
  </si>
  <si>
    <t>ENGº CIVIL ANTONIO CARLOS OLIVEIRA COELHO OU SÉRGIO EDGAR VIEIRA DA ROCHA</t>
  </si>
  <si>
    <t>103/2014</t>
  </si>
  <si>
    <t>2014/17428/17504/00038</t>
  </si>
  <si>
    <t>NFS-E Nº 127</t>
  </si>
  <si>
    <t>2014NE1312</t>
  </si>
  <si>
    <t>44905101 - pREÉDIOS PÚBLICOS -UNIDADES ADMINISTRATIVAS</t>
  </si>
  <si>
    <t>2014NE1479</t>
  </si>
  <si>
    <t xml:space="preserve">ANULAÇÃO PARCIAL </t>
  </si>
  <si>
    <t>2014NE2353</t>
  </si>
  <si>
    <t>OBRAS E SERVIÇOS NA REFORMA DO TERMINAL DE INTEGRAÇÃO T4, LOCALIZADO NA AV. CAMAPUÃ, S/Nº - TERMINAL DE INTEGRAÇÃO T4 - JORGE TEIXEIRA NA CIDADE DE MANAUS / AM.</t>
  </si>
  <si>
    <t>AV. CAMAPUÃ, S/Nº - TERMINAL DE INTEGRAÇÃO T4 - JORGE TEIXEIRA NA CIDADE DE MANAUS / AM.</t>
  </si>
  <si>
    <t>039/2014</t>
  </si>
  <si>
    <t>ENGº CIVIS SÉRGIO EDGAR VIEIRA DA ROCHA OU ANTONIO CARLOS OLIVEIRA COELHO</t>
  </si>
  <si>
    <t>105/2014</t>
  </si>
  <si>
    <t xml:space="preserve"> 2014/17428/17504/00039</t>
  </si>
  <si>
    <t>NFS-e nº 241</t>
  </si>
  <si>
    <t>2014NE01488</t>
  </si>
  <si>
    <t>15453102230110000 - CONSTRUÇÃO E RECUPERAÇÃO DE TERMINAIS</t>
  </si>
  <si>
    <t>ANULAÇÃO</t>
  </si>
  <si>
    <t>2014NE2323</t>
  </si>
  <si>
    <t xml:space="preserve"> ANULAÇÃO</t>
  </si>
  <si>
    <t>2014NE2578</t>
  </si>
  <si>
    <t>NFS-e nº 250</t>
  </si>
  <si>
    <t>REFORMA DA QUADRA POLIESPORTIVA COBERTURA EDMILSON SANTOS, LOCALIZADA NA PRAÇA ISMAEL BENIGNO, S/Nº BAIRRO SÃO RAIMUNDO, EM MANAUS / AM.</t>
  </si>
  <si>
    <t>PRAÇA ISMAEL BENIGNO, S/Nº BAIRRO SÃO RAIMUNDO, EM MANAUS / AM.</t>
  </si>
  <si>
    <t>043/2014</t>
  </si>
  <si>
    <t>COMPASSO CONSTRUÇÕES E RFORMA PREDIAIS LTDA.</t>
  </si>
  <si>
    <t>ENGº CIVIL SÉRGIO EDGAR VIEIRA DA ROCHA</t>
  </si>
  <si>
    <t>106/2014</t>
  </si>
  <si>
    <t>2014/17428/17504/00041</t>
  </si>
  <si>
    <t>NFS-e nº 2110500</t>
  </si>
  <si>
    <t>2014NE1572</t>
  </si>
  <si>
    <t>26100 - SECRETARIA MUNICIPAL DE JUVENTUDE, ESPORTE E LAZER</t>
  </si>
  <si>
    <t>27812100210690000 - REFORMA, CONSTRUÇÃO E AMPLIAÇÃO DAS INSTALAÇÕES DE ESPORTE E LAZER</t>
  </si>
  <si>
    <t>2014NE2454</t>
  </si>
  <si>
    <t>NFS-e nº 2124779</t>
  </si>
  <si>
    <t>REFORMA E ADEQUAÇÃO DA CASA MILITAR, LOCALIZADA A AV. DA COMPENSA, S/Nº - BAIRRO COMPENSA I, EM MANAUS / AM.</t>
  </si>
  <si>
    <t xml:space="preserve"> AV. DA COMPENSA, S/Nº - BAIRRO COMPENSA I, EM MANAUS / AM.</t>
  </si>
  <si>
    <t>042/2014</t>
  </si>
  <si>
    <t>COMPASSO CONSTRUÇÕES E REFORMA PREDIAIS LTDA.</t>
  </si>
  <si>
    <t>ENGº CIVIL DOUGLAS DA COSTA MICHELE</t>
  </si>
  <si>
    <t>107/2014</t>
  </si>
  <si>
    <t>2014/17428/17504/00040</t>
  </si>
  <si>
    <t>NFS-e nº 2110501</t>
  </si>
  <si>
    <t>2014NE1571</t>
  </si>
  <si>
    <t xml:space="preserve">15100 - CASA MILITAR                       </t>
  </si>
  <si>
    <t>04122400223580000 - CONTRATAÇÃO DE SERVIÇOS PARA MANUTENÇÃO FUNCIONAL</t>
  </si>
  <si>
    <t>NFS-e nº 2124807</t>
  </si>
  <si>
    <t>2014NE2551</t>
  </si>
  <si>
    <t>LANÇAMENTO, MANUTENÇÃO, OPERAÇÃO E DESMONTAGEM DE UMA PONTE PROVISÓRIA, MÓVEL - METÁLICA, DENOMINADA BAILEY, COM EXTENSÃO DE 30 A 60 METROS E CAPACIDADE PARA ATÉ 100 TONELADAS, PARA ESTABELECIMENTO DE ROTA ALTERNATIVA PARA AV. DO TURISMO.</t>
  </si>
  <si>
    <t>AV. DO TURISMO.</t>
  </si>
  <si>
    <t>TERMO DE CONVÊNIO N° 1410200</t>
  </si>
  <si>
    <t>6º BATALHÃO DE ENGENHARIA DE CONSTRUÇÃO</t>
  </si>
  <si>
    <t>102/2014</t>
  </si>
  <si>
    <t>CONSTRUÇÃO DE PONTE MISTA DE 25,60M, LOCALIZADA NO ACESSO PRINCIPAL DO CONJUNTO  AUGUSTO MONTENEGRO - BAIRRO LÍRIO DO VALE, EM MANAUS-AM.</t>
  </si>
  <si>
    <t xml:space="preserve"> ACESSO PRINCIPAL DO CONJUNTO  AUGUSTO MONTENEGRO - BAIRRO LÍRIO DO VALE, EM MANAUS-AM.</t>
  </si>
  <si>
    <t>045/2014</t>
  </si>
  <si>
    <t>MCW CONSTRUÇÕES, COMÉRCIO E TERRAPLENAGEM LTDA.</t>
  </si>
  <si>
    <t>ENGºs CIVIS TABAJARA RAMOS DIAS FERREIRA JUNIOR OU HILLACE MOTTA LOPES</t>
  </si>
  <si>
    <t>114/2014</t>
  </si>
  <si>
    <t xml:space="preserve"> 2014/17428/17509/00002</t>
  </si>
  <si>
    <t>NFS-e nº 271</t>
  </si>
  <si>
    <t>2014NE1573</t>
  </si>
  <si>
    <t>15451106010840000 - EXPANSÃO DO SISTEMA VIÁRIO E DEMAIS OBRAS COMPLEMENTARES</t>
  </si>
  <si>
    <t>NFS-e nº 283</t>
  </si>
  <si>
    <t>CONSTRUÇÃO DO CENTRO POP, LOCALIZADO A RUA JARDIM PETRÓPOLIS - BAIRRO PETRÓPOLIS, EM MANAUS / AM.</t>
  </si>
  <si>
    <t>RUA JARDIM PETRÓPOLIS - BAIRRO PETRÓPOLIS, EM MANAUS / AM.</t>
  </si>
  <si>
    <t>044/2014</t>
  </si>
  <si>
    <t>118/2014</t>
  </si>
  <si>
    <t>REVITALIZAÇÃO DA MINI VILA OLÍMPICA DO COROADO, LOCALIZADA NA ALAMEDA COSME FERREIRA, S/Nº BAIRRO COROADO, EM MANAUS / AM.</t>
  </si>
  <si>
    <t>ALAMEDA COSME FERREIRA, S/Nº BAIRRO COROADO, EM MANAUS / AM.</t>
  </si>
  <si>
    <t>046/2014</t>
  </si>
  <si>
    <t>COMPASSO CONSTRUÇÕES E REFORMAS PREDIAIS LTDA.</t>
  </si>
  <si>
    <t>122/2014</t>
  </si>
  <si>
    <t>2014/17428/17504/00045</t>
  </si>
  <si>
    <t>NFS-e nº 2124806</t>
  </si>
  <si>
    <t>2014NE1770</t>
  </si>
  <si>
    <t>2014NE2452</t>
  </si>
  <si>
    <t>ELABORAÇÃO DE PROJETO DE INFRAESTRUTURA PARA AÇÕES DE REVITALIZAÇÃO URBANA DE BAIRROS E COMUNIDADES NO MUNICÍPIO DE MANAUS / AM.</t>
  </si>
  <si>
    <t>047/2014</t>
  </si>
  <si>
    <t xml:space="preserve">ENGº CIVIS JOSÉ ANTONIO PAIVA LOPES AGUIAR,  JOSÉ LUIZ DE ALMEIDA E  ROBERTO GUIMARÃES BICHARA </t>
  </si>
  <si>
    <t>123/2014 GSS/SEMINF</t>
  </si>
  <si>
    <t>2014/17428/17504/00043</t>
  </si>
  <si>
    <t>ANULAÇÃO TOTAL</t>
  </si>
  <si>
    <t>2014NE02146</t>
  </si>
  <si>
    <t>CONSTRUÇÃO DO SHOPPING POPULAR T4, LOCALIZADO NA AV. CAMAPUÃ, S/Nº - BAIRRO JORGE TEIXEIRA, EM MANAUS / AM.</t>
  </si>
  <si>
    <t>048/2014</t>
  </si>
  <si>
    <t>ENGº CIVIS EDMILSON PINHEIRO LEÃO E HILLACE MOTTA LOPES</t>
  </si>
  <si>
    <t>124/2014 GSS/SEMINF</t>
  </si>
  <si>
    <t>2014/17428/17504/00046</t>
  </si>
  <si>
    <t>2014NE2582</t>
  </si>
  <si>
    <t>NFS-e nº 178</t>
  </si>
  <si>
    <t>2014NE01920</t>
  </si>
  <si>
    <t>NFS-e nº 182</t>
  </si>
  <si>
    <t>2ª MEDIÇÃO DEA</t>
  </si>
  <si>
    <t>2014NE00061</t>
  </si>
  <si>
    <t>31909216 - Encargos de multas/juros sobre Obrig. Patronais</t>
  </si>
  <si>
    <t>ESTABILIZAÇÃO DE TALUDES NA ÁREA DE ABRANGÊNCIA DO PROJETO DE URBANIZAÇÃO E REVITALIZAÇÃO DA PONTA NEGRA, EM MANAUS / AM.</t>
  </si>
  <si>
    <t>050/2014</t>
  </si>
  <si>
    <t>MCA CONSTRUTORA EIRELLI</t>
  </si>
  <si>
    <t>ENG] CIVIL SÉRGIO EDGAR VIEIRA DA ROCHA</t>
  </si>
  <si>
    <t>012/2015 GSS/SEMINF</t>
  </si>
  <si>
    <t>2014/17428/17504/00047</t>
  </si>
  <si>
    <t xml:space="preserve">ANULAÇÃO </t>
  </si>
  <si>
    <t>2014NE2703</t>
  </si>
  <si>
    <t>2014NE2361</t>
  </si>
  <si>
    <t>QUANTIDADE DE OBRAS</t>
  </si>
  <si>
    <t>NOTA DE EMPENHO</t>
  </si>
  <si>
    <t>CREDOR</t>
  </si>
  <si>
    <t>EVENTO</t>
  </si>
  <si>
    <t>CONVÊNIO</t>
  </si>
  <si>
    <t>UNIDADE ORÇAMENTÁRIA</t>
  </si>
  <si>
    <t>NATUREZA DE DESPESA</t>
  </si>
  <si>
    <t>MODALIDADE</t>
  </si>
  <si>
    <t>VALOR</t>
  </si>
  <si>
    <t>DESCRIÇÃO</t>
  </si>
  <si>
    <t>009027.840.001-43-W.T. CONSTRUCOES E COMERCIO LTDA</t>
  </si>
  <si>
    <t>400091 - NCASP - Empenho de despesa</t>
  </si>
  <si>
    <t xml:space="preserve"> - </t>
  </si>
  <si>
    <t>3 - Global</t>
  </si>
  <si>
    <t>878.094,10</t>
  </si>
  <si>
    <t xml:space="preserve">GRUPO: 009-OBRAS SUBGRUPO: 013-OBRAS
REVITALIZAÇÃO E ADEQUAÇÃO DO PARQUE MUNICIPAL DO MINDÚ
</t>
  </si>
  <si>
    <t>219.446,27</t>
  </si>
  <si>
    <t>GRUPO: 009 OBRAS SUBGRUPO: 013 OBRAS
REVITALIZAÇÃO E ADEQUAÇÃO DO PARQUE MUNICIPAL DO MINDÚ</t>
  </si>
  <si>
    <t>636580.250.001-05-MASTER ENGENHARIA LTDA</t>
  </si>
  <si>
    <t>75.152,81</t>
  </si>
  <si>
    <t>REVITALIZAÇÃO E ADEQUAÇÃO DO PARQUE DOS BILHARES
GRUPO: 009 - OBRAS SUBGRUPO: 013- OBRAS</t>
  </si>
  <si>
    <t>302.771,70</t>
  </si>
  <si>
    <t>PF0000001 - FOLHA DE PAGAMENTO</t>
  </si>
  <si>
    <t>1 - Ordinário</t>
  </si>
  <si>
    <t>579.401,71</t>
  </si>
  <si>
    <t xml:space="preserve">Foha de Pagamento para o GRUPO 36 DO ORGAO 206/000 TIPO FOLHA 10 NO MES 04/2014 PARA O(S) GANHO(S)
624 - R$ 400.375,80
650 - R$ 588,20
75 - R$ 178.437,71
</t>
  </si>
  <si>
    <t>010577.270.001-78-LAGHI ENGENHARIA LTDA</t>
  </si>
  <si>
    <t>689.340,56</t>
  </si>
  <si>
    <t>ELABORAÇÃO DE PROJETOS</t>
  </si>
  <si>
    <t>060764.520.001-33-RED ENGENHARIA LTDA</t>
  </si>
  <si>
    <t>1.477.893,95</t>
  </si>
  <si>
    <t xml:space="preserve">BRS - </t>
  </si>
  <si>
    <t>400093 - NCASP - Anulacao do Empenho da despesa</t>
  </si>
  <si>
    <t>1.637,19</t>
  </si>
  <si>
    <t>ANULAÇÃO PARCIAL DA NOTA DE EMPENHO Nº 635, EM CUMPRIMENTO AO DECRETO Nº 2.941 DE 30/10/2014 QUE DEFINE PROCEDIMENTOS PARA O ENCERRAMENTO DA EXECUÇÃO ORÇAMENTÁRIA, FINANCEIRA E CONTÁBIL DO EXERCÍCIO 2014.</t>
  </si>
  <si>
    <t>141.752,53</t>
  </si>
  <si>
    <t>GRUPO: 009-OBRAS  SUBGRUPO: 013-OBRAS
IMPLANTAÇÃO DOS ABRIGOS DO BRS-CONSTANTINO NERY E TORQUATO TAPAJOS
OBRAS DA COPA</t>
  </si>
  <si>
    <t>007157.810.001-09-METACON  CONSTRUÇÕES, MONTAGENS COMERCIO LTDA</t>
  </si>
  <si>
    <t>5.652.960,77</t>
  </si>
  <si>
    <t xml:space="preserve">GRUPO: 009 OBRAS  SUBGRUPO: 196 REFORMAS EM GERAL.
REVITALIZAÇÃO E ADPTAÇÃO DA GALERIA ESPÍRITO SANTO.
DESTAQUE ORÇAMENTÁRIO - PORTARIA Nº 005/2014-CCM/FUMIPEQ
</t>
  </si>
  <si>
    <t>985.339,40</t>
  </si>
  <si>
    <t>046180.960.001-07-J. NASSER ENGENHARIA LTDA</t>
  </si>
  <si>
    <t>5.000.000,00</t>
  </si>
  <si>
    <t>GRUPO: 009-OBRAS SUBGRUPO: 013-OBRAS
INTERLIGAÇÃO VIÁRIA PONTE SOBRE O IGARAPÉ DO GIGANTE
CLASSIFICAÇÃO: UEP (PRODETUR/CAF)</t>
  </si>
  <si>
    <t>284.445,82</t>
  </si>
  <si>
    <t>1.852.188,86</t>
  </si>
  <si>
    <t>1.329.516,61</t>
  </si>
  <si>
    <t>63.000,00</t>
  </si>
  <si>
    <t>51.637,50</t>
  </si>
  <si>
    <t xml:space="preserve">PAGAMENTO DE IMPOSTOS (INSS, ISS,IRPJ, FUMIPEQ), RELACIONADO A CONSTRUÇÃO DE PONTE SOBRE O IGARAPÉ DO GIGANTE.
</t>
  </si>
  <si>
    <t>078274.070.001-36-MCA CONSTRUTORA LTDA.</t>
  </si>
  <si>
    <t>8.139.249,17</t>
  </si>
  <si>
    <t>GRUPO: 009 - OBRAS  SUBGRUPO: 196 - REFORMAS EM GERAL
REVITALIZAÇÃO DO PRÉDIO DA GALERIA DOS REMÉDIOS</t>
  </si>
  <si>
    <t>4.272.953,58</t>
  </si>
  <si>
    <t>1.306.234,31</t>
  </si>
  <si>
    <t>2.966.719,27</t>
  </si>
  <si>
    <t>1.588.919,45</t>
  </si>
  <si>
    <t>ANULAÇÃO PARCIAL DA NOTA DE EMPENHO Nº 2034, EM CUMPRIMENTO AO DECRETO Nº 2.941 DE 30/10/2014 QUE DEFINE PROCEDIMENTOS PARA O ENCERRAMENTO DA EXECUÇÃO ORÇAMENTÁRIA, FINANCEIRA E CONTÁBIL DO EXERCÍCIO 2014.</t>
  </si>
  <si>
    <t>1.754.382,88</t>
  </si>
  <si>
    <t>GRUPO: 009 OBRAS    SUBGRUPO: 013 OBRAS
REVITALIZAÇÃO DA MARINA DO DAVI
CLASSIFICAÇÃO: OUTRAS OBRAS</t>
  </si>
  <si>
    <t>966.465,71</t>
  </si>
  <si>
    <t>ANULACAO TOTAL DA 2014NE00719 EM CUMPRIMENTO AO DECRETO Nº2.941 DE 30/10/2014 QUE DEFINE PROCEDIMENTOS PARA O ENCERRAMENTO DA EXECUCAO ORÇAMENTARIA, FINANCEIRA E CONTABIL DO EXERCICIO 2014.</t>
  </si>
  <si>
    <t>524.821,12</t>
  </si>
  <si>
    <t>009241.610.001-71-RENZO-CONST.REF. E COM. DE MAT.</t>
  </si>
  <si>
    <t>410.499,80</t>
  </si>
  <si>
    <t>GRUPO: 009 OBRAS SUBGRUPO: 196 REFORMAS EM GERAL
REFORMA E ADEQUAÇÃO DA UNIDADE BÁSICA DE SAÚDE - IVONE LIMA</t>
  </si>
  <si>
    <t>4.194,61</t>
  </si>
  <si>
    <t>ANULAÇÃO PARCIAL DA NOTA DE EMPENHO Nº 925, EM CUMPRIMENTO AO DECRETO Nº 2.941 DE 30/10/2014 QUE DEFINE PROCEDIMENTOS PARA O ENCERRAMENTO DA EXECUÇÃO ORÇAMENTÁRIA, FINANCEIRA E CONTÁBIL DO EXERCÍCIO 2014.</t>
  </si>
  <si>
    <t>293.960,57</t>
  </si>
  <si>
    <t>GRUPO: 009 - OBRAS   SUBGRUPO: 196- REFORMAS EM GERAL
CLASSIFICAÇÃO: OUTRAS OBRAS</t>
  </si>
  <si>
    <t>2.956,48</t>
  </si>
  <si>
    <t>ANULAÇÃO PARCIAL DA NOTA DE EMPENHO Nº 00956, EM CUMPRIMENTO AO DECRETO Nº 2.941 DE 30/10/2014 QUE DEFINE PROCEDIMENTOS PARA O ENCERRAMENTO DA EXECUÇÃO ORÇAMENTÁRIA, FINANCEIRA E CONTÁBIL DO EXERCÍCIO 2014.</t>
  </si>
  <si>
    <t>73.406,39</t>
  </si>
  <si>
    <t>GRUPO: 009 - OBRAS   SUBGRUPO: 196- REFORMAS EM GERAL
TERMO ADITIVO DE REVITALIZAÇÃO DA PRAÇA CEL JORGE TEIXEIRA DE OLIVEIRA (CIGS)
CLASSIFICAÇÃO: OUTRAS OBRAS</t>
  </si>
  <si>
    <t>016395.560.001-95-D G CONSTRUÇÕES LTDA-EPP</t>
  </si>
  <si>
    <t>46.752,80</t>
  </si>
  <si>
    <t>GRUPO: 009-OBRAS  SUBGRUPO: 196 - REFORMAS EM GERAL
REFORMA DO BANCO COMUNITARIO MAUÁ</t>
  </si>
  <si>
    <t>636883.370.001-53-COMPASSO CONSTRUÇÕES E REFORMAS PREDIAIS LTDA</t>
  </si>
  <si>
    <t>49.607,14</t>
  </si>
  <si>
    <t>GRUPO- 009 OBRAS                  SUBGRUPO 196- REFORMAS EM GERAL
REFORMA E AMPLIA¿¿O  DO CRAS DA ALVORADA</t>
  </si>
  <si>
    <t>2.435,14</t>
  </si>
  <si>
    <t>ANULAÇÃO PARCIAL DA NOTA DE EMPENHO Nº 1438, EM CUMPRIMENTO AO DECRETO Nº 2.941 DE 30/10/2014 QUE DEFINE PROCEDIMENTOS PARA O ENCERRAMENTO DA EXECUÇÃO ORÇAMENTÁRIA, FINANCEIRA E CONTÁBIL DO EXERCÍCIO 2014.</t>
  </si>
  <si>
    <t>007218.640.001-00-H.B. ENGENHARIA LTDA</t>
  </si>
  <si>
    <t>710.824,00</t>
  </si>
  <si>
    <t>GRUPO: 009 - OBRAS SUBGRUPO: 196 REFORMAS EM GERAL
REFORMA DO PRÉDIO DA JUNTA MILITAR
CLASSIFICAÇÃO: OUTRAS OBRAS</t>
  </si>
  <si>
    <t>130.555,38</t>
  </si>
  <si>
    <t>404.384,42</t>
  </si>
  <si>
    <t>ANULACAO TOTAL DA 2014NE01312 EM CUMPRIMENTO AO DECRETO Nº2.941 DE 30/10/2014 QUE DEFINE PROCEDIMENTOS PARA O ENCERRAMENTO DA EXECUCAO ORÇAMENTARIA, FINANCEIRA E CONTABIL DO EXERCICIO 2014.</t>
  </si>
  <si>
    <t>2.852.581,20</t>
  </si>
  <si>
    <t>GRUPO: 013-OBRAS SUBGRUPO: 013-OBRAS
REFORMA DO TERMINAL DE INTEGRAÇÃO - T4.
OBRAS DA COPA 2014</t>
  </si>
  <si>
    <t>1.279.062,81</t>
  </si>
  <si>
    <t>1.573.518,39</t>
  </si>
  <si>
    <t>ANULAÇÃO PARCIAL DA NOTA DE EMPENHO Nº 1488, EM CUMPRIMENTO AO DECRETO Nº 2.941 DE 30/10/2014 QUE DEFINE PROCEDIMENTOS PARA O ENCERRAMENTO DA EXECUÇÃO ORÇAMENTÁRIA, FINANCEIRA E CONTÁBIL DO EXERCÍCIO 2014.</t>
  </si>
  <si>
    <t>677.413,59</t>
  </si>
  <si>
    <t>GRUPO: 009 OBRAS SUBGRUPO: 196 REFORMAS EM GERAL
REFORMA DA QUADRA COBERTA EDMILSON SANTOS</t>
  </si>
  <si>
    <t>271.742,60</t>
  </si>
  <si>
    <t>980.091,07</t>
  </si>
  <si>
    <t xml:space="preserve">GRUPO: 009 SUBGRUPO: 196 REFORMAS EM GERAL
REFORMA E ADEQUA¿¿O DA CASA MILITAR
OUTRAS OBRAS
</t>
  </si>
  <si>
    <t>122.425,71</t>
  </si>
  <si>
    <t>ANULAÇÃO PARCIAL DA NOTA DE EMPENHO Nº 1571, EM CUMPRIMENTO AO DECRETO Nº 2.941 DE 30/10/2014 QUE DEFINE PROCEDIMENTOS PARA O ENCERRAMENTO DA EXECUÇÃO ORÇAMENTÁRIA, FINANCEIRA E CONTÁBIL DO EXERCÍCIO 2014.</t>
  </si>
  <si>
    <t>104494.690.001-66-M C W CONSTRUÇÕES COMERCIO E TERRAPLANAGEM LTDA</t>
  </si>
  <si>
    <t>2.580.593,12</t>
  </si>
  <si>
    <t>GRUPO: 009 - OBRAS SUBGRUPO: 013-OBRAS 
CONSTRUÇAO DE PONTE LOCALIZADA NO ACESSO PRINCIPAL DO CONJUNTO AUGUSTO MONTENEGRO.
OUTRAS OBRAS ITEM: 22</t>
  </si>
  <si>
    <t>1.648.575,89</t>
  </si>
  <si>
    <t>GRUPO: 009 - OBRAS   SUBGRUPO: 196 - REFORMA EM GERAL
*OUTRAS OBRAS</t>
  </si>
  <si>
    <t>1.513.408,79</t>
  </si>
  <si>
    <t>GRUPO: 009 - OBRAS   SUBGRUPO: 196 - REFORMA EM GERAL
REVITALIZAÇÃO DA MINI VILA OLÍMPICA DO COROADO, LOCALIZADO NA ALAMEDA COSME FERREIRA
CLASSIFICAÇÃO: OUTRAS OBRAS</t>
  </si>
  <si>
    <t>2.000.000,00</t>
  </si>
  <si>
    <t>GRUPO: 009 OBRAS SUBGRUPO: 013 OBRAS
ELABORAÇÃO DE PROJETO DE INFRAESTRUTURA PARA AÇÕES INFRAESTRUTURA PARA DE REVITALIZAÇÃO URBANA DE BAIRROS E COMUNIDADES NO MUNIC¿PIO DE MANAUS- AM
OUTRAS OBRAS.
DECRETO N° 2.941, DE 30 DE OUTUBRO DE 2014, QUE DEFINE PROCEDIMENTOS PARA O ENCERRAMENTO DA EXECUÇÃO ORÇAMENTÁRIA, FINANCEIRA E CONTÁBIL DO EXERCÍCIO DE 2014.</t>
  </si>
  <si>
    <t>16.068.484,64</t>
  </si>
  <si>
    <t>ANULAÇÃO PARCIAL DA NOTA DE EMPENHO Nº 1920, EM CUMPRIMENTO AO DECRETO Nº 2.941 DE 30/10/2014 QUE DEFINE PROCEDIMENTOS PARA O ENCERRAMENTO DA EXECUÇÃO ORÇAMENTÁRIA, FINANCEIRA E CONTÁBIL DO EXERCÍCIO 2014.</t>
  </si>
  <si>
    <t>20.000.000,00</t>
  </si>
  <si>
    <t xml:space="preserve">GRUPO: 009-OBRAS      SUBGRUPO: 013-OBRAS
CONSTRUÇÃO DO SHOPPING POPULAR T4
</t>
  </si>
  <si>
    <t>299790.360.010-31-INSTITUTO NACIONAL DO SEGURO SOCIAL - INSS</t>
  </si>
  <si>
    <t>473,50</t>
  </si>
  <si>
    <t>001-PESSOAL E ENCARGOS  002-PESSOAL E ENCARGOS</t>
  </si>
  <si>
    <t>2.204.879,28</t>
  </si>
  <si>
    <t xml:space="preserve">ANULAÇÃO TOTAL DA NOTA DE EMPENHO Nº 1926, EM CUMPRIMENTO AO DECRETO Nº 2.941 DE 30/10/2014 QUE DEFINE PROCEDIMENTOS PARA O ENCERRAMENTO DA EXECUÇÃO ORÇAMENTÁRIA, FINANCEIRA E CONTÁBIL DO EXERCÍCIO. </t>
  </si>
  <si>
    <t>153.238,50</t>
  </si>
  <si>
    <t>ANULAÇÃO PARCIAL DO  EMPENHO Nº 1928, EM VIRTUDE DO ENCERRAMENTO DO EXERCÍCIO, CONFORME DECRETO Nº 2.941 DE 30/10/2014, Art. 2º , inciso II.</t>
  </si>
  <si>
    <t>CONTRATO</t>
  </si>
  <si>
    <t>-//-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</si>
</sst>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dd/mm/yyyy;@"/>
    <numFmt numFmtId="165" formatCode="#,##0.00;[Red]#,##0.00"/>
    <numFmt numFmtId="166" formatCode="dd/yy"/>
  </numFmts>
  <fonts count="13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Arial Narrow"/>
      <family val="2"/>
    </font>
    <font>
      <sz val="10"/>
      <color rgb="FF000000"/>
      <name val="Arial Narrow"/>
      <family val="2"/>
    </font>
    <font>
      <b/>
      <sz val="12"/>
      <color theme="0"/>
      <name val="Arial Narrow"/>
      <family val="2"/>
    </font>
    <font>
      <b/>
      <sz val="10"/>
      <color rgb="FF00000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u/>
      <sz val="7"/>
      <color theme="10"/>
      <name val="Times New Roman"/>
      <family val="1"/>
    </font>
    <font>
      <sz val="10"/>
      <color rgb="FF0070C0"/>
      <name val="Arial Narrow"/>
      <family val="2"/>
    </font>
    <font>
      <b/>
      <sz val="12"/>
      <color rgb="FFFF0000"/>
      <name val="Arial"/>
      <family val="2"/>
    </font>
    <font>
      <b/>
      <sz val="16"/>
      <color theme="4"/>
      <name val="Arial"/>
      <family val="2"/>
    </font>
    <font>
      <b/>
      <sz val="2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8" fillId="0" borderId="0">
      <alignment vertical="top"/>
      <protection locked="0"/>
    </xf>
  </cellStyleXfs>
  <cellXfs count="259">
    <xf numFmtId="0" fontId="0" fillId="0" borderId="0" xfId="0"/>
    <xf numFmtId="0" fontId="3" fillId="0" borderId="0" xfId="0" applyFont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center"/>
    </xf>
    <xf numFmtId="49" fontId="3" fillId="7" borderId="3" xfId="2" applyNumberFormat="1" applyFont="1" applyFill="1" applyBorder="1" applyAlignment="1">
      <alignment horizontal="center" vertical="center" wrapText="1"/>
    </xf>
    <xf numFmtId="0" fontId="6" fillId="9" borderId="3" xfId="2" applyNumberFormat="1" applyFont="1" applyFill="1" applyBorder="1" applyAlignment="1">
      <alignment horizontal="center" vertical="center" wrapText="1" shrinkToFit="1"/>
    </xf>
    <xf numFmtId="49" fontId="3" fillId="9" borderId="3" xfId="2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1" quotePrefix="1" applyNumberFormat="1" applyFont="1" applyBorder="1" applyAlignment="1">
      <alignment horizontal="center" vertical="center" wrapText="1"/>
    </xf>
    <xf numFmtId="0" fontId="1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6" fillId="0" borderId="3" xfId="3" applyFont="1" applyBorder="1" applyAlignment="1">
      <alignment vertical="center" wrapText="1"/>
    </xf>
    <xf numFmtId="0" fontId="6" fillId="0" borderId="3" xfId="4" applyNumberFormat="1" applyFont="1" applyBorder="1" applyAlignment="1">
      <alignment vertical="center" wrapText="1"/>
    </xf>
    <xf numFmtId="10" fontId="6" fillId="0" borderId="3" xfId="3" applyNumberFormat="1" applyFont="1" applyBorder="1" applyAlignment="1">
      <alignment vertical="center" wrapText="1" shrinkToFit="1"/>
    </xf>
    <xf numFmtId="0" fontId="7" fillId="0" borderId="3" xfId="0" applyFont="1" applyBorder="1" applyAlignment="1">
      <alignment vertical="center" wrapText="1"/>
    </xf>
    <xf numFmtId="0" fontId="6" fillId="9" borderId="3" xfId="3" applyFont="1" applyFill="1" applyBorder="1" applyAlignment="1">
      <alignment vertical="center" wrapText="1"/>
    </xf>
    <xf numFmtId="0" fontId="6" fillId="9" borderId="3" xfId="4" applyNumberFormat="1" applyFont="1" applyFill="1" applyBorder="1" applyAlignment="1">
      <alignment vertical="center" wrapText="1"/>
    </xf>
    <xf numFmtId="10" fontId="6" fillId="9" borderId="3" xfId="3" applyNumberFormat="1" applyFont="1" applyFill="1" applyBorder="1" applyAlignment="1">
      <alignment vertical="center" wrapText="1" shrinkToFi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6" fillId="0" borderId="8" xfId="3" applyFont="1" applyBorder="1" applyAlignment="1">
      <alignment vertical="center" wrapText="1"/>
    </xf>
    <xf numFmtId="0" fontId="6" fillId="0" borderId="8" xfId="4" applyNumberFormat="1" applyFont="1" applyBorder="1" applyAlignment="1">
      <alignment vertical="center" wrapText="1"/>
    </xf>
    <xf numFmtId="10" fontId="6" fillId="0" borderId="8" xfId="3" applyNumberFormat="1" applyFont="1" applyBorder="1" applyAlignment="1">
      <alignment vertical="center" wrapText="1" shrinkToFit="1"/>
    </xf>
    <xf numFmtId="0" fontId="7" fillId="0" borderId="8" xfId="0" applyFont="1" applyBorder="1" applyAlignment="1">
      <alignment vertical="center" wrapText="1"/>
    </xf>
    <xf numFmtId="49" fontId="3" fillId="7" borderId="8" xfId="2" applyNumberFormat="1" applyFont="1" applyFill="1" applyBorder="1" applyAlignment="1">
      <alignment horizontal="center" vertical="center" wrapText="1"/>
    </xf>
    <xf numFmtId="0" fontId="6" fillId="0" borderId="12" xfId="3" applyFont="1" applyBorder="1" applyAlignment="1">
      <alignment vertical="center" wrapText="1"/>
    </xf>
    <xf numFmtId="0" fontId="6" fillId="0" borderId="12" xfId="4" applyNumberFormat="1" applyFont="1" applyBorder="1" applyAlignment="1">
      <alignment vertical="center" wrapText="1"/>
    </xf>
    <xf numFmtId="10" fontId="6" fillId="0" borderId="12" xfId="3" applyNumberFormat="1" applyFont="1" applyBorder="1" applyAlignment="1">
      <alignment vertical="center" wrapText="1" shrinkToFit="1"/>
    </xf>
    <xf numFmtId="0" fontId="7" fillId="0" borderId="12" xfId="0" applyFont="1" applyBorder="1" applyAlignment="1">
      <alignment horizontal="center" vertical="center" wrapText="1"/>
    </xf>
    <xf numFmtId="49" fontId="3" fillId="7" borderId="12" xfId="2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6" fillId="7" borderId="15" xfId="0" applyFont="1" applyFill="1" applyBorder="1" applyAlignment="1">
      <alignment horizontal="left" vertical="center"/>
    </xf>
    <xf numFmtId="0" fontId="6" fillId="8" borderId="15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6" fillId="7" borderId="16" xfId="0" applyFont="1" applyFill="1" applyBorder="1" applyAlignment="1">
      <alignment horizontal="left" vertical="center"/>
    </xf>
    <xf numFmtId="0" fontId="6" fillId="8" borderId="16" xfId="0" applyFont="1" applyFill="1" applyBorder="1" applyAlignment="1">
      <alignment horizontal="left" vertical="center"/>
    </xf>
    <xf numFmtId="0" fontId="6" fillId="9" borderId="8" xfId="3" applyFont="1" applyFill="1" applyBorder="1" applyAlignment="1">
      <alignment vertical="center" wrapText="1"/>
    </xf>
    <xf numFmtId="0" fontId="6" fillId="9" borderId="8" xfId="4" applyNumberFormat="1" applyFont="1" applyFill="1" applyBorder="1" applyAlignment="1">
      <alignment vertical="center" wrapText="1"/>
    </xf>
    <xf numFmtId="10" fontId="6" fillId="9" borderId="8" xfId="3" applyNumberFormat="1" applyFont="1" applyFill="1" applyBorder="1" applyAlignment="1">
      <alignment vertical="center" wrapText="1" shrinkToFit="1"/>
    </xf>
    <xf numFmtId="0" fontId="6" fillId="9" borderId="8" xfId="2" applyNumberFormat="1" applyFont="1" applyFill="1" applyBorder="1" applyAlignment="1">
      <alignment horizontal="center" vertical="center" wrapText="1" shrinkToFit="1"/>
    </xf>
    <xf numFmtId="49" fontId="3" fillId="9" borderId="8" xfId="2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6" fillId="9" borderId="12" xfId="3" applyFont="1" applyFill="1" applyBorder="1" applyAlignment="1">
      <alignment vertical="center" wrapText="1"/>
    </xf>
    <xf numFmtId="0" fontId="6" fillId="9" borderId="12" xfId="4" applyNumberFormat="1" applyFont="1" applyFill="1" applyBorder="1" applyAlignment="1">
      <alignment vertical="center" wrapText="1"/>
    </xf>
    <xf numFmtId="10" fontId="6" fillId="9" borderId="12" xfId="3" applyNumberFormat="1" applyFont="1" applyFill="1" applyBorder="1" applyAlignment="1">
      <alignment vertical="center" wrapText="1" shrinkToFit="1"/>
    </xf>
    <xf numFmtId="0" fontId="6" fillId="9" borderId="12" xfId="2" applyNumberFormat="1" applyFont="1" applyFill="1" applyBorder="1" applyAlignment="1">
      <alignment horizontal="center" vertical="center" wrapText="1" shrinkToFit="1"/>
    </xf>
    <xf numFmtId="49" fontId="3" fillId="9" borderId="12" xfId="2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6" fillId="7" borderId="8" xfId="2" applyNumberFormat="1" applyFont="1" applyFill="1" applyBorder="1" applyAlignment="1">
      <alignment horizontal="center" vertical="center" wrapText="1" shrinkToFit="1"/>
    </xf>
    <xf numFmtId="0" fontId="7" fillId="0" borderId="12" xfId="0" applyFont="1" applyBorder="1" applyAlignment="1">
      <alignment vertical="center" wrapText="1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vertical="center" wrapText="1"/>
    </xf>
    <xf numFmtId="0" fontId="6" fillId="0" borderId="18" xfId="4" applyNumberFormat="1" applyFont="1" applyBorder="1" applyAlignment="1">
      <alignment vertical="center" wrapText="1"/>
    </xf>
    <xf numFmtId="10" fontId="6" fillId="0" borderId="18" xfId="3" applyNumberFormat="1" applyFont="1" applyBorder="1" applyAlignment="1">
      <alignment vertical="center" wrapText="1" shrinkToFit="1"/>
    </xf>
    <xf numFmtId="49" fontId="3" fillId="7" borderId="18" xfId="2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4" fontId="7" fillId="0" borderId="12" xfId="0" quotePrefix="1" applyNumberFormat="1" applyFont="1" applyBorder="1" applyAlignment="1">
      <alignment vertical="center"/>
    </xf>
    <xf numFmtId="4" fontId="7" fillId="0" borderId="12" xfId="0" quotePrefix="1" applyNumberFormat="1" applyFont="1" applyBorder="1" applyAlignment="1">
      <alignment horizontal="right" vertical="center"/>
    </xf>
    <xf numFmtId="13" fontId="7" fillId="0" borderId="12" xfId="1" quotePrefix="1" applyNumberFormat="1" applyFont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 wrapText="1" shrinkToFit="1"/>
    </xf>
    <xf numFmtId="49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center" vertical="top"/>
    </xf>
    <xf numFmtId="164" fontId="6" fillId="0" borderId="8" xfId="3" applyNumberFormat="1" applyFont="1" applyBorder="1" applyAlignment="1">
      <alignment vertical="center" wrapText="1"/>
    </xf>
    <xf numFmtId="44" fontId="6" fillId="0" borderId="8" xfId="2" applyFont="1" applyBorder="1" applyAlignment="1">
      <alignment vertical="center" wrapText="1"/>
    </xf>
    <xf numFmtId="44" fontId="6" fillId="0" borderId="8" xfId="2" applyFont="1" applyBorder="1" applyAlignment="1">
      <alignment vertical="center" wrapText="1" shrinkToFit="1"/>
    </xf>
    <xf numFmtId="44" fontId="6" fillId="7" borderId="8" xfId="2" applyFont="1" applyFill="1" applyBorder="1" applyAlignment="1">
      <alignment horizontal="center" vertical="center" wrapText="1" shrinkToFit="1"/>
    </xf>
    <xf numFmtId="44" fontId="6" fillId="7" borderId="8" xfId="2" applyFont="1" applyFill="1" applyBorder="1" applyAlignment="1">
      <alignment vertical="center" wrapText="1" shrinkToFit="1"/>
    </xf>
    <xf numFmtId="44" fontId="3" fillId="7" borderId="8" xfId="2" applyFont="1" applyFill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165" fontId="7" fillId="0" borderId="8" xfId="1" applyNumberFormat="1" applyFont="1" applyBorder="1" applyAlignment="1">
      <alignment horizontal="right" vertical="center"/>
    </xf>
    <xf numFmtId="44" fontId="3" fillId="7" borderId="8" xfId="2" applyFont="1" applyFill="1" applyBorder="1" applyAlignment="1">
      <alignment vertical="center"/>
    </xf>
    <xf numFmtId="164" fontId="6" fillId="0" borderId="3" xfId="3" applyNumberFormat="1" applyFont="1" applyBorder="1" applyAlignment="1">
      <alignment vertical="center" wrapText="1"/>
    </xf>
    <xf numFmtId="44" fontId="6" fillId="0" borderId="3" xfId="2" applyFont="1" applyBorder="1" applyAlignment="1">
      <alignment vertical="center" wrapText="1"/>
    </xf>
    <xf numFmtId="44" fontId="6" fillId="0" borderId="3" xfId="2" applyFont="1" applyBorder="1" applyAlignment="1">
      <alignment vertical="center" wrapText="1" shrinkToFit="1"/>
    </xf>
    <xf numFmtId="44" fontId="6" fillId="7" borderId="3" xfId="2" applyFont="1" applyFill="1" applyBorder="1" applyAlignment="1">
      <alignment horizontal="center" vertical="center" wrapText="1" shrinkToFit="1"/>
    </xf>
    <xf numFmtId="44" fontId="6" fillId="7" borderId="3" xfId="2" applyFont="1" applyFill="1" applyBorder="1" applyAlignment="1">
      <alignment vertical="center" wrapText="1" shrinkToFit="1"/>
    </xf>
    <xf numFmtId="44" fontId="3" fillId="7" borderId="3" xfId="2" applyFont="1" applyFill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right" vertical="center"/>
    </xf>
    <xf numFmtId="44" fontId="3" fillId="7" borderId="3" xfId="2" applyFont="1" applyFill="1" applyBorder="1" applyAlignment="1">
      <alignment vertical="center"/>
    </xf>
    <xf numFmtId="164" fontId="6" fillId="0" borderId="12" xfId="3" applyNumberFormat="1" applyFont="1" applyBorder="1" applyAlignment="1">
      <alignment vertical="center" wrapText="1"/>
    </xf>
    <xf numFmtId="44" fontId="6" fillId="0" borderId="12" xfId="2" applyFont="1" applyBorder="1" applyAlignment="1">
      <alignment vertical="center" wrapText="1"/>
    </xf>
    <xf numFmtId="44" fontId="6" fillId="0" borderId="12" xfId="2" applyFont="1" applyBorder="1" applyAlignment="1">
      <alignment vertical="center" wrapText="1" shrinkToFit="1"/>
    </xf>
    <xf numFmtId="43" fontId="7" fillId="0" borderId="12" xfId="1" applyFont="1" applyBorder="1" applyAlignment="1">
      <alignment horizontal="right" vertical="center"/>
    </xf>
    <xf numFmtId="44" fontId="6" fillId="7" borderId="12" xfId="2" applyFont="1" applyFill="1" applyBorder="1" applyAlignment="1">
      <alignment horizontal="center" vertical="center" wrapText="1" shrinkToFit="1"/>
    </xf>
    <xf numFmtId="44" fontId="6" fillId="7" borderId="12" xfId="2" applyFont="1" applyFill="1" applyBorder="1" applyAlignment="1">
      <alignment vertical="center" wrapText="1" shrinkToFit="1"/>
    </xf>
    <xf numFmtId="44" fontId="3" fillId="7" borderId="12" xfId="2" applyFont="1" applyFill="1" applyBorder="1" applyAlignment="1">
      <alignment horizontal="center" vertical="center"/>
    </xf>
    <xf numFmtId="43" fontId="7" fillId="0" borderId="12" xfId="1" applyFont="1" applyBorder="1" applyAlignment="1">
      <alignment horizontal="center" vertical="center"/>
    </xf>
    <xf numFmtId="165" fontId="7" fillId="0" borderId="12" xfId="1" applyNumberFormat="1" applyFont="1" applyBorder="1" applyAlignment="1">
      <alignment horizontal="right" vertical="center"/>
    </xf>
    <xf numFmtId="44" fontId="3" fillId="7" borderId="12" xfId="2" applyFont="1" applyFill="1" applyBorder="1" applyAlignment="1">
      <alignment vertical="center"/>
    </xf>
    <xf numFmtId="164" fontId="6" fillId="9" borderId="8" xfId="3" applyNumberFormat="1" applyFont="1" applyFill="1" applyBorder="1" applyAlignment="1">
      <alignment vertical="center" wrapText="1"/>
    </xf>
    <xf numFmtId="44" fontId="6" fillId="9" borderId="8" xfId="2" applyFont="1" applyFill="1" applyBorder="1" applyAlignment="1">
      <alignment vertical="center" wrapText="1"/>
    </xf>
    <xf numFmtId="44" fontId="6" fillId="9" borderId="8" xfId="2" applyFont="1" applyFill="1" applyBorder="1" applyAlignment="1">
      <alignment vertical="center" wrapText="1" shrinkToFit="1"/>
    </xf>
    <xf numFmtId="44" fontId="6" fillId="9" borderId="8" xfId="2" applyFont="1" applyFill="1" applyBorder="1" applyAlignment="1">
      <alignment horizontal="center" vertical="center" wrapText="1" shrinkToFit="1"/>
    </xf>
    <xf numFmtId="44" fontId="3" fillId="9" borderId="8" xfId="2" applyFont="1" applyFill="1" applyBorder="1" applyAlignment="1">
      <alignment horizontal="center" vertical="center"/>
    </xf>
    <xf numFmtId="44" fontId="3" fillId="9" borderId="8" xfId="2" applyFont="1" applyFill="1" applyBorder="1" applyAlignment="1">
      <alignment vertical="center"/>
    </xf>
    <xf numFmtId="44" fontId="3" fillId="9" borderId="8" xfId="2" applyFont="1" applyFill="1" applyBorder="1" applyAlignment="1">
      <alignment horizontal="center" vertical="center" wrapText="1"/>
    </xf>
    <xf numFmtId="164" fontId="6" fillId="9" borderId="3" xfId="3" applyNumberFormat="1" applyFont="1" applyFill="1" applyBorder="1" applyAlignment="1">
      <alignment vertical="center" wrapText="1"/>
    </xf>
    <xf numFmtId="44" fontId="6" fillId="9" borderId="3" xfId="2" applyFont="1" applyFill="1" applyBorder="1" applyAlignment="1">
      <alignment vertical="center" wrapText="1"/>
    </xf>
    <xf numFmtId="44" fontId="6" fillId="9" borderId="3" xfId="2" applyFont="1" applyFill="1" applyBorder="1" applyAlignment="1">
      <alignment vertical="center" wrapText="1" shrinkToFit="1"/>
    </xf>
    <xf numFmtId="44" fontId="6" fillId="9" borderId="3" xfId="2" applyFont="1" applyFill="1" applyBorder="1" applyAlignment="1">
      <alignment horizontal="center" vertical="center" wrapText="1" shrinkToFit="1"/>
    </xf>
    <xf numFmtId="44" fontId="3" fillId="9" borderId="3" xfId="2" applyFont="1" applyFill="1" applyBorder="1" applyAlignment="1">
      <alignment horizontal="center" vertical="center"/>
    </xf>
    <xf numFmtId="44" fontId="3" fillId="9" borderId="3" xfId="2" applyFont="1" applyFill="1" applyBorder="1" applyAlignment="1">
      <alignment vertical="center"/>
    </xf>
    <xf numFmtId="44" fontId="3" fillId="9" borderId="3" xfId="2" applyFont="1" applyFill="1" applyBorder="1" applyAlignment="1">
      <alignment horizontal="center" vertical="center" wrapText="1"/>
    </xf>
    <xf numFmtId="164" fontId="6" fillId="9" borderId="12" xfId="3" applyNumberFormat="1" applyFont="1" applyFill="1" applyBorder="1" applyAlignment="1">
      <alignment vertical="center" wrapText="1"/>
    </xf>
    <xf numFmtId="44" fontId="6" fillId="9" borderId="12" xfId="2" applyFont="1" applyFill="1" applyBorder="1" applyAlignment="1">
      <alignment vertical="center" wrapText="1"/>
    </xf>
    <xf numFmtId="44" fontId="6" fillId="9" borderId="12" xfId="2" applyFont="1" applyFill="1" applyBorder="1" applyAlignment="1">
      <alignment vertical="center" wrapText="1" shrinkToFit="1"/>
    </xf>
    <xf numFmtId="44" fontId="6" fillId="9" borderId="12" xfId="2" applyFont="1" applyFill="1" applyBorder="1" applyAlignment="1">
      <alignment horizontal="center" vertical="center" wrapText="1" shrinkToFit="1"/>
    </xf>
    <xf numFmtId="44" fontId="3" fillId="9" borderId="12" xfId="2" applyFont="1" applyFill="1" applyBorder="1" applyAlignment="1">
      <alignment horizontal="center" vertical="center"/>
    </xf>
    <xf numFmtId="44" fontId="3" fillId="9" borderId="12" xfId="2" applyFont="1" applyFill="1" applyBorder="1" applyAlignment="1">
      <alignment vertical="center"/>
    </xf>
    <xf numFmtId="44" fontId="3" fillId="9" borderId="12" xfId="2" applyFont="1" applyFill="1" applyBorder="1" applyAlignment="1">
      <alignment horizontal="center" vertical="center" wrapText="1"/>
    </xf>
    <xf numFmtId="166" fontId="7" fillId="10" borderId="8" xfId="0" quotePrefix="1" applyNumberFormat="1" applyFont="1" applyFill="1" applyBorder="1" applyAlignment="1">
      <alignment horizontal="center" vertical="center" wrapText="1"/>
    </xf>
    <xf numFmtId="43" fontId="7" fillId="0" borderId="3" xfId="1" applyFont="1" applyBorder="1" applyAlignment="1">
      <alignment vertical="center"/>
    </xf>
    <xf numFmtId="43" fontId="7" fillId="0" borderId="3" xfId="1" applyFont="1" applyBorder="1" applyAlignment="1">
      <alignment horizontal="right" vertical="center"/>
    </xf>
    <xf numFmtId="43" fontId="7" fillId="0" borderId="12" xfId="1" applyFont="1" applyBorder="1" applyAlignment="1">
      <alignment vertical="center"/>
    </xf>
    <xf numFmtId="164" fontId="6" fillId="0" borderId="18" xfId="3" applyNumberFormat="1" applyFont="1" applyBorder="1" applyAlignment="1">
      <alignment vertical="center" wrapText="1"/>
    </xf>
    <xf numFmtId="44" fontId="6" fillId="0" borderId="18" xfId="2" applyFont="1" applyBorder="1" applyAlignment="1">
      <alignment vertical="center" wrapText="1"/>
    </xf>
    <xf numFmtId="44" fontId="6" fillId="0" borderId="18" xfId="2" applyFont="1" applyBorder="1" applyAlignment="1">
      <alignment vertical="center" wrapText="1" shrinkToFit="1"/>
    </xf>
    <xf numFmtId="44" fontId="6" fillId="7" borderId="18" xfId="2" applyFont="1" applyFill="1" applyBorder="1" applyAlignment="1">
      <alignment horizontal="center" vertical="center" wrapText="1" shrinkToFit="1"/>
    </xf>
    <xf numFmtId="44" fontId="3" fillId="7" borderId="18" xfId="2" applyFont="1" applyFill="1" applyBorder="1" applyAlignment="1">
      <alignment horizontal="center" vertical="center"/>
    </xf>
    <xf numFmtId="43" fontId="7" fillId="0" borderId="18" xfId="1" applyFont="1" applyBorder="1" applyAlignment="1">
      <alignment horizontal="right" vertical="center"/>
    </xf>
    <xf numFmtId="44" fontId="3" fillId="7" borderId="18" xfId="2" applyFont="1" applyFill="1" applyBorder="1" applyAlignment="1">
      <alignment vertical="center"/>
    </xf>
    <xf numFmtId="44" fontId="8" fillId="7" borderId="8" xfId="5" applyNumberFormat="1" applyFill="1" applyBorder="1" applyAlignment="1" applyProtection="1">
      <alignment vertical="center" wrapText="1" shrinkToFit="1"/>
    </xf>
    <xf numFmtId="43" fontId="7" fillId="7" borderId="8" xfId="1" applyFont="1" applyFill="1" applyBorder="1" applyAlignment="1">
      <alignment vertical="center"/>
    </xf>
    <xf numFmtId="44" fontId="3" fillId="7" borderId="8" xfId="2" applyFont="1" applyFill="1" applyBorder="1" applyAlignment="1">
      <alignment vertical="center" wrapText="1"/>
    </xf>
    <xf numFmtId="44" fontId="8" fillId="7" borderId="3" xfId="5" applyNumberFormat="1" applyFill="1" applyBorder="1" applyAlignment="1" applyProtection="1">
      <alignment vertical="center" wrapText="1" shrinkToFit="1"/>
    </xf>
    <xf numFmtId="43" fontId="7" fillId="7" borderId="3" xfId="1" applyFont="1" applyFill="1" applyBorder="1" applyAlignment="1">
      <alignment vertical="center"/>
    </xf>
    <xf numFmtId="44" fontId="3" fillId="7" borderId="3" xfId="2" applyFont="1" applyFill="1" applyBorder="1" applyAlignment="1">
      <alignment vertical="center" wrapText="1"/>
    </xf>
    <xf numFmtId="44" fontId="8" fillId="7" borderId="12" xfId="5" applyNumberFormat="1" applyFill="1" applyBorder="1" applyAlignment="1" applyProtection="1">
      <alignment vertical="center" wrapText="1" shrinkToFit="1"/>
    </xf>
    <xf numFmtId="43" fontId="7" fillId="7" borderId="12" xfId="1" applyFont="1" applyFill="1" applyBorder="1" applyAlignment="1">
      <alignment vertical="center"/>
    </xf>
    <xf numFmtId="44" fontId="3" fillId="7" borderId="12" xfId="2" applyFont="1" applyFill="1" applyBorder="1" applyAlignment="1">
      <alignment vertical="center" wrapText="1"/>
    </xf>
    <xf numFmtId="43" fontId="7" fillId="0" borderId="8" xfId="1" applyFont="1" applyBorder="1" applyAlignment="1">
      <alignment vertical="center"/>
    </xf>
    <xf numFmtId="43" fontId="7" fillId="0" borderId="8" xfId="1" applyFont="1" applyBorder="1" applyAlignment="1">
      <alignment horizontal="right" vertical="center"/>
    </xf>
    <xf numFmtId="44" fontId="3" fillId="7" borderId="8" xfId="2" applyFont="1" applyFill="1" applyBorder="1" applyAlignment="1">
      <alignment horizontal="center" vertical="center" wrapText="1"/>
    </xf>
    <xf numFmtId="44" fontId="3" fillId="7" borderId="3" xfId="2" applyFont="1" applyFill="1" applyBorder="1" applyAlignment="1">
      <alignment horizontal="center" vertical="center" wrapText="1"/>
    </xf>
    <xf numFmtId="44" fontId="3" fillId="7" borderId="12" xfId="2" applyFont="1" applyFill="1" applyBorder="1" applyAlignment="1">
      <alignment horizontal="center" vertical="center" wrapText="1"/>
    </xf>
    <xf numFmtId="43" fontId="7" fillId="0" borderId="8" xfId="1" quotePrefix="1" applyFont="1" applyBorder="1" applyAlignment="1">
      <alignment vertical="center" wrapText="1"/>
    </xf>
    <xf numFmtId="43" fontId="7" fillId="0" borderId="3" xfId="1" quotePrefix="1" applyFont="1" applyBorder="1" applyAlignment="1">
      <alignment vertical="center" wrapText="1"/>
    </xf>
    <xf numFmtId="43" fontId="7" fillId="0" borderId="3" xfId="1" quotePrefix="1" applyFont="1" applyBorder="1" applyAlignment="1">
      <alignment horizontal="center" vertical="center" wrapText="1"/>
    </xf>
    <xf numFmtId="43" fontId="7" fillId="0" borderId="12" xfId="1" quotePrefix="1" applyFont="1" applyBorder="1" applyAlignment="1">
      <alignment horizontal="center" vertical="center" wrapText="1"/>
    </xf>
    <xf numFmtId="44" fontId="3" fillId="7" borderId="12" xfId="2" quotePrefix="1" applyFont="1" applyFill="1" applyBorder="1" applyAlignment="1">
      <alignment horizontal="center" vertical="center" wrapText="1"/>
    </xf>
    <xf numFmtId="43" fontId="7" fillId="0" borderId="8" xfId="1" quotePrefix="1" applyFont="1" applyBorder="1" applyAlignment="1">
      <alignment horizontal="center" vertical="center" wrapText="1"/>
    </xf>
    <xf numFmtId="43" fontId="7" fillId="12" borderId="12" xfId="0" applyNumberFormat="1" applyFont="1" applyFill="1" applyBorder="1" applyAlignment="1">
      <alignment horizontal="right" vertical="center"/>
    </xf>
    <xf numFmtId="166" fontId="7" fillId="10" borderId="12" xfId="0" quotePrefix="1" applyNumberFormat="1" applyFont="1" applyFill="1" applyBorder="1" applyAlignment="1">
      <alignment horizontal="center" vertical="center" wrapText="1"/>
    </xf>
    <xf numFmtId="166" fontId="7" fillId="0" borderId="12" xfId="1" quotePrefix="1" applyNumberFormat="1" applyFont="1" applyBorder="1" applyAlignment="1">
      <alignment horizontal="center" vertical="center" wrapText="1"/>
    </xf>
    <xf numFmtId="44" fontId="3" fillId="0" borderId="3" xfId="2" applyFont="1" applyBorder="1" applyAlignment="1">
      <alignment horizontal="center" vertical="center" wrapText="1"/>
    </xf>
    <xf numFmtId="166" fontId="7" fillId="0" borderId="3" xfId="1" quotePrefix="1" applyNumberFormat="1" applyFont="1" applyBorder="1" applyAlignment="1">
      <alignment horizontal="center" vertical="center" wrapText="1"/>
    </xf>
    <xf numFmtId="166" fontId="7" fillId="10" borderId="8" xfId="0" quotePrefix="1" applyNumberFormat="1" applyFont="1" applyFill="1" applyBorder="1" applyAlignment="1">
      <alignment vertical="center" wrapText="1"/>
    </xf>
    <xf numFmtId="166" fontId="7" fillId="10" borderId="3" xfId="0" quotePrefix="1" applyNumberFormat="1" applyFont="1" applyFill="1" applyBorder="1" applyAlignment="1">
      <alignment vertical="center" wrapText="1"/>
    </xf>
    <xf numFmtId="166" fontId="7" fillId="7" borderId="12" xfId="0" quotePrefix="1" applyNumberFormat="1" applyFont="1" applyFill="1" applyBorder="1" applyAlignment="1">
      <alignment horizontal="center" vertical="center" wrapText="1"/>
    </xf>
    <xf numFmtId="43" fontId="7" fillId="0" borderId="18" xfId="1" applyFont="1" applyBorder="1" applyAlignment="1">
      <alignment horizontal="center" vertical="center"/>
    </xf>
    <xf numFmtId="166" fontId="7" fillId="10" borderId="3" xfId="0" quotePrefix="1" applyNumberFormat="1" applyFont="1" applyFill="1" applyBorder="1" applyAlignment="1">
      <alignment horizontal="center" vertical="center" wrapText="1"/>
    </xf>
    <xf numFmtId="166" fontId="7" fillId="7" borderId="8" xfId="0" quotePrefix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6" fillId="0" borderId="17" xfId="3" applyFont="1" applyBorder="1" applyAlignment="1">
      <alignment vertical="center" wrapText="1"/>
    </xf>
    <xf numFmtId="0" fontId="0" fillId="0" borderId="32" xfId="0" applyBorder="1" applyAlignment="1">
      <alignment horizontal="center" vertical="center" wrapText="1"/>
    </xf>
    <xf numFmtId="0" fontId="6" fillId="11" borderId="8" xfId="3" applyFont="1" applyFill="1" applyBorder="1" applyAlignment="1">
      <alignment vertical="center" wrapText="1"/>
    </xf>
    <xf numFmtId="0" fontId="6" fillId="11" borderId="8" xfId="4" applyNumberFormat="1" applyFont="1" applyFill="1" applyBorder="1" applyAlignment="1">
      <alignment vertical="center" wrapText="1"/>
    </xf>
    <xf numFmtId="164" fontId="6" fillId="11" borderId="8" xfId="3" applyNumberFormat="1" applyFont="1" applyFill="1" applyBorder="1" applyAlignment="1">
      <alignment vertical="center" wrapText="1"/>
    </xf>
    <xf numFmtId="10" fontId="6" fillId="11" borderId="8" xfId="3" applyNumberFormat="1" applyFont="1" applyFill="1" applyBorder="1" applyAlignment="1">
      <alignment vertical="center" wrapText="1" shrinkToFit="1"/>
    </xf>
    <xf numFmtId="44" fontId="6" fillId="11" borderId="8" xfId="2" applyFont="1" applyFill="1" applyBorder="1" applyAlignment="1">
      <alignment vertical="center" wrapText="1"/>
    </xf>
    <xf numFmtId="44" fontId="6" fillId="11" borderId="8" xfId="2" applyFont="1" applyFill="1" applyBorder="1" applyAlignment="1">
      <alignment vertical="center" wrapText="1" shrinkToFit="1"/>
    </xf>
    <xf numFmtId="44" fontId="6" fillId="11" borderId="8" xfId="2" applyFont="1" applyFill="1" applyBorder="1" applyAlignment="1">
      <alignment horizontal="center" vertical="center" wrapText="1" shrinkToFit="1"/>
    </xf>
    <xf numFmtId="1" fontId="9" fillId="0" borderId="3" xfId="0" applyNumberFormat="1" applyFont="1" applyBorder="1" applyAlignment="1">
      <alignment horizontal="center" vertical="center" wrapText="1" shrinkToFit="1"/>
    </xf>
    <xf numFmtId="4" fontId="7" fillId="0" borderId="3" xfId="0" quotePrefix="1" applyNumberFormat="1" applyFont="1" applyBorder="1" applyAlignment="1">
      <alignment vertical="center"/>
    </xf>
    <xf numFmtId="4" fontId="7" fillId="0" borderId="3" xfId="0" quotePrefix="1" applyNumberFormat="1" applyFont="1" applyBorder="1" applyAlignment="1">
      <alignment horizontal="right" vertical="center"/>
    </xf>
    <xf numFmtId="44" fontId="6" fillId="7" borderId="18" xfId="2" applyFont="1" applyFill="1" applyBorder="1" applyAlignment="1">
      <alignment vertical="center" wrapText="1" shrinkToFit="1"/>
    </xf>
    <xf numFmtId="4" fontId="7" fillId="11" borderId="8" xfId="0" quotePrefix="1" applyNumberFormat="1" applyFont="1" applyFill="1" applyBorder="1" applyAlignment="1">
      <alignment vertical="center"/>
    </xf>
    <xf numFmtId="4" fontId="7" fillId="0" borderId="3" xfId="0" applyNumberFormat="1" applyFont="1" applyBorder="1" applyAlignment="1">
      <alignment horizontal="right" vertical="center"/>
    </xf>
    <xf numFmtId="4" fontId="7" fillId="11" borderId="8" xfId="0" quotePrefix="1" applyNumberFormat="1" applyFont="1" applyFill="1" applyBorder="1" applyAlignment="1">
      <alignment horizontal="right" vertical="center"/>
    </xf>
    <xf numFmtId="165" fontId="7" fillId="0" borderId="12" xfId="1" applyNumberFormat="1" applyFont="1" applyBorder="1" applyAlignment="1">
      <alignment vertical="center"/>
    </xf>
    <xf numFmtId="44" fontId="3" fillId="11" borderId="8" xfId="2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3" fontId="7" fillId="11" borderId="8" xfId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left" vertical="center"/>
    </xf>
    <xf numFmtId="165" fontId="7" fillId="0" borderId="18" xfId="1" applyNumberFormat="1" applyFont="1" applyBorder="1" applyAlignment="1">
      <alignment horizontal="right" vertical="center"/>
    </xf>
    <xf numFmtId="43" fontId="7" fillId="11" borderId="8" xfId="1" applyFont="1" applyFill="1" applyBorder="1" applyAlignment="1">
      <alignment vertical="center"/>
    </xf>
    <xf numFmtId="44" fontId="3" fillId="11" borderId="8" xfId="2" applyFont="1" applyFill="1" applyBorder="1" applyAlignment="1">
      <alignment vertical="center"/>
    </xf>
    <xf numFmtId="166" fontId="7" fillId="0" borderId="18" xfId="1" quotePrefix="1" applyNumberFormat="1" applyFont="1" applyBorder="1" applyAlignment="1">
      <alignment horizontal="center" vertical="center" wrapText="1"/>
    </xf>
    <xf numFmtId="13" fontId="7" fillId="0" borderId="3" xfId="1" quotePrefix="1" applyNumberFormat="1" applyFont="1" applyBorder="1" applyAlignment="1">
      <alignment horizontal="center" vertical="center" wrapText="1"/>
    </xf>
    <xf numFmtId="44" fontId="3" fillId="7" borderId="18" xfId="2" applyFont="1" applyFill="1" applyBorder="1" applyAlignment="1">
      <alignment vertical="center" wrapText="1"/>
    </xf>
    <xf numFmtId="13" fontId="7" fillId="11" borderId="8" xfId="1" quotePrefix="1" applyNumberFormat="1" applyFont="1" applyFill="1" applyBorder="1" applyAlignment="1">
      <alignment horizontal="center" vertical="center" wrapText="1"/>
    </xf>
    <xf numFmtId="166" fontId="7" fillId="7" borderId="3" xfId="0" quotePrefix="1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49" fontId="3" fillId="11" borderId="8" xfId="2" applyNumberFormat="1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left" vertical="center"/>
    </xf>
    <xf numFmtId="0" fontId="6" fillId="0" borderId="3" xfId="3" applyFont="1" applyFill="1" applyBorder="1" applyAlignment="1">
      <alignment vertical="center" wrapText="1"/>
    </xf>
    <xf numFmtId="0" fontId="12" fillId="13" borderId="8" xfId="3" quotePrefix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2" fillId="13" borderId="3" xfId="3" quotePrefix="1" applyFont="1" applyFill="1" applyBorder="1" applyAlignment="1">
      <alignment horizontal="center" vertical="center" wrapText="1"/>
    </xf>
    <xf numFmtId="0" fontId="6" fillId="0" borderId="9" xfId="3" applyFont="1" applyBorder="1" applyAlignment="1">
      <alignment vertical="center" wrapText="1"/>
    </xf>
    <xf numFmtId="0" fontId="12" fillId="13" borderId="22" xfId="3" quotePrefix="1" applyFont="1" applyFill="1" applyBorder="1" applyAlignment="1">
      <alignment horizontal="center" vertical="center" wrapText="1"/>
    </xf>
    <xf numFmtId="0" fontId="12" fillId="13" borderId="12" xfId="3" quotePrefix="1" applyFont="1" applyFill="1" applyBorder="1" applyAlignment="1">
      <alignment horizontal="center" vertical="center" wrapText="1"/>
    </xf>
    <xf numFmtId="0" fontId="6" fillId="0" borderId="21" xfId="3" applyFont="1" applyBorder="1" applyAlignment="1">
      <alignment vertical="center" wrapText="1"/>
    </xf>
    <xf numFmtId="0" fontId="12" fillId="13" borderId="17" xfId="3" quotePrefix="1" applyFont="1" applyFill="1" applyBorder="1" applyAlignment="1">
      <alignment horizontal="center" vertical="center" wrapText="1"/>
    </xf>
    <xf numFmtId="0" fontId="12" fillId="13" borderId="18" xfId="3" quotePrefix="1" applyFont="1" applyFill="1" applyBorder="1" applyAlignment="1">
      <alignment horizontal="center" vertical="center" wrapText="1"/>
    </xf>
    <xf numFmtId="0" fontId="12" fillId="13" borderId="21" xfId="3" quotePrefix="1" applyFont="1" applyFill="1" applyBorder="1" applyAlignment="1">
      <alignment horizontal="center" vertical="center" wrapText="1"/>
    </xf>
    <xf numFmtId="0" fontId="12" fillId="13" borderId="9" xfId="3" quotePrefix="1" applyFont="1" applyFill="1" applyBorder="1" applyAlignment="1">
      <alignment horizontal="center" vertical="center" wrapText="1"/>
    </xf>
    <xf numFmtId="0" fontId="6" fillId="0" borderId="22" xfId="3" applyFont="1" applyBorder="1" applyAlignment="1">
      <alignment vertical="center" wrapText="1"/>
    </xf>
    <xf numFmtId="0" fontId="6" fillId="0" borderId="9" xfId="3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6" fillId="9" borderId="9" xfId="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</cellXfs>
  <cellStyles count="6">
    <cellStyle name="Hiperlink" xfId="5" builtinId="8"/>
    <cellStyle name="Moeda" xfId="2" builtinId="4"/>
    <cellStyle name="Normal" xfId="0" builtinId="0"/>
    <cellStyle name="Normal 2 2" xfId="3" xr:uid="{00000000-0005-0000-0000-000003000000}"/>
    <cellStyle name="Separador de milhares 2" xfId="4" xr:uid="{00000000-0005-0000-0000-000004000000}"/>
    <cellStyle name="Vírgula" xfId="1" builtinId="3"/>
  </cellStyles>
  <dxfs count="1"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430325</xdr:colOff>
      <xdr:row>0</xdr:row>
      <xdr:rowOff>860608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1940"/>
        <a:stretch>
          <a:fillRect/>
        </a:stretch>
      </xdr:blipFill>
      <xdr:spPr bwMode="auto">
        <a:xfrm>
          <a:off x="0" y="0"/>
          <a:ext cx="2737757" cy="86060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F115"/>
  <sheetViews>
    <sheetView topLeftCell="A4" zoomScale="80" zoomScaleNormal="80" zoomScaleSheetLayoutView="70" workbookViewId="0">
      <pane ySplit="1" topLeftCell="A59" activePane="bottomLeft" state="frozen"/>
      <selection activeCell="A4" sqref="A4"/>
      <selection pane="bottomLeft" activeCell="B69" sqref="B69:D69"/>
    </sheetView>
  </sheetViews>
  <sheetFormatPr defaultRowHeight="12.75" x14ac:dyDescent="0.2"/>
  <cols>
    <col min="1" max="1" width="6" style="1" bestFit="1" customWidth="1"/>
    <col min="2" max="2" width="34.33203125" style="1" customWidth="1"/>
    <col min="3" max="3" width="17.1640625" style="1" hidden="1" customWidth="1"/>
    <col min="4" max="4" width="15.5" style="1" customWidth="1"/>
    <col min="5" max="5" width="13.5" style="12" hidden="1" customWidth="1"/>
    <col min="6" max="6" width="15.1640625" style="1" customWidth="1"/>
    <col min="7" max="7" width="16.5" style="1" hidden="1" customWidth="1"/>
    <col min="8" max="8" width="20" style="1" hidden="1" customWidth="1"/>
    <col min="9" max="9" width="13.83203125" style="1" hidden="1" customWidth="1"/>
    <col min="10" max="10" width="15.6640625" style="12" hidden="1" customWidth="1"/>
    <col min="11" max="11" width="14" style="12" hidden="1" customWidth="1"/>
    <col min="12" max="12" width="18.33203125" style="12" hidden="1" customWidth="1"/>
    <col min="13" max="13" width="21.83203125" style="12" hidden="1" customWidth="1"/>
    <col min="14" max="14" width="14.83203125" style="12" hidden="1" customWidth="1"/>
    <col min="15" max="15" width="13.33203125" style="12" hidden="1" customWidth="1"/>
    <col min="16" max="16" width="21.1640625" style="12" hidden="1" customWidth="1"/>
    <col min="17" max="17" width="27.5" style="1" bestFit="1" customWidth="1"/>
    <col min="18" max="23" width="18" style="1" customWidth="1"/>
    <col min="24" max="24" width="18" style="1" hidden="1" customWidth="1"/>
    <col min="25" max="25" width="21.83203125" style="13" hidden="1" customWidth="1"/>
    <col min="26" max="26" width="16.1640625" style="13" hidden="1" customWidth="1"/>
    <col min="27" max="27" width="17.6640625" style="13" hidden="1" customWidth="1"/>
    <col min="28" max="28" width="20.83203125" style="14" customWidth="1"/>
    <col min="29" max="29" width="24" style="14" customWidth="1"/>
    <col min="30" max="30" width="20.33203125" style="14" customWidth="1"/>
    <col min="31" max="31" width="15.1640625" style="15" customWidth="1"/>
    <col min="32" max="32" width="15.83203125" style="16" customWidth="1"/>
    <col min="33" max="33" width="17.33203125" style="1" customWidth="1"/>
    <col min="34" max="34" width="19.33203125" style="1" customWidth="1"/>
    <col min="35" max="35" width="18.33203125" style="1" customWidth="1"/>
    <col min="36" max="36" width="20" style="1" customWidth="1"/>
    <col min="37" max="37" width="18.33203125" style="1" customWidth="1"/>
    <col min="38" max="38" width="17.6640625" style="1" customWidth="1"/>
    <col min="39" max="39" width="19.83203125" style="1" customWidth="1"/>
    <col min="40" max="43" width="9.33203125" style="1" customWidth="1"/>
    <col min="44" max="16384" width="9.33203125" style="1"/>
  </cols>
  <sheetData>
    <row r="1" spans="1:188" ht="81.75" customHeight="1" x14ac:dyDescent="0.2">
      <c r="A1" s="249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</row>
    <row r="2" spans="1:188" ht="30.75" customHeight="1" x14ac:dyDescent="0.2">
      <c r="A2" s="251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</row>
    <row r="3" spans="1:188" ht="39" customHeight="1" x14ac:dyDescent="0.2">
      <c r="A3" s="2"/>
      <c r="B3" s="252" t="s">
        <v>2</v>
      </c>
      <c r="C3" s="253"/>
      <c r="D3" s="253"/>
      <c r="E3" s="253"/>
      <c r="F3" s="253"/>
      <c r="G3" s="253"/>
      <c r="H3" s="254"/>
      <c r="I3" s="255" t="s">
        <v>3</v>
      </c>
      <c r="J3" s="253"/>
      <c r="K3" s="253"/>
      <c r="L3" s="253"/>
      <c r="M3" s="254"/>
      <c r="N3" s="256" t="s">
        <v>4</v>
      </c>
      <c r="O3" s="253"/>
      <c r="P3" s="254"/>
      <c r="Q3" s="257" t="s">
        <v>5</v>
      </c>
      <c r="R3" s="253"/>
      <c r="S3" s="253"/>
      <c r="T3" s="253"/>
      <c r="U3" s="253"/>
      <c r="V3" s="253"/>
      <c r="W3" s="253"/>
      <c r="X3" s="253"/>
      <c r="Y3" s="253"/>
      <c r="Z3" s="253"/>
      <c r="AA3" s="254"/>
      <c r="AB3" s="258" t="s">
        <v>6</v>
      </c>
      <c r="AC3" s="253"/>
      <c r="AD3" s="253"/>
      <c r="AE3" s="253"/>
      <c r="AF3" s="254"/>
      <c r="AG3" s="3"/>
      <c r="AH3" s="3"/>
      <c r="AI3" s="3"/>
      <c r="AJ3" s="3"/>
      <c r="AK3" s="3"/>
      <c r="AL3" s="3"/>
      <c r="AM3" s="3"/>
      <c r="AN3" s="3"/>
    </row>
    <row r="4" spans="1:188" s="4" customFormat="1" ht="51" customHeight="1" thickBot="1" x14ac:dyDescent="0.25">
      <c r="A4" s="24" t="s">
        <v>7</v>
      </c>
      <c r="B4" s="25" t="s">
        <v>8</v>
      </c>
      <c r="C4" s="25" t="s">
        <v>9</v>
      </c>
      <c r="D4" s="26" t="s">
        <v>10</v>
      </c>
      <c r="E4" s="26" t="s">
        <v>11</v>
      </c>
      <c r="F4" s="25" t="s">
        <v>12</v>
      </c>
      <c r="G4" s="26" t="s">
        <v>13</v>
      </c>
      <c r="H4" s="26" t="s">
        <v>14</v>
      </c>
      <c r="I4" s="27" t="s">
        <v>15</v>
      </c>
      <c r="J4" s="27" t="s">
        <v>16</v>
      </c>
      <c r="K4" s="27" t="s">
        <v>17</v>
      </c>
      <c r="L4" s="28" t="s">
        <v>18</v>
      </c>
      <c r="M4" s="28" t="s">
        <v>19</v>
      </c>
      <c r="N4" s="27" t="s">
        <v>20</v>
      </c>
      <c r="O4" s="29" t="s">
        <v>21</v>
      </c>
      <c r="P4" s="27" t="s">
        <v>22</v>
      </c>
      <c r="Q4" s="30" t="s">
        <v>23</v>
      </c>
      <c r="R4" s="30" t="s">
        <v>24</v>
      </c>
      <c r="S4" s="30" t="s">
        <v>25</v>
      </c>
      <c r="T4" s="30" t="s">
        <v>26</v>
      </c>
      <c r="U4" s="30" t="s">
        <v>27</v>
      </c>
      <c r="V4" s="30" t="s">
        <v>28</v>
      </c>
      <c r="W4" s="30" t="s">
        <v>29</v>
      </c>
      <c r="X4" s="30" t="s">
        <v>30</v>
      </c>
      <c r="Y4" s="31" t="s">
        <v>31</v>
      </c>
      <c r="Z4" s="30" t="s">
        <v>32</v>
      </c>
      <c r="AA4" s="30" t="s">
        <v>33</v>
      </c>
      <c r="AB4" s="32" t="s">
        <v>34</v>
      </c>
      <c r="AC4" s="32" t="s">
        <v>35</v>
      </c>
      <c r="AD4" s="32" t="s">
        <v>36</v>
      </c>
      <c r="AE4" s="32" t="s">
        <v>37</v>
      </c>
      <c r="AF4" s="32" t="s">
        <v>38</v>
      </c>
      <c r="AG4" s="32" t="s">
        <v>39</v>
      </c>
      <c r="AH4" s="3"/>
      <c r="AI4" s="3"/>
      <c r="AJ4" s="3"/>
      <c r="AK4" s="3"/>
      <c r="AL4" s="3"/>
      <c r="AM4" s="3"/>
      <c r="AN4" s="3"/>
    </row>
    <row r="5" spans="1:188" s="47" customFormat="1" ht="50.1" hidden="1" customHeight="1" x14ac:dyDescent="0.2">
      <c r="A5" s="245">
        <v>1</v>
      </c>
      <c r="B5" s="33" t="s">
        <v>40</v>
      </c>
      <c r="C5" s="33" t="s">
        <v>41</v>
      </c>
      <c r="D5" s="33" t="s">
        <v>42</v>
      </c>
      <c r="E5" s="33" t="s">
        <v>43</v>
      </c>
      <c r="F5" s="33" t="s">
        <v>44</v>
      </c>
      <c r="G5" s="33" t="s">
        <v>45</v>
      </c>
      <c r="H5" s="33" t="s">
        <v>46</v>
      </c>
      <c r="I5" s="34">
        <v>180</v>
      </c>
      <c r="J5" s="34"/>
      <c r="K5" s="34">
        <f t="shared" ref="K5:K24" si="0">SUM(I5+J5)</f>
        <v>180</v>
      </c>
      <c r="L5" s="83">
        <v>41681</v>
      </c>
      <c r="M5" s="83">
        <v>41952</v>
      </c>
      <c r="N5" s="35"/>
      <c r="O5" s="33"/>
      <c r="P5" s="33" t="s">
        <v>47</v>
      </c>
      <c r="Q5" s="84">
        <v>315352.3</v>
      </c>
      <c r="R5" s="85">
        <v>878094.1</v>
      </c>
      <c r="S5" s="85"/>
      <c r="T5" s="86"/>
      <c r="U5" s="87">
        <v>878094.1</v>
      </c>
      <c r="V5" s="87"/>
      <c r="W5" s="88"/>
      <c r="X5" s="88" t="s">
        <v>48</v>
      </c>
      <c r="Y5" s="89" t="s">
        <v>49</v>
      </c>
      <c r="Z5" s="90">
        <v>213498.43</v>
      </c>
      <c r="AA5" s="91">
        <v>0</v>
      </c>
      <c r="AB5" s="36" t="s">
        <v>50</v>
      </c>
      <c r="AC5" s="37" t="s">
        <v>51</v>
      </c>
      <c r="AD5" s="37" t="s">
        <v>52</v>
      </c>
      <c r="AE5" s="37" t="s">
        <v>53</v>
      </c>
      <c r="AF5" s="37" t="s">
        <v>54</v>
      </c>
      <c r="AG5" s="44"/>
      <c r="AH5" s="45"/>
      <c r="AI5" s="45"/>
      <c r="AJ5" s="45"/>
      <c r="AK5" s="45"/>
      <c r="AL5" s="45"/>
      <c r="AM5" s="45"/>
      <c r="AN5" s="45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</row>
    <row r="6" spans="1:188" s="50" customFormat="1" ht="50.1" hidden="1" customHeight="1" x14ac:dyDescent="0.2">
      <c r="A6" s="246"/>
      <c r="B6" s="17" t="s">
        <v>40</v>
      </c>
      <c r="C6" s="17" t="s">
        <v>41</v>
      </c>
      <c r="D6" s="17" t="s">
        <v>42</v>
      </c>
      <c r="E6" s="17" t="s">
        <v>43</v>
      </c>
      <c r="F6" s="17" t="s">
        <v>44</v>
      </c>
      <c r="G6" s="17" t="s">
        <v>45</v>
      </c>
      <c r="H6" s="17" t="s">
        <v>46</v>
      </c>
      <c r="I6" s="18">
        <v>180</v>
      </c>
      <c r="J6" s="18"/>
      <c r="K6" s="18">
        <f t="shared" si="0"/>
        <v>180</v>
      </c>
      <c r="L6" s="92">
        <v>41681</v>
      </c>
      <c r="M6" s="92">
        <v>41952</v>
      </c>
      <c r="N6" s="19"/>
      <c r="O6" s="17"/>
      <c r="P6" s="17" t="s">
        <v>47</v>
      </c>
      <c r="Q6" s="93">
        <v>315352.3</v>
      </c>
      <c r="R6" s="94">
        <v>878094.1</v>
      </c>
      <c r="S6" s="94"/>
      <c r="T6" s="95"/>
      <c r="U6" s="96"/>
      <c r="V6" s="96"/>
      <c r="W6" s="97"/>
      <c r="X6" s="97" t="s">
        <v>55</v>
      </c>
      <c r="Y6" s="98" t="s">
        <v>56</v>
      </c>
      <c r="Z6" s="99">
        <v>472127.83</v>
      </c>
      <c r="AA6" s="100">
        <v>0</v>
      </c>
      <c r="AB6" s="20" t="s">
        <v>50</v>
      </c>
      <c r="AC6" s="5" t="s">
        <v>51</v>
      </c>
      <c r="AD6" s="5" t="s">
        <v>52</v>
      </c>
      <c r="AE6" s="5" t="s">
        <v>53</v>
      </c>
      <c r="AF6" s="5" t="s">
        <v>54</v>
      </c>
      <c r="AG6" s="43"/>
      <c r="AH6" s="48"/>
      <c r="AI6" s="48"/>
      <c r="AJ6" s="48"/>
      <c r="AK6" s="48"/>
      <c r="AL6" s="48"/>
      <c r="AM6" s="48"/>
      <c r="AN6" s="48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</row>
    <row r="7" spans="1:188" s="50" customFormat="1" ht="50.1" hidden="1" customHeight="1" x14ac:dyDescent="0.2">
      <c r="A7" s="246"/>
      <c r="B7" s="17" t="s">
        <v>40</v>
      </c>
      <c r="C7" s="17" t="s">
        <v>41</v>
      </c>
      <c r="D7" s="17" t="s">
        <v>42</v>
      </c>
      <c r="E7" s="17" t="s">
        <v>43</v>
      </c>
      <c r="F7" s="17" t="s">
        <v>44</v>
      </c>
      <c r="G7" s="17" t="s">
        <v>45</v>
      </c>
      <c r="H7" s="17" t="s">
        <v>46</v>
      </c>
      <c r="I7" s="18">
        <v>180</v>
      </c>
      <c r="J7" s="18"/>
      <c r="K7" s="18">
        <f t="shared" si="0"/>
        <v>180</v>
      </c>
      <c r="L7" s="92">
        <v>41681</v>
      </c>
      <c r="M7" s="92">
        <v>41952</v>
      </c>
      <c r="N7" s="19"/>
      <c r="O7" s="17"/>
      <c r="P7" s="17" t="s">
        <v>47</v>
      </c>
      <c r="Q7" s="93">
        <v>315352.3</v>
      </c>
      <c r="R7" s="94">
        <v>878094.1</v>
      </c>
      <c r="S7" s="94"/>
      <c r="T7" s="95"/>
      <c r="U7" s="96"/>
      <c r="V7" s="96"/>
      <c r="W7" s="97"/>
      <c r="X7" s="97" t="s">
        <v>57</v>
      </c>
      <c r="Y7" s="98" t="s">
        <v>58</v>
      </c>
      <c r="Z7" s="99">
        <v>146496.92000000001</v>
      </c>
      <c r="AA7" s="100">
        <v>0</v>
      </c>
      <c r="AB7" s="20" t="s">
        <v>50</v>
      </c>
      <c r="AC7" s="5" t="s">
        <v>51</v>
      </c>
      <c r="AD7" s="5" t="s">
        <v>52</v>
      </c>
      <c r="AE7" s="5" t="s">
        <v>53</v>
      </c>
      <c r="AF7" s="5" t="s">
        <v>54</v>
      </c>
      <c r="AG7" s="43"/>
      <c r="AH7" s="48"/>
      <c r="AI7" s="48"/>
      <c r="AJ7" s="48"/>
      <c r="AK7" s="48"/>
      <c r="AL7" s="48"/>
      <c r="AM7" s="48"/>
      <c r="AN7" s="48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</row>
    <row r="8" spans="1:188" s="50" customFormat="1" ht="50.1" hidden="1" customHeight="1" x14ac:dyDescent="0.2">
      <c r="A8" s="246"/>
      <c r="B8" s="17" t="s">
        <v>40</v>
      </c>
      <c r="C8" s="17" t="s">
        <v>41</v>
      </c>
      <c r="D8" s="17" t="s">
        <v>42</v>
      </c>
      <c r="E8" s="17" t="s">
        <v>43</v>
      </c>
      <c r="F8" s="17" t="s">
        <v>44</v>
      </c>
      <c r="G8" s="17" t="s">
        <v>45</v>
      </c>
      <c r="H8" s="17" t="s">
        <v>46</v>
      </c>
      <c r="I8" s="18">
        <v>180</v>
      </c>
      <c r="J8" s="18"/>
      <c r="K8" s="18">
        <f t="shared" si="0"/>
        <v>180</v>
      </c>
      <c r="L8" s="92">
        <v>41681</v>
      </c>
      <c r="M8" s="92">
        <v>41952</v>
      </c>
      <c r="N8" s="19"/>
      <c r="O8" s="17"/>
      <c r="P8" s="17" t="s">
        <v>47</v>
      </c>
      <c r="Q8" s="93">
        <v>315352.3</v>
      </c>
      <c r="R8" s="94">
        <v>878094.1</v>
      </c>
      <c r="S8" s="94"/>
      <c r="T8" s="95"/>
      <c r="U8" s="96"/>
      <c r="V8" s="96"/>
      <c r="W8" s="97"/>
      <c r="X8" s="97" t="s">
        <v>59</v>
      </c>
      <c r="Y8" s="98" t="s">
        <v>60</v>
      </c>
      <c r="Z8" s="99">
        <v>45970.92</v>
      </c>
      <c r="AA8" s="100">
        <v>0</v>
      </c>
      <c r="AB8" s="20" t="s">
        <v>50</v>
      </c>
      <c r="AC8" s="5" t="s">
        <v>51</v>
      </c>
      <c r="AD8" s="5" t="s">
        <v>52</v>
      </c>
      <c r="AE8" s="5" t="s">
        <v>53</v>
      </c>
      <c r="AF8" s="5" t="s">
        <v>54</v>
      </c>
      <c r="AG8" s="43"/>
      <c r="AH8" s="48"/>
      <c r="AI8" s="48"/>
      <c r="AJ8" s="48"/>
      <c r="AK8" s="48"/>
      <c r="AL8" s="48"/>
      <c r="AM8" s="48"/>
      <c r="AN8" s="48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</row>
    <row r="9" spans="1:188" s="54" customFormat="1" ht="50.1" hidden="1" customHeight="1" thickBot="1" x14ac:dyDescent="0.25">
      <c r="A9" s="247"/>
      <c r="B9" s="38" t="s">
        <v>40</v>
      </c>
      <c r="C9" s="38" t="s">
        <v>41</v>
      </c>
      <c r="D9" s="38" t="s">
        <v>42</v>
      </c>
      <c r="E9" s="38" t="s">
        <v>43</v>
      </c>
      <c r="F9" s="38" t="s">
        <v>44</v>
      </c>
      <c r="G9" s="38" t="s">
        <v>45</v>
      </c>
      <c r="H9" s="38" t="s">
        <v>46</v>
      </c>
      <c r="I9" s="39">
        <v>180</v>
      </c>
      <c r="J9" s="39"/>
      <c r="K9" s="39">
        <f t="shared" si="0"/>
        <v>180</v>
      </c>
      <c r="L9" s="101">
        <v>41681</v>
      </c>
      <c r="M9" s="101">
        <v>41952</v>
      </c>
      <c r="N9" s="40"/>
      <c r="O9" s="38"/>
      <c r="P9" s="38" t="s">
        <v>47</v>
      </c>
      <c r="Q9" s="102">
        <v>315352.3</v>
      </c>
      <c r="R9" s="103">
        <v>878094.1</v>
      </c>
      <c r="S9" s="103"/>
      <c r="T9" s="104">
        <v>219446.27</v>
      </c>
      <c r="U9" s="105"/>
      <c r="V9" s="106"/>
      <c r="W9" s="107"/>
      <c r="X9" s="107" t="s">
        <v>61</v>
      </c>
      <c r="Y9" s="108" t="s">
        <v>49</v>
      </c>
      <c r="Z9" s="109">
        <v>219446.27</v>
      </c>
      <c r="AA9" s="110">
        <v>0</v>
      </c>
      <c r="AB9" s="41" t="s">
        <v>62</v>
      </c>
      <c r="AC9" s="42" t="s">
        <v>51</v>
      </c>
      <c r="AD9" s="42" t="s">
        <v>52</v>
      </c>
      <c r="AE9" s="42" t="s">
        <v>63</v>
      </c>
      <c r="AF9" s="42" t="s">
        <v>64</v>
      </c>
      <c r="AG9" s="51"/>
      <c r="AH9" s="52"/>
      <c r="AI9" s="52"/>
      <c r="AJ9" s="52"/>
      <c r="AK9" s="52"/>
      <c r="AL9" s="52"/>
      <c r="AM9" s="52"/>
      <c r="AN9" s="52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</row>
    <row r="10" spans="1:188" s="50" customFormat="1" ht="50.1" hidden="1" customHeight="1" x14ac:dyDescent="0.2">
      <c r="A10" s="248">
        <v>2</v>
      </c>
      <c r="B10" s="55" t="s">
        <v>65</v>
      </c>
      <c r="C10" s="55" t="s">
        <v>66</v>
      </c>
      <c r="D10" s="55" t="s">
        <v>67</v>
      </c>
      <c r="E10" s="55" t="s">
        <v>43</v>
      </c>
      <c r="F10" s="55" t="s">
        <v>68</v>
      </c>
      <c r="G10" s="55" t="s">
        <v>69</v>
      </c>
      <c r="H10" s="55" t="s">
        <v>70</v>
      </c>
      <c r="I10" s="56">
        <v>30</v>
      </c>
      <c r="J10" s="56"/>
      <c r="K10" s="56">
        <f t="shared" si="0"/>
        <v>30</v>
      </c>
      <c r="L10" s="111">
        <v>41684</v>
      </c>
      <c r="M10" s="111">
        <v>41713</v>
      </c>
      <c r="N10" s="57"/>
      <c r="O10" s="55"/>
      <c r="P10" s="55"/>
      <c r="Q10" s="112"/>
      <c r="R10" s="113"/>
      <c r="S10" s="113"/>
      <c r="T10" s="114"/>
      <c r="U10" s="114"/>
      <c r="V10" s="114"/>
      <c r="W10" s="115"/>
      <c r="X10" s="115"/>
      <c r="Y10" s="58"/>
      <c r="Z10" s="114"/>
      <c r="AA10" s="116"/>
      <c r="AB10" s="117"/>
      <c r="AC10" s="59"/>
      <c r="AD10" s="59"/>
      <c r="AE10" s="59"/>
      <c r="AF10" s="59"/>
      <c r="AG10" s="60"/>
      <c r="AH10" s="48"/>
      <c r="AI10" s="48"/>
      <c r="AJ10" s="48"/>
      <c r="AK10" s="48"/>
      <c r="AL10" s="48"/>
      <c r="AM10" s="48"/>
      <c r="AN10" s="48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</row>
    <row r="11" spans="1:188" s="50" customFormat="1" ht="50.1" hidden="1" customHeight="1" x14ac:dyDescent="0.2">
      <c r="A11" s="246"/>
      <c r="B11" s="21" t="s">
        <v>65</v>
      </c>
      <c r="C11" s="21" t="s">
        <v>66</v>
      </c>
      <c r="D11" s="21" t="s">
        <v>67</v>
      </c>
      <c r="E11" s="21" t="s">
        <v>43</v>
      </c>
      <c r="F11" s="21" t="s">
        <v>68</v>
      </c>
      <c r="G11" s="21" t="s">
        <v>69</v>
      </c>
      <c r="H11" s="21" t="s">
        <v>70</v>
      </c>
      <c r="I11" s="22">
        <v>30</v>
      </c>
      <c r="J11" s="22"/>
      <c r="K11" s="22">
        <f t="shared" si="0"/>
        <v>30</v>
      </c>
      <c r="L11" s="118">
        <v>41684</v>
      </c>
      <c r="M11" s="118">
        <v>41713</v>
      </c>
      <c r="N11" s="23"/>
      <c r="O11" s="21"/>
      <c r="P11" s="21"/>
      <c r="Q11" s="119"/>
      <c r="R11" s="120"/>
      <c r="S11" s="120"/>
      <c r="T11" s="121"/>
      <c r="U11" s="121"/>
      <c r="V11" s="121"/>
      <c r="W11" s="122"/>
      <c r="X11" s="122"/>
      <c r="Y11" s="6"/>
      <c r="Z11" s="121"/>
      <c r="AA11" s="123"/>
      <c r="AB11" s="124"/>
      <c r="AC11" s="7"/>
      <c r="AD11" s="7"/>
      <c r="AE11" s="7"/>
      <c r="AF11" s="7"/>
      <c r="AG11" s="61"/>
      <c r="AH11" s="48"/>
      <c r="AI11" s="48"/>
      <c r="AJ11" s="48"/>
      <c r="AK11" s="48"/>
      <c r="AL11" s="48"/>
      <c r="AM11" s="48"/>
      <c r="AN11" s="48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</row>
    <row r="12" spans="1:188" s="50" customFormat="1" ht="50.1" hidden="1" customHeight="1" x14ac:dyDescent="0.2">
      <c r="A12" s="246"/>
      <c r="B12" s="21" t="s">
        <v>65</v>
      </c>
      <c r="C12" s="21" t="s">
        <v>66</v>
      </c>
      <c r="D12" s="21" t="s">
        <v>67</v>
      </c>
      <c r="E12" s="21" t="s">
        <v>43</v>
      </c>
      <c r="F12" s="21" t="s">
        <v>68</v>
      </c>
      <c r="G12" s="21" t="s">
        <v>69</v>
      </c>
      <c r="H12" s="21" t="s">
        <v>70</v>
      </c>
      <c r="I12" s="22">
        <v>30</v>
      </c>
      <c r="J12" s="22"/>
      <c r="K12" s="22">
        <f t="shared" si="0"/>
        <v>30</v>
      </c>
      <c r="L12" s="118">
        <v>41684</v>
      </c>
      <c r="M12" s="118">
        <v>41713</v>
      </c>
      <c r="N12" s="23"/>
      <c r="O12" s="21"/>
      <c r="P12" s="21"/>
      <c r="Q12" s="119"/>
      <c r="R12" s="120"/>
      <c r="S12" s="120"/>
      <c r="T12" s="121"/>
      <c r="U12" s="121"/>
      <c r="V12" s="121"/>
      <c r="W12" s="122"/>
      <c r="X12" s="122"/>
      <c r="Y12" s="6"/>
      <c r="Z12" s="121"/>
      <c r="AA12" s="123"/>
      <c r="AB12" s="124"/>
      <c r="AC12" s="7"/>
      <c r="AD12" s="7"/>
      <c r="AE12" s="7"/>
      <c r="AF12" s="7"/>
      <c r="AG12" s="61"/>
      <c r="AH12" s="48"/>
      <c r="AI12" s="48"/>
      <c r="AJ12" s="48"/>
      <c r="AK12" s="48"/>
      <c r="AL12" s="48"/>
      <c r="AM12" s="48"/>
      <c r="AN12" s="48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</row>
    <row r="13" spans="1:188" s="50" customFormat="1" ht="50.1" hidden="1" customHeight="1" x14ac:dyDescent="0.2">
      <c r="A13" s="246"/>
      <c r="B13" s="21" t="s">
        <v>65</v>
      </c>
      <c r="C13" s="21" t="s">
        <v>66</v>
      </c>
      <c r="D13" s="21" t="s">
        <v>67</v>
      </c>
      <c r="E13" s="21" t="s">
        <v>43</v>
      </c>
      <c r="F13" s="21" t="s">
        <v>68</v>
      </c>
      <c r="G13" s="21" t="s">
        <v>69</v>
      </c>
      <c r="H13" s="21" t="s">
        <v>70</v>
      </c>
      <c r="I13" s="22">
        <v>30</v>
      </c>
      <c r="J13" s="22"/>
      <c r="K13" s="22">
        <f t="shared" si="0"/>
        <v>30</v>
      </c>
      <c r="L13" s="118">
        <v>41684</v>
      </c>
      <c r="M13" s="118">
        <v>41713</v>
      </c>
      <c r="N13" s="23"/>
      <c r="O13" s="21"/>
      <c r="P13" s="21"/>
      <c r="Q13" s="119"/>
      <c r="R13" s="120"/>
      <c r="S13" s="120"/>
      <c r="T13" s="121"/>
      <c r="U13" s="121"/>
      <c r="V13" s="121"/>
      <c r="W13" s="122"/>
      <c r="X13" s="122"/>
      <c r="Y13" s="6"/>
      <c r="Z13" s="121"/>
      <c r="AA13" s="123"/>
      <c r="AB13" s="124"/>
      <c r="AC13" s="7"/>
      <c r="AD13" s="7"/>
      <c r="AE13" s="7"/>
      <c r="AF13" s="7"/>
      <c r="AG13" s="61"/>
      <c r="AH13" s="48"/>
      <c r="AI13" s="48"/>
      <c r="AJ13" s="48"/>
      <c r="AK13" s="48"/>
      <c r="AL13" s="48"/>
      <c r="AM13" s="48"/>
      <c r="AN13" s="48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</row>
    <row r="14" spans="1:188" s="50" customFormat="1" ht="50.1" hidden="1" customHeight="1" thickBot="1" x14ac:dyDescent="0.25">
      <c r="A14" s="247"/>
      <c r="B14" s="62" t="s">
        <v>65</v>
      </c>
      <c r="C14" s="62" t="s">
        <v>66</v>
      </c>
      <c r="D14" s="62" t="s">
        <v>67</v>
      </c>
      <c r="E14" s="62" t="s">
        <v>43</v>
      </c>
      <c r="F14" s="62" t="s">
        <v>68</v>
      </c>
      <c r="G14" s="62" t="s">
        <v>69</v>
      </c>
      <c r="H14" s="62" t="s">
        <v>70</v>
      </c>
      <c r="I14" s="63">
        <v>30</v>
      </c>
      <c r="J14" s="63"/>
      <c r="K14" s="63">
        <f t="shared" si="0"/>
        <v>30</v>
      </c>
      <c r="L14" s="125">
        <v>41684</v>
      </c>
      <c r="M14" s="125">
        <v>41713</v>
      </c>
      <c r="N14" s="64"/>
      <c r="O14" s="62"/>
      <c r="P14" s="62"/>
      <c r="Q14" s="126"/>
      <c r="R14" s="127"/>
      <c r="S14" s="127"/>
      <c r="T14" s="128"/>
      <c r="U14" s="128"/>
      <c r="V14" s="128"/>
      <c r="W14" s="129"/>
      <c r="X14" s="129"/>
      <c r="Y14" s="65"/>
      <c r="Z14" s="128"/>
      <c r="AA14" s="130"/>
      <c r="AB14" s="131"/>
      <c r="AC14" s="66"/>
      <c r="AD14" s="66"/>
      <c r="AE14" s="66"/>
      <c r="AF14" s="66"/>
      <c r="AG14" s="67"/>
      <c r="AH14" s="48"/>
      <c r="AI14" s="48"/>
      <c r="AJ14" s="48"/>
      <c r="AK14" s="48"/>
      <c r="AL14" s="48"/>
      <c r="AM14" s="48"/>
      <c r="AN14" s="48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</row>
    <row r="15" spans="1:188" s="50" customFormat="1" ht="50.1" hidden="1" customHeight="1" x14ac:dyDescent="0.2">
      <c r="A15" s="248">
        <v>3</v>
      </c>
      <c r="B15" s="55" t="s">
        <v>71</v>
      </c>
      <c r="C15" s="55" t="s">
        <v>72</v>
      </c>
      <c r="D15" s="55" t="s">
        <v>73</v>
      </c>
      <c r="E15" s="55" t="s">
        <v>43</v>
      </c>
      <c r="F15" s="55" t="s">
        <v>74</v>
      </c>
      <c r="G15" s="55" t="s">
        <v>75</v>
      </c>
      <c r="H15" s="55"/>
      <c r="I15" s="56"/>
      <c r="J15" s="56"/>
      <c r="K15" s="56">
        <f t="shared" si="0"/>
        <v>0</v>
      </c>
      <c r="L15" s="111"/>
      <c r="M15" s="111"/>
      <c r="N15" s="57"/>
      <c r="O15" s="55"/>
      <c r="P15" s="55"/>
      <c r="Q15" s="112"/>
      <c r="R15" s="113"/>
      <c r="S15" s="113"/>
      <c r="T15" s="114"/>
      <c r="U15" s="114"/>
      <c r="V15" s="114"/>
      <c r="W15" s="115"/>
      <c r="X15" s="115"/>
      <c r="Y15" s="58"/>
      <c r="Z15" s="114"/>
      <c r="AA15" s="116"/>
      <c r="AB15" s="117"/>
      <c r="AC15" s="59"/>
      <c r="AD15" s="59"/>
      <c r="AE15" s="59"/>
      <c r="AF15" s="59"/>
      <c r="AG15" s="60"/>
      <c r="AH15" s="48"/>
      <c r="AI15" s="48"/>
      <c r="AJ15" s="48"/>
      <c r="AK15" s="48"/>
      <c r="AL15" s="48"/>
      <c r="AM15" s="48"/>
      <c r="AN15" s="48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</row>
    <row r="16" spans="1:188" s="50" customFormat="1" ht="50.1" hidden="1" customHeight="1" x14ac:dyDescent="0.2">
      <c r="A16" s="246"/>
      <c r="B16" s="21" t="s">
        <v>71</v>
      </c>
      <c r="C16" s="21" t="s">
        <v>72</v>
      </c>
      <c r="D16" s="21" t="s">
        <v>73</v>
      </c>
      <c r="E16" s="21" t="s">
        <v>43</v>
      </c>
      <c r="F16" s="21" t="s">
        <v>74</v>
      </c>
      <c r="G16" s="21" t="s">
        <v>75</v>
      </c>
      <c r="H16" s="21"/>
      <c r="I16" s="22"/>
      <c r="J16" s="22"/>
      <c r="K16" s="22">
        <f t="shared" si="0"/>
        <v>0</v>
      </c>
      <c r="L16" s="118"/>
      <c r="M16" s="118"/>
      <c r="N16" s="23"/>
      <c r="O16" s="21"/>
      <c r="P16" s="21"/>
      <c r="Q16" s="119"/>
      <c r="R16" s="120"/>
      <c r="S16" s="120"/>
      <c r="T16" s="121"/>
      <c r="U16" s="121"/>
      <c r="V16" s="121"/>
      <c r="W16" s="122"/>
      <c r="X16" s="122"/>
      <c r="Y16" s="6"/>
      <c r="Z16" s="121"/>
      <c r="AA16" s="123"/>
      <c r="AB16" s="124"/>
      <c r="AC16" s="7"/>
      <c r="AD16" s="7"/>
      <c r="AE16" s="7"/>
      <c r="AF16" s="7"/>
      <c r="AG16" s="61"/>
      <c r="AH16" s="48"/>
      <c r="AI16" s="48"/>
      <c r="AJ16" s="48"/>
      <c r="AK16" s="48"/>
      <c r="AL16" s="48"/>
      <c r="AM16" s="48"/>
      <c r="AN16" s="48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</row>
    <row r="17" spans="1:188" s="50" customFormat="1" ht="50.1" hidden="1" customHeight="1" x14ac:dyDescent="0.2">
      <c r="A17" s="246"/>
      <c r="B17" s="21" t="s">
        <v>71</v>
      </c>
      <c r="C17" s="21" t="s">
        <v>72</v>
      </c>
      <c r="D17" s="21" t="s">
        <v>73</v>
      </c>
      <c r="E17" s="21" t="s">
        <v>43</v>
      </c>
      <c r="F17" s="21" t="s">
        <v>74</v>
      </c>
      <c r="G17" s="21" t="s">
        <v>75</v>
      </c>
      <c r="H17" s="21"/>
      <c r="I17" s="22"/>
      <c r="J17" s="22"/>
      <c r="K17" s="22">
        <f t="shared" si="0"/>
        <v>0</v>
      </c>
      <c r="L17" s="118"/>
      <c r="M17" s="118"/>
      <c r="N17" s="23"/>
      <c r="O17" s="21"/>
      <c r="P17" s="21"/>
      <c r="Q17" s="119"/>
      <c r="R17" s="120"/>
      <c r="S17" s="120"/>
      <c r="T17" s="121"/>
      <c r="U17" s="121"/>
      <c r="V17" s="121"/>
      <c r="W17" s="122"/>
      <c r="X17" s="122"/>
      <c r="Y17" s="6"/>
      <c r="Z17" s="121"/>
      <c r="AA17" s="123"/>
      <c r="AB17" s="124"/>
      <c r="AC17" s="7"/>
      <c r="AD17" s="7"/>
      <c r="AE17" s="7"/>
      <c r="AF17" s="7"/>
      <c r="AG17" s="61"/>
      <c r="AH17" s="48"/>
      <c r="AI17" s="48"/>
      <c r="AJ17" s="48"/>
      <c r="AK17" s="48"/>
      <c r="AL17" s="48"/>
      <c r="AM17" s="48"/>
      <c r="AN17" s="48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49"/>
      <c r="DJ17" s="49"/>
      <c r="DK17" s="49"/>
      <c r="DL17" s="49"/>
      <c r="DM17" s="49"/>
      <c r="DN17" s="49"/>
      <c r="DO17" s="49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</row>
    <row r="18" spans="1:188" s="50" customFormat="1" ht="50.1" hidden="1" customHeight="1" x14ac:dyDescent="0.2">
      <c r="A18" s="246"/>
      <c r="B18" s="21" t="s">
        <v>71</v>
      </c>
      <c r="C18" s="21" t="s">
        <v>72</v>
      </c>
      <c r="D18" s="21" t="s">
        <v>73</v>
      </c>
      <c r="E18" s="21" t="s">
        <v>43</v>
      </c>
      <c r="F18" s="21" t="s">
        <v>74</v>
      </c>
      <c r="G18" s="21" t="s">
        <v>75</v>
      </c>
      <c r="H18" s="21"/>
      <c r="I18" s="22"/>
      <c r="J18" s="22"/>
      <c r="K18" s="22">
        <f t="shared" si="0"/>
        <v>0</v>
      </c>
      <c r="L18" s="118"/>
      <c r="M18" s="118"/>
      <c r="N18" s="23"/>
      <c r="O18" s="21"/>
      <c r="P18" s="21"/>
      <c r="Q18" s="119"/>
      <c r="R18" s="120"/>
      <c r="S18" s="120"/>
      <c r="T18" s="121"/>
      <c r="U18" s="121"/>
      <c r="V18" s="121"/>
      <c r="W18" s="122"/>
      <c r="X18" s="122"/>
      <c r="Y18" s="6"/>
      <c r="Z18" s="121"/>
      <c r="AA18" s="123"/>
      <c r="AB18" s="124"/>
      <c r="AC18" s="7"/>
      <c r="AD18" s="7"/>
      <c r="AE18" s="7"/>
      <c r="AF18" s="7"/>
      <c r="AG18" s="61"/>
      <c r="AH18" s="48"/>
      <c r="AI18" s="48"/>
      <c r="AJ18" s="48"/>
      <c r="AK18" s="48"/>
      <c r="AL18" s="48"/>
      <c r="AM18" s="48"/>
      <c r="AN18" s="48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49"/>
      <c r="FR18" s="49"/>
      <c r="FS18" s="49"/>
      <c r="FT18" s="49"/>
      <c r="FU18" s="49"/>
      <c r="FV18" s="49"/>
      <c r="FW18" s="49"/>
      <c r="FX18" s="49"/>
      <c r="FY18" s="49"/>
      <c r="FZ18" s="49"/>
      <c r="GA18" s="49"/>
      <c r="GB18" s="49"/>
      <c r="GC18" s="49"/>
      <c r="GD18" s="49"/>
      <c r="GE18" s="49"/>
      <c r="GF18" s="49"/>
    </row>
    <row r="19" spans="1:188" s="50" customFormat="1" ht="50.1" hidden="1" customHeight="1" thickBot="1" x14ac:dyDescent="0.25">
      <c r="A19" s="247"/>
      <c r="B19" s="62" t="s">
        <v>71</v>
      </c>
      <c r="C19" s="62" t="s">
        <v>72</v>
      </c>
      <c r="D19" s="62" t="s">
        <v>73</v>
      </c>
      <c r="E19" s="62" t="s">
        <v>43</v>
      </c>
      <c r="F19" s="62" t="s">
        <v>74</v>
      </c>
      <c r="G19" s="62" t="s">
        <v>75</v>
      </c>
      <c r="H19" s="62"/>
      <c r="I19" s="63"/>
      <c r="J19" s="63"/>
      <c r="K19" s="63">
        <f t="shared" si="0"/>
        <v>0</v>
      </c>
      <c r="L19" s="125"/>
      <c r="M19" s="125"/>
      <c r="N19" s="64"/>
      <c r="O19" s="62"/>
      <c r="P19" s="62"/>
      <c r="Q19" s="126"/>
      <c r="R19" s="127"/>
      <c r="S19" s="127"/>
      <c r="T19" s="128"/>
      <c r="U19" s="128"/>
      <c r="V19" s="128"/>
      <c r="W19" s="129"/>
      <c r="X19" s="129"/>
      <c r="Y19" s="65"/>
      <c r="Z19" s="128"/>
      <c r="AA19" s="130"/>
      <c r="AB19" s="131"/>
      <c r="AC19" s="66"/>
      <c r="AD19" s="66"/>
      <c r="AE19" s="66"/>
      <c r="AF19" s="66"/>
      <c r="AG19" s="67"/>
      <c r="AH19" s="48"/>
      <c r="AI19" s="48"/>
      <c r="AJ19" s="48"/>
      <c r="AK19" s="48"/>
      <c r="AL19" s="48"/>
      <c r="AM19" s="48"/>
      <c r="AN19" s="48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  <c r="DY19" s="49"/>
      <c r="DZ19" s="49"/>
      <c r="EA19" s="49"/>
      <c r="EB19" s="49"/>
      <c r="EC19" s="49"/>
      <c r="ED19" s="49"/>
      <c r="EE19" s="49"/>
      <c r="EF19" s="49"/>
      <c r="EG19" s="49"/>
      <c r="EH19" s="49"/>
      <c r="EI19" s="49"/>
      <c r="EJ19" s="49"/>
      <c r="EK19" s="49"/>
      <c r="EL19" s="49"/>
      <c r="EM19" s="49"/>
      <c r="EN19" s="49"/>
      <c r="EO19" s="49"/>
      <c r="EP19" s="49"/>
      <c r="EQ19" s="49"/>
      <c r="ER19" s="49"/>
      <c r="ES19" s="49"/>
      <c r="ET19" s="49"/>
      <c r="EU19" s="49"/>
      <c r="EV19" s="49"/>
      <c r="EW19" s="49"/>
      <c r="EX19" s="49"/>
      <c r="EY19" s="49"/>
      <c r="EZ19" s="49"/>
      <c r="FA19" s="49"/>
      <c r="FB19" s="49"/>
      <c r="FC19" s="49"/>
      <c r="FD19" s="49"/>
      <c r="FE19" s="49"/>
      <c r="FF19" s="49"/>
      <c r="FG19" s="49"/>
      <c r="FH19" s="49"/>
      <c r="FI19" s="49"/>
      <c r="FJ19" s="49"/>
      <c r="FK19" s="49"/>
      <c r="FL19" s="49"/>
      <c r="FM19" s="49"/>
      <c r="FN19" s="49"/>
      <c r="FO19" s="49"/>
      <c r="FP19" s="49"/>
      <c r="FQ19" s="49"/>
      <c r="FR19" s="49"/>
      <c r="FS19" s="49"/>
      <c r="FT19" s="49"/>
      <c r="FU19" s="49"/>
      <c r="FV19" s="49"/>
      <c r="FW19" s="49"/>
      <c r="FX19" s="49"/>
      <c r="FY19" s="49"/>
      <c r="FZ19" s="49"/>
      <c r="GA19" s="49"/>
      <c r="GB19" s="49"/>
      <c r="GC19" s="49"/>
      <c r="GD19" s="49"/>
      <c r="GE19" s="49"/>
      <c r="GF19" s="49"/>
    </row>
    <row r="20" spans="1:188" s="50" customFormat="1" ht="50.1" hidden="1" customHeight="1" x14ac:dyDescent="0.2">
      <c r="A20" s="245">
        <v>4</v>
      </c>
      <c r="B20" s="33" t="s">
        <v>76</v>
      </c>
      <c r="C20" s="33" t="s">
        <v>77</v>
      </c>
      <c r="D20" s="33" t="s">
        <v>78</v>
      </c>
      <c r="E20" s="33" t="s">
        <v>43</v>
      </c>
      <c r="F20" s="33" t="s">
        <v>79</v>
      </c>
      <c r="G20" s="33" t="s">
        <v>80</v>
      </c>
      <c r="H20" s="33" t="s">
        <v>81</v>
      </c>
      <c r="I20" s="34">
        <v>120</v>
      </c>
      <c r="J20" s="34"/>
      <c r="K20" s="34">
        <f t="shared" si="0"/>
        <v>120</v>
      </c>
      <c r="L20" s="83">
        <v>41717</v>
      </c>
      <c r="M20" s="83">
        <v>41990</v>
      </c>
      <c r="N20" s="35"/>
      <c r="O20" s="33"/>
      <c r="P20" s="33" t="s">
        <v>82</v>
      </c>
      <c r="Q20" s="84">
        <v>75129.42</v>
      </c>
      <c r="R20" s="85">
        <v>302771.7</v>
      </c>
      <c r="S20" s="85"/>
      <c r="T20" s="86">
        <v>75152.81</v>
      </c>
      <c r="U20" s="86"/>
      <c r="V20" s="86"/>
      <c r="W20" s="88"/>
      <c r="X20" s="88"/>
      <c r="Y20" s="68"/>
      <c r="Z20" s="86">
        <f>T20</f>
        <v>75152.81</v>
      </c>
      <c r="AA20" s="91"/>
      <c r="AB20" s="132" t="s">
        <v>83</v>
      </c>
      <c r="AC20" s="37" t="s">
        <v>51</v>
      </c>
      <c r="AD20" s="37" t="s">
        <v>52</v>
      </c>
      <c r="AE20" s="37" t="s">
        <v>63</v>
      </c>
      <c r="AF20" s="37" t="s">
        <v>54</v>
      </c>
      <c r="AG20" s="60"/>
      <c r="AH20" s="48"/>
      <c r="AI20" s="48"/>
      <c r="AJ20" s="48"/>
      <c r="AK20" s="48"/>
      <c r="AL20" s="48"/>
      <c r="AM20" s="48"/>
      <c r="AN20" s="48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  <c r="DY20" s="49"/>
      <c r="DZ20" s="49"/>
      <c r="EA20" s="49"/>
      <c r="EB20" s="49"/>
      <c r="EC20" s="49"/>
      <c r="ED20" s="49"/>
      <c r="EE20" s="49"/>
      <c r="EF20" s="49"/>
      <c r="EG20" s="49"/>
      <c r="EH20" s="49"/>
      <c r="EI20" s="49"/>
      <c r="EJ20" s="49"/>
      <c r="EK20" s="49"/>
      <c r="EL20" s="49"/>
      <c r="EM20" s="49"/>
      <c r="EN20" s="49"/>
      <c r="EO20" s="49"/>
      <c r="EP20" s="49"/>
      <c r="EQ20" s="49"/>
      <c r="ER20" s="49"/>
      <c r="ES20" s="49"/>
      <c r="ET20" s="49"/>
      <c r="EU20" s="49"/>
      <c r="EV20" s="49"/>
      <c r="EW20" s="49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49"/>
      <c r="FQ20" s="49"/>
      <c r="FR20" s="49"/>
      <c r="FS20" s="49"/>
      <c r="FT20" s="49"/>
      <c r="FU20" s="49"/>
      <c r="FV20" s="49"/>
      <c r="FW20" s="49"/>
      <c r="FX20" s="49"/>
      <c r="FY20" s="49"/>
      <c r="FZ20" s="49"/>
      <c r="GA20" s="49"/>
      <c r="GB20" s="49"/>
      <c r="GC20" s="49"/>
      <c r="GD20" s="49"/>
      <c r="GE20" s="49"/>
      <c r="GF20" s="49"/>
    </row>
    <row r="21" spans="1:188" s="50" customFormat="1" ht="50.1" hidden="1" customHeight="1" x14ac:dyDescent="0.2">
      <c r="A21" s="246"/>
      <c r="B21" s="17" t="s">
        <v>76</v>
      </c>
      <c r="C21" s="17" t="s">
        <v>77</v>
      </c>
      <c r="D21" s="17" t="s">
        <v>78</v>
      </c>
      <c r="E21" s="17" t="s">
        <v>43</v>
      </c>
      <c r="F21" s="17" t="s">
        <v>79</v>
      </c>
      <c r="G21" s="17" t="s">
        <v>80</v>
      </c>
      <c r="H21" s="17" t="s">
        <v>81</v>
      </c>
      <c r="I21" s="18">
        <v>120</v>
      </c>
      <c r="J21" s="18"/>
      <c r="K21" s="18">
        <f t="shared" si="0"/>
        <v>120</v>
      </c>
      <c r="L21" s="92">
        <v>41717</v>
      </c>
      <c r="M21" s="92">
        <v>41990</v>
      </c>
      <c r="N21" s="19"/>
      <c r="O21" s="17"/>
      <c r="P21" s="17" t="s">
        <v>82</v>
      </c>
      <c r="Q21" s="93">
        <v>75129.42</v>
      </c>
      <c r="R21" s="94">
        <v>302771.7</v>
      </c>
      <c r="S21" s="94"/>
      <c r="T21" s="95"/>
      <c r="U21" s="133">
        <v>302771.7</v>
      </c>
      <c r="V21" s="95"/>
      <c r="W21" s="97"/>
      <c r="X21" s="97" t="s">
        <v>84</v>
      </c>
      <c r="Y21" s="98" t="s">
        <v>85</v>
      </c>
      <c r="Z21" s="99">
        <v>214577.73</v>
      </c>
      <c r="AA21" s="100"/>
      <c r="AB21" s="20" t="s">
        <v>86</v>
      </c>
      <c r="AC21" s="5" t="s">
        <v>51</v>
      </c>
      <c r="AD21" s="5" t="s">
        <v>52</v>
      </c>
      <c r="AE21" s="5" t="s">
        <v>53</v>
      </c>
      <c r="AF21" s="5" t="s">
        <v>54</v>
      </c>
      <c r="AG21" s="61"/>
      <c r="AH21" s="48"/>
      <c r="AI21" s="48"/>
      <c r="AJ21" s="48"/>
      <c r="AK21" s="48"/>
      <c r="AL21" s="48"/>
      <c r="AM21" s="48"/>
      <c r="AN21" s="48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49"/>
    </row>
    <row r="22" spans="1:188" s="50" customFormat="1" ht="50.1" hidden="1" customHeight="1" x14ac:dyDescent="0.2">
      <c r="A22" s="246"/>
      <c r="B22" s="17" t="s">
        <v>76</v>
      </c>
      <c r="C22" s="17" t="s">
        <v>77</v>
      </c>
      <c r="D22" s="17" t="s">
        <v>78</v>
      </c>
      <c r="E22" s="17" t="s">
        <v>43</v>
      </c>
      <c r="F22" s="17" t="s">
        <v>79</v>
      </c>
      <c r="G22" s="17" t="s">
        <v>80</v>
      </c>
      <c r="H22" s="17" t="s">
        <v>81</v>
      </c>
      <c r="I22" s="18">
        <v>120</v>
      </c>
      <c r="J22" s="18"/>
      <c r="K22" s="18">
        <f t="shared" si="0"/>
        <v>120</v>
      </c>
      <c r="L22" s="92">
        <v>41717</v>
      </c>
      <c r="M22" s="92">
        <v>41990</v>
      </c>
      <c r="N22" s="19"/>
      <c r="O22" s="17"/>
      <c r="P22" s="17" t="s">
        <v>82</v>
      </c>
      <c r="Q22" s="93">
        <v>75129.42</v>
      </c>
      <c r="R22" s="94">
        <v>302771.7</v>
      </c>
      <c r="S22" s="94"/>
      <c r="T22" s="134"/>
      <c r="U22" s="133"/>
      <c r="V22" s="95"/>
      <c r="W22" s="97"/>
      <c r="X22" s="97" t="s">
        <v>87</v>
      </c>
      <c r="Y22" s="98" t="s">
        <v>88</v>
      </c>
      <c r="Z22" s="99">
        <v>58686.93</v>
      </c>
      <c r="AA22" s="100"/>
      <c r="AB22" s="20" t="s">
        <v>86</v>
      </c>
      <c r="AC22" s="5" t="s">
        <v>51</v>
      </c>
      <c r="AD22" s="5" t="s">
        <v>52</v>
      </c>
      <c r="AE22" s="5" t="s">
        <v>53</v>
      </c>
      <c r="AF22" s="5" t="s">
        <v>54</v>
      </c>
      <c r="AG22" s="61"/>
      <c r="AH22" s="48"/>
      <c r="AI22" s="48"/>
      <c r="AJ22" s="48"/>
      <c r="AK22" s="48"/>
      <c r="AL22" s="48"/>
      <c r="AM22" s="48"/>
      <c r="AN22" s="48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49"/>
      <c r="FQ22" s="49"/>
      <c r="FR22" s="49"/>
      <c r="FS22" s="49"/>
      <c r="FT22" s="49"/>
      <c r="FU22" s="49"/>
      <c r="FV22" s="49"/>
      <c r="FW22" s="49"/>
      <c r="FX22" s="49"/>
      <c r="FY22" s="49"/>
      <c r="FZ22" s="49"/>
      <c r="GA22" s="49"/>
      <c r="GB22" s="49"/>
      <c r="GC22" s="49"/>
      <c r="GD22" s="49"/>
      <c r="GE22" s="49"/>
      <c r="GF22" s="49"/>
    </row>
    <row r="23" spans="1:188" s="50" customFormat="1" ht="50.1" hidden="1" customHeight="1" x14ac:dyDescent="0.2">
      <c r="A23" s="246"/>
      <c r="B23" s="17" t="s">
        <v>76</v>
      </c>
      <c r="C23" s="17" t="s">
        <v>77</v>
      </c>
      <c r="D23" s="17" t="s">
        <v>78</v>
      </c>
      <c r="E23" s="17" t="s">
        <v>43</v>
      </c>
      <c r="F23" s="17" t="s">
        <v>79</v>
      </c>
      <c r="G23" s="17" t="s">
        <v>80</v>
      </c>
      <c r="H23" s="17" t="s">
        <v>81</v>
      </c>
      <c r="I23" s="18">
        <v>120</v>
      </c>
      <c r="J23" s="18"/>
      <c r="K23" s="18">
        <f t="shared" si="0"/>
        <v>120</v>
      </c>
      <c r="L23" s="92">
        <v>41717</v>
      </c>
      <c r="M23" s="92">
        <v>41990</v>
      </c>
      <c r="N23" s="19"/>
      <c r="O23" s="17"/>
      <c r="P23" s="17" t="s">
        <v>82</v>
      </c>
      <c r="Q23" s="93">
        <v>75129.42</v>
      </c>
      <c r="R23" s="94">
        <v>302771.7</v>
      </c>
      <c r="S23" s="94"/>
      <c r="T23" s="95"/>
      <c r="U23" s="133"/>
      <c r="V23" s="95"/>
      <c r="W23" s="97"/>
      <c r="X23" s="97" t="s">
        <v>89</v>
      </c>
      <c r="Y23" s="98" t="s">
        <v>90</v>
      </c>
      <c r="Z23" s="99">
        <v>16930.939999999999</v>
      </c>
      <c r="AA23" s="100"/>
      <c r="AB23" s="20" t="s">
        <v>86</v>
      </c>
      <c r="AC23" s="5" t="s">
        <v>51</v>
      </c>
      <c r="AD23" s="5" t="s">
        <v>52</v>
      </c>
      <c r="AE23" s="5" t="s">
        <v>53</v>
      </c>
      <c r="AF23" s="5" t="s">
        <v>54</v>
      </c>
      <c r="AG23" s="61"/>
      <c r="AH23" s="48"/>
      <c r="AI23" s="48"/>
      <c r="AJ23" s="48"/>
      <c r="AK23" s="48"/>
      <c r="AL23" s="48"/>
      <c r="AM23" s="48"/>
      <c r="AN23" s="48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49"/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9"/>
      <c r="ET23" s="49"/>
      <c r="EU23" s="49"/>
      <c r="EV23" s="49"/>
      <c r="EW23" s="49"/>
      <c r="EX23" s="49"/>
      <c r="EY23" s="49"/>
      <c r="EZ23" s="49"/>
      <c r="FA23" s="49"/>
      <c r="FB23" s="49"/>
      <c r="FC23" s="49"/>
      <c r="FD23" s="49"/>
      <c r="FE23" s="49"/>
      <c r="FF23" s="49"/>
      <c r="FG23" s="49"/>
      <c r="FH23" s="49"/>
      <c r="FI23" s="49"/>
      <c r="FJ23" s="49"/>
      <c r="FK23" s="49"/>
      <c r="FL23" s="49"/>
      <c r="FM23" s="49"/>
      <c r="FN23" s="49"/>
      <c r="FO23" s="49"/>
      <c r="FP23" s="49"/>
      <c r="FQ23" s="49"/>
      <c r="FR23" s="49"/>
      <c r="FS23" s="49"/>
      <c r="FT23" s="49"/>
      <c r="FU23" s="49"/>
      <c r="FV23" s="49"/>
      <c r="FW23" s="49"/>
      <c r="FX23" s="49"/>
      <c r="FY23" s="49"/>
      <c r="FZ23" s="49"/>
      <c r="GA23" s="49"/>
      <c r="GB23" s="49"/>
      <c r="GC23" s="49"/>
      <c r="GD23" s="49"/>
      <c r="GE23" s="49"/>
      <c r="GF23" s="49"/>
    </row>
    <row r="24" spans="1:188" s="50" customFormat="1" ht="50.1" hidden="1" customHeight="1" thickBot="1" x14ac:dyDescent="0.25">
      <c r="A24" s="247"/>
      <c r="B24" s="38" t="s">
        <v>76</v>
      </c>
      <c r="C24" s="38" t="s">
        <v>77</v>
      </c>
      <c r="D24" s="38" t="s">
        <v>78</v>
      </c>
      <c r="E24" s="38" t="s">
        <v>43</v>
      </c>
      <c r="F24" s="38" t="s">
        <v>79</v>
      </c>
      <c r="G24" s="38" t="s">
        <v>80</v>
      </c>
      <c r="H24" s="38" t="s">
        <v>81</v>
      </c>
      <c r="I24" s="39">
        <v>120</v>
      </c>
      <c r="J24" s="39"/>
      <c r="K24" s="39">
        <f t="shared" si="0"/>
        <v>120</v>
      </c>
      <c r="L24" s="101">
        <v>41717</v>
      </c>
      <c r="M24" s="101">
        <v>41990</v>
      </c>
      <c r="N24" s="40"/>
      <c r="O24" s="38"/>
      <c r="P24" s="38" t="s">
        <v>82</v>
      </c>
      <c r="Q24" s="102">
        <v>75129.42</v>
      </c>
      <c r="R24" s="103">
        <v>302771.7</v>
      </c>
      <c r="S24" s="103"/>
      <c r="T24" s="105"/>
      <c r="U24" s="135"/>
      <c r="V24" s="105"/>
      <c r="W24" s="107"/>
      <c r="X24" s="107" t="s">
        <v>91</v>
      </c>
      <c r="Y24" s="108" t="s">
        <v>92</v>
      </c>
      <c r="Z24" s="109">
        <v>12576.1</v>
      </c>
      <c r="AA24" s="110"/>
      <c r="AB24" s="69" t="s">
        <v>86</v>
      </c>
      <c r="AC24" s="42" t="s">
        <v>51</v>
      </c>
      <c r="AD24" s="42" t="s">
        <v>52</v>
      </c>
      <c r="AE24" s="42" t="s">
        <v>53</v>
      </c>
      <c r="AF24" s="42" t="s">
        <v>54</v>
      </c>
      <c r="AG24" s="67"/>
      <c r="AH24" s="48"/>
      <c r="AI24" s="48"/>
      <c r="AJ24" s="48"/>
      <c r="AK24" s="48"/>
      <c r="AL24" s="48"/>
      <c r="AM24" s="48"/>
      <c r="AN24" s="48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</row>
    <row r="25" spans="1:188" s="50" customFormat="1" ht="50.1" customHeight="1" thickBot="1" x14ac:dyDescent="0.25">
      <c r="A25" s="70">
        <v>5</v>
      </c>
      <c r="B25" s="71" t="s">
        <v>356</v>
      </c>
      <c r="C25" s="71"/>
      <c r="D25" s="71" t="s">
        <v>357</v>
      </c>
      <c r="E25" s="71" t="s">
        <v>43</v>
      </c>
      <c r="F25" s="71" t="s">
        <v>156</v>
      </c>
      <c r="G25" s="71" t="s">
        <v>358</v>
      </c>
      <c r="H25" s="71" t="s">
        <v>359</v>
      </c>
      <c r="I25" s="72">
        <v>240</v>
      </c>
      <c r="J25" s="72">
        <f>120+120</f>
        <v>240</v>
      </c>
      <c r="K25" s="72">
        <f t="shared" ref="K25:K56" si="1">SUM(I25+J25)</f>
        <v>480</v>
      </c>
      <c r="L25" s="136">
        <v>41925</v>
      </c>
      <c r="M25" s="136">
        <v>42590</v>
      </c>
      <c r="N25" s="73"/>
      <c r="O25" s="71"/>
      <c r="P25" s="71" t="s">
        <v>360</v>
      </c>
      <c r="Q25" s="137"/>
      <c r="R25" s="138">
        <v>37910876.979999997</v>
      </c>
      <c r="S25" s="138"/>
      <c r="T25" s="139"/>
      <c r="U25" s="141">
        <v>3862259.9</v>
      </c>
      <c r="V25" s="141"/>
      <c r="W25" s="140"/>
      <c r="X25" s="171" t="s">
        <v>364</v>
      </c>
      <c r="Y25" s="171" t="s">
        <v>365</v>
      </c>
      <c r="Z25" s="218">
        <v>3862259.9</v>
      </c>
      <c r="AA25" s="142"/>
      <c r="AB25" s="221" t="s">
        <v>366</v>
      </c>
      <c r="AC25" s="74" t="s">
        <v>95</v>
      </c>
      <c r="AD25" s="74" t="s">
        <v>96</v>
      </c>
      <c r="AE25" s="74" t="s">
        <v>97</v>
      </c>
      <c r="AF25" s="74" t="s">
        <v>367</v>
      </c>
      <c r="AG25" s="75"/>
      <c r="AH25" s="48"/>
      <c r="AI25" s="48"/>
      <c r="AJ25" s="48"/>
      <c r="AK25" s="48"/>
      <c r="AL25" s="48"/>
      <c r="AM25" s="48"/>
      <c r="AN25" s="48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49"/>
    </row>
    <row r="26" spans="1:188" s="50" customFormat="1" ht="50.1" hidden="1" customHeight="1" x14ac:dyDescent="0.2">
      <c r="A26" s="248">
        <v>6</v>
      </c>
      <c r="B26" s="55" t="s">
        <v>99</v>
      </c>
      <c r="C26" s="55" t="s">
        <v>100</v>
      </c>
      <c r="D26" s="55" t="s">
        <v>101</v>
      </c>
      <c r="E26" s="55" t="s">
        <v>43</v>
      </c>
      <c r="F26" s="55" t="s">
        <v>102</v>
      </c>
      <c r="G26" s="55" t="s">
        <v>103</v>
      </c>
      <c r="H26" s="55" t="s">
        <v>104</v>
      </c>
      <c r="I26" s="56">
        <v>60</v>
      </c>
      <c r="J26" s="56"/>
      <c r="K26" s="56">
        <f t="shared" si="1"/>
        <v>60</v>
      </c>
      <c r="L26" s="111">
        <v>41710</v>
      </c>
      <c r="M26" s="111">
        <v>41769</v>
      </c>
      <c r="N26" s="57"/>
      <c r="O26" s="55"/>
      <c r="P26" s="55"/>
      <c r="Q26" s="112"/>
      <c r="R26" s="113"/>
      <c r="S26" s="113"/>
      <c r="T26" s="114"/>
      <c r="U26" s="114"/>
      <c r="V26" s="114"/>
      <c r="W26" s="115"/>
      <c r="X26" s="115"/>
      <c r="Y26" s="58"/>
      <c r="Z26" s="114"/>
      <c r="AA26" s="116"/>
      <c r="AB26" s="117"/>
      <c r="AC26" s="59"/>
      <c r="AD26" s="59"/>
      <c r="AE26" s="59"/>
      <c r="AF26" s="59"/>
      <c r="AG26" s="60"/>
      <c r="AH26" s="48"/>
      <c r="AI26" s="48"/>
      <c r="AJ26" s="48"/>
      <c r="AK26" s="48"/>
      <c r="AL26" s="48"/>
      <c r="AM26" s="48"/>
      <c r="AN26" s="48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DC26" s="49"/>
      <c r="DD26" s="49"/>
      <c r="DE26" s="49"/>
      <c r="DF26" s="49"/>
      <c r="DG26" s="49"/>
      <c r="DH26" s="49"/>
      <c r="DI26" s="49"/>
      <c r="DJ26" s="49"/>
      <c r="DK26" s="49"/>
      <c r="DL26" s="49"/>
      <c r="DM26" s="49"/>
      <c r="DN26" s="49"/>
      <c r="DO26" s="49"/>
      <c r="DP26" s="49"/>
      <c r="DQ26" s="49"/>
      <c r="DR26" s="49"/>
      <c r="DS26" s="49"/>
      <c r="DT26" s="49"/>
      <c r="DU26" s="49"/>
      <c r="DV26" s="49"/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49"/>
      <c r="EO26" s="49"/>
      <c r="EP26" s="49"/>
      <c r="EQ26" s="49"/>
      <c r="ER26" s="49"/>
      <c r="ES26" s="49"/>
      <c r="ET26" s="49"/>
      <c r="EU26" s="49"/>
      <c r="EV26" s="49"/>
      <c r="EW26" s="49"/>
      <c r="EX26" s="49"/>
      <c r="EY26" s="49"/>
      <c r="EZ26" s="49"/>
      <c r="FA26" s="49"/>
      <c r="FB26" s="49"/>
      <c r="FC26" s="49"/>
      <c r="FD26" s="49"/>
      <c r="FE26" s="49"/>
      <c r="FF26" s="49"/>
      <c r="FG26" s="49"/>
      <c r="FH26" s="49"/>
      <c r="FI26" s="49"/>
      <c r="FJ26" s="49"/>
      <c r="FK26" s="49"/>
      <c r="FL26" s="49"/>
      <c r="FM26" s="49"/>
      <c r="FN26" s="49"/>
      <c r="FO26" s="49"/>
      <c r="FP26" s="49"/>
      <c r="FQ26" s="49"/>
      <c r="FR26" s="49"/>
      <c r="FS26" s="49"/>
      <c r="FT26" s="49"/>
      <c r="FU26" s="49"/>
      <c r="FV26" s="49"/>
      <c r="FW26" s="49"/>
      <c r="FX26" s="49"/>
      <c r="FY26" s="49"/>
      <c r="FZ26" s="49"/>
      <c r="GA26" s="49"/>
      <c r="GB26" s="49"/>
      <c r="GC26" s="49"/>
      <c r="GD26" s="49"/>
      <c r="GE26" s="49"/>
      <c r="GF26" s="49"/>
    </row>
    <row r="27" spans="1:188" s="50" customFormat="1" ht="50.1" hidden="1" customHeight="1" x14ac:dyDescent="0.2">
      <c r="A27" s="246"/>
      <c r="B27" s="21" t="s">
        <v>99</v>
      </c>
      <c r="C27" s="21" t="s">
        <v>100</v>
      </c>
      <c r="D27" s="21" t="s">
        <v>101</v>
      </c>
      <c r="E27" s="21" t="s">
        <v>43</v>
      </c>
      <c r="F27" s="21" t="s">
        <v>102</v>
      </c>
      <c r="G27" s="21" t="s">
        <v>103</v>
      </c>
      <c r="H27" s="21" t="s">
        <v>104</v>
      </c>
      <c r="I27" s="22">
        <v>60</v>
      </c>
      <c r="J27" s="22"/>
      <c r="K27" s="22">
        <f t="shared" si="1"/>
        <v>60</v>
      </c>
      <c r="L27" s="118">
        <v>41710</v>
      </c>
      <c r="M27" s="118">
        <v>41769</v>
      </c>
      <c r="N27" s="23"/>
      <c r="O27" s="21"/>
      <c r="P27" s="21"/>
      <c r="Q27" s="119"/>
      <c r="R27" s="120"/>
      <c r="S27" s="120"/>
      <c r="T27" s="121"/>
      <c r="U27" s="121"/>
      <c r="V27" s="121"/>
      <c r="W27" s="122"/>
      <c r="X27" s="122"/>
      <c r="Y27" s="6"/>
      <c r="Z27" s="121"/>
      <c r="AA27" s="123"/>
      <c r="AB27" s="124"/>
      <c r="AC27" s="7"/>
      <c r="AD27" s="7"/>
      <c r="AE27" s="7"/>
      <c r="AF27" s="7"/>
      <c r="AG27" s="61"/>
      <c r="AH27" s="48"/>
      <c r="AI27" s="48"/>
      <c r="AJ27" s="48"/>
      <c r="AK27" s="48"/>
      <c r="AL27" s="48"/>
      <c r="AM27" s="48"/>
      <c r="AN27" s="48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</row>
    <row r="28" spans="1:188" s="50" customFormat="1" ht="50.1" hidden="1" customHeight="1" x14ac:dyDescent="0.2">
      <c r="A28" s="246"/>
      <c r="B28" s="21" t="s">
        <v>99</v>
      </c>
      <c r="C28" s="21" t="s">
        <v>100</v>
      </c>
      <c r="D28" s="21" t="s">
        <v>101</v>
      </c>
      <c r="E28" s="21" t="s">
        <v>43</v>
      </c>
      <c r="F28" s="21" t="s">
        <v>102</v>
      </c>
      <c r="G28" s="21" t="s">
        <v>103</v>
      </c>
      <c r="H28" s="21" t="s">
        <v>104</v>
      </c>
      <c r="I28" s="22">
        <v>60</v>
      </c>
      <c r="J28" s="22"/>
      <c r="K28" s="22">
        <f t="shared" si="1"/>
        <v>60</v>
      </c>
      <c r="L28" s="118">
        <v>41710</v>
      </c>
      <c r="M28" s="118">
        <v>41769</v>
      </c>
      <c r="N28" s="23"/>
      <c r="O28" s="21"/>
      <c r="P28" s="21"/>
      <c r="Q28" s="119"/>
      <c r="R28" s="120"/>
      <c r="S28" s="120"/>
      <c r="T28" s="121"/>
      <c r="U28" s="121"/>
      <c r="V28" s="121"/>
      <c r="W28" s="122"/>
      <c r="X28" s="122"/>
      <c r="Y28" s="6"/>
      <c r="Z28" s="121"/>
      <c r="AA28" s="123"/>
      <c r="AB28" s="124"/>
      <c r="AC28" s="7"/>
      <c r="AD28" s="7"/>
      <c r="AE28" s="7"/>
      <c r="AF28" s="7"/>
      <c r="AG28" s="61"/>
      <c r="AH28" s="48"/>
      <c r="AI28" s="48"/>
      <c r="AJ28" s="48"/>
      <c r="AK28" s="48"/>
      <c r="AL28" s="48"/>
      <c r="AM28" s="48"/>
      <c r="AN28" s="48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</row>
    <row r="29" spans="1:188" s="50" customFormat="1" ht="50.1" hidden="1" customHeight="1" thickBot="1" x14ac:dyDescent="0.25">
      <c r="A29" s="247"/>
      <c r="B29" s="62" t="s">
        <v>99</v>
      </c>
      <c r="C29" s="62" t="s">
        <v>100</v>
      </c>
      <c r="D29" s="62" t="s">
        <v>101</v>
      </c>
      <c r="E29" s="62" t="s">
        <v>43</v>
      </c>
      <c r="F29" s="62" t="s">
        <v>102</v>
      </c>
      <c r="G29" s="62" t="s">
        <v>103</v>
      </c>
      <c r="H29" s="62" t="s">
        <v>104</v>
      </c>
      <c r="I29" s="63">
        <v>60</v>
      </c>
      <c r="J29" s="63"/>
      <c r="K29" s="63">
        <f t="shared" si="1"/>
        <v>60</v>
      </c>
      <c r="L29" s="125">
        <v>41710</v>
      </c>
      <c r="M29" s="125">
        <v>41769</v>
      </c>
      <c r="N29" s="64"/>
      <c r="O29" s="62"/>
      <c r="P29" s="62"/>
      <c r="Q29" s="126"/>
      <c r="R29" s="127"/>
      <c r="S29" s="127"/>
      <c r="T29" s="128"/>
      <c r="U29" s="128"/>
      <c r="V29" s="128"/>
      <c r="W29" s="129"/>
      <c r="X29" s="129"/>
      <c r="Y29" s="65"/>
      <c r="Z29" s="128"/>
      <c r="AA29" s="130"/>
      <c r="AB29" s="131"/>
      <c r="AC29" s="66"/>
      <c r="AD29" s="66"/>
      <c r="AE29" s="66"/>
      <c r="AF29" s="66"/>
      <c r="AG29" s="67"/>
      <c r="AH29" s="48"/>
      <c r="AI29" s="48"/>
      <c r="AJ29" s="48"/>
      <c r="AK29" s="48"/>
      <c r="AL29" s="48"/>
      <c r="AM29" s="48"/>
      <c r="AN29" s="48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</row>
    <row r="30" spans="1:188" s="50" customFormat="1" ht="50.1" customHeight="1" x14ac:dyDescent="0.2">
      <c r="A30" s="245">
        <v>7</v>
      </c>
      <c r="B30" s="33" t="s">
        <v>76</v>
      </c>
      <c r="C30" s="33" t="s">
        <v>77</v>
      </c>
      <c r="D30" s="33" t="s">
        <v>78</v>
      </c>
      <c r="E30" s="33" t="s">
        <v>43</v>
      </c>
      <c r="F30" s="33" t="s">
        <v>79</v>
      </c>
      <c r="G30" s="33" t="s">
        <v>80</v>
      </c>
      <c r="H30" s="33" t="s">
        <v>81</v>
      </c>
      <c r="I30" s="34">
        <v>120</v>
      </c>
      <c r="J30" s="34"/>
      <c r="K30" s="34">
        <f t="shared" si="1"/>
        <v>120</v>
      </c>
      <c r="L30" s="83">
        <v>41717</v>
      </c>
      <c r="M30" s="83">
        <v>41990</v>
      </c>
      <c r="N30" s="35"/>
      <c r="O30" s="33"/>
      <c r="P30" s="33" t="s">
        <v>82</v>
      </c>
      <c r="Q30" s="84">
        <v>75129.42</v>
      </c>
      <c r="R30" s="85">
        <v>302771.7</v>
      </c>
      <c r="S30" s="85"/>
      <c r="T30" s="86"/>
      <c r="U30" s="152"/>
      <c r="V30" s="86"/>
      <c r="W30" s="88"/>
      <c r="X30" s="215" t="s">
        <v>93</v>
      </c>
      <c r="Y30" s="217"/>
      <c r="Z30" s="153">
        <v>75129.42</v>
      </c>
      <c r="AA30" s="91"/>
      <c r="AB30" s="226" t="s">
        <v>94</v>
      </c>
      <c r="AC30" s="37" t="s">
        <v>95</v>
      </c>
      <c r="AD30" s="37" t="s">
        <v>96</v>
      </c>
      <c r="AE30" s="37" t="s">
        <v>97</v>
      </c>
      <c r="AF30" s="37" t="s">
        <v>98</v>
      </c>
      <c r="AG30" s="60"/>
      <c r="AH30" s="48"/>
      <c r="AI30" s="48"/>
      <c r="AJ30" s="48"/>
      <c r="AK30" s="48"/>
      <c r="AL30" s="48"/>
      <c r="AM30" s="48"/>
      <c r="AN30" s="48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  <c r="DX30" s="49"/>
      <c r="DY30" s="49"/>
      <c r="DZ30" s="49"/>
      <c r="EA30" s="49"/>
      <c r="EB30" s="49"/>
      <c r="EC30" s="49"/>
      <c r="ED30" s="49"/>
      <c r="EE30" s="49"/>
      <c r="EF30" s="49"/>
      <c r="EG30" s="49"/>
      <c r="EH30" s="49"/>
      <c r="EI30" s="49"/>
      <c r="EJ30" s="49"/>
      <c r="EK30" s="49"/>
      <c r="EL30" s="49"/>
      <c r="EM30" s="49"/>
      <c r="EN30" s="49"/>
      <c r="EO30" s="49"/>
      <c r="EP30" s="49"/>
      <c r="EQ30" s="49"/>
      <c r="ER30" s="49"/>
      <c r="ES30" s="49"/>
      <c r="ET30" s="49"/>
      <c r="EU30" s="49"/>
      <c r="EV30" s="49"/>
      <c r="EW30" s="49"/>
      <c r="EX30" s="49"/>
      <c r="EY30" s="49"/>
      <c r="EZ30" s="49"/>
      <c r="FA30" s="49"/>
      <c r="FB30" s="49"/>
      <c r="FC30" s="49"/>
      <c r="FD30" s="49"/>
      <c r="FE30" s="49"/>
      <c r="FF30" s="49"/>
      <c r="FG30" s="49"/>
      <c r="FH30" s="49"/>
      <c r="FI30" s="49"/>
      <c r="FJ30" s="49"/>
      <c r="FK30" s="49"/>
      <c r="FL30" s="49"/>
      <c r="FM30" s="49"/>
      <c r="FN30" s="49"/>
      <c r="FO30" s="49"/>
      <c r="FP30" s="49"/>
      <c r="FQ30" s="49"/>
      <c r="FR30" s="49"/>
      <c r="FS30" s="49"/>
      <c r="FT30" s="49"/>
      <c r="FU30" s="49"/>
      <c r="FV30" s="49"/>
      <c r="FW30" s="49"/>
      <c r="FX30" s="49"/>
      <c r="FY30" s="49"/>
      <c r="FZ30" s="49"/>
      <c r="GA30" s="49"/>
      <c r="GB30" s="49"/>
      <c r="GC30" s="49"/>
      <c r="GD30" s="49"/>
      <c r="GE30" s="49"/>
      <c r="GF30" s="49"/>
    </row>
    <row r="31" spans="1:188" s="50" customFormat="1" ht="50.1" customHeight="1" x14ac:dyDescent="0.2">
      <c r="A31" s="246"/>
      <c r="B31" s="17" t="s">
        <v>349</v>
      </c>
      <c r="C31" s="17"/>
      <c r="D31" s="17" t="s">
        <v>350</v>
      </c>
      <c r="E31" s="17" t="s">
        <v>43</v>
      </c>
      <c r="F31" s="17" t="s">
        <v>107</v>
      </c>
      <c r="G31" s="17" t="s">
        <v>351</v>
      </c>
      <c r="H31" s="17" t="s">
        <v>352</v>
      </c>
      <c r="I31" s="18">
        <v>360</v>
      </c>
      <c r="J31" s="18"/>
      <c r="K31" s="18">
        <f t="shared" si="1"/>
        <v>360</v>
      </c>
      <c r="L31" s="92">
        <v>41919</v>
      </c>
      <c r="M31" s="92">
        <v>42457</v>
      </c>
      <c r="N31" s="19"/>
      <c r="O31" s="17"/>
      <c r="P31" s="17" t="s">
        <v>353</v>
      </c>
      <c r="Q31" s="93"/>
      <c r="R31" s="94">
        <v>7660082.29</v>
      </c>
      <c r="S31" s="94">
        <v>3258469.28</v>
      </c>
      <c r="T31" s="95"/>
      <c r="U31" s="208">
        <v>2000000</v>
      </c>
      <c r="V31" s="211">
        <v>2000000</v>
      </c>
      <c r="W31" s="97"/>
      <c r="X31" s="97"/>
      <c r="Y31" s="98" t="s">
        <v>354</v>
      </c>
      <c r="Z31" s="95"/>
      <c r="AA31" s="100">
        <f>R31-SUM(Z31:Z31)</f>
        <v>7660082.29</v>
      </c>
      <c r="AB31" s="222" t="s">
        <v>355</v>
      </c>
      <c r="AC31" s="5" t="s">
        <v>95</v>
      </c>
      <c r="AD31" s="5" t="s">
        <v>114</v>
      </c>
      <c r="AE31" s="5" t="s">
        <v>97</v>
      </c>
      <c r="AF31" s="5" t="s">
        <v>203</v>
      </c>
      <c r="AG31" s="61"/>
      <c r="AH31" s="48"/>
      <c r="AI31" s="48"/>
      <c r="AJ31" s="48"/>
      <c r="AK31" s="48"/>
      <c r="AL31" s="48"/>
      <c r="AM31" s="48"/>
      <c r="AN31" s="48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</row>
    <row r="32" spans="1:188" s="50" customFormat="1" ht="50.1" customHeight="1" thickBot="1" x14ac:dyDescent="0.25">
      <c r="A32" s="247"/>
      <c r="B32" s="38" t="s">
        <v>105</v>
      </c>
      <c r="C32" s="38"/>
      <c r="D32" s="38" t="s">
        <v>106</v>
      </c>
      <c r="E32" s="38" t="s">
        <v>43</v>
      </c>
      <c r="F32" s="38" t="s">
        <v>107</v>
      </c>
      <c r="G32" s="38" t="s">
        <v>108</v>
      </c>
      <c r="H32" s="38" t="s">
        <v>109</v>
      </c>
      <c r="I32" s="39">
        <v>90</v>
      </c>
      <c r="J32" s="39">
        <v>60</v>
      </c>
      <c r="K32" s="39">
        <f t="shared" si="1"/>
        <v>150</v>
      </c>
      <c r="L32" s="101">
        <v>41736</v>
      </c>
      <c r="M32" s="101">
        <v>42369</v>
      </c>
      <c r="N32" s="40"/>
      <c r="O32" s="38"/>
      <c r="P32" s="38" t="s">
        <v>110</v>
      </c>
      <c r="Q32" s="102">
        <v>0</v>
      </c>
      <c r="R32" s="103">
        <v>689340.56</v>
      </c>
      <c r="S32" s="103"/>
      <c r="T32" s="149"/>
      <c r="U32" s="106">
        <v>689340.56</v>
      </c>
      <c r="V32" s="105"/>
      <c r="W32" s="107"/>
      <c r="X32" s="107" t="s">
        <v>111</v>
      </c>
      <c r="Y32" s="108" t="s">
        <v>112</v>
      </c>
      <c r="Z32" s="150">
        <v>206687.54</v>
      </c>
      <c r="AA32" s="110" t="e">
        <f>R32-Z32-Z33-#REF!</f>
        <v>#REF!</v>
      </c>
      <c r="AB32" s="151" t="s">
        <v>113</v>
      </c>
      <c r="AC32" s="42" t="s">
        <v>95</v>
      </c>
      <c r="AD32" s="42" t="s">
        <v>114</v>
      </c>
      <c r="AE32" s="42" t="s">
        <v>115</v>
      </c>
      <c r="AF32" s="42" t="s">
        <v>116</v>
      </c>
      <c r="AG32" s="67"/>
      <c r="AH32" s="48"/>
      <c r="AI32" s="48"/>
      <c r="AJ32" s="48"/>
      <c r="AK32" s="48"/>
      <c r="AL32" s="48"/>
      <c r="AM32" s="48"/>
      <c r="AN32" s="48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</row>
    <row r="33" spans="1:188" s="50" customFormat="1" ht="50.1" hidden="1" customHeight="1" x14ac:dyDescent="0.2">
      <c r="A33" s="245">
        <v>8</v>
      </c>
      <c r="B33" s="33" t="s">
        <v>120</v>
      </c>
      <c r="C33" s="33" t="s">
        <v>121</v>
      </c>
      <c r="D33" s="33" t="s">
        <v>122</v>
      </c>
      <c r="E33" s="33" t="s">
        <v>43</v>
      </c>
      <c r="F33" s="33" t="s">
        <v>123</v>
      </c>
      <c r="G33" s="33" t="s">
        <v>124</v>
      </c>
      <c r="H33" s="33" t="s">
        <v>125</v>
      </c>
      <c r="I33" s="34">
        <v>90</v>
      </c>
      <c r="J33" s="34">
        <v>60</v>
      </c>
      <c r="K33" s="34">
        <f t="shared" si="1"/>
        <v>150</v>
      </c>
      <c r="L33" s="83">
        <v>41754</v>
      </c>
      <c r="M33" s="83">
        <v>42001</v>
      </c>
      <c r="N33" s="35"/>
      <c r="O33" s="33"/>
      <c r="P33" s="33" t="s">
        <v>126</v>
      </c>
      <c r="Q33" s="84">
        <v>0</v>
      </c>
      <c r="R33" s="85">
        <v>1477893.95</v>
      </c>
      <c r="S33" s="85"/>
      <c r="T33" s="86"/>
      <c r="U33" s="152">
        <v>1477893.95</v>
      </c>
      <c r="V33" s="153"/>
      <c r="W33" s="88"/>
      <c r="X33" s="88" t="s">
        <v>127</v>
      </c>
      <c r="Y33" s="89" t="s">
        <v>49</v>
      </c>
      <c r="Z33" s="90">
        <v>959109.74</v>
      </c>
      <c r="AA33" s="91">
        <f>R33-Z33-Z34</f>
        <v>1637.1899999999441</v>
      </c>
      <c r="AB33" s="154" t="s">
        <v>128</v>
      </c>
      <c r="AC33" s="37" t="s">
        <v>129</v>
      </c>
      <c r="AD33" s="37" t="s">
        <v>130</v>
      </c>
      <c r="AE33" s="37" t="s">
        <v>97</v>
      </c>
      <c r="AF33" s="37" t="s">
        <v>131</v>
      </c>
      <c r="AG33" s="60"/>
      <c r="AH33" s="48"/>
      <c r="AI33" s="48"/>
      <c r="AJ33" s="48"/>
      <c r="AK33" s="48"/>
      <c r="AL33" s="48"/>
      <c r="AM33" s="48"/>
      <c r="AN33" s="48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DC33" s="49"/>
      <c r="DD33" s="49"/>
      <c r="DE33" s="49"/>
      <c r="DF33" s="49"/>
      <c r="DG33" s="49"/>
      <c r="DH33" s="49"/>
      <c r="DI33" s="49"/>
      <c r="DJ33" s="49"/>
      <c r="DK33" s="49"/>
      <c r="DL33" s="49"/>
      <c r="DM33" s="49"/>
      <c r="DN33" s="49"/>
      <c r="DO33" s="49"/>
      <c r="DP33" s="49"/>
      <c r="DQ33" s="49"/>
      <c r="DR33" s="49"/>
      <c r="DS33" s="49"/>
      <c r="DT33" s="49"/>
      <c r="DU33" s="49"/>
      <c r="DV33" s="49"/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49"/>
      <c r="EO33" s="49"/>
      <c r="EP33" s="49"/>
      <c r="EQ33" s="49"/>
      <c r="ER33" s="49"/>
      <c r="ES33" s="49"/>
      <c r="ET33" s="49"/>
      <c r="EU33" s="49"/>
      <c r="EV33" s="49"/>
      <c r="EW33" s="49"/>
      <c r="EX33" s="49"/>
      <c r="EY33" s="49"/>
      <c r="EZ33" s="49"/>
      <c r="FA33" s="49"/>
      <c r="FB33" s="49"/>
      <c r="FC33" s="49"/>
      <c r="FD33" s="49"/>
      <c r="FE33" s="49"/>
      <c r="FF33" s="49"/>
      <c r="FG33" s="49"/>
      <c r="FH33" s="49"/>
      <c r="FI33" s="49"/>
      <c r="FJ33" s="49"/>
      <c r="FK33" s="49"/>
      <c r="FL33" s="49"/>
      <c r="FM33" s="49"/>
      <c r="FN33" s="49"/>
      <c r="FO33" s="49"/>
      <c r="FP33" s="49"/>
      <c r="FQ33" s="49"/>
      <c r="FR33" s="49"/>
      <c r="FS33" s="49"/>
      <c r="FT33" s="49"/>
      <c r="FU33" s="49"/>
      <c r="FV33" s="49"/>
      <c r="FW33" s="49"/>
      <c r="FX33" s="49"/>
      <c r="FY33" s="49"/>
      <c r="FZ33" s="49"/>
      <c r="GA33" s="49"/>
      <c r="GB33" s="49"/>
      <c r="GC33" s="49"/>
      <c r="GD33" s="49"/>
      <c r="GE33" s="49"/>
      <c r="GF33" s="49"/>
    </row>
    <row r="34" spans="1:188" s="50" customFormat="1" ht="50.1" hidden="1" customHeight="1" x14ac:dyDescent="0.2">
      <c r="A34" s="246"/>
      <c r="B34" s="17" t="s">
        <v>120</v>
      </c>
      <c r="C34" s="17" t="s">
        <v>121</v>
      </c>
      <c r="D34" s="17" t="s">
        <v>122</v>
      </c>
      <c r="E34" s="17" t="s">
        <v>43</v>
      </c>
      <c r="F34" s="17" t="s">
        <v>123</v>
      </c>
      <c r="G34" s="17" t="s">
        <v>124</v>
      </c>
      <c r="H34" s="17" t="s">
        <v>125</v>
      </c>
      <c r="I34" s="18">
        <v>90</v>
      </c>
      <c r="J34" s="18">
        <v>60</v>
      </c>
      <c r="K34" s="18">
        <f t="shared" si="1"/>
        <v>150</v>
      </c>
      <c r="L34" s="92">
        <v>41754</v>
      </c>
      <c r="M34" s="92">
        <v>42001</v>
      </c>
      <c r="N34" s="19"/>
      <c r="O34" s="17"/>
      <c r="P34" s="17" t="s">
        <v>126</v>
      </c>
      <c r="Q34" s="93">
        <v>0</v>
      </c>
      <c r="R34" s="94">
        <v>1477893.95</v>
      </c>
      <c r="S34" s="94"/>
      <c r="T34" s="95"/>
      <c r="U34" s="133"/>
      <c r="V34" s="134"/>
      <c r="W34" s="97"/>
      <c r="X34" s="97" t="s">
        <v>132</v>
      </c>
      <c r="Y34" s="98" t="s">
        <v>133</v>
      </c>
      <c r="Z34" s="99">
        <v>517147.02</v>
      </c>
      <c r="AA34" s="100"/>
      <c r="AB34" s="155" t="s">
        <v>128</v>
      </c>
      <c r="AC34" s="5" t="s">
        <v>129</v>
      </c>
      <c r="AD34" s="5" t="s">
        <v>130</v>
      </c>
      <c r="AE34" s="5" t="s">
        <v>97</v>
      </c>
      <c r="AF34" s="5" t="s">
        <v>131</v>
      </c>
      <c r="AG34" s="61"/>
      <c r="AH34" s="48"/>
      <c r="AI34" s="48"/>
      <c r="AJ34" s="48"/>
      <c r="AK34" s="48"/>
      <c r="AL34" s="48"/>
      <c r="AM34" s="48"/>
      <c r="AN34" s="48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DC34" s="49"/>
      <c r="DD34" s="49"/>
      <c r="DE34" s="49"/>
      <c r="DF34" s="49"/>
      <c r="DG34" s="49"/>
      <c r="DH34" s="49"/>
      <c r="DI34" s="49"/>
      <c r="DJ34" s="49"/>
      <c r="DK34" s="49"/>
      <c r="DL34" s="49"/>
      <c r="DM34" s="49"/>
      <c r="DN34" s="49"/>
      <c r="DO34" s="49"/>
      <c r="DP34" s="49"/>
      <c r="DQ34" s="49"/>
      <c r="DR34" s="49"/>
      <c r="DS34" s="49"/>
      <c r="DT34" s="49"/>
      <c r="DU34" s="49"/>
      <c r="DV34" s="49"/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49"/>
      <c r="EO34" s="49"/>
      <c r="EP34" s="49"/>
      <c r="EQ34" s="49"/>
      <c r="ER34" s="49"/>
      <c r="ES34" s="49"/>
      <c r="ET34" s="49"/>
      <c r="EU34" s="49"/>
      <c r="EV34" s="49"/>
      <c r="EW34" s="49"/>
      <c r="EX34" s="49"/>
      <c r="EY34" s="49"/>
      <c r="EZ34" s="49"/>
      <c r="FA34" s="49"/>
      <c r="FB34" s="49"/>
      <c r="FC34" s="49"/>
      <c r="FD34" s="49"/>
      <c r="FE34" s="49"/>
      <c r="FF34" s="49"/>
      <c r="FG34" s="49"/>
      <c r="FH34" s="49"/>
      <c r="FI34" s="49"/>
      <c r="FJ34" s="49"/>
      <c r="FK34" s="49"/>
      <c r="FL34" s="49"/>
      <c r="FM34" s="49"/>
      <c r="FN34" s="49"/>
      <c r="FO34" s="49"/>
      <c r="FP34" s="49"/>
      <c r="FQ34" s="49"/>
      <c r="FR34" s="49"/>
      <c r="FS34" s="49"/>
      <c r="FT34" s="49"/>
      <c r="FU34" s="49"/>
      <c r="FV34" s="49"/>
      <c r="FW34" s="49"/>
      <c r="FX34" s="49"/>
      <c r="FY34" s="49"/>
      <c r="FZ34" s="49"/>
      <c r="GA34" s="49"/>
      <c r="GB34" s="49"/>
      <c r="GC34" s="49"/>
      <c r="GD34" s="49"/>
      <c r="GE34" s="49"/>
      <c r="GF34" s="49"/>
    </row>
    <row r="35" spans="1:188" s="50" customFormat="1" ht="50.1" hidden="1" customHeight="1" x14ac:dyDescent="0.2">
      <c r="A35" s="246"/>
      <c r="B35" s="17" t="s">
        <v>120</v>
      </c>
      <c r="C35" s="17" t="s">
        <v>121</v>
      </c>
      <c r="D35" s="17" t="s">
        <v>122</v>
      </c>
      <c r="E35" s="17" t="s">
        <v>43</v>
      </c>
      <c r="F35" s="17" t="s">
        <v>123</v>
      </c>
      <c r="G35" s="17" t="s">
        <v>124</v>
      </c>
      <c r="H35" s="17" t="s">
        <v>125</v>
      </c>
      <c r="I35" s="18">
        <v>90</v>
      </c>
      <c r="J35" s="18">
        <v>60</v>
      </c>
      <c r="K35" s="18">
        <f t="shared" si="1"/>
        <v>150</v>
      </c>
      <c r="L35" s="92">
        <v>41754</v>
      </c>
      <c r="M35" s="92">
        <v>42001</v>
      </c>
      <c r="N35" s="19"/>
      <c r="O35" s="17"/>
      <c r="P35" s="17" t="s">
        <v>126</v>
      </c>
      <c r="Q35" s="93">
        <v>0</v>
      </c>
      <c r="R35" s="94">
        <v>1477893.95</v>
      </c>
      <c r="S35" s="94"/>
      <c r="T35" s="95"/>
      <c r="U35" s="95"/>
      <c r="V35" s="134">
        <v>1637.19</v>
      </c>
      <c r="W35" s="97"/>
      <c r="X35" s="97"/>
      <c r="Y35" s="98" t="s">
        <v>134</v>
      </c>
      <c r="Z35" s="95"/>
      <c r="AA35" s="100"/>
      <c r="AB35" s="155" t="s">
        <v>135</v>
      </c>
      <c r="AC35" s="5" t="s">
        <v>129</v>
      </c>
      <c r="AD35" s="5" t="s">
        <v>130</v>
      </c>
      <c r="AE35" s="5" t="s">
        <v>97</v>
      </c>
      <c r="AF35" s="5" t="s">
        <v>131</v>
      </c>
      <c r="AG35" s="61"/>
      <c r="AH35" s="48"/>
      <c r="AI35" s="48"/>
      <c r="AJ35" s="48"/>
      <c r="AK35" s="48"/>
      <c r="AL35" s="48"/>
      <c r="AM35" s="48"/>
      <c r="AN35" s="48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49"/>
      <c r="EO35" s="49"/>
      <c r="EP35" s="49"/>
      <c r="EQ35" s="49"/>
      <c r="ER35" s="49"/>
      <c r="ES35" s="49"/>
      <c r="ET35" s="49"/>
      <c r="EU35" s="49"/>
      <c r="EV35" s="49"/>
      <c r="EW35" s="49"/>
      <c r="EX35" s="49"/>
      <c r="EY35" s="49"/>
      <c r="EZ35" s="49"/>
      <c r="FA35" s="49"/>
      <c r="FB35" s="49"/>
      <c r="FC35" s="49"/>
      <c r="FD35" s="49"/>
      <c r="FE35" s="49"/>
      <c r="FF35" s="49"/>
      <c r="FG35" s="49"/>
      <c r="FH35" s="49"/>
      <c r="FI35" s="49"/>
      <c r="FJ35" s="49"/>
      <c r="FK35" s="49"/>
      <c r="FL35" s="49"/>
      <c r="FM35" s="49"/>
      <c r="FN35" s="49"/>
      <c r="FO35" s="49"/>
      <c r="FP35" s="49"/>
      <c r="FQ35" s="49"/>
      <c r="FR35" s="49"/>
      <c r="FS35" s="49"/>
      <c r="FT35" s="49"/>
      <c r="FU35" s="49"/>
      <c r="FV35" s="49"/>
      <c r="FW35" s="49"/>
      <c r="FX35" s="49"/>
      <c r="FY35" s="49"/>
      <c r="FZ35" s="49"/>
      <c r="GA35" s="49"/>
      <c r="GB35" s="49"/>
      <c r="GC35" s="49"/>
      <c r="GD35" s="49"/>
      <c r="GE35" s="49"/>
      <c r="GF35" s="49"/>
    </row>
    <row r="36" spans="1:188" s="50" customFormat="1" ht="50.1" hidden="1" customHeight="1" thickBot="1" x14ac:dyDescent="0.25">
      <c r="A36" s="247"/>
      <c r="B36" s="38" t="s">
        <v>120</v>
      </c>
      <c r="C36" s="38" t="s">
        <v>121</v>
      </c>
      <c r="D36" s="38" t="s">
        <v>122</v>
      </c>
      <c r="E36" s="38" t="s">
        <v>43</v>
      </c>
      <c r="F36" s="38" t="s">
        <v>123</v>
      </c>
      <c r="G36" s="38" t="s">
        <v>124</v>
      </c>
      <c r="H36" s="38" t="s">
        <v>125</v>
      </c>
      <c r="I36" s="39">
        <v>90</v>
      </c>
      <c r="J36" s="39">
        <v>60</v>
      </c>
      <c r="K36" s="39">
        <f t="shared" si="1"/>
        <v>150</v>
      </c>
      <c r="L36" s="101">
        <v>41754</v>
      </c>
      <c r="M36" s="101">
        <v>42001</v>
      </c>
      <c r="N36" s="40"/>
      <c r="O36" s="38"/>
      <c r="P36" s="38" t="s">
        <v>126</v>
      </c>
      <c r="Q36" s="102">
        <v>0</v>
      </c>
      <c r="R36" s="103">
        <v>1477893.95</v>
      </c>
      <c r="S36" s="103"/>
      <c r="T36" s="104">
        <v>141752.53</v>
      </c>
      <c r="U36" s="105"/>
      <c r="V36" s="105"/>
      <c r="W36" s="107"/>
      <c r="X36" s="107" t="s">
        <v>136</v>
      </c>
      <c r="Y36" s="108" t="s">
        <v>112</v>
      </c>
      <c r="Z36" s="109"/>
      <c r="AA36" s="110"/>
      <c r="AB36" s="156" t="s">
        <v>137</v>
      </c>
      <c r="AC36" s="42" t="s">
        <v>129</v>
      </c>
      <c r="AD36" s="42" t="s">
        <v>130</v>
      </c>
      <c r="AE36" s="42" t="s">
        <v>97</v>
      </c>
      <c r="AF36" s="42" t="s">
        <v>54</v>
      </c>
      <c r="AG36" s="67"/>
      <c r="AH36" s="48"/>
      <c r="AI36" s="48"/>
      <c r="AJ36" s="48"/>
      <c r="AK36" s="48"/>
      <c r="AL36" s="48"/>
      <c r="AM36" s="48"/>
      <c r="AN36" s="48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DC36" s="49"/>
      <c r="DD36" s="49"/>
      <c r="DE36" s="49"/>
      <c r="DF36" s="49"/>
      <c r="DG36" s="49"/>
      <c r="DH36" s="49"/>
      <c r="DI36" s="49"/>
      <c r="DJ36" s="49"/>
      <c r="DK36" s="49"/>
      <c r="DL36" s="49"/>
      <c r="DM36" s="49"/>
      <c r="DN36" s="49"/>
      <c r="DO36" s="49"/>
      <c r="DP36" s="49"/>
      <c r="DQ36" s="49"/>
      <c r="DR36" s="49"/>
      <c r="DS36" s="49"/>
      <c r="DT36" s="49"/>
      <c r="DU36" s="49"/>
      <c r="DV36" s="49"/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</row>
    <row r="37" spans="1:188" s="50" customFormat="1" ht="50.1" hidden="1" customHeight="1" x14ac:dyDescent="0.2">
      <c r="A37" s="245">
        <v>9</v>
      </c>
      <c r="B37" s="33" t="s">
        <v>138</v>
      </c>
      <c r="C37" s="33" t="s">
        <v>41</v>
      </c>
      <c r="D37" s="33" t="s">
        <v>139</v>
      </c>
      <c r="E37" s="33" t="s">
        <v>43</v>
      </c>
      <c r="F37" s="33" t="s">
        <v>140</v>
      </c>
      <c r="G37" s="33" t="s">
        <v>141</v>
      </c>
      <c r="H37" s="33" t="s">
        <v>142</v>
      </c>
      <c r="I37" s="34">
        <v>90</v>
      </c>
      <c r="J37" s="34"/>
      <c r="K37" s="34">
        <f t="shared" si="1"/>
        <v>90</v>
      </c>
      <c r="L37" s="83">
        <v>41764</v>
      </c>
      <c r="M37" s="83">
        <v>41853</v>
      </c>
      <c r="N37" s="35"/>
      <c r="O37" s="33"/>
      <c r="P37" s="33" t="s">
        <v>143</v>
      </c>
      <c r="Q37" s="84"/>
      <c r="R37" s="85">
        <v>5652960.7699999996</v>
      </c>
      <c r="S37" s="85"/>
      <c r="T37" s="86"/>
      <c r="U37" s="87">
        <v>5652960.7699999996</v>
      </c>
      <c r="V37" s="86"/>
      <c r="W37" s="86"/>
      <c r="X37" s="86" t="s">
        <v>144</v>
      </c>
      <c r="Y37" s="86" t="s">
        <v>85</v>
      </c>
      <c r="Z37" s="86">
        <v>1943060.58</v>
      </c>
      <c r="AA37" s="87" t="e">
        <f>R37-Z37-Z38-Z39-#REF!-#REF!</f>
        <v>#REF!</v>
      </c>
      <c r="AB37" s="87" t="s">
        <v>145</v>
      </c>
      <c r="AC37" s="37" t="s">
        <v>146</v>
      </c>
      <c r="AD37" s="37" t="s">
        <v>147</v>
      </c>
      <c r="AE37" s="37" t="s">
        <v>53</v>
      </c>
      <c r="AF37" s="37" t="s">
        <v>64</v>
      </c>
      <c r="AG37" s="60"/>
      <c r="AH37" s="48"/>
      <c r="AI37" s="48"/>
      <c r="AJ37" s="48"/>
      <c r="AK37" s="48"/>
      <c r="AL37" s="48"/>
      <c r="AM37" s="48"/>
      <c r="AN37" s="48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DC37" s="49"/>
      <c r="DD37" s="49"/>
      <c r="DE37" s="49"/>
      <c r="DF37" s="49"/>
      <c r="DG37" s="49"/>
      <c r="DH37" s="49"/>
      <c r="DI37" s="49"/>
      <c r="DJ37" s="49"/>
      <c r="DK37" s="49"/>
      <c r="DL37" s="49"/>
      <c r="DM37" s="49"/>
      <c r="DN37" s="49"/>
      <c r="DO37" s="49"/>
      <c r="DP37" s="49"/>
      <c r="DQ37" s="49"/>
      <c r="DR37" s="49"/>
      <c r="DS37" s="49"/>
      <c r="DT37" s="49"/>
      <c r="DU37" s="49"/>
      <c r="DV37" s="49"/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49"/>
      <c r="EO37" s="49"/>
      <c r="EP37" s="49"/>
      <c r="EQ37" s="49"/>
      <c r="ER37" s="49"/>
      <c r="ES37" s="49"/>
      <c r="ET37" s="49"/>
      <c r="EU37" s="49"/>
      <c r="EV37" s="49"/>
      <c r="EW37" s="49"/>
      <c r="EX37" s="49"/>
      <c r="EY37" s="49"/>
      <c r="EZ37" s="49"/>
      <c r="FA37" s="49"/>
      <c r="FB37" s="49"/>
      <c r="FC37" s="49"/>
      <c r="FD37" s="49"/>
      <c r="FE37" s="49"/>
      <c r="FF37" s="49"/>
      <c r="FG37" s="49"/>
      <c r="FH37" s="49"/>
      <c r="FI37" s="49"/>
      <c r="FJ37" s="49"/>
      <c r="FK37" s="49"/>
      <c r="FL37" s="49"/>
      <c r="FM37" s="49"/>
      <c r="FN37" s="49"/>
      <c r="FO37" s="49"/>
      <c r="FP37" s="49"/>
      <c r="FQ37" s="49"/>
      <c r="FR37" s="49"/>
      <c r="FS37" s="49"/>
      <c r="FT37" s="49"/>
      <c r="FU37" s="49"/>
      <c r="FV37" s="49"/>
      <c r="FW37" s="49"/>
      <c r="FX37" s="49"/>
      <c r="FY37" s="49"/>
      <c r="FZ37" s="49"/>
      <c r="GA37" s="49"/>
      <c r="GB37" s="49"/>
      <c r="GC37" s="49"/>
      <c r="GD37" s="49"/>
      <c r="GE37" s="49"/>
      <c r="GF37" s="49"/>
    </row>
    <row r="38" spans="1:188" s="50" customFormat="1" ht="50.1" hidden="1" customHeight="1" x14ac:dyDescent="0.2">
      <c r="A38" s="246"/>
      <c r="B38" s="17" t="s">
        <v>138</v>
      </c>
      <c r="C38" s="17" t="s">
        <v>41</v>
      </c>
      <c r="D38" s="17" t="s">
        <v>139</v>
      </c>
      <c r="E38" s="17" t="s">
        <v>43</v>
      </c>
      <c r="F38" s="17" t="s">
        <v>140</v>
      </c>
      <c r="G38" s="17" t="s">
        <v>141</v>
      </c>
      <c r="H38" s="17" t="s">
        <v>142</v>
      </c>
      <c r="I38" s="18">
        <v>90</v>
      </c>
      <c r="J38" s="18"/>
      <c r="K38" s="18">
        <f t="shared" si="1"/>
        <v>90</v>
      </c>
      <c r="L38" s="92">
        <v>41764</v>
      </c>
      <c r="M38" s="92">
        <v>41853</v>
      </c>
      <c r="N38" s="19"/>
      <c r="O38" s="17"/>
      <c r="P38" s="17" t="s">
        <v>143</v>
      </c>
      <c r="Q38" s="93"/>
      <c r="R38" s="94">
        <v>5652960.7699999996</v>
      </c>
      <c r="S38" s="94"/>
      <c r="T38" s="95"/>
      <c r="U38" s="96"/>
      <c r="V38" s="95"/>
      <c r="W38" s="95"/>
      <c r="X38" s="95" t="s">
        <v>148</v>
      </c>
      <c r="Y38" s="95" t="s">
        <v>149</v>
      </c>
      <c r="Z38" s="95">
        <v>1952243.55</v>
      </c>
      <c r="AA38" s="96"/>
      <c r="AB38" s="96" t="s">
        <v>145</v>
      </c>
      <c r="AC38" s="5" t="s">
        <v>146</v>
      </c>
      <c r="AD38" s="5" t="s">
        <v>147</v>
      </c>
      <c r="AE38" s="5" t="s">
        <v>53</v>
      </c>
      <c r="AF38" s="5" t="s">
        <v>64</v>
      </c>
      <c r="AG38" s="61"/>
      <c r="AH38" s="48"/>
      <c r="AI38" s="48"/>
      <c r="AJ38" s="48"/>
      <c r="AK38" s="48"/>
      <c r="AL38" s="48"/>
      <c r="AM38" s="48"/>
      <c r="AN38" s="48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DC38" s="49"/>
      <c r="DD38" s="49"/>
      <c r="DE38" s="49"/>
      <c r="DF38" s="49"/>
      <c r="DG38" s="49"/>
      <c r="DH38" s="49"/>
      <c r="DI38" s="49"/>
      <c r="DJ38" s="49"/>
      <c r="DK38" s="49"/>
      <c r="DL38" s="49"/>
      <c r="DM38" s="49"/>
      <c r="DN38" s="49"/>
      <c r="DO38" s="49"/>
      <c r="DP38" s="49"/>
      <c r="DQ38" s="49"/>
      <c r="DR38" s="49"/>
      <c r="DS38" s="49"/>
      <c r="DT38" s="49"/>
      <c r="DU38" s="49"/>
      <c r="DV38" s="49"/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9"/>
      <c r="ET38" s="49"/>
      <c r="EU38" s="49"/>
      <c r="EV38" s="49"/>
      <c r="EW38" s="49"/>
      <c r="EX38" s="49"/>
      <c r="EY38" s="49"/>
      <c r="EZ38" s="49"/>
      <c r="FA38" s="49"/>
      <c r="FB38" s="49"/>
      <c r="FC38" s="49"/>
      <c r="FD38" s="49"/>
      <c r="FE38" s="49"/>
      <c r="FF38" s="49"/>
      <c r="FG38" s="49"/>
      <c r="FH38" s="49"/>
      <c r="FI38" s="49"/>
      <c r="FJ38" s="49"/>
      <c r="FK38" s="49"/>
      <c r="FL38" s="49"/>
      <c r="FM38" s="49"/>
      <c r="FN38" s="49"/>
      <c r="FO38" s="49"/>
      <c r="FP38" s="49"/>
      <c r="FQ38" s="49"/>
      <c r="FR38" s="49"/>
      <c r="FS38" s="49"/>
      <c r="FT38" s="49"/>
      <c r="FU38" s="49"/>
      <c r="FV38" s="49"/>
      <c r="FW38" s="49"/>
      <c r="FX38" s="49"/>
      <c r="FY38" s="49"/>
      <c r="FZ38" s="49"/>
      <c r="GA38" s="49"/>
      <c r="GB38" s="49"/>
      <c r="GC38" s="49"/>
      <c r="GD38" s="49"/>
      <c r="GE38" s="49"/>
      <c r="GF38" s="49"/>
    </row>
    <row r="39" spans="1:188" s="50" customFormat="1" ht="50.1" hidden="1" customHeight="1" x14ac:dyDescent="0.2">
      <c r="A39" s="246"/>
      <c r="B39" s="17" t="s">
        <v>138</v>
      </c>
      <c r="C39" s="17" t="s">
        <v>41</v>
      </c>
      <c r="D39" s="17" t="s">
        <v>139</v>
      </c>
      <c r="E39" s="17" t="s">
        <v>43</v>
      </c>
      <c r="F39" s="17" t="s">
        <v>140</v>
      </c>
      <c r="G39" s="17" t="s">
        <v>141</v>
      </c>
      <c r="H39" s="17" t="s">
        <v>142</v>
      </c>
      <c r="I39" s="18">
        <v>90</v>
      </c>
      <c r="J39" s="18"/>
      <c r="K39" s="18">
        <f t="shared" si="1"/>
        <v>90</v>
      </c>
      <c r="L39" s="92">
        <v>41764</v>
      </c>
      <c r="M39" s="92">
        <v>41853</v>
      </c>
      <c r="N39" s="19"/>
      <c r="O39" s="17"/>
      <c r="P39" s="17" t="s">
        <v>143</v>
      </c>
      <c r="Q39" s="93"/>
      <c r="R39" s="94">
        <v>5652960.7699999996</v>
      </c>
      <c r="S39" s="94"/>
      <c r="T39" s="95"/>
      <c r="U39" s="96"/>
      <c r="V39" s="95"/>
      <c r="W39" s="95"/>
      <c r="X39" s="95" t="s">
        <v>150</v>
      </c>
      <c r="Y39" s="95" t="s">
        <v>151</v>
      </c>
      <c r="Z39" s="95">
        <v>772317.24</v>
      </c>
      <c r="AA39" s="96"/>
      <c r="AB39" s="96" t="s">
        <v>145</v>
      </c>
      <c r="AC39" s="5" t="s">
        <v>146</v>
      </c>
      <c r="AD39" s="5" t="s">
        <v>147</v>
      </c>
      <c r="AE39" s="5" t="s">
        <v>53</v>
      </c>
      <c r="AF39" s="5" t="s">
        <v>64</v>
      </c>
      <c r="AG39" s="61"/>
      <c r="AH39" s="48"/>
      <c r="AI39" s="48"/>
      <c r="AJ39" s="48"/>
      <c r="AK39" s="48"/>
      <c r="AL39" s="48"/>
      <c r="AM39" s="48"/>
      <c r="AN39" s="48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DC39" s="49"/>
      <c r="DD39" s="49"/>
      <c r="DE39" s="49"/>
      <c r="DF39" s="49"/>
      <c r="DG39" s="49"/>
      <c r="DH39" s="49"/>
      <c r="DI39" s="49"/>
      <c r="DJ39" s="49"/>
      <c r="DK39" s="49"/>
      <c r="DL39" s="49"/>
      <c r="DM39" s="49"/>
      <c r="DN39" s="49"/>
      <c r="DO39" s="49"/>
      <c r="DP39" s="49"/>
      <c r="DQ39" s="49"/>
      <c r="DR39" s="49"/>
      <c r="DS39" s="49"/>
      <c r="DT39" s="49"/>
      <c r="DU39" s="49"/>
      <c r="DV39" s="49"/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9"/>
      <c r="ET39" s="49"/>
      <c r="EU39" s="49"/>
      <c r="EV39" s="49"/>
      <c r="EW39" s="49"/>
      <c r="EX39" s="49"/>
      <c r="EY39" s="49"/>
      <c r="EZ39" s="49"/>
      <c r="FA39" s="49"/>
      <c r="FB39" s="49"/>
      <c r="FC39" s="49"/>
      <c r="FD39" s="49"/>
      <c r="FE39" s="49"/>
      <c r="FF39" s="49"/>
      <c r="FG39" s="49"/>
      <c r="FH39" s="49"/>
      <c r="FI39" s="49"/>
      <c r="FJ39" s="49"/>
      <c r="FK39" s="49"/>
      <c r="FL39" s="49"/>
      <c r="FM39" s="49"/>
      <c r="FN39" s="49"/>
      <c r="FO39" s="49"/>
      <c r="FP39" s="49"/>
      <c r="FQ39" s="49"/>
      <c r="FR39" s="49"/>
      <c r="FS39" s="49"/>
      <c r="FT39" s="49"/>
      <c r="FU39" s="49"/>
      <c r="FV39" s="49"/>
      <c r="FW39" s="49"/>
      <c r="FX39" s="49"/>
      <c r="FY39" s="49"/>
      <c r="FZ39" s="49"/>
      <c r="GA39" s="49"/>
      <c r="GB39" s="49"/>
      <c r="GC39" s="49"/>
      <c r="GD39" s="49"/>
      <c r="GE39" s="49"/>
      <c r="GF39" s="49"/>
    </row>
    <row r="40" spans="1:188" s="50" customFormat="1" ht="50.1" hidden="1" customHeight="1" thickBot="1" x14ac:dyDescent="0.25">
      <c r="A40" s="247"/>
      <c r="B40" s="38" t="s">
        <v>138</v>
      </c>
      <c r="C40" s="38" t="s">
        <v>41</v>
      </c>
      <c r="D40" s="38" t="s">
        <v>139</v>
      </c>
      <c r="E40" s="38" t="s">
        <v>43</v>
      </c>
      <c r="F40" s="38" t="s">
        <v>140</v>
      </c>
      <c r="G40" s="38" t="s">
        <v>141</v>
      </c>
      <c r="H40" s="38" t="s">
        <v>142</v>
      </c>
      <c r="I40" s="39">
        <v>90</v>
      </c>
      <c r="J40" s="39"/>
      <c r="K40" s="39">
        <f t="shared" si="1"/>
        <v>90</v>
      </c>
      <c r="L40" s="101">
        <v>41764</v>
      </c>
      <c r="M40" s="101">
        <v>41853</v>
      </c>
      <c r="N40" s="40"/>
      <c r="O40" s="38"/>
      <c r="P40" s="38" t="s">
        <v>143</v>
      </c>
      <c r="Q40" s="102"/>
      <c r="R40" s="103">
        <v>5652960.7699999996</v>
      </c>
      <c r="S40" s="103"/>
      <c r="T40" s="105"/>
      <c r="U40" s="105"/>
      <c r="V40" s="105">
        <v>985339.4</v>
      </c>
      <c r="W40" s="105"/>
      <c r="X40" s="105"/>
      <c r="Y40" s="105" t="s">
        <v>134</v>
      </c>
      <c r="Z40" s="105"/>
      <c r="AA40" s="106"/>
      <c r="AB40" s="105" t="s">
        <v>152</v>
      </c>
      <c r="AC40" s="42" t="s">
        <v>146</v>
      </c>
      <c r="AD40" s="42" t="s">
        <v>147</v>
      </c>
      <c r="AE40" s="42" t="s">
        <v>53</v>
      </c>
      <c r="AF40" s="42" t="s">
        <v>64</v>
      </c>
      <c r="AG40" s="67"/>
      <c r="AH40" s="48"/>
      <c r="AI40" s="48"/>
      <c r="AJ40" s="48"/>
      <c r="AK40" s="48"/>
      <c r="AL40" s="48"/>
      <c r="AM40" s="48"/>
      <c r="AN40" s="48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DC40" s="49"/>
      <c r="DD40" s="49"/>
      <c r="DE40" s="49"/>
      <c r="DF40" s="49"/>
      <c r="DG40" s="49"/>
      <c r="DH40" s="49"/>
      <c r="DI40" s="49"/>
      <c r="DJ40" s="49"/>
      <c r="DK40" s="49"/>
      <c r="DL40" s="49"/>
      <c r="DM40" s="49"/>
      <c r="DN40" s="49"/>
      <c r="DO40" s="49"/>
      <c r="DP40" s="49"/>
      <c r="DQ40" s="49"/>
      <c r="DR40" s="49"/>
      <c r="DS40" s="49"/>
      <c r="DT40" s="49"/>
      <c r="DU40" s="49"/>
      <c r="DV40" s="49"/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9"/>
      <c r="ET40" s="49"/>
      <c r="EU40" s="49"/>
      <c r="EV40" s="49"/>
      <c r="EW40" s="49"/>
      <c r="EX40" s="49"/>
      <c r="EY40" s="49"/>
      <c r="EZ40" s="49"/>
      <c r="FA40" s="49"/>
      <c r="FB40" s="49"/>
      <c r="FC40" s="49"/>
      <c r="FD40" s="49"/>
      <c r="FE40" s="49"/>
      <c r="FF40" s="49"/>
      <c r="FG40" s="49"/>
      <c r="FH40" s="49"/>
      <c r="FI40" s="49"/>
      <c r="FJ40" s="49"/>
      <c r="FK40" s="49"/>
      <c r="FL40" s="49"/>
      <c r="FM40" s="49"/>
      <c r="FN40" s="49"/>
      <c r="FO40" s="49"/>
      <c r="FP40" s="49"/>
      <c r="FQ40" s="49"/>
      <c r="FR40" s="49"/>
      <c r="FS40" s="49"/>
      <c r="FT40" s="49"/>
      <c r="FU40" s="49"/>
      <c r="FV40" s="49"/>
      <c r="FW40" s="49"/>
      <c r="FX40" s="49"/>
      <c r="FY40" s="49"/>
      <c r="FZ40" s="49"/>
      <c r="GA40" s="49"/>
      <c r="GB40" s="49"/>
      <c r="GC40" s="49"/>
      <c r="GD40" s="49"/>
      <c r="GE40" s="49"/>
      <c r="GF40" s="49"/>
    </row>
    <row r="41" spans="1:188" s="50" customFormat="1" ht="50.1" customHeight="1" x14ac:dyDescent="0.2">
      <c r="A41" s="245">
        <v>10</v>
      </c>
      <c r="B41" s="33" t="s">
        <v>105</v>
      </c>
      <c r="C41" s="33"/>
      <c r="D41" s="33" t="s">
        <v>106</v>
      </c>
      <c r="E41" s="33" t="s">
        <v>43</v>
      </c>
      <c r="F41" s="33" t="s">
        <v>107</v>
      </c>
      <c r="G41" s="33" t="s">
        <v>108</v>
      </c>
      <c r="H41" s="33" t="s">
        <v>109</v>
      </c>
      <c r="I41" s="34">
        <v>90</v>
      </c>
      <c r="J41" s="34">
        <v>60</v>
      </c>
      <c r="K41" s="34">
        <f t="shared" si="1"/>
        <v>150</v>
      </c>
      <c r="L41" s="83">
        <v>41736</v>
      </c>
      <c r="M41" s="83">
        <v>42369</v>
      </c>
      <c r="N41" s="35"/>
      <c r="O41" s="33"/>
      <c r="P41" s="33" t="s">
        <v>110</v>
      </c>
      <c r="Q41" s="84">
        <v>0</v>
      </c>
      <c r="R41" s="85">
        <v>689340.56</v>
      </c>
      <c r="S41" s="85"/>
      <c r="T41" s="143"/>
      <c r="U41" s="87"/>
      <c r="V41" s="86"/>
      <c r="W41" s="88"/>
      <c r="X41" s="88" t="s">
        <v>117</v>
      </c>
      <c r="Y41" s="89" t="s">
        <v>118</v>
      </c>
      <c r="Z41" s="144">
        <v>275830</v>
      </c>
      <c r="AA41" s="91"/>
      <c r="AB41" s="145" t="s">
        <v>113</v>
      </c>
      <c r="AC41" s="37" t="s">
        <v>95</v>
      </c>
      <c r="AD41" s="37" t="s">
        <v>114</v>
      </c>
      <c r="AE41" s="37" t="s">
        <v>115</v>
      </c>
      <c r="AF41" s="37" t="s">
        <v>116</v>
      </c>
      <c r="AG41" s="60"/>
      <c r="AH41" s="48"/>
      <c r="AI41" s="48"/>
      <c r="AJ41" s="48"/>
      <c r="AK41" s="48"/>
      <c r="AL41" s="48"/>
      <c r="AM41" s="48"/>
      <c r="AN41" s="48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</row>
    <row r="42" spans="1:188" s="50" customFormat="1" ht="50.1" customHeight="1" x14ac:dyDescent="0.2">
      <c r="A42" s="246"/>
      <c r="B42" s="17" t="s">
        <v>105</v>
      </c>
      <c r="C42" s="17"/>
      <c r="D42" s="17" t="s">
        <v>106</v>
      </c>
      <c r="E42" s="17" t="s">
        <v>43</v>
      </c>
      <c r="F42" s="17" t="s">
        <v>107</v>
      </c>
      <c r="G42" s="17" t="s">
        <v>108</v>
      </c>
      <c r="H42" s="17" t="s">
        <v>109</v>
      </c>
      <c r="I42" s="18">
        <v>90</v>
      </c>
      <c r="J42" s="18">
        <v>60</v>
      </c>
      <c r="K42" s="18">
        <f t="shared" si="1"/>
        <v>150</v>
      </c>
      <c r="L42" s="92">
        <v>41736</v>
      </c>
      <c r="M42" s="92">
        <v>42369</v>
      </c>
      <c r="N42" s="19"/>
      <c r="O42" s="17"/>
      <c r="P42" s="17" t="s">
        <v>110</v>
      </c>
      <c r="Q42" s="93">
        <v>0</v>
      </c>
      <c r="R42" s="94">
        <v>689340.56</v>
      </c>
      <c r="S42" s="94"/>
      <c r="T42" s="146"/>
      <c r="U42" s="95"/>
      <c r="V42" s="133">
        <v>206823.02</v>
      </c>
      <c r="W42" s="97"/>
      <c r="X42" s="97"/>
      <c r="Y42" s="98" t="s">
        <v>119</v>
      </c>
      <c r="Z42" s="147"/>
      <c r="AA42" s="100"/>
      <c r="AB42" s="148" t="s">
        <v>113</v>
      </c>
      <c r="AC42" s="5" t="s">
        <v>95</v>
      </c>
      <c r="AD42" s="5" t="s">
        <v>114</v>
      </c>
      <c r="AE42" s="5" t="s">
        <v>115</v>
      </c>
      <c r="AF42" s="5" t="s">
        <v>116</v>
      </c>
      <c r="AG42" s="61"/>
      <c r="AH42" s="48"/>
      <c r="AI42" s="48"/>
      <c r="AJ42" s="48"/>
      <c r="AK42" s="48"/>
      <c r="AL42" s="48"/>
      <c r="AM42" s="48"/>
      <c r="AN42" s="48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</row>
    <row r="43" spans="1:188" s="50" customFormat="1" ht="50.1" customHeight="1" x14ac:dyDescent="0.2">
      <c r="A43" s="246"/>
      <c r="B43" s="17" t="s">
        <v>192</v>
      </c>
      <c r="C43" s="17" t="s">
        <v>193</v>
      </c>
      <c r="D43" s="17" t="s">
        <v>194</v>
      </c>
      <c r="E43" s="17" t="s">
        <v>43</v>
      </c>
      <c r="F43" s="17" t="s">
        <v>195</v>
      </c>
      <c r="G43" s="17" t="s">
        <v>196</v>
      </c>
      <c r="H43" s="17" t="s">
        <v>197</v>
      </c>
      <c r="I43" s="18">
        <v>120</v>
      </c>
      <c r="J43" s="18"/>
      <c r="K43" s="18">
        <f t="shared" si="1"/>
        <v>120</v>
      </c>
      <c r="L43" s="92">
        <v>41801</v>
      </c>
      <c r="M43" s="92">
        <v>41920</v>
      </c>
      <c r="N43" s="19"/>
      <c r="O43" s="17"/>
      <c r="P43" s="17" t="s">
        <v>198</v>
      </c>
      <c r="Q43" s="93"/>
      <c r="R43" s="94">
        <v>1754382.88</v>
      </c>
      <c r="S43" s="94"/>
      <c r="T43" s="95"/>
      <c r="U43" s="207">
        <v>1754382.88</v>
      </c>
      <c r="V43" s="208"/>
      <c r="W43" s="97"/>
      <c r="X43" s="97" t="s">
        <v>199</v>
      </c>
      <c r="Y43" s="98" t="s">
        <v>200</v>
      </c>
      <c r="Z43" s="147">
        <v>263096.05</v>
      </c>
      <c r="AA43" s="100">
        <f>R43-SUM(Z43:Z45)</f>
        <v>1024398.5399999998</v>
      </c>
      <c r="AB43" s="222" t="s">
        <v>201</v>
      </c>
      <c r="AC43" s="5" t="s">
        <v>95</v>
      </c>
      <c r="AD43" s="5" t="s">
        <v>202</v>
      </c>
      <c r="AE43" s="5" t="s">
        <v>97</v>
      </c>
      <c r="AF43" s="5" t="s">
        <v>203</v>
      </c>
      <c r="AG43" s="61"/>
      <c r="AH43" s="48"/>
      <c r="AI43" s="48"/>
      <c r="AJ43" s="48"/>
      <c r="AK43" s="48"/>
      <c r="AL43" s="48"/>
      <c r="AM43" s="48"/>
      <c r="AN43" s="48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</row>
    <row r="44" spans="1:188" s="50" customFormat="1" ht="50.1" customHeight="1" x14ac:dyDescent="0.2">
      <c r="A44" s="246"/>
      <c r="B44" s="17" t="s">
        <v>221</v>
      </c>
      <c r="C44" s="17" t="s">
        <v>222</v>
      </c>
      <c r="D44" s="17" t="s">
        <v>223</v>
      </c>
      <c r="E44" s="17" t="s">
        <v>43</v>
      </c>
      <c r="F44" s="17" t="s">
        <v>224</v>
      </c>
      <c r="G44" s="17" t="s">
        <v>225</v>
      </c>
      <c r="H44" s="17" t="s">
        <v>226</v>
      </c>
      <c r="I44" s="18">
        <v>60</v>
      </c>
      <c r="J44" s="18"/>
      <c r="K44" s="18">
        <f t="shared" si="1"/>
        <v>60</v>
      </c>
      <c r="L44" s="92">
        <v>41817</v>
      </c>
      <c r="M44" s="92">
        <v>41963</v>
      </c>
      <c r="N44" s="19"/>
      <c r="O44" s="17"/>
      <c r="P44" s="17" t="s">
        <v>227</v>
      </c>
      <c r="Q44" s="93">
        <v>69431.37</v>
      </c>
      <c r="R44" s="94">
        <v>293960.57</v>
      </c>
      <c r="S44" s="94"/>
      <c r="T44" s="95"/>
      <c r="U44" s="133">
        <v>293960.57</v>
      </c>
      <c r="V44" s="134"/>
      <c r="W44" s="97"/>
      <c r="X44" s="97" t="s">
        <v>228</v>
      </c>
      <c r="Y44" s="98" t="s">
        <v>85</v>
      </c>
      <c r="Z44" s="99">
        <v>291004.09000000003</v>
      </c>
      <c r="AA44" s="100" t="e">
        <f>Z44-#REF!-Z46</f>
        <v>#REF!</v>
      </c>
      <c r="AB44" s="159" t="s">
        <v>229</v>
      </c>
      <c r="AC44" s="5" t="s">
        <v>95</v>
      </c>
      <c r="AD44" s="5" t="s">
        <v>230</v>
      </c>
      <c r="AE44" s="5" t="s">
        <v>97</v>
      </c>
      <c r="AF44" s="5" t="s">
        <v>231</v>
      </c>
      <c r="AG44" s="61"/>
      <c r="AH44" s="48"/>
      <c r="AI44" s="48"/>
      <c r="AJ44" s="48"/>
      <c r="AK44" s="48"/>
      <c r="AL44" s="48"/>
      <c r="AM44" s="48"/>
      <c r="AN44" s="48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</row>
    <row r="45" spans="1:188" s="50" customFormat="1" ht="50.1" customHeight="1" x14ac:dyDescent="0.2">
      <c r="A45" s="246"/>
      <c r="B45" s="17" t="s">
        <v>267</v>
      </c>
      <c r="C45" s="17" t="s">
        <v>268</v>
      </c>
      <c r="D45" s="17" t="s">
        <v>269</v>
      </c>
      <c r="E45" s="17" t="s">
        <v>43</v>
      </c>
      <c r="F45" s="17" t="s">
        <v>270</v>
      </c>
      <c r="G45" s="17" t="s">
        <v>271</v>
      </c>
      <c r="H45" s="17" t="s">
        <v>272</v>
      </c>
      <c r="I45" s="18">
        <v>240</v>
      </c>
      <c r="J45" s="18">
        <v>25</v>
      </c>
      <c r="K45" s="18">
        <f t="shared" si="1"/>
        <v>265</v>
      </c>
      <c r="L45" s="92">
        <v>41878</v>
      </c>
      <c r="M45" s="92">
        <v>42317</v>
      </c>
      <c r="N45" s="19"/>
      <c r="O45" s="17"/>
      <c r="P45" s="17" t="s">
        <v>273</v>
      </c>
      <c r="Q45" s="93"/>
      <c r="R45" s="94">
        <v>710824</v>
      </c>
      <c r="S45" s="94"/>
      <c r="T45" s="95"/>
      <c r="U45" s="133">
        <v>710824</v>
      </c>
      <c r="V45" s="134"/>
      <c r="W45" s="97"/>
      <c r="X45" s="97" t="s">
        <v>274</v>
      </c>
      <c r="Y45" s="98" t="s">
        <v>112</v>
      </c>
      <c r="Z45" s="99">
        <v>175884.2</v>
      </c>
      <c r="AA45" s="100">
        <f>R45-SUM(Z45:Z47)</f>
        <v>-703744.61999999988</v>
      </c>
      <c r="AB45" s="172" t="s">
        <v>275</v>
      </c>
      <c r="AC45" s="5" t="s">
        <v>95</v>
      </c>
      <c r="AD45" s="5" t="s">
        <v>202</v>
      </c>
      <c r="AE45" s="5" t="s">
        <v>97</v>
      </c>
      <c r="AF45" s="5" t="s">
        <v>276</v>
      </c>
      <c r="AG45" s="61"/>
      <c r="AH45" s="48"/>
      <c r="AI45" s="48"/>
      <c r="AJ45" s="48"/>
      <c r="AK45" s="48"/>
      <c r="AL45" s="48"/>
      <c r="AM45" s="48"/>
      <c r="AN45" s="48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</row>
    <row r="46" spans="1:188" s="50" customFormat="1" ht="50.1" customHeight="1" x14ac:dyDescent="0.2">
      <c r="A46" s="246"/>
      <c r="B46" s="17" t="s">
        <v>267</v>
      </c>
      <c r="C46" s="17" t="s">
        <v>268</v>
      </c>
      <c r="D46" s="17" t="s">
        <v>269</v>
      </c>
      <c r="E46" s="17" t="s">
        <v>43</v>
      </c>
      <c r="F46" s="17" t="s">
        <v>270</v>
      </c>
      <c r="G46" s="17" t="s">
        <v>271</v>
      </c>
      <c r="H46" s="17" t="s">
        <v>272</v>
      </c>
      <c r="I46" s="18">
        <v>240</v>
      </c>
      <c r="J46" s="18">
        <v>25</v>
      </c>
      <c r="K46" s="18">
        <f t="shared" si="1"/>
        <v>265</v>
      </c>
      <c r="L46" s="92">
        <v>41878</v>
      </c>
      <c r="M46" s="92">
        <v>42317</v>
      </c>
      <c r="N46" s="19"/>
      <c r="O46" s="17"/>
      <c r="P46" s="17" t="s">
        <v>273</v>
      </c>
      <c r="Q46" s="93"/>
      <c r="R46" s="94">
        <v>710824</v>
      </c>
      <c r="S46" s="94"/>
      <c r="T46" s="95"/>
      <c r="U46" s="133"/>
      <c r="V46" s="134">
        <v>130555.38</v>
      </c>
      <c r="W46" s="97"/>
      <c r="X46" s="97"/>
      <c r="Y46" s="98" t="s">
        <v>134</v>
      </c>
      <c r="Z46" s="95"/>
      <c r="AA46" s="100"/>
      <c r="AB46" s="155" t="s">
        <v>277</v>
      </c>
      <c r="AC46" s="5" t="s">
        <v>95</v>
      </c>
      <c r="AD46" s="5" t="s">
        <v>202</v>
      </c>
      <c r="AE46" s="5" t="s">
        <v>97</v>
      </c>
      <c r="AF46" s="5" t="s">
        <v>276</v>
      </c>
      <c r="AG46" s="61"/>
      <c r="AH46" s="48"/>
      <c r="AI46" s="48"/>
      <c r="AJ46" s="48"/>
      <c r="AK46" s="48"/>
      <c r="AL46" s="48"/>
      <c r="AM46" s="48"/>
      <c r="AN46" s="48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</row>
    <row r="47" spans="1:188" s="50" customFormat="1" ht="50.1" customHeight="1" x14ac:dyDescent="0.2">
      <c r="A47" s="246"/>
      <c r="B47" s="17" t="s">
        <v>325</v>
      </c>
      <c r="C47" s="17" t="s">
        <v>326</v>
      </c>
      <c r="D47" s="17" t="s">
        <v>327</v>
      </c>
      <c r="E47" s="17" t="s">
        <v>43</v>
      </c>
      <c r="F47" s="17" t="s">
        <v>328</v>
      </c>
      <c r="G47" s="17" t="s">
        <v>329</v>
      </c>
      <c r="H47" s="17" t="s">
        <v>330</v>
      </c>
      <c r="I47" s="18">
        <v>90</v>
      </c>
      <c r="J47" s="18"/>
      <c r="K47" s="18">
        <f t="shared" si="1"/>
        <v>90</v>
      </c>
      <c r="L47" s="92">
        <v>41907</v>
      </c>
      <c r="M47" s="92">
        <v>41996</v>
      </c>
      <c r="N47" s="19"/>
      <c r="O47" s="17"/>
      <c r="P47" s="17" t="s">
        <v>331</v>
      </c>
      <c r="Q47" s="93"/>
      <c r="R47" s="94">
        <v>2580593.12</v>
      </c>
      <c r="S47" s="94"/>
      <c r="T47" s="95"/>
      <c r="U47" s="133">
        <v>2580593.12</v>
      </c>
      <c r="V47" s="95"/>
      <c r="W47" s="97"/>
      <c r="X47" s="98" t="s">
        <v>332</v>
      </c>
      <c r="Y47" s="98" t="s">
        <v>85</v>
      </c>
      <c r="Z47" s="99">
        <v>1238684.42</v>
      </c>
      <c r="AA47" s="100">
        <f>R47-Z47-Z48</f>
        <v>169441.94000000018</v>
      </c>
      <c r="AB47" s="169" t="s">
        <v>333</v>
      </c>
      <c r="AC47" s="5" t="s">
        <v>95</v>
      </c>
      <c r="AD47" s="5" t="s">
        <v>334</v>
      </c>
      <c r="AE47" s="5" t="s">
        <v>97</v>
      </c>
      <c r="AF47" s="5" t="s">
        <v>54</v>
      </c>
      <c r="AG47" s="61"/>
      <c r="AH47" s="48"/>
      <c r="AI47" s="48"/>
      <c r="AJ47" s="48"/>
      <c r="AK47" s="48"/>
      <c r="AL47" s="48"/>
      <c r="AM47" s="48"/>
      <c r="AN47" s="48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</row>
    <row r="48" spans="1:188" s="50" customFormat="1" ht="50.1" customHeight="1" x14ac:dyDescent="0.2">
      <c r="A48" s="246"/>
      <c r="B48" s="17" t="s">
        <v>325</v>
      </c>
      <c r="C48" s="17" t="s">
        <v>326</v>
      </c>
      <c r="D48" s="17" t="s">
        <v>327</v>
      </c>
      <c r="E48" s="17" t="s">
        <v>43</v>
      </c>
      <c r="F48" s="17" t="s">
        <v>328</v>
      </c>
      <c r="G48" s="17" t="s">
        <v>329</v>
      </c>
      <c r="H48" s="17" t="s">
        <v>330</v>
      </c>
      <c r="I48" s="18">
        <v>90</v>
      </c>
      <c r="J48" s="18"/>
      <c r="K48" s="18">
        <f t="shared" si="1"/>
        <v>90</v>
      </c>
      <c r="L48" s="92">
        <v>41907</v>
      </c>
      <c r="M48" s="92">
        <v>41996</v>
      </c>
      <c r="N48" s="19"/>
      <c r="O48" s="17"/>
      <c r="P48" s="17" t="s">
        <v>331</v>
      </c>
      <c r="Q48" s="93"/>
      <c r="R48" s="94">
        <v>2580593.12</v>
      </c>
      <c r="S48" s="94"/>
      <c r="T48" s="95"/>
      <c r="U48" s="133"/>
      <c r="V48" s="95"/>
      <c r="W48" s="97"/>
      <c r="X48" s="98" t="s">
        <v>335</v>
      </c>
      <c r="Y48" s="98" t="s">
        <v>149</v>
      </c>
      <c r="Z48" s="99">
        <v>1172466.76</v>
      </c>
      <c r="AA48" s="100"/>
      <c r="AB48" s="169" t="s">
        <v>333</v>
      </c>
      <c r="AC48" s="5" t="s">
        <v>95</v>
      </c>
      <c r="AD48" s="5" t="s">
        <v>334</v>
      </c>
      <c r="AE48" s="5" t="s">
        <v>97</v>
      </c>
      <c r="AF48" s="5" t="s">
        <v>54</v>
      </c>
      <c r="AG48" s="61"/>
      <c r="AH48" s="48"/>
      <c r="AI48" s="48"/>
      <c r="AJ48" s="48"/>
      <c r="AK48" s="48"/>
      <c r="AL48" s="48"/>
      <c r="AM48" s="48"/>
      <c r="AN48" s="48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  <c r="BZ48" s="49"/>
      <c r="CA48" s="49"/>
      <c r="CB48" s="49"/>
      <c r="CC48" s="49"/>
      <c r="CD48" s="49"/>
      <c r="CE48" s="49"/>
      <c r="CF48" s="49"/>
      <c r="CG48" s="49"/>
      <c r="CH48" s="49"/>
      <c r="CI48" s="49"/>
      <c r="CJ48" s="49"/>
      <c r="CK48" s="49"/>
      <c r="CL48" s="49"/>
      <c r="CM48" s="49"/>
      <c r="CN48" s="49"/>
      <c r="CO48" s="49"/>
      <c r="CP48" s="49"/>
      <c r="CQ48" s="49"/>
      <c r="CR48" s="49"/>
      <c r="CS48" s="49"/>
      <c r="CT48" s="49"/>
      <c r="CU48" s="49"/>
      <c r="CV48" s="49"/>
      <c r="CW48" s="49"/>
      <c r="CX48" s="49"/>
      <c r="CY48" s="49"/>
      <c r="CZ48" s="49"/>
      <c r="DA48" s="49"/>
      <c r="DB48" s="49"/>
      <c r="DC48" s="49"/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</row>
    <row r="49" spans="1:188" s="50" customFormat="1" ht="50.1" customHeight="1" x14ac:dyDescent="0.2">
      <c r="A49" s="246"/>
      <c r="B49" s="17" t="s">
        <v>221</v>
      </c>
      <c r="C49" s="17" t="s">
        <v>222</v>
      </c>
      <c r="D49" s="17" t="s">
        <v>223</v>
      </c>
      <c r="E49" s="17" t="s">
        <v>43</v>
      </c>
      <c r="F49" s="17" t="s">
        <v>224</v>
      </c>
      <c r="G49" s="17" t="s">
        <v>225</v>
      </c>
      <c r="H49" s="17" t="s">
        <v>226</v>
      </c>
      <c r="I49" s="18">
        <v>60</v>
      </c>
      <c r="J49" s="18"/>
      <c r="K49" s="18">
        <f t="shared" si="1"/>
        <v>60</v>
      </c>
      <c r="L49" s="92">
        <v>41817</v>
      </c>
      <c r="M49" s="92">
        <v>41963</v>
      </c>
      <c r="N49" s="19"/>
      <c r="O49" s="17"/>
      <c r="P49" s="17" t="s">
        <v>227</v>
      </c>
      <c r="Q49" s="93">
        <v>69431.37</v>
      </c>
      <c r="R49" s="94">
        <v>293960.57</v>
      </c>
      <c r="S49" s="94"/>
      <c r="T49" s="99">
        <v>73406.39</v>
      </c>
      <c r="U49" s="95"/>
      <c r="V49" s="95"/>
      <c r="W49" s="97"/>
      <c r="X49" s="97" t="s">
        <v>234</v>
      </c>
      <c r="Y49" s="98" t="s">
        <v>85</v>
      </c>
      <c r="Z49" s="99">
        <v>73406.39</v>
      </c>
      <c r="AA49" s="100"/>
      <c r="AB49" s="159" t="s">
        <v>235</v>
      </c>
      <c r="AC49" s="5" t="s">
        <v>95</v>
      </c>
      <c r="AD49" s="5" t="s">
        <v>230</v>
      </c>
      <c r="AE49" s="5" t="s">
        <v>236</v>
      </c>
      <c r="AF49" s="5" t="s">
        <v>231</v>
      </c>
      <c r="AG49" s="61"/>
      <c r="AH49" s="48"/>
      <c r="AI49" s="48"/>
      <c r="AJ49" s="48"/>
      <c r="AK49" s="48"/>
      <c r="AL49" s="48"/>
      <c r="AM49" s="48"/>
      <c r="AN49" s="48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DC49" s="49"/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</row>
    <row r="50" spans="1:188" s="50" customFormat="1" ht="50.1" customHeight="1" x14ac:dyDescent="0.2">
      <c r="A50" s="246"/>
      <c r="B50" s="17" t="s">
        <v>153</v>
      </c>
      <c r="C50" s="17" t="s">
        <v>154</v>
      </c>
      <c r="D50" s="17" t="s">
        <v>155</v>
      </c>
      <c r="E50" s="17" t="s">
        <v>43</v>
      </c>
      <c r="F50" s="17" t="s">
        <v>156</v>
      </c>
      <c r="G50" s="17" t="s">
        <v>157</v>
      </c>
      <c r="H50" s="17" t="s">
        <v>158</v>
      </c>
      <c r="I50" s="18">
        <v>240</v>
      </c>
      <c r="J50" s="18"/>
      <c r="K50" s="18">
        <f t="shared" si="1"/>
        <v>240</v>
      </c>
      <c r="L50" s="92">
        <v>41799</v>
      </c>
      <c r="M50" s="92">
        <v>42038</v>
      </c>
      <c r="N50" s="19"/>
      <c r="O50" s="17"/>
      <c r="P50" s="17" t="s">
        <v>159</v>
      </c>
      <c r="Q50" s="93"/>
      <c r="R50" s="94">
        <v>9481527.1500000004</v>
      </c>
      <c r="S50" s="94"/>
      <c r="T50" s="95"/>
      <c r="U50" s="96">
        <v>1852188.86</v>
      </c>
      <c r="V50" s="95"/>
      <c r="W50" s="97"/>
      <c r="X50" s="97" t="s">
        <v>166</v>
      </c>
      <c r="Y50" s="98" t="s">
        <v>151</v>
      </c>
      <c r="Z50" s="99">
        <f>1852188.86-277096.04</f>
        <v>1575092.82</v>
      </c>
      <c r="AA50" s="100"/>
      <c r="AB50" s="148" t="s">
        <v>169</v>
      </c>
      <c r="AC50" s="5" t="s">
        <v>95</v>
      </c>
      <c r="AD50" s="5" t="s">
        <v>162</v>
      </c>
      <c r="AE50" s="5" t="s">
        <v>163</v>
      </c>
      <c r="AF50" s="5" t="s">
        <v>164</v>
      </c>
      <c r="AG50" s="61"/>
      <c r="AH50" s="48"/>
      <c r="AI50" s="48"/>
      <c r="AJ50" s="48"/>
      <c r="AK50" s="48"/>
      <c r="AL50" s="48"/>
      <c r="AM50" s="48"/>
      <c r="AN50" s="48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DC50" s="49"/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</row>
    <row r="51" spans="1:188" s="50" customFormat="1" ht="50.1" customHeight="1" x14ac:dyDescent="0.2">
      <c r="A51" s="246"/>
      <c r="B51" s="17" t="s">
        <v>153</v>
      </c>
      <c r="C51" s="17" t="s">
        <v>154</v>
      </c>
      <c r="D51" s="17" t="s">
        <v>155</v>
      </c>
      <c r="E51" s="17" t="s">
        <v>43</v>
      </c>
      <c r="F51" s="17" t="s">
        <v>156</v>
      </c>
      <c r="G51" s="17" t="s">
        <v>157</v>
      </c>
      <c r="H51" s="17" t="s">
        <v>158</v>
      </c>
      <c r="I51" s="18">
        <v>240</v>
      </c>
      <c r="J51" s="18"/>
      <c r="K51" s="18">
        <f t="shared" si="1"/>
        <v>240</v>
      </c>
      <c r="L51" s="92">
        <v>41799</v>
      </c>
      <c r="M51" s="92">
        <v>42038</v>
      </c>
      <c r="N51" s="19"/>
      <c r="O51" s="17"/>
      <c r="P51" s="17" t="s">
        <v>159</v>
      </c>
      <c r="Q51" s="93"/>
      <c r="R51" s="94">
        <v>9481527.1500000004</v>
      </c>
      <c r="S51" s="94"/>
      <c r="T51" s="95"/>
      <c r="U51" s="96"/>
      <c r="V51" s="95"/>
      <c r="W51" s="97"/>
      <c r="X51" s="97" t="s">
        <v>170</v>
      </c>
      <c r="Y51" s="98" t="s">
        <v>92</v>
      </c>
      <c r="Z51" s="99">
        <v>277096.03999999998</v>
      </c>
      <c r="AA51" s="100"/>
      <c r="AB51" s="148" t="s">
        <v>169</v>
      </c>
      <c r="AC51" s="5" t="s">
        <v>95</v>
      </c>
      <c r="AD51" s="5" t="s">
        <v>162</v>
      </c>
      <c r="AE51" s="5" t="s">
        <v>163</v>
      </c>
      <c r="AF51" s="5" t="s">
        <v>164</v>
      </c>
      <c r="AG51" s="61"/>
      <c r="AH51" s="48"/>
      <c r="AI51" s="48"/>
      <c r="AJ51" s="48"/>
      <c r="AK51" s="48"/>
      <c r="AL51" s="48"/>
      <c r="AM51" s="48"/>
      <c r="AN51" s="48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DC51" s="49"/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</row>
    <row r="52" spans="1:188" s="50" customFormat="1" ht="50.1" customHeight="1" thickBot="1" x14ac:dyDescent="0.25">
      <c r="A52" s="247"/>
      <c r="B52" s="38" t="s">
        <v>192</v>
      </c>
      <c r="C52" s="38" t="s">
        <v>193</v>
      </c>
      <c r="D52" s="38" t="s">
        <v>194</v>
      </c>
      <c r="E52" s="38" t="s">
        <v>43</v>
      </c>
      <c r="F52" s="38" t="s">
        <v>195</v>
      </c>
      <c r="G52" s="38" t="s">
        <v>196</v>
      </c>
      <c r="H52" s="38" t="s">
        <v>197</v>
      </c>
      <c r="I52" s="39">
        <v>120</v>
      </c>
      <c r="J52" s="39"/>
      <c r="K52" s="39">
        <f t="shared" si="1"/>
        <v>120</v>
      </c>
      <c r="L52" s="101">
        <v>41801</v>
      </c>
      <c r="M52" s="101">
        <v>41920</v>
      </c>
      <c r="N52" s="40"/>
      <c r="O52" s="38"/>
      <c r="P52" s="38" t="s">
        <v>198</v>
      </c>
      <c r="Q52" s="102"/>
      <c r="R52" s="103">
        <v>1754382.88</v>
      </c>
      <c r="S52" s="103"/>
      <c r="T52" s="105"/>
      <c r="U52" s="76"/>
      <c r="V52" s="77">
        <v>524821.12</v>
      </c>
      <c r="W52" s="107"/>
      <c r="X52" s="107"/>
      <c r="Y52" s="108" t="s">
        <v>134</v>
      </c>
      <c r="Z52" s="150"/>
      <c r="AA52" s="110"/>
      <c r="AB52" s="78" t="s">
        <v>205</v>
      </c>
      <c r="AC52" s="42" t="s">
        <v>95</v>
      </c>
      <c r="AD52" s="42" t="s">
        <v>202</v>
      </c>
      <c r="AE52" s="42" t="s">
        <v>97</v>
      </c>
      <c r="AF52" s="42" t="s">
        <v>203</v>
      </c>
      <c r="AG52" s="67"/>
      <c r="AH52" s="48"/>
      <c r="AI52" s="48"/>
      <c r="AJ52" s="48"/>
      <c r="AK52" s="48"/>
      <c r="AL52" s="48"/>
      <c r="AM52" s="48"/>
      <c r="AN52" s="48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DC52" s="49"/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</row>
    <row r="53" spans="1:188" s="50" customFormat="1" ht="50.1" hidden="1" customHeight="1" x14ac:dyDescent="0.2">
      <c r="A53" s="245">
        <v>11</v>
      </c>
      <c r="B53" s="33" t="s">
        <v>174</v>
      </c>
      <c r="C53" s="33" t="s">
        <v>175</v>
      </c>
      <c r="D53" s="33" t="s">
        <v>176</v>
      </c>
      <c r="E53" s="33" t="s">
        <v>43</v>
      </c>
      <c r="F53" s="33" t="s">
        <v>177</v>
      </c>
      <c r="G53" s="33" t="s">
        <v>178</v>
      </c>
      <c r="H53" s="33" t="s">
        <v>179</v>
      </c>
      <c r="I53" s="34">
        <v>180</v>
      </c>
      <c r="J53" s="34"/>
      <c r="K53" s="34">
        <f t="shared" si="1"/>
        <v>180</v>
      </c>
      <c r="L53" s="83">
        <v>41794</v>
      </c>
      <c r="M53" s="83">
        <v>41973</v>
      </c>
      <c r="N53" s="35"/>
      <c r="O53" s="33"/>
      <c r="P53" s="33" t="s">
        <v>180</v>
      </c>
      <c r="Q53" s="84"/>
      <c r="R53" s="85">
        <v>8139249.1699999999</v>
      </c>
      <c r="S53" s="85"/>
      <c r="T53" s="86"/>
      <c r="U53" s="87">
        <v>8139249.1699999999</v>
      </c>
      <c r="V53" s="86"/>
      <c r="W53" s="88"/>
      <c r="X53" s="88" t="s">
        <v>181</v>
      </c>
      <c r="Y53" s="89" t="s">
        <v>85</v>
      </c>
      <c r="Z53" s="90">
        <v>2174026.7000000002</v>
      </c>
      <c r="AA53" s="91">
        <f>R53-SUM(Z53:Z58)</f>
        <v>1588919.4499999993</v>
      </c>
      <c r="AB53" s="157" t="s">
        <v>182</v>
      </c>
      <c r="AC53" s="37" t="s">
        <v>146</v>
      </c>
      <c r="AD53" s="37" t="s">
        <v>147</v>
      </c>
      <c r="AE53" s="37" t="s">
        <v>53</v>
      </c>
      <c r="AF53" s="37" t="s">
        <v>64</v>
      </c>
      <c r="AG53" s="60"/>
      <c r="AH53" s="48"/>
      <c r="AI53" s="48"/>
      <c r="AJ53" s="48"/>
      <c r="AK53" s="48"/>
      <c r="AL53" s="48"/>
      <c r="AM53" s="48"/>
      <c r="AN53" s="48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</row>
    <row r="54" spans="1:188" s="50" customFormat="1" ht="50.1" hidden="1" customHeight="1" x14ac:dyDescent="0.2">
      <c r="A54" s="246"/>
      <c r="B54" s="17" t="s">
        <v>174</v>
      </c>
      <c r="C54" s="17" t="s">
        <v>175</v>
      </c>
      <c r="D54" s="17" t="s">
        <v>176</v>
      </c>
      <c r="E54" s="17" t="s">
        <v>43</v>
      </c>
      <c r="F54" s="17" t="s">
        <v>177</v>
      </c>
      <c r="G54" s="17" t="s">
        <v>178</v>
      </c>
      <c r="H54" s="17" t="s">
        <v>179</v>
      </c>
      <c r="I54" s="18">
        <v>180</v>
      </c>
      <c r="J54" s="18"/>
      <c r="K54" s="18">
        <f t="shared" si="1"/>
        <v>180</v>
      </c>
      <c r="L54" s="92">
        <v>41794</v>
      </c>
      <c r="M54" s="92">
        <v>41973</v>
      </c>
      <c r="N54" s="19"/>
      <c r="O54" s="17"/>
      <c r="P54" s="17" t="s">
        <v>180</v>
      </c>
      <c r="Q54" s="93"/>
      <c r="R54" s="94">
        <v>8139249.1699999999</v>
      </c>
      <c r="S54" s="94"/>
      <c r="T54" s="95"/>
      <c r="U54" s="96"/>
      <c r="V54" s="95"/>
      <c r="W54" s="97"/>
      <c r="X54" s="97" t="s">
        <v>183</v>
      </c>
      <c r="Y54" s="98" t="s">
        <v>149</v>
      </c>
      <c r="Z54" s="99">
        <v>1692268.89</v>
      </c>
      <c r="AA54" s="100"/>
      <c r="AB54" s="158" t="s">
        <v>182</v>
      </c>
      <c r="AC54" s="5" t="s">
        <v>146</v>
      </c>
      <c r="AD54" s="5" t="s">
        <v>147</v>
      </c>
      <c r="AE54" s="5" t="s">
        <v>53</v>
      </c>
      <c r="AF54" s="5" t="s">
        <v>64</v>
      </c>
      <c r="AG54" s="61"/>
      <c r="AH54" s="48"/>
      <c r="AI54" s="48"/>
      <c r="AJ54" s="48"/>
      <c r="AK54" s="48"/>
      <c r="AL54" s="48"/>
      <c r="AM54" s="48"/>
      <c r="AN54" s="48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DC54" s="49"/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</row>
    <row r="55" spans="1:188" s="50" customFormat="1" ht="50.1" hidden="1" customHeight="1" x14ac:dyDescent="0.2">
      <c r="A55" s="246"/>
      <c r="B55" s="17" t="s">
        <v>174</v>
      </c>
      <c r="C55" s="17" t="s">
        <v>175</v>
      </c>
      <c r="D55" s="17" t="s">
        <v>176</v>
      </c>
      <c r="E55" s="17" t="s">
        <v>43</v>
      </c>
      <c r="F55" s="17" t="s">
        <v>177</v>
      </c>
      <c r="G55" s="17" t="s">
        <v>178</v>
      </c>
      <c r="H55" s="17" t="s">
        <v>179</v>
      </c>
      <c r="I55" s="18">
        <v>180</v>
      </c>
      <c r="J55" s="18"/>
      <c r="K55" s="18">
        <f t="shared" si="1"/>
        <v>180</v>
      </c>
      <c r="L55" s="92">
        <v>41794</v>
      </c>
      <c r="M55" s="92">
        <v>41973</v>
      </c>
      <c r="N55" s="19"/>
      <c r="O55" s="17"/>
      <c r="P55" s="17" t="s">
        <v>180</v>
      </c>
      <c r="Q55" s="93"/>
      <c r="R55" s="94">
        <v>8139249.1699999999</v>
      </c>
      <c r="S55" s="94"/>
      <c r="T55" s="95"/>
      <c r="U55" s="96"/>
      <c r="V55" s="95">
        <v>4272953.58</v>
      </c>
      <c r="W55" s="97"/>
      <c r="X55" s="97"/>
      <c r="Y55" s="8" t="s">
        <v>184</v>
      </c>
      <c r="Z55" s="99"/>
      <c r="AA55" s="100"/>
      <c r="AB55" s="159" t="s">
        <v>185</v>
      </c>
      <c r="AC55" s="5" t="s">
        <v>146</v>
      </c>
      <c r="AD55" s="5" t="s">
        <v>147</v>
      </c>
      <c r="AE55" s="5" t="s">
        <v>53</v>
      </c>
      <c r="AF55" s="5" t="s">
        <v>64</v>
      </c>
      <c r="AG55" s="61"/>
      <c r="AH55" s="48"/>
      <c r="AI55" s="48"/>
      <c r="AJ55" s="48"/>
      <c r="AK55" s="48"/>
      <c r="AL55" s="48"/>
      <c r="AM55" s="48"/>
      <c r="AN55" s="48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DC55" s="49"/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</row>
    <row r="56" spans="1:188" s="50" customFormat="1" ht="50.1" hidden="1" customHeight="1" x14ac:dyDescent="0.2">
      <c r="A56" s="246"/>
      <c r="B56" s="17" t="s">
        <v>174</v>
      </c>
      <c r="C56" s="17" t="s">
        <v>175</v>
      </c>
      <c r="D56" s="17" t="s">
        <v>176</v>
      </c>
      <c r="E56" s="17" t="s">
        <v>43</v>
      </c>
      <c r="F56" s="17" t="s">
        <v>177</v>
      </c>
      <c r="G56" s="17" t="s">
        <v>178</v>
      </c>
      <c r="H56" s="17" t="s">
        <v>179</v>
      </c>
      <c r="I56" s="18">
        <v>180</v>
      </c>
      <c r="J56" s="18"/>
      <c r="K56" s="18">
        <f t="shared" si="1"/>
        <v>180</v>
      </c>
      <c r="L56" s="92">
        <v>41794</v>
      </c>
      <c r="M56" s="92">
        <v>41973</v>
      </c>
      <c r="N56" s="19"/>
      <c r="O56" s="17"/>
      <c r="P56" s="17" t="s">
        <v>180</v>
      </c>
      <c r="Q56" s="93"/>
      <c r="R56" s="94">
        <v>8139249.1699999999</v>
      </c>
      <c r="S56" s="94"/>
      <c r="T56" s="95"/>
      <c r="U56" s="95">
        <v>1306234.31</v>
      </c>
      <c r="V56" s="95"/>
      <c r="W56" s="97"/>
      <c r="X56" s="97" t="s">
        <v>186</v>
      </c>
      <c r="Y56" s="98" t="s">
        <v>151</v>
      </c>
      <c r="Z56" s="99">
        <v>1306234.31</v>
      </c>
      <c r="AA56" s="100"/>
      <c r="AB56" s="159" t="s">
        <v>187</v>
      </c>
      <c r="AC56" s="5" t="s">
        <v>146</v>
      </c>
      <c r="AD56" s="5" t="s">
        <v>147</v>
      </c>
      <c r="AE56" s="5" t="s">
        <v>53</v>
      </c>
      <c r="AF56" s="5" t="s">
        <v>64</v>
      </c>
      <c r="AG56" s="61"/>
      <c r="AH56" s="48"/>
      <c r="AI56" s="48"/>
      <c r="AJ56" s="48"/>
      <c r="AK56" s="48"/>
      <c r="AL56" s="48"/>
      <c r="AM56" s="48"/>
      <c r="AN56" s="48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DC56" s="49"/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</row>
    <row r="57" spans="1:188" s="50" customFormat="1" ht="50.1" hidden="1" customHeight="1" x14ac:dyDescent="0.2">
      <c r="A57" s="246"/>
      <c r="B57" s="17" t="s">
        <v>174</v>
      </c>
      <c r="C57" s="17" t="s">
        <v>175</v>
      </c>
      <c r="D57" s="17" t="s">
        <v>176</v>
      </c>
      <c r="E57" s="17" t="s">
        <v>43</v>
      </c>
      <c r="F57" s="17" t="s">
        <v>177</v>
      </c>
      <c r="G57" s="17" t="s">
        <v>178</v>
      </c>
      <c r="H57" s="17" t="s">
        <v>179</v>
      </c>
      <c r="I57" s="18">
        <v>180</v>
      </c>
      <c r="J57" s="18"/>
      <c r="K57" s="18">
        <f t="shared" ref="K57:K88" si="2">SUM(I57+J57)</f>
        <v>180</v>
      </c>
      <c r="L57" s="92">
        <v>41794</v>
      </c>
      <c r="M57" s="92">
        <v>41973</v>
      </c>
      <c r="N57" s="19"/>
      <c r="O57" s="17"/>
      <c r="P57" s="17" t="s">
        <v>180</v>
      </c>
      <c r="Q57" s="93"/>
      <c r="R57" s="94">
        <v>8139249.1699999999</v>
      </c>
      <c r="S57" s="94"/>
      <c r="T57" s="95"/>
      <c r="U57" s="95">
        <v>2966719.27</v>
      </c>
      <c r="V57" s="95"/>
      <c r="W57" s="97"/>
      <c r="X57" s="97" t="s">
        <v>188</v>
      </c>
      <c r="Y57" s="98" t="s">
        <v>92</v>
      </c>
      <c r="Z57" s="99">
        <v>1377799.82</v>
      </c>
      <c r="AA57" s="100"/>
      <c r="AB57" s="9" t="s">
        <v>189</v>
      </c>
      <c r="AC57" s="5" t="s">
        <v>190</v>
      </c>
      <c r="AD57" s="5" t="s">
        <v>147</v>
      </c>
      <c r="AE57" s="5" t="s">
        <v>53</v>
      </c>
      <c r="AF57" s="5" t="s">
        <v>64</v>
      </c>
      <c r="AG57" s="61"/>
      <c r="AH57" s="48"/>
      <c r="AI57" s="48"/>
      <c r="AJ57" s="48"/>
      <c r="AK57" s="48"/>
      <c r="AL57" s="48"/>
      <c r="AM57" s="48"/>
      <c r="AN57" s="48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</row>
    <row r="58" spans="1:188" s="50" customFormat="1" ht="50.1" hidden="1" customHeight="1" thickBot="1" x14ac:dyDescent="0.25">
      <c r="A58" s="247"/>
      <c r="B58" s="38" t="s">
        <v>174</v>
      </c>
      <c r="C58" s="38" t="s">
        <v>175</v>
      </c>
      <c r="D58" s="38" t="s">
        <v>176</v>
      </c>
      <c r="E58" s="38" t="s">
        <v>43</v>
      </c>
      <c r="F58" s="38" t="s">
        <v>177</v>
      </c>
      <c r="G58" s="38" t="s">
        <v>178</v>
      </c>
      <c r="H58" s="38" t="s">
        <v>179</v>
      </c>
      <c r="I58" s="39">
        <v>180</v>
      </c>
      <c r="J58" s="39"/>
      <c r="K58" s="39">
        <f t="shared" si="2"/>
        <v>180</v>
      </c>
      <c r="L58" s="101">
        <v>41794</v>
      </c>
      <c r="M58" s="101">
        <v>41973</v>
      </c>
      <c r="N58" s="40"/>
      <c r="O58" s="38"/>
      <c r="P58" s="38" t="s">
        <v>180</v>
      </c>
      <c r="Q58" s="102"/>
      <c r="R58" s="103">
        <v>8139249.1699999999</v>
      </c>
      <c r="S58" s="103"/>
      <c r="T58" s="105"/>
      <c r="U58" s="105"/>
      <c r="V58" s="105">
        <v>1588919.45</v>
      </c>
      <c r="W58" s="107"/>
      <c r="X58" s="107"/>
      <c r="Y58" s="108" t="s">
        <v>134</v>
      </c>
      <c r="Z58" s="109"/>
      <c r="AA58" s="110"/>
      <c r="AB58" s="160" t="s">
        <v>191</v>
      </c>
      <c r="AC58" s="42" t="s">
        <v>190</v>
      </c>
      <c r="AD58" s="42" t="s">
        <v>147</v>
      </c>
      <c r="AE58" s="42" t="s">
        <v>53</v>
      </c>
      <c r="AF58" s="42" t="s">
        <v>64</v>
      </c>
      <c r="AG58" s="67"/>
      <c r="AH58" s="48"/>
      <c r="AI58" s="48"/>
      <c r="AJ58" s="48"/>
      <c r="AK58" s="48"/>
      <c r="AL58" s="48"/>
      <c r="AM58" s="48"/>
      <c r="AN58" s="48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DC58" s="49"/>
      <c r="DD58" s="49"/>
      <c r="DE58" s="49"/>
      <c r="DF58" s="49"/>
      <c r="DG58" s="49"/>
      <c r="DH58" s="49"/>
      <c r="DI58" s="49"/>
      <c r="DJ58" s="49"/>
      <c r="DK58" s="49"/>
      <c r="DL58" s="49"/>
      <c r="DM58" s="49"/>
      <c r="DN58" s="49"/>
      <c r="DO58" s="49"/>
      <c r="DP58" s="49"/>
      <c r="DQ58" s="49"/>
      <c r="DR58" s="49"/>
      <c r="DS58" s="49"/>
      <c r="DT58" s="49"/>
      <c r="DU58" s="49"/>
      <c r="DV58" s="49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/>
      <c r="EN58" s="49"/>
      <c r="EO58" s="49"/>
      <c r="EP58" s="49"/>
      <c r="EQ58" s="49"/>
      <c r="ER58" s="49"/>
      <c r="ES58" s="49"/>
      <c r="ET58" s="49"/>
      <c r="EU58" s="49"/>
      <c r="EV58" s="49"/>
      <c r="EW58" s="49"/>
      <c r="EX58" s="49"/>
      <c r="EY58" s="49"/>
      <c r="EZ58" s="49"/>
      <c r="FA58" s="49"/>
      <c r="FB58" s="49"/>
      <c r="FC58" s="49"/>
      <c r="FD58" s="49"/>
      <c r="FE58" s="49"/>
      <c r="FF58" s="49"/>
      <c r="FG58" s="49"/>
      <c r="FH58" s="49"/>
      <c r="FI58" s="49"/>
      <c r="FJ58" s="49"/>
      <c r="FK58" s="49"/>
      <c r="FL58" s="49"/>
      <c r="FM58" s="49"/>
      <c r="FN58" s="49"/>
      <c r="FO58" s="49"/>
      <c r="FP58" s="49"/>
      <c r="FQ58" s="49"/>
      <c r="FR58" s="49"/>
      <c r="FS58" s="49"/>
      <c r="FT58" s="49"/>
      <c r="FU58" s="49"/>
      <c r="FV58" s="49"/>
      <c r="FW58" s="49"/>
      <c r="FX58" s="49"/>
      <c r="FY58" s="49"/>
      <c r="FZ58" s="49"/>
      <c r="GA58" s="49"/>
      <c r="GB58" s="49"/>
      <c r="GC58" s="49"/>
      <c r="GD58" s="49"/>
      <c r="GE58" s="49"/>
      <c r="GF58" s="49"/>
    </row>
    <row r="59" spans="1:188" s="50" customFormat="1" ht="50.1" customHeight="1" x14ac:dyDescent="0.2">
      <c r="A59" s="245">
        <v>12</v>
      </c>
      <c r="B59" s="33" t="s">
        <v>267</v>
      </c>
      <c r="C59" s="33" t="s">
        <v>268</v>
      </c>
      <c r="D59" s="33" t="s">
        <v>269</v>
      </c>
      <c r="E59" s="33" t="s">
        <v>43</v>
      </c>
      <c r="F59" s="33" t="s">
        <v>270</v>
      </c>
      <c r="G59" s="33" t="s">
        <v>271</v>
      </c>
      <c r="H59" s="33" t="s">
        <v>272</v>
      </c>
      <c r="I59" s="34">
        <v>240</v>
      </c>
      <c r="J59" s="34">
        <v>25</v>
      </c>
      <c r="K59" s="34">
        <f t="shared" si="2"/>
        <v>265</v>
      </c>
      <c r="L59" s="83">
        <v>41878</v>
      </c>
      <c r="M59" s="83">
        <v>42317</v>
      </c>
      <c r="N59" s="35"/>
      <c r="O59" s="33"/>
      <c r="P59" s="33" t="s">
        <v>273</v>
      </c>
      <c r="Q59" s="84"/>
      <c r="R59" s="85">
        <v>710824</v>
      </c>
      <c r="S59" s="85"/>
      <c r="T59" s="86"/>
      <c r="U59" s="152"/>
      <c r="V59" s="153">
        <v>404384.42</v>
      </c>
      <c r="W59" s="88"/>
      <c r="X59" s="88"/>
      <c r="Y59" s="89" t="s">
        <v>278</v>
      </c>
      <c r="Z59" s="86"/>
      <c r="AA59" s="91"/>
      <c r="AB59" s="154" t="s">
        <v>279</v>
      </c>
      <c r="AC59" s="37" t="s">
        <v>95</v>
      </c>
      <c r="AD59" s="37" t="s">
        <v>202</v>
      </c>
      <c r="AE59" s="37" t="s">
        <v>97</v>
      </c>
      <c r="AF59" s="37" t="s">
        <v>276</v>
      </c>
      <c r="AG59" s="60"/>
      <c r="AH59" s="48"/>
      <c r="AI59" s="48"/>
      <c r="AJ59" s="48"/>
      <c r="AK59" s="48"/>
      <c r="AL59" s="48"/>
      <c r="AM59" s="48"/>
      <c r="AN59" s="48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49"/>
      <c r="FR59" s="49"/>
      <c r="FS59" s="49"/>
      <c r="FT59" s="49"/>
      <c r="FU59" s="49"/>
      <c r="FV59" s="49"/>
      <c r="FW59" s="49"/>
      <c r="FX59" s="49"/>
      <c r="FY59" s="49"/>
      <c r="FZ59" s="49"/>
      <c r="GA59" s="49"/>
      <c r="GB59" s="49"/>
      <c r="GC59" s="49"/>
      <c r="GD59" s="49"/>
      <c r="GE59" s="49"/>
      <c r="GF59" s="49"/>
    </row>
    <row r="60" spans="1:188" s="11" customFormat="1" ht="50.1" customHeight="1" x14ac:dyDescent="0.2">
      <c r="A60" s="246"/>
      <c r="B60" s="17" t="s">
        <v>368</v>
      </c>
      <c r="C60" s="17"/>
      <c r="D60" s="17" t="s">
        <v>369</v>
      </c>
      <c r="E60" s="17" t="s">
        <v>43</v>
      </c>
      <c r="F60" s="17" t="s">
        <v>370</v>
      </c>
      <c r="G60" s="17" t="s">
        <v>371</v>
      </c>
      <c r="H60" s="17" t="s">
        <v>372</v>
      </c>
      <c r="I60" s="18">
        <v>180</v>
      </c>
      <c r="J60" s="18">
        <f>120+120</f>
        <v>240</v>
      </c>
      <c r="K60" s="18">
        <f t="shared" si="2"/>
        <v>420</v>
      </c>
      <c r="L60" s="92">
        <v>41956</v>
      </c>
      <c r="M60" s="92">
        <v>42809</v>
      </c>
      <c r="N60" s="19"/>
      <c r="O60" s="17"/>
      <c r="P60" s="17" t="s">
        <v>373</v>
      </c>
      <c r="Q60" s="93"/>
      <c r="R60" s="94">
        <v>2358117.7799999998</v>
      </c>
      <c r="S60" s="94"/>
      <c r="T60" s="206"/>
      <c r="U60" s="98">
        <v>153238.5</v>
      </c>
      <c r="V60" s="98">
        <f>U60</f>
        <v>153238.5</v>
      </c>
      <c r="W60" s="98"/>
      <c r="X60" s="98"/>
      <c r="Y60" s="98" t="s">
        <v>374</v>
      </c>
      <c r="Z60" s="98"/>
      <c r="AA60" s="100"/>
      <c r="AB60" s="225" t="s">
        <v>376</v>
      </c>
      <c r="AC60" s="5" t="s">
        <v>95</v>
      </c>
      <c r="AD60" s="5" t="s">
        <v>162</v>
      </c>
      <c r="AE60" s="5" t="s">
        <v>97</v>
      </c>
      <c r="AF60" s="5" t="s">
        <v>203</v>
      </c>
      <c r="AG60" s="61"/>
      <c r="AH60" s="10"/>
      <c r="AI60" s="10"/>
      <c r="AJ60" s="10"/>
      <c r="AK60" s="10"/>
      <c r="AL60" s="10"/>
      <c r="AM60" s="10"/>
      <c r="AN60" s="10"/>
    </row>
    <row r="61" spans="1:188" s="50" customFormat="1" ht="50.1" customHeight="1" thickBot="1" x14ac:dyDescent="0.25">
      <c r="A61" s="247"/>
      <c r="B61" s="38" t="s">
        <v>153</v>
      </c>
      <c r="C61" s="38" t="s">
        <v>154</v>
      </c>
      <c r="D61" s="38" t="s">
        <v>155</v>
      </c>
      <c r="E61" s="38" t="s">
        <v>43</v>
      </c>
      <c r="F61" s="38" t="s">
        <v>156</v>
      </c>
      <c r="G61" s="38" t="s">
        <v>157</v>
      </c>
      <c r="H61" s="38" t="s">
        <v>158</v>
      </c>
      <c r="I61" s="39">
        <v>240</v>
      </c>
      <c r="J61" s="39"/>
      <c r="K61" s="39">
        <f t="shared" si="2"/>
        <v>240</v>
      </c>
      <c r="L61" s="101">
        <v>41799</v>
      </c>
      <c r="M61" s="101">
        <v>42038</v>
      </c>
      <c r="N61" s="40"/>
      <c r="O61" s="38"/>
      <c r="P61" s="38" t="s">
        <v>159</v>
      </c>
      <c r="Q61" s="102"/>
      <c r="R61" s="103">
        <v>9481527.1500000004</v>
      </c>
      <c r="S61" s="103"/>
      <c r="T61" s="105"/>
      <c r="U61" s="105">
        <v>1329516.6100000001</v>
      </c>
      <c r="V61" s="105"/>
      <c r="W61" s="107"/>
      <c r="X61" s="107" t="s">
        <v>170</v>
      </c>
      <c r="Y61" s="108" t="s">
        <v>92</v>
      </c>
      <c r="Z61" s="109">
        <v>1329516.6100000001</v>
      </c>
      <c r="AA61" s="110"/>
      <c r="AB61" s="156" t="s">
        <v>171</v>
      </c>
      <c r="AC61" s="42" t="s">
        <v>95</v>
      </c>
      <c r="AD61" s="42" t="s">
        <v>162</v>
      </c>
      <c r="AE61" s="42" t="s">
        <v>163</v>
      </c>
      <c r="AF61" s="42" t="s">
        <v>164</v>
      </c>
      <c r="AG61" s="67"/>
      <c r="AH61" s="48"/>
      <c r="AI61" s="48"/>
      <c r="AJ61" s="48"/>
      <c r="AK61" s="48"/>
      <c r="AL61" s="48"/>
      <c r="AM61" s="48"/>
      <c r="AN61" s="48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49"/>
      <c r="FR61" s="49"/>
      <c r="FS61" s="49"/>
      <c r="FT61" s="49"/>
      <c r="FU61" s="49"/>
      <c r="FV61" s="49"/>
      <c r="FW61" s="49"/>
      <c r="FX61" s="49"/>
      <c r="FY61" s="49"/>
      <c r="FZ61" s="49"/>
      <c r="GA61" s="49"/>
      <c r="GB61" s="49"/>
      <c r="GC61" s="49"/>
      <c r="GD61" s="49"/>
      <c r="GE61" s="49"/>
      <c r="GF61" s="49"/>
    </row>
    <row r="62" spans="1:188" s="50" customFormat="1" ht="50.1" hidden="1" customHeight="1" x14ac:dyDescent="0.2">
      <c r="A62" s="245">
        <v>13</v>
      </c>
      <c r="B62" s="33" t="s">
        <v>206</v>
      </c>
      <c r="C62" s="33" t="s">
        <v>207</v>
      </c>
      <c r="D62" s="33" t="s">
        <v>46</v>
      </c>
      <c r="E62" s="33" t="s">
        <v>43</v>
      </c>
      <c r="F62" s="33" t="s">
        <v>208</v>
      </c>
      <c r="G62" s="33" t="s">
        <v>209</v>
      </c>
      <c r="H62" s="33" t="s">
        <v>210</v>
      </c>
      <c r="I62" s="34">
        <v>120</v>
      </c>
      <c r="J62" s="34"/>
      <c r="K62" s="34">
        <f t="shared" si="2"/>
        <v>120</v>
      </c>
      <c r="L62" s="83">
        <v>41817</v>
      </c>
      <c r="M62" s="83">
        <v>41983</v>
      </c>
      <c r="N62" s="35"/>
      <c r="O62" s="33"/>
      <c r="P62" s="33" t="s">
        <v>211</v>
      </c>
      <c r="Q62" s="84"/>
      <c r="R62" s="85">
        <v>410499.8</v>
      </c>
      <c r="S62" s="85"/>
      <c r="T62" s="86"/>
      <c r="U62" s="152">
        <v>410499.8</v>
      </c>
      <c r="V62" s="153"/>
      <c r="W62" s="88"/>
      <c r="X62" s="88" t="s">
        <v>212</v>
      </c>
      <c r="Y62" s="89" t="s">
        <v>85</v>
      </c>
      <c r="Z62" s="90">
        <v>168096.5</v>
      </c>
      <c r="AA62" s="91">
        <f>R62-SUM(Z62:Z66)</f>
        <v>4194.609999999986</v>
      </c>
      <c r="AB62" s="145" t="s">
        <v>213</v>
      </c>
      <c r="AC62" s="37" t="s">
        <v>214</v>
      </c>
      <c r="AD62" s="37" t="s">
        <v>215</v>
      </c>
      <c r="AE62" s="37" t="s">
        <v>216</v>
      </c>
      <c r="AF62" s="37" t="s">
        <v>217</v>
      </c>
      <c r="AG62" s="60"/>
      <c r="AH62" s="48"/>
      <c r="AI62" s="48"/>
      <c r="AJ62" s="48"/>
      <c r="AK62" s="48"/>
      <c r="AL62" s="48"/>
      <c r="AM62" s="48"/>
      <c r="AN62" s="48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49"/>
      <c r="FR62" s="49"/>
      <c r="FS62" s="49"/>
      <c r="FT62" s="49"/>
      <c r="FU62" s="49"/>
      <c r="FV62" s="49"/>
      <c r="FW62" s="49"/>
      <c r="FX62" s="49"/>
      <c r="FY62" s="49"/>
      <c r="FZ62" s="49"/>
      <c r="GA62" s="49"/>
      <c r="GB62" s="49"/>
      <c r="GC62" s="49"/>
      <c r="GD62" s="49"/>
      <c r="GE62" s="49"/>
      <c r="GF62" s="49"/>
    </row>
    <row r="63" spans="1:188" s="50" customFormat="1" ht="50.1" hidden="1" customHeight="1" x14ac:dyDescent="0.2">
      <c r="A63" s="246"/>
      <c r="B63" s="17" t="s">
        <v>206</v>
      </c>
      <c r="C63" s="17" t="s">
        <v>207</v>
      </c>
      <c r="D63" s="17" t="s">
        <v>46</v>
      </c>
      <c r="E63" s="17" t="s">
        <v>43</v>
      </c>
      <c r="F63" s="17" t="s">
        <v>208</v>
      </c>
      <c r="G63" s="17" t="s">
        <v>209</v>
      </c>
      <c r="H63" s="17" t="s">
        <v>210</v>
      </c>
      <c r="I63" s="18">
        <v>120</v>
      </c>
      <c r="J63" s="18"/>
      <c r="K63" s="18">
        <f t="shared" si="2"/>
        <v>120</v>
      </c>
      <c r="L63" s="92">
        <v>41817</v>
      </c>
      <c r="M63" s="92">
        <v>41983</v>
      </c>
      <c r="N63" s="19"/>
      <c r="O63" s="17"/>
      <c r="P63" s="17" t="s">
        <v>211</v>
      </c>
      <c r="Q63" s="93"/>
      <c r="R63" s="94">
        <v>410499.8</v>
      </c>
      <c r="S63" s="94"/>
      <c r="T63" s="95"/>
      <c r="U63" s="133"/>
      <c r="V63" s="134"/>
      <c r="W63" s="97"/>
      <c r="X63" s="97" t="s">
        <v>218</v>
      </c>
      <c r="Y63" s="98" t="s">
        <v>149</v>
      </c>
      <c r="Z63" s="99">
        <v>115080.14</v>
      </c>
      <c r="AA63" s="100"/>
      <c r="AB63" s="148" t="s">
        <v>213</v>
      </c>
      <c r="AC63" s="5" t="s">
        <v>214</v>
      </c>
      <c r="AD63" s="5" t="s">
        <v>215</v>
      </c>
      <c r="AE63" s="5" t="s">
        <v>216</v>
      </c>
      <c r="AF63" s="5" t="s">
        <v>217</v>
      </c>
      <c r="AG63" s="61"/>
      <c r="AH63" s="48"/>
      <c r="AI63" s="48"/>
      <c r="AJ63" s="48"/>
      <c r="AK63" s="48"/>
      <c r="AL63" s="48"/>
      <c r="AM63" s="48"/>
      <c r="AN63" s="48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</row>
    <row r="64" spans="1:188" s="50" customFormat="1" ht="50.1" hidden="1" customHeight="1" x14ac:dyDescent="0.2">
      <c r="A64" s="246"/>
      <c r="B64" s="17" t="s">
        <v>206</v>
      </c>
      <c r="C64" s="17" t="s">
        <v>207</v>
      </c>
      <c r="D64" s="17" t="s">
        <v>46</v>
      </c>
      <c r="E64" s="17" t="s">
        <v>43</v>
      </c>
      <c r="F64" s="17" t="s">
        <v>208</v>
      </c>
      <c r="G64" s="17" t="s">
        <v>209</v>
      </c>
      <c r="H64" s="17" t="s">
        <v>210</v>
      </c>
      <c r="I64" s="18">
        <v>120</v>
      </c>
      <c r="J64" s="18"/>
      <c r="K64" s="18">
        <f t="shared" si="2"/>
        <v>120</v>
      </c>
      <c r="L64" s="92">
        <v>41817</v>
      </c>
      <c r="M64" s="92">
        <v>41983</v>
      </c>
      <c r="N64" s="19"/>
      <c r="O64" s="17"/>
      <c r="P64" s="17" t="s">
        <v>211</v>
      </c>
      <c r="Q64" s="93"/>
      <c r="R64" s="94">
        <v>410499.8</v>
      </c>
      <c r="S64" s="94"/>
      <c r="T64" s="95"/>
      <c r="U64" s="133"/>
      <c r="V64" s="134"/>
      <c r="W64" s="97"/>
      <c r="X64" s="97" t="s">
        <v>219</v>
      </c>
      <c r="Y64" s="98" t="s">
        <v>151</v>
      </c>
      <c r="Z64" s="99">
        <v>58824.44</v>
      </c>
      <c r="AA64" s="100"/>
      <c r="AB64" s="148" t="s">
        <v>213</v>
      </c>
      <c r="AC64" s="5" t="s">
        <v>214</v>
      </c>
      <c r="AD64" s="5" t="s">
        <v>215</v>
      </c>
      <c r="AE64" s="5" t="s">
        <v>216</v>
      </c>
      <c r="AF64" s="5" t="s">
        <v>217</v>
      </c>
      <c r="AG64" s="61"/>
      <c r="AH64" s="48"/>
      <c r="AI64" s="48"/>
      <c r="AJ64" s="48"/>
      <c r="AK64" s="48"/>
      <c r="AL64" s="48"/>
      <c r="AM64" s="48"/>
      <c r="AN64" s="48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49"/>
      <c r="GF64" s="49"/>
    </row>
    <row r="65" spans="1:188" s="50" customFormat="1" ht="50.1" hidden="1" customHeight="1" x14ac:dyDescent="0.2">
      <c r="A65" s="246"/>
      <c r="B65" s="17" t="s">
        <v>206</v>
      </c>
      <c r="C65" s="17" t="s">
        <v>207</v>
      </c>
      <c r="D65" s="17" t="s">
        <v>46</v>
      </c>
      <c r="E65" s="17" t="s">
        <v>43</v>
      </c>
      <c r="F65" s="17" t="s">
        <v>208</v>
      </c>
      <c r="G65" s="17" t="s">
        <v>209</v>
      </c>
      <c r="H65" s="17" t="s">
        <v>210</v>
      </c>
      <c r="I65" s="18">
        <v>120</v>
      </c>
      <c r="J65" s="18"/>
      <c r="K65" s="18">
        <f t="shared" si="2"/>
        <v>120</v>
      </c>
      <c r="L65" s="92">
        <v>41817</v>
      </c>
      <c r="M65" s="92">
        <v>41983</v>
      </c>
      <c r="N65" s="19"/>
      <c r="O65" s="17"/>
      <c r="P65" s="17" t="s">
        <v>211</v>
      </c>
      <c r="Q65" s="93"/>
      <c r="R65" s="94">
        <v>410499.8</v>
      </c>
      <c r="S65" s="94"/>
      <c r="T65" s="95"/>
      <c r="U65" s="133"/>
      <c r="V65" s="95"/>
      <c r="W65" s="97"/>
      <c r="X65" s="97" t="s">
        <v>84</v>
      </c>
      <c r="Y65" s="98" t="s">
        <v>92</v>
      </c>
      <c r="Z65" s="99">
        <v>64304.11</v>
      </c>
      <c r="AA65" s="100"/>
      <c r="AB65" s="148" t="s">
        <v>213</v>
      </c>
      <c r="AC65" s="5" t="s">
        <v>214</v>
      </c>
      <c r="AD65" s="5" t="s">
        <v>215</v>
      </c>
      <c r="AE65" s="5" t="s">
        <v>216</v>
      </c>
      <c r="AF65" s="5" t="s">
        <v>217</v>
      </c>
      <c r="AG65" s="61"/>
      <c r="AH65" s="48"/>
      <c r="AI65" s="48"/>
      <c r="AJ65" s="48"/>
      <c r="AK65" s="48"/>
      <c r="AL65" s="48"/>
      <c r="AM65" s="48"/>
      <c r="AN65" s="48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49"/>
      <c r="BS65" s="49"/>
      <c r="BT65" s="49"/>
      <c r="BU65" s="49"/>
      <c r="BV65" s="49"/>
      <c r="BW65" s="49"/>
      <c r="BX65" s="49"/>
      <c r="BY65" s="49"/>
      <c r="BZ65" s="49"/>
      <c r="CA65" s="49"/>
      <c r="CB65" s="49"/>
      <c r="CC65" s="49"/>
      <c r="CD65" s="49"/>
      <c r="CE65" s="49"/>
      <c r="CF65" s="49"/>
      <c r="CG65" s="49"/>
      <c r="CH65" s="49"/>
      <c r="CI65" s="49"/>
      <c r="CJ65" s="49"/>
      <c r="CK65" s="49"/>
      <c r="CL65" s="49"/>
      <c r="CM65" s="49"/>
      <c r="CN65" s="49"/>
      <c r="CO65" s="49"/>
      <c r="CP65" s="49"/>
      <c r="CQ65" s="49"/>
      <c r="CR65" s="49"/>
      <c r="CS65" s="49"/>
      <c r="CT65" s="49"/>
      <c r="CU65" s="49"/>
      <c r="CV65" s="49"/>
      <c r="CW65" s="49"/>
      <c r="CX65" s="49"/>
      <c r="CY65" s="49"/>
      <c r="CZ65" s="49"/>
      <c r="DA65" s="49"/>
      <c r="DB65" s="49"/>
      <c r="DC65" s="49"/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</row>
    <row r="66" spans="1:188" s="50" customFormat="1" ht="50.1" hidden="1" customHeight="1" thickBot="1" x14ac:dyDescent="0.25">
      <c r="A66" s="247"/>
      <c r="B66" s="38" t="s">
        <v>206</v>
      </c>
      <c r="C66" s="38" t="s">
        <v>207</v>
      </c>
      <c r="D66" s="38" t="s">
        <v>46</v>
      </c>
      <c r="E66" s="38" t="s">
        <v>43</v>
      </c>
      <c r="F66" s="38" t="s">
        <v>208</v>
      </c>
      <c r="G66" s="38" t="s">
        <v>209</v>
      </c>
      <c r="H66" s="38" t="s">
        <v>210</v>
      </c>
      <c r="I66" s="39">
        <v>120</v>
      </c>
      <c r="J66" s="39"/>
      <c r="K66" s="39">
        <f t="shared" si="2"/>
        <v>120</v>
      </c>
      <c r="L66" s="101">
        <v>41817</v>
      </c>
      <c r="M66" s="101">
        <v>41983</v>
      </c>
      <c r="N66" s="40"/>
      <c r="O66" s="38"/>
      <c r="P66" s="38" t="s">
        <v>211</v>
      </c>
      <c r="Q66" s="102"/>
      <c r="R66" s="103">
        <v>410499.8</v>
      </c>
      <c r="S66" s="103"/>
      <c r="T66" s="105"/>
      <c r="U66" s="135"/>
      <c r="V66" s="104">
        <v>4194.6099999999997</v>
      </c>
      <c r="W66" s="107"/>
      <c r="X66" s="107"/>
      <c r="Y66" s="108" t="s">
        <v>134</v>
      </c>
      <c r="Z66" s="105"/>
      <c r="AA66" s="110"/>
      <c r="AB66" s="161" t="s">
        <v>220</v>
      </c>
      <c r="AC66" s="42" t="s">
        <v>214</v>
      </c>
      <c r="AD66" s="42" t="s">
        <v>215</v>
      </c>
      <c r="AE66" s="42" t="s">
        <v>216</v>
      </c>
      <c r="AF66" s="42" t="s">
        <v>217</v>
      </c>
      <c r="AG66" s="67"/>
      <c r="AH66" s="48"/>
      <c r="AI66" s="48"/>
      <c r="AJ66" s="48"/>
      <c r="AK66" s="48"/>
      <c r="AL66" s="48"/>
      <c r="AM66" s="48"/>
      <c r="AN66" s="48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DC66" s="49"/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49"/>
      <c r="GF66" s="49"/>
    </row>
    <row r="67" spans="1:188" s="50" customFormat="1" ht="50.1" customHeight="1" x14ac:dyDescent="0.2">
      <c r="A67" s="245">
        <v>14</v>
      </c>
      <c r="B67" s="199" t="s">
        <v>192</v>
      </c>
      <c r="C67" s="199" t="s">
        <v>193</v>
      </c>
      <c r="D67" s="199" t="s">
        <v>194</v>
      </c>
      <c r="E67" s="199" t="s">
        <v>43</v>
      </c>
      <c r="F67" s="199" t="s">
        <v>195</v>
      </c>
      <c r="G67" s="199" t="s">
        <v>196</v>
      </c>
      <c r="H67" s="199" t="s">
        <v>197</v>
      </c>
      <c r="I67" s="200">
        <v>120</v>
      </c>
      <c r="J67" s="200"/>
      <c r="K67" s="200">
        <f t="shared" si="2"/>
        <v>120</v>
      </c>
      <c r="L67" s="201">
        <v>41801</v>
      </c>
      <c r="M67" s="201">
        <v>41920</v>
      </c>
      <c r="N67" s="202"/>
      <c r="O67" s="199"/>
      <c r="P67" s="199" t="s">
        <v>198</v>
      </c>
      <c r="Q67" s="203"/>
      <c r="R67" s="204">
        <v>1754382.88</v>
      </c>
      <c r="S67" s="204"/>
      <c r="T67" s="205"/>
      <c r="U67" s="210"/>
      <c r="V67" s="212">
        <v>966465.71</v>
      </c>
      <c r="W67" s="214"/>
      <c r="X67" s="214"/>
      <c r="Y67" s="216" t="s">
        <v>134</v>
      </c>
      <c r="Z67" s="219"/>
      <c r="AA67" s="220"/>
      <c r="AB67" s="224" t="s">
        <v>204</v>
      </c>
      <c r="AC67" s="227" t="s">
        <v>95</v>
      </c>
      <c r="AD67" s="227" t="s">
        <v>202</v>
      </c>
      <c r="AE67" s="227" t="s">
        <v>97</v>
      </c>
      <c r="AF67" s="227" t="s">
        <v>203</v>
      </c>
      <c r="AG67" s="228"/>
      <c r="AH67" s="48"/>
      <c r="AI67" s="48"/>
      <c r="AJ67" s="48"/>
      <c r="AK67" s="48"/>
      <c r="AL67" s="48"/>
      <c r="AM67" s="48"/>
      <c r="AN67" s="48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</row>
    <row r="68" spans="1:188" s="50" customFormat="1" ht="50.1" customHeight="1" x14ac:dyDescent="0.2">
      <c r="A68" s="246"/>
      <c r="B68" s="17" t="s">
        <v>153</v>
      </c>
      <c r="C68" s="17" t="s">
        <v>154</v>
      </c>
      <c r="D68" s="17" t="s">
        <v>155</v>
      </c>
      <c r="E68" s="17" t="s">
        <v>43</v>
      </c>
      <c r="F68" s="17" t="s">
        <v>156</v>
      </c>
      <c r="G68" s="17" t="s">
        <v>157</v>
      </c>
      <c r="H68" s="17" t="s">
        <v>158</v>
      </c>
      <c r="I68" s="18">
        <v>240</v>
      </c>
      <c r="J68" s="18"/>
      <c r="K68" s="18">
        <f t="shared" si="2"/>
        <v>240</v>
      </c>
      <c r="L68" s="92">
        <v>41799</v>
      </c>
      <c r="M68" s="92">
        <v>42038</v>
      </c>
      <c r="N68" s="19"/>
      <c r="O68" s="17"/>
      <c r="P68" s="17" t="s">
        <v>159</v>
      </c>
      <c r="Q68" s="93"/>
      <c r="R68" s="94">
        <v>9481527.1500000004</v>
      </c>
      <c r="S68" s="94"/>
      <c r="T68" s="95"/>
      <c r="U68" s="99">
        <v>63000</v>
      </c>
      <c r="V68" s="95"/>
      <c r="W68" s="97"/>
      <c r="X68" s="97" t="s">
        <v>170</v>
      </c>
      <c r="Y68" s="98" t="s">
        <v>92</v>
      </c>
      <c r="Z68" s="99">
        <v>63000</v>
      </c>
      <c r="AA68" s="100"/>
      <c r="AB68" s="155" t="s">
        <v>172</v>
      </c>
      <c r="AC68" s="5" t="s">
        <v>95</v>
      </c>
      <c r="AD68" s="5" t="s">
        <v>162</v>
      </c>
      <c r="AE68" s="5" t="s">
        <v>163</v>
      </c>
      <c r="AF68" s="5" t="s">
        <v>164</v>
      </c>
      <c r="AG68" s="61"/>
      <c r="AH68" s="48"/>
      <c r="AI68" s="48"/>
      <c r="AJ68" s="48"/>
      <c r="AK68" s="48"/>
      <c r="AL68" s="48"/>
      <c r="AM68" s="48"/>
      <c r="AN68" s="48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49"/>
      <c r="GF68" s="49"/>
    </row>
    <row r="69" spans="1:188" s="50" customFormat="1" ht="50.1" customHeight="1" thickBot="1" x14ac:dyDescent="0.25">
      <c r="A69" s="247"/>
      <c r="B69" s="38" t="s">
        <v>153</v>
      </c>
      <c r="C69" s="38" t="s">
        <v>154</v>
      </c>
      <c r="D69" s="38" t="s">
        <v>155</v>
      </c>
      <c r="E69" s="38" t="s">
        <v>43</v>
      </c>
      <c r="F69" s="38" t="s">
        <v>156</v>
      </c>
      <c r="G69" s="38" t="s">
        <v>157</v>
      </c>
      <c r="H69" s="38" t="s">
        <v>158</v>
      </c>
      <c r="I69" s="39">
        <v>240</v>
      </c>
      <c r="J69" s="39"/>
      <c r="K69" s="39">
        <f t="shared" si="2"/>
        <v>240</v>
      </c>
      <c r="L69" s="101">
        <v>41799</v>
      </c>
      <c r="M69" s="101">
        <v>42038</v>
      </c>
      <c r="N69" s="40"/>
      <c r="O69" s="38"/>
      <c r="P69" s="38" t="s">
        <v>159</v>
      </c>
      <c r="Q69" s="102"/>
      <c r="R69" s="103">
        <v>9481527.1500000004</v>
      </c>
      <c r="S69" s="103"/>
      <c r="T69" s="105"/>
      <c r="U69" s="109">
        <v>51637.5</v>
      </c>
      <c r="V69" s="105"/>
      <c r="W69" s="107"/>
      <c r="X69" s="107" t="s">
        <v>170</v>
      </c>
      <c r="Y69" s="108" t="s">
        <v>92</v>
      </c>
      <c r="Z69" s="109">
        <v>51637.5</v>
      </c>
      <c r="AA69" s="110"/>
      <c r="AB69" s="156" t="s">
        <v>173</v>
      </c>
      <c r="AC69" s="42" t="s">
        <v>95</v>
      </c>
      <c r="AD69" s="42" t="s">
        <v>162</v>
      </c>
      <c r="AE69" s="42" t="s">
        <v>97</v>
      </c>
      <c r="AF69" s="42" t="s">
        <v>164</v>
      </c>
      <c r="AG69" s="67"/>
      <c r="AH69" s="48"/>
      <c r="AI69" s="48"/>
      <c r="AJ69" s="48"/>
      <c r="AK69" s="48"/>
      <c r="AL69" s="48"/>
      <c r="AM69" s="48"/>
      <c r="AN69" s="48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9"/>
      <c r="FS69" s="49"/>
      <c r="FT69" s="49"/>
      <c r="FU69" s="49"/>
      <c r="FV69" s="49"/>
      <c r="FW69" s="49"/>
      <c r="FX69" s="49"/>
      <c r="FY69" s="49"/>
      <c r="FZ69" s="49"/>
      <c r="GA69" s="49"/>
      <c r="GB69" s="49"/>
      <c r="GC69" s="49"/>
      <c r="GD69" s="49"/>
      <c r="GE69" s="49"/>
      <c r="GF69" s="49"/>
    </row>
    <row r="70" spans="1:188" s="50" customFormat="1" ht="50.1" hidden="1" customHeight="1" x14ac:dyDescent="0.2">
      <c r="A70" s="248">
        <v>15</v>
      </c>
      <c r="B70" s="55" t="s">
        <v>237</v>
      </c>
      <c r="C70" s="55" t="s">
        <v>238</v>
      </c>
      <c r="D70" s="55" t="s">
        <v>239</v>
      </c>
      <c r="E70" s="55" t="s">
        <v>43</v>
      </c>
      <c r="F70" s="55" t="s">
        <v>240</v>
      </c>
      <c r="G70" s="55" t="s">
        <v>241</v>
      </c>
      <c r="H70" s="55" t="s">
        <v>242</v>
      </c>
      <c r="I70" s="56">
        <v>60</v>
      </c>
      <c r="J70" s="56"/>
      <c r="K70" s="56">
        <f t="shared" si="2"/>
        <v>60</v>
      </c>
      <c r="L70" s="111">
        <v>41814</v>
      </c>
      <c r="M70" s="111">
        <v>41873</v>
      </c>
      <c r="N70" s="57"/>
      <c r="O70" s="55"/>
      <c r="P70" s="55"/>
      <c r="Q70" s="112"/>
      <c r="R70" s="113"/>
      <c r="S70" s="113"/>
      <c r="T70" s="114"/>
      <c r="U70" s="114"/>
      <c r="V70" s="114"/>
      <c r="W70" s="115"/>
      <c r="X70" s="115"/>
      <c r="Y70" s="58"/>
      <c r="Z70" s="114"/>
      <c r="AA70" s="116"/>
      <c r="AB70" s="117"/>
      <c r="AC70" s="59"/>
      <c r="AD70" s="59"/>
      <c r="AE70" s="59"/>
      <c r="AF70" s="59"/>
      <c r="AG70" s="60"/>
      <c r="AH70" s="48"/>
      <c r="AI70" s="48"/>
      <c r="AJ70" s="48"/>
      <c r="AK70" s="48"/>
      <c r="AL70" s="48"/>
      <c r="AM70" s="48"/>
      <c r="AN70" s="48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</row>
    <row r="71" spans="1:188" s="50" customFormat="1" ht="50.1" hidden="1" customHeight="1" x14ac:dyDescent="0.2">
      <c r="A71" s="246"/>
      <c r="B71" s="21" t="s">
        <v>237</v>
      </c>
      <c r="C71" s="21" t="s">
        <v>238</v>
      </c>
      <c r="D71" s="21" t="s">
        <v>239</v>
      </c>
      <c r="E71" s="21" t="s">
        <v>43</v>
      </c>
      <c r="F71" s="21" t="s">
        <v>240</v>
      </c>
      <c r="G71" s="21" t="s">
        <v>241</v>
      </c>
      <c r="H71" s="21" t="s">
        <v>242</v>
      </c>
      <c r="I71" s="22">
        <v>60</v>
      </c>
      <c r="J71" s="22"/>
      <c r="K71" s="22">
        <f t="shared" si="2"/>
        <v>60</v>
      </c>
      <c r="L71" s="118">
        <v>41814</v>
      </c>
      <c r="M71" s="118">
        <v>41873</v>
      </c>
      <c r="N71" s="23"/>
      <c r="O71" s="21"/>
      <c r="P71" s="21"/>
      <c r="Q71" s="119"/>
      <c r="R71" s="120"/>
      <c r="S71" s="120"/>
      <c r="T71" s="121"/>
      <c r="U71" s="121"/>
      <c r="V71" s="121"/>
      <c r="W71" s="122"/>
      <c r="X71" s="122"/>
      <c r="Y71" s="6"/>
      <c r="Z71" s="121"/>
      <c r="AA71" s="123"/>
      <c r="AB71" s="124"/>
      <c r="AC71" s="7"/>
      <c r="AD71" s="7"/>
      <c r="AE71" s="7"/>
      <c r="AF71" s="7"/>
      <c r="AG71" s="61"/>
      <c r="AH71" s="48"/>
      <c r="AI71" s="48"/>
      <c r="AJ71" s="48"/>
      <c r="AK71" s="48"/>
      <c r="AL71" s="48"/>
      <c r="AM71" s="48"/>
      <c r="AN71" s="48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9"/>
      <c r="FU71" s="49"/>
      <c r="FV71" s="49"/>
      <c r="FW71" s="49"/>
      <c r="FX71" s="49"/>
      <c r="FY71" s="49"/>
      <c r="FZ71" s="49"/>
      <c r="GA71" s="49"/>
      <c r="GB71" s="49"/>
      <c r="GC71" s="49"/>
      <c r="GD71" s="49"/>
      <c r="GE71" s="49"/>
      <c r="GF71" s="49"/>
    </row>
    <row r="72" spans="1:188" s="50" customFormat="1" ht="50.1" hidden="1" customHeight="1" x14ac:dyDescent="0.2">
      <c r="A72" s="246"/>
      <c r="B72" s="21" t="s">
        <v>237</v>
      </c>
      <c r="C72" s="21" t="s">
        <v>238</v>
      </c>
      <c r="D72" s="21" t="s">
        <v>239</v>
      </c>
      <c r="E72" s="21" t="s">
        <v>43</v>
      </c>
      <c r="F72" s="21" t="s">
        <v>240</v>
      </c>
      <c r="G72" s="21" t="s">
        <v>241</v>
      </c>
      <c r="H72" s="21" t="s">
        <v>242</v>
      </c>
      <c r="I72" s="22">
        <v>60</v>
      </c>
      <c r="J72" s="22"/>
      <c r="K72" s="22">
        <f t="shared" si="2"/>
        <v>60</v>
      </c>
      <c r="L72" s="118">
        <v>41814</v>
      </c>
      <c r="M72" s="118">
        <v>41873</v>
      </c>
      <c r="N72" s="23"/>
      <c r="O72" s="21"/>
      <c r="P72" s="21"/>
      <c r="Q72" s="119"/>
      <c r="R72" s="120"/>
      <c r="S72" s="120"/>
      <c r="T72" s="121"/>
      <c r="U72" s="121"/>
      <c r="V72" s="121"/>
      <c r="W72" s="122"/>
      <c r="X72" s="122"/>
      <c r="Y72" s="6"/>
      <c r="Z72" s="121"/>
      <c r="AA72" s="123"/>
      <c r="AB72" s="124"/>
      <c r="AC72" s="7"/>
      <c r="AD72" s="7"/>
      <c r="AE72" s="7"/>
      <c r="AF72" s="7"/>
      <c r="AG72" s="61"/>
      <c r="AH72" s="48"/>
      <c r="AI72" s="48"/>
      <c r="AJ72" s="48"/>
      <c r="AK72" s="48"/>
      <c r="AL72" s="48"/>
      <c r="AM72" s="48"/>
      <c r="AN72" s="48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9"/>
      <c r="FS72" s="49"/>
      <c r="FT72" s="49"/>
      <c r="FU72" s="49"/>
      <c r="FV72" s="49"/>
      <c r="FW72" s="49"/>
      <c r="FX72" s="49"/>
      <c r="FY72" s="49"/>
      <c r="FZ72" s="49"/>
      <c r="GA72" s="49"/>
      <c r="GB72" s="49"/>
      <c r="GC72" s="49"/>
      <c r="GD72" s="49"/>
      <c r="GE72" s="49"/>
      <c r="GF72" s="49"/>
    </row>
    <row r="73" spans="1:188" s="50" customFormat="1" ht="50.1" hidden="1" customHeight="1" x14ac:dyDescent="0.2">
      <c r="A73" s="246"/>
      <c r="B73" s="21" t="s">
        <v>237</v>
      </c>
      <c r="C73" s="21" t="s">
        <v>238</v>
      </c>
      <c r="D73" s="21" t="s">
        <v>239</v>
      </c>
      <c r="E73" s="21" t="s">
        <v>43</v>
      </c>
      <c r="F73" s="21" t="s">
        <v>240</v>
      </c>
      <c r="G73" s="21" t="s">
        <v>241</v>
      </c>
      <c r="H73" s="21" t="s">
        <v>242</v>
      </c>
      <c r="I73" s="22">
        <v>60</v>
      </c>
      <c r="J73" s="22"/>
      <c r="K73" s="22">
        <f t="shared" si="2"/>
        <v>60</v>
      </c>
      <c r="L73" s="118">
        <v>41814</v>
      </c>
      <c r="M73" s="118">
        <v>41873</v>
      </c>
      <c r="N73" s="23"/>
      <c r="O73" s="21"/>
      <c r="P73" s="21"/>
      <c r="Q73" s="119"/>
      <c r="R73" s="120"/>
      <c r="S73" s="120"/>
      <c r="T73" s="121"/>
      <c r="U73" s="121"/>
      <c r="V73" s="121"/>
      <c r="W73" s="122"/>
      <c r="X73" s="122"/>
      <c r="Y73" s="6"/>
      <c r="Z73" s="121"/>
      <c r="AA73" s="123"/>
      <c r="AB73" s="124"/>
      <c r="AC73" s="7"/>
      <c r="AD73" s="7"/>
      <c r="AE73" s="7"/>
      <c r="AF73" s="7"/>
      <c r="AG73" s="61"/>
      <c r="AH73" s="48"/>
      <c r="AI73" s="48"/>
      <c r="AJ73" s="48"/>
      <c r="AK73" s="48"/>
      <c r="AL73" s="48"/>
      <c r="AM73" s="48"/>
      <c r="AN73" s="48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9"/>
      <c r="FS73" s="49"/>
      <c r="FT73" s="49"/>
      <c r="FU73" s="49"/>
      <c r="FV73" s="49"/>
      <c r="FW73" s="49"/>
      <c r="FX73" s="49"/>
      <c r="FY73" s="49"/>
      <c r="FZ73" s="49"/>
      <c r="GA73" s="49"/>
      <c r="GB73" s="49"/>
      <c r="GC73" s="49"/>
      <c r="GD73" s="49"/>
      <c r="GE73" s="49"/>
      <c r="GF73" s="49"/>
    </row>
    <row r="74" spans="1:188" s="50" customFormat="1" ht="50.1" hidden="1" customHeight="1" thickBot="1" x14ac:dyDescent="0.25">
      <c r="A74" s="247"/>
      <c r="B74" s="62" t="s">
        <v>237</v>
      </c>
      <c r="C74" s="62" t="s">
        <v>238</v>
      </c>
      <c r="D74" s="62" t="s">
        <v>239</v>
      </c>
      <c r="E74" s="62" t="s">
        <v>43</v>
      </c>
      <c r="F74" s="62" t="s">
        <v>240</v>
      </c>
      <c r="G74" s="62" t="s">
        <v>241</v>
      </c>
      <c r="H74" s="62" t="s">
        <v>242</v>
      </c>
      <c r="I74" s="63">
        <v>60</v>
      </c>
      <c r="J74" s="63"/>
      <c r="K74" s="63">
        <f t="shared" si="2"/>
        <v>60</v>
      </c>
      <c r="L74" s="125">
        <v>41814</v>
      </c>
      <c r="M74" s="125">
        <v>41873</v>
      </c>
      <c r="N74" s="64"/>
      <c r="O74" s="62"/>
      <c r="P74" s="62"/>
      <c r="Q74" s="126"/>
      <c r="R74" s="127"/>
      <c r="S74" s="127"/>
      <c r="T74" s="128"/>
      <c r="U74" s="128"/>
      <c r="V74" s="128"/>
      <c r="W74" s="129"/>
      <c r="X74" s="129"/>
      <c r="Y74" s="65"/>
      <c r="Z74" s="128"/>
      <c r="AA74" s="130"/>
      <c r="AB74" s="131"/>
      <c r="AC74" s="66"/>
      <c r="AD74" s="66"/>
      <c r="AE74" s="66"/>
      <c r="AF74" s="66"/>
      <c r="AG74" s="67"/>
      <c r="AH74" s="48"/>
      <c r="AI74" s="48"/>
      <c r="AJ74" s="48"/>
      <c r="AK74" s="48"/>
      <c r="AL74" s="48"/>
      <c r="AM74" s="48"/>
      <c r="AN74" s="48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49"/>
      <c r="DF74" s="49"/>
      <c r="DG74" s="49"/>
      <c r="DH74" s="49"/>
      <c r="DI74" s="49"/>
      <c r="DJ74" s="49"/>
      <c r="DK74" s="49"/>
      <c r="DL74" s="49"/>
      <c r="DM74" s="49"/>
      <c r="DN74" s="49"/>
      <c r="DO74" s="49"/>
      <c r="DP74" s="49"/>
      <c r="DQ74" s="49"/>
      <c r="DR74" s="49"/>
      <c r="DS74" s="49"/>
      <c r="DT74" s="49"/>
      <c r="DU74" s="49"/>
      <c r="DV74" s="49"/>
      <c r="DW74" s="49"/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/>
      <c r="EK74" s="49"/>
      <c r="EL74" s="49"/>
      <c r="EM74" s="49"/>
      <c r="EN74" s="49"/>
      <c r="EO74" s="49"/>
      <c r="EP74" s="49"/>
      <c r="EQ74" s="49"/>
      <c r="ER74" s="49"/>
      <c r="ES74" s="49"/>
      <c r="ET74" s="49"/>
      <c r="EU74" s="49"/>
      <c r="EV74" s="49"/>
      <c r="EW74" s="49"/>
      <c r="EX74" s="49"/>
      <c r="EY74" s="49"/>
      <c r="EZ74" s="49"/>
      <c r="FA74" s="49"/>
      <c r="FB74" s="49"/>
      <c r="FC74" s="49"/>
      <c r="FD74" s="49"/>
      <c r="FE74" s="49"/>
      <c r="FF74" s="49"/>
      <c r="FG74" s="49"/>
      <c r="FH74" s="49"/>
      <c r="FI74" s="49"/>
      <c r="FJ74" s="49"/>
      <c r="FK74" s="49"/>
      <c r="FL74" s="49"/>
      <c r="FM74" s="49"/>
      <c r="FN74" s="49"/>
      <c r="FO74" s="49"/>
      <c r="FP74" s="49"/>
      <c r="FQ74" s="49"/>
      <c r="FR74" s="49"/>
      <c r="FS74" s="49"/>
      <c r="FT74" s="49"/>
      <c r="FU74" s="49"/>
      <c r="FV74" s="49"/>
      <c r="FW74" s="49"/>
      <c r="FX74" s="49"/>
      <c r="FY74" s="49"/>
      <c r="FZ74" s="49"/>
      <c r="GA74" s="49"/>
      <c r="GB74" s="49"/>
      <c r="GC74" s="49"/>
      <c r="GD74" s="49"/>
      <c r="GE74" s="49"/>
      <c r="GF74" s="49"/>
    </row>
    <row r="75" spans="1:188" s="50" customFormat="1" ht="50.1" hidden="1" customHeight="1" x14ac:dyDescent="0.2">
      <c r="A75" s="245">
        <v>16</v>
      </c>
      <c r="B75" s="33" t="s">
        <v>243</v>
      </c>
      <c r="C75" s="33" t="s">
        <v>244</v>
      </c>
      <c r="D75" s="33" t="s">
        <v>245</v>
      </c>
      <c r="E75" s="33" t="s">
        <v>43</v>
      </c>
      <c r="F75" s="33" t="s">
        <v>246</v>
      </c>
      <c r="G75" s="33" t="s">
        <v>247</v>
      </c>
      <c r="H75" s="33" t="s">
        <v>248</v>
      </c>
      <c r="I75" s="34">
        <v>60</v>
      </c>
      <c r="J75" s="34"/>
      <c r="K75" s="34">
        <f t="shared" si="2"/>
        <v>60</v>
      </c>
      <c r="L75" s="83">
        <v>41858</v>
      </c>
      <c r="M75" s="83">
        <v>41917</v>
      </c>
      <c r="N75" s="35"/>
      <c r="O75" s="33"/>
      <c r="P75" s="33" t="s">
        <v>249</v>
      </c>
      <c r="Q75" s="84"/>
      <c r="R75" s="85">
        <v>46752.800000000003</v>
      </c>
      <c r="S75" s="85"/>
      <c r="T75" s="86"/>
      <c r="U75" s="153">
        <v>46752.800000000003</v>
      </c>
      <c r="V75" s="86"/>
      <c r="W75" s="88"/>
      <c r="X75" s="88" t="s">
        <v>250</v>
      </c>
      <c r="Y75" s="89" t="s">
        <v>85</v>
      </c>
      <c r="Z75" s="90">
        <v>46049.91</v>
      </c>
      <c r="AA75" s="91">
        <f>R75-Z75</f>
        <v>702.88999999999942</v>
      </c>
      <c r="AB75" s="162" t="s">
        <v>251</v>
      </c>
      <c r="AC75" s="37" t="s">
        <v>252</v>
      </c>
      <c r="AD75" s="37" t="s">
        <v>253</v>
      </c>
      <c r="AE75" s="37" t="s">
        <v>97</v>
      </c>
      <c r="AF75" s="37" t="s">
        <v>254</v>
      </c>
      <c r="AG75" s="60"/>
      <c r="AH75" s="48"/>
      <c r="AI75" s="48"/>
      <c r="AJ75" s="48"/>
      <c r="AK75" s="48"/>
      <c r="AL75" s="48"/>
      <c r="AM75" s="48"/>
      <c r="AN75" s="48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DC75" s="49"/>
      <c r="DD75" s="49"/>
      <c r="DE75" s="49"/>
      <c r="DF75" s="49"/>
      <c r="DG75" s="49"/>
      <c r="DH75" s="49"/>
      <c r="DI75" s="49"/>
      <c r="DJ75" s="49"/>
      <c r="DK75" s="49"/>
      <c r="DL75" s="49"/>
      <c r="DM75" s="49"/>
      <c r="DN75" s="49"/>
      <c r="DO75" s="49"/>
      <c r="DP75" s="49"/>
      <c r="DQ75" s="49"/>
      <c r="DR75" s="49"/>
      <c r="DS75" s="49"/>
      <c r="DT75" s="49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49"/>
      <c r="EN75" s="49"/>
      <c r="EO75" s="49"/>
      <c r="EP75" s="49"/>
      <c r="EQ75" s="49"/>
      <c r="ER75" s="49"/>
      <c r="ES75" s="49"/>
      <c r="ET75" s="49"/>
      <c r="EU75" s="49"/>
      <c r="EV75" s="49"/>
      <c r="EW75" s="49"/>
      <c r="EX75" s="49"/>
      <c r="EY75" s="49"/>
      <c r="EZ75" s="49"/>
      <c r="FA75" s="49"/>
      <c r="FB75" s="49"/>
      <c r="FC75" s="49"/>
      <c r="FD75" s="49"/>
      <c r="FE75" s="49"/>
      <c r="FF75" s="49"/>
      <c r="FG75" s="49"/>
      <c r="FH75" s="49"/>
      <c r="FI75" s="49"/>
      <c r="FJ75" s="49"/>
      <c r="FK75" s="49"/>
      <c r="FL75" s="49"/>
      <c r="FM75" s="49"/>
      <c r="FN75" s="49"/>
      <c r="FO75" s="49"/>
      <c r="FP75" s="49"/>
      <c r="FQ75" s="49"/>
      <c r="FR75" s="49"/>
      <c r="FS75" s="49"/>
      <c r="FT75" s="49"/>
      <c r="FU75" s="49"/>
      <c r="FV75" s="49"/>
      <c r="FW75" s="49"/>
      <c r="FX75" s="49"/>
      <c r="FY75" s="49"/>
      <c r="FZ75" s="49"/>
      <c r="GA75" s="49"/>
      <c r="GB75" s="49"/>
      <c r="GC75" s="49"/>
      <c r="GD75" s="49"/>
      <c r="GE75" s="49"/>
      <c r="GF75" s="49"/>
    </row>
    <row r="76" spans="1:188" s="50" customFormat="1" ht="50.1" hidden="1" customHeight="1" thickBot="1" x14ac:dyDescent="0.25">
      <c r="A76" s="247"/>
      <c r="B76" s="38" t="s">
        <v>243</v>
      </c>
      <c r="C76" s="38" t="s">
        <v>244</v>
      </c>
      <c r="D76" s="38" t="s">
        <v>245</v>
      </c>
      <c r="E76" s="38" t="s">
        <v>43</v>
      </c>
      <c r="F76" s="38" t="s">
        <v>246</v>
      </c>
      <c r="G76" s="38" t="s">
        <v>247</v>
      </c>
      <c r="H76" s="38" t="s">
        <v>248</v>
      </c>
      <c r="I76" s="39">
        <v>60</v>
      </c>
      <c r="J76" s="39"/>
      <c r="K76" s="39">
        <f t="shared" si="2"/>
        <v>60</v>
      </c>
      <c r="L76" s="101">
        <v>41858</v>
      </c>
      <c r="M76" s="101">
        <v>41917</v>
      </c>
      <c r="N76" s="40"/>
      <c r="O76" s="38"/>
      <c r="P76" s="38" t="s">
        <v>249</v>
      </c>
      <c r="Q76" s="102"/>
      <c r="R76" s="103">
        <v>46752.800000000003</v>
      </c>
      <c r="S76" s="103"/>
      <c r="T76" s="163">
        <v>423558.29</v>
      </c>
      <c r="U76" s="105"/>
      <c r="V76" s="105"/>
      <c r="W76" s="107"/>
      <c r="X76" s="107" t="s">
        <v>61</v>
      </c>
      <c r="Y76" s="108" t="s">
        <v>85</v>
      </c>
      <c r="Z76" s="105">
        <v>219446.27</v>
      </c>
      <c r="AA76" s="110"/>
      <c r="AB76" s="164" t="s">
        <v>62</v>
      </c>
      <c r="AC76" s="42" t="s">
        <v>51</v>
      </c>
      <c r="AD76" s="42" t="s">
        <v>52</v>
      </c>
      <c r="AE76" s="42" t="s">
        <v>63</v>
      </c>
      <c r="AF76" s="42" t="s">
        <v>64</v>
      </c>
      <c r="AG76" s="67"/>
      <c r="AH76" s="48"/>
      <c r="AI76" s="48"/>
      <c r="AJ76" s="48"/>
      <c r="AK76" s="48"/>
      <c r="AL76" s="48"/>
      <c r="AM76" s="48"/>
      <c r="AN76" s="48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49"/>
      <c r="FR76" s="49"/>
      <c r="FS76" s="49"/>
      <c r="FT76" s="49"/>
      <c r="FU76" s="49"/>
      <c r="FV76" s="49"/>
      <c r="FW76" s="49"/>
      <c r="FX76" s="49"/>
      <c r="FY76" s="49"/>
      <c r="FZ76" s="49"/>
      <c r="GA76" s="49"/>
      <c r="GB76" s="49"/>
      <c r="GC76" s="49"/>
      <c r="GD76" s="49"/>
      <c r="GE76" s="49"/>
      <c r="GF76" s="49"/>
    </row>
    <row r="77" spans="1:188" s="50" customFormat="1" ht="50.1" hidden="1" customHeight="1" x14ac:dyDescent="0.2">
      <c r="A77" s="245">
        <v>17</v>
      </c>
      <c r="B77" s="33" t="s">
        <v>255</v>
      </c>
      <c r="C77" s="33" t="s">
        <v>256</v>
      </c>
      <c r="D77" s="33" t="s">
        <v>257</v>
      </c>
      <c r="E77" s="33" t="s">
        <v>43</v>
      </c>
      <c r="F77" s="33" t="s">
        <v>258</v>
      </c>
      <c r="G77" s="33" t="s">
        <v>259</v>
      </c>
      <c r="H77" s="33" t="s">
        <v>260</v>
      </c>
      <c r="I77" s="34">
        <v>60</v>
      </c>
      <c r="J77" s="34"/>
      <c r="K77" s="34">
        <f t="shared" si="2"/>
        <v>60</v>
      </c>
      <c r="L77" s="83">
        <v>41876</v>
      </c>
      <c r="M77" s="83">
        <v>41935</v>
      </c>
      <c r="N77" s="35"/>
      <c r="O77" s="33"/>
      <c r="P77" s="33" t="s">
        <v>261</v>
      </c>
      <c r="Q77" s="84"/>
      <c r="R77" s="85">
        <v>49607.14</v>
      </c>
      <c r="S77" s="85"/>
      <c r="T77" s="86"/>
      <c r="U77" s="152">
        <v>49607.14</v>
      </c>
      <c r="V77" s="86"/>
      <c r="W77" s="88"/>
      <c r="X77" s="88" t="s">
        <v>262</v>
      </c>
      <c r="Y77" s="89" t="s">
        <v>85</v>
      </c>
      <c r="Z77" s="90">
        <v>47172</v>
      </c>
      <c r="AA77" s="91" t="e">
        <f>R77-Z77-#REF!-#REF!</f>
        <v>#REF!</v>
      </c>
      <c r="AB77" s="132" t="s">
        <v>263</v>
      </c>
      <c r="AC77" s="37" t="s">
        <v>264</v>
      </c>
      <c r="AD77" s="37" t="s">
        <v>265</v>
      </c>
      <c r="AE77" s="37" t="s">
        <v>97</v>
      </c>
      <c r="AF77" s="37" t="s">
        <v>64</v>
      </c>
      <c r="AG77" s="60"/>
      <c r="AH77" s="48"/>
      <c r="AI77" s="48"/>
      <c r="AJ77" s="48"/>
      <c r="AK77" s="48"/>
      <c r="AL77" s="48"/>
      <c r="AM77" s="48"/>
      <c r="AN77" s="48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DC77" s="49"/>
      <c r="DD77" s="49"/>
      <c r="DE77" s="49"/>
      <c r="DF77" s="49"/>
      <c r="DG77" s="49"/>
      <c r="DH77" s="49"/>
      <c r="DI77" s="49"/>
      <c r="DJ77" s="49"/>
      <c r="DK77" s="49"/>
      <c r="DL77" s="49"/>
      <c r="DM77" s="49"/>
      <c r="DN77" s="49"/>
      <c r="DO77" s="49"/>
      <c r="DP77" s="49"/>
      <c r="DQ77" s="49"/>
      <c r="DR77" s="49"/>
      <c r="DS77" s="49"/>
      <c r="DT77" s="49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49"/>
      <c r="EN77" s="49"/>
      <c r="EO77" s="49"/>
      <c r="EP77" s="49"/>
      <c r="EQ77" s="49"/>
      <c r="ER77" s="49"/>
      <c r="ES77" s="49"/>
      <c r="ET77" s="49"/>
      <c r="EU77" s="49"/>
      <c r="EV77" s="49"/>
      <c r="EW77" s="49"/>
      <c r="EX77" s="49"/>
      <c r="EY77" s="49"/>
      <c r="EZ77" s="49"/>
      <c r="FA77" s="49"/>
      <c r="FB77" s="49"/>
      <c r="FC77" s="49"/>
      <c r="FD77" s="49"/>
      <c r="FE77" s="49"/>
      <c r="FF77" s="49"/>
      <c r="FG77" s="49"/>
      <c r="FH77" s="49"/>
      <c r="FI77" s="49"/>
      <c r="FJ77" s="49"/>
      <c r="FK77" s="49"/>
      <c r="FL77" s="49"/>
      <c r="FM77" s="49"/>
      <c r="FN77" s="49"/>
      <c r="FO77" s="49"/>
      <c r="FP77" s="49"/>
      <c r="FQ77" s="49"/>
      <c r="FR77" s="49"/>
      <c r="FS77" s="49"/>
      <c r="FT77" s="49"/>
      <c r="FU77" s="49"/>
      <c r="FV77" s="49"/>
      <c r="FW77" s="49"/>
      <c r="FX77" s="49"/>
      <c r="FY77" s="49"/>
      <c r="FZ77" s="49"/>
      <c r="GA77" s="49"/>
      <c r="GB77" s="49"/>
      <c r="GC77" s="49"/>
      <c r="GD77" s="49"/>
      <c r="GE77" s="49"/>
      <c r="GF77" s="49"/>
    </row>
    <row r="78" spans="1:188" s="50" customFormat="1" ht="50.1" hidden="1" customHeight="1" thickBot="1" x14ac:dyDescent="0.25">
      <c r="A78" s="247"/>
      <c r="B78" s="38" t="s">
        <v>255</v>
      </c>
      <c r="C78" s="38" t="s">
        <v>256</v>
      </c>
      <c r="D78" s="38" t="s">
        <v>257</v>
      </c>
      <c r="E78" s="38" t="s">
        <v>43</v>
      </c>
      <c r="F78" s="38" t="s">
        <v>258</v>
      </c>
      <c r="G78" s="38" t="s">
        <v>259</v>
      </c>
      <c r="H78" s="38" t="s">
        <v>260</v>
      </c>
      <c r="I78" s="39">
        <v>60</v>
      </c>
      <c r="J78" s="39"/>
      <c r="K78" s="39">
        <f t="shared" si="2"/>
        <v>60</v>
      </c>
      <c r="L78" s="101">
        <v>41876</v>
      </c>
      <c r="M78" s="101">
        <v>41935</v>
      </c>
      <c r="N78" s="40"/>
      <c r="O78" s="38"/>
      <c r="P78" s="38" t="s">
        <v>261</v>
      </c>
      <c r="Q78" s="102"/>
      <c r="R78" s="103">
        <v>49607.14</v>
      </c>
      <c r="S78" s="103"/>
      <c r="T78" s="105"/>
      <c r="U78" s="135"/>
      <c r="V78" s="104">
        <v>2435.14</v>
      </c>
      <c r="W78" s="107"/>
      <c r="X78" s="107"/>
      <c r="Y78" s="108" t="s">
        <v>134</v>
      </c>
      <c r="Z78" s="109"/>
      <c r="AA78" s="110"/>
      <c r="AB78" s="165" t="s">
        <v>266</v>
      </c>
      <c r="AC78" s="42" t="s">
        <v>264</v>
      </c>
      <c r="AD78" s="42" t="s">
        <v>265</v>
      </c>
      <c r="AE78" s="42" t="s">
        <v>97</v>
      </c>
      <c r="AF78" s="42" t="s">
        <v>64</v>
      </c>
      <c r="AG78" s="67"/>
      <c r="AH78" s="48"/>
      <c r="AI78" s="48"/>
      <c r="AJ78" s="48"/>
      <c r="AK78" s="48"/>
      <c r="AL78" s="48"/>
      <c r="AM78" s="48"/>
      <c r="AN78" s="48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49"/>
      <c r="DF78" s="49"/>
      <c r="DG78" s="49"/>
      <c r="DH78" s="49"/>
      <c r="DI78" s="49"/>
      <c r="DJ78" s="49"/>
      <c r="DK78" s="49"/>
      <c r="DL78" s="49"/>
      <c r="DM78" s="49"/>
      <c r="DN78" s="49"/>
      <c r="DO78" s="49"/>
      <c r="DP78" s="49"/>
      <c r="DQ78" s="49"/>
      <c r="DR78" s="49"/>
      <c r="DS78" s="49"/>
      <c r="DT78" s="49"/>
      <c r="DU78" s="49"/>
      <c r="DV78" s="49"/>
      <c r="DW78" s="49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/>
      <c r="EK78" s="49"/>
      <c r="EL78" s="49"/>
      <c r="EM78" s="49"/>
      <c r="EN78" s="49"/>
      <c r="EO78" s="49"/>
      <c r="EP78" s="49"/>
      <c r="EQ78" s="49"/>
      <c r="ER78" s="49"/>
      <c r="ES78" s="49"/>
      <c r="ET78" s="49"/>
      <c r="EU78" s="49"/>
      <c r="EV78" s="49"/>
      <c r="EW78" s="49"/>
      <c r="EX78" s="49"/>
      <c r="EY78" s="49"/>
      <c r="EZ78" s="49"/>
      <c r="FA78" s="49"/>
      <c r="FB78" s="49"/>
      <c r="FC78" s="49"/>
      <c r="FD78" s="49"/>
      <c r="FE78" s="49"/>
      <c r="FF78" s="49"/>
      <c r="FG78" s="49"/>
      <c r="FH78" s="49"/>
      <c r="FI78" s="49"/>
      <c r="FJ78" s="49"/>
      <c r="FK78" s="49"/>
      <c r="FL78" s="49"/>
      <c r="FM78" s="49"/>
      <c r="FN78" s="49"/>
      <c r="FO78" s="49"/>
      <c r="FP78" s="49"/>
      <c r="FQ78" s="49"/>
      <c r="FR78" s="49"/>
      <c r="FS78" s="49"/>
      <c r="FT78" s="49"/>
      <c r="FU78" s="49"/>
      <c r="FV78" s="49"/>
      <c r="FW78" s="49"/>
      <c r="FX78" s="49"/>
      <c r="FY78" s="49"/>
      <c r="FZ78" s="49"/>
      <c r="GA78" s="49"/>
      <c r="GB78" s="49"/>
      <c r="GC78" s="49"/>
      <c r="GD78" s="49"/>
      <c r="GE78" s="49"/>
      <c r="GF78" s="49"/>
    </row>
    <row r="79" spans="1:188" s="50" customFormat="1" ht="50.1" customHeight="1" x14ac:dyDescent="0.2">
      <c r="A79" s="245">
        <v>18</v>
      </c>
      <c r="B79" s="33" t="s">
        <v>368</v>
      </c>
      <c r="C79" s="33"/>
      <c r="D79" s="33" t="s">
        <v>369</v>
      </c>
      <c r="E79" s="33" t="s">
        <v>43</v>
      </c>
      <c r="F79" s="33" t="s">
        <v>370</v>
      </c>
      <c r="G79" s="33" t="s">
        <v>371</v>
      </c>
      <c r="H79" s="33" t="s">
        <v>372</v>
      </c>
      <c r="I79" s="34">
        <v>180</v>
      </c>
      <c r="J79" s="34">
        <f>120+120</f>
        <v>240</v>
      </c>
      <c r="K79" s="34">
        <f t="shared" si="2"/>
        <v>420</v>
      </c>
      <c r="L79" s="83">
        <v>41956</v>
      </c>
      <c r="M79" s="83">
        <v>42809</v>
      </c>
      <c r="N79" s="35"/>
      <c r="O79" s="33"/>
      <c r="P79" s="33" t="s">
        <v>373</v>
      </c>
      <c r="Q79" s="84"/>
      <c r="R79" s="85">
        <v>2358117.7799999998</v>
      </c>
      <c r="S79" s="85"/>
      <c r="T79" s="80"/>
      <c r="U79" s="89">
        <v>2204879.2799999998</v>
      </c>
      <c r="V79" s="89">
        <v>2204879.2799999998</v>
      </c>
      <c r="W79" s="89"/>
      <c r="X79" s="89"/>
      <c r="Y79" s="89" t="s">
        <v>374</v>
      </c>
      <c r="Z79" s="89"/>
      <c r="AA79" s="91">
        <f>R79-SUM(Z79:Z80)</f>
        <v>2358117.7799999998</v>
      </c>
      <c r="AB79" s="173" t="s">
        <v>375</v>
      </c>
      <c r="AC79" s="37" t="s">
        <v>95</v>
      </c>
      <c r="AD79" s="37" t="s">
        <v>162</v>
      </c>
      <c r="AE79" s="37" t="s">
        <v>163</v>
      </c>
      <c r="AF79" s="37" t="s">
        <v>203</v>
      </c>
      <c r="AG79" s="60"/>
      <c r="AH79" s="48"/>
      <c r="AI79" s="48"/>
      <c r="AJ79" s="48"/>
      <c r="AK79" s="48"/>
      <c r="AL79" s="48"/>
      <c r="AM79" s="48"/>
      <c r="AN79" s="48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DC79" s="49"/>
      <c r="DD79" s="49"/>
      <c r="DE79" s="49"/>
      <c r="DF79" s="49"/>
      <c r="DG79" s="49"/>
      <c r="DH79" s="49"/>
      <c r="DI79" s="49"/>
      <c r="DJ79" s="49"/>
      <c r="DK79" s="49"/>
      <c r="DL79" s="49"/>
      <c r="DM79" s="49"/>
      <c r="DN79" s="49"/>
      <c r="DO79" s="49"/>
      <c r="DP79" s="49"/>
      <c r="DQ79" s="49"/>
      <c r="DR79" s="49"/>
      <c r="DS79" s="49"/>
      <c r="DT79" s="49"/>
      <c r="DU79" s="49"/>
      <c r="DV79" s="49"/>
      <c r="DW79" s="49"/>
      <c r="DX79" s="49"/>
      <c r="DY79" s="49"/>
      <c r="DZ79" s="49"/>
      <c r="EA79" s="49"/>
      <c r="EB79" s="49"/>
      <c r="EC79" s="49"/>
      <c r="ED79" s="49"/>
      <c r="EE79" s="49"/>
      <c r="EF79" s="49"/>
      <c r="EG79" s="49"/>
      <c r="EH79" s="49"/>
      <c r="EI79" s="49"/>
      <c r="EJ79" s="49"/>
      <c r="EK79" s="49"/>
      <c r="EL79" s="49"/>
      <c r="EM79" s="49"/>
      <c r="EN79" s="49"/>
      <c r="EO79" s="49"/>
      <c r="EP79" s="49"/>
      <c r="EQ79" s="49"/>
      <c r="ER79" s="49"/>
      <c r="ES79" s="49"/>
      <c r="ET79" s="49"/>
      <c r="EU79" s="49"/>
      <c r="EV79" s="49"/>
      <c r="EW79" s="49"/>
      <c r="EX79" s="49"/>
      <c r="EY79" s="49"/>
      <c r="EZ79" s="49"/>
      <c r="FA79" s="49"/>
      <c r="FB79" s="49"/>
      <c r="FC79" s="49"/>
      <c r="FD79" s="49"/>
      <c r="FE79" s="49"/>
      <c r="FF79" s="49"/>
      <c r="FG79" s="49"/>
      <c r="FH79" s="49"/>
      <c r="FI79" s="49"/>
      <c r="FJ79" s="49"/>
      <c r="FK79" s="49"/>
      <c r="FL79" s="49"/>
      <c r="FM79" s="49"/>
      <c r="FN79" s="49"/>
      <c r="FO79" s="49"/>
      <c r="FP79" s="49"/>
      <c r="FQ79" s="49"/>
      <c r="FR79" s="49"/>
      <c r="FS79" s="49"/>
      <c r="FT79" s="49"/>
      <c r="FU79" s="49"/>
      <c r="FV79" s="49"/>
      <c r="FW79" s="49"/>
      <c r="FX79" s="49"/>
      <c r="FY79" s="49"/>
      <c r="FZ79" s="49"/>
      <c r="GA79" s="49"/>
      <c r="GB79" s="49"/>
      <c r="GC79" s="49"/>
      <c r="GD79" s="49"/>
      <c r="GE79" s="49"/>
      <c r="GF79" s="49"/>
    </row>
    <row r="80" spans="1:188" s="50" customFormat="1" ht="50.1" customHeight="1" x14ac:dyDescent="0.2">
      <c r="A80" s="246"/>
      <c r="B80" s="17" t="s">
        <v>221</v>
      </c>
      <c r="C80" s="17" t="s">
        <v>222</v>
      </c>
      <c r="D80" s="17" t="s">
        <v>223</v>
      </c>
      <c r="E80" s="17" t="s">
        <v>43</v>
      </c>
      <c r="F80" s="17" t="s">
        <v>224</v>
      </c>
      <c r="G80" s="17" t="s">
        <v>225</v>
      </c>
      <c r="H80" s="17" t="s">
        <v>226</v>
      </c>
      <c r="I80" s="18">
        <v>60</v>
      </c>
      <c r="J80" s="18"/>
      <c r="K80" s="18">
        <f t="shared" si="2"/>
        <v>60</v>
      </c>
      <c r="L80" s="92">
        <v>41817</v>
      </c>
      <c r="M80" s="92">
        <v>41963</v>
      </c>
      <c r="N80" s="19"/>
      <c r="O80" s="17"/>
      <c r="P80" s="17" t="s">
        <v>227</v>
      </c>
      <c r="Q80" s="93">
        <v>69431.37</v>
      </c>
      <c r="R80" s="94">
        <v>293960.57</v>
      </c>
      <c r="S80" s="94"/>
      <c r="T80" s="95"/>
      <c r="U80" s="133"/>
      <c r="V80" s="134">
        <v>2956.48</v>
      </c>
      <c r="W80" s="97"/>
      <c r="X80" s="97"/>
      <c r="Y80" s="98" t="s">
        <v>232</v>
      </c>
      <c r="Z80" s="99"/>
      <c r="AA80" s="100"/>
      <c r="AB80" s="159" t="s">
        <v>233</v>
      </c>
      <c r="AC80" s="5" t="s">
        <v>95</v>
      </c>
      <c r="AD80" s="5" t="s">
        <v>230</v>
      </c>
      <c r="AE80" s="5" t="s">
        <v>97</v>
      </c>
      <c r="AF80" s="5" t="s">
        <v>231</v>
      </c>
      <c r="AG80" s="61"/>
      <c r="AH80" s="48"/>
      <c r="AI80" s="48"/>
      <c r="AJ80" s="48"/>
      <c r="AK80" s="48"/>
      <c r="AL80" s="48"/>
      <c r="AM80" s="48"/>
      <c r="AN80" s="48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9"/>
      <c r="DJ80" s="49"/>
      <c r="DK80" s="49"/>
      <c r="DL80" s="49"/>
      <c r="DM80" s="49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/>
      <c r="EK80" s="49"/>
      <c r="EL80" s="49"/>
      <c r="EM80" s="49"/>
      <c r="EN80" s="49"/>
      <c r="EO80" s="49"/>
      <c r="EP80" s="49"/>
      <c r="EQ80" s="49"/>
      <c r="ER80" s="49"/>
      <c r="ES80" s="49"/>
      <c r="ET80" s="49"/>
      <c r="EU80" s="49"/>
      <c r="EV80" s="49"/>
      <c r="EW80" s="49"/>
      <c r="EX80" s="49"/>
      <c r="EY80" s="49"/>
      <c r="EZ80" s="49"/>
      <c r="FA80" s="49"/>
      <c r="FB80" s="49"/>
      <c r="FC80" s="49"/>
      <c r="FD80" s="49"/>
      <c r="FE80" s="49"/>
      <c r="FF80" s="49"/>
      <c r="FG80" s="49"/>
      <c r="FH80" s="49"/>
      <c r="FI80" s="49"/>
      <c r="FJ80" s="49"/>
      <c r="FK80" s="49"/>
      <c r="FL80" s="49"/>
      <c r="FM80" s="49"/>
      <c r="FN80" s="49"/>
      <c r="FO80" s="49"/>
      <c r="FP80" s="49"/>
      <c r="FQ80" s="49"/>
      <c r="FR80" s="49"/>
      <c r="FS80" s="49"/>
      <c r="FT80" s="49"/>
      <c r="FU80" s="49"/>
      <c r="FV80" s="49"/>
      <c r="FW80" s="49"/>
      <c r="FX80" s="49"/>
      <c r="FY80" s="49"/>
      <c r="FZ80" s="49"/>
      <c r="GA80" s="49"/>
      <c r="GB80" s="49"/>
      <c r="GC80" s="49"/>
      <c r="GD80" s="49"/>
      <c r="GE80" s="49"/>
      <c r="GF80" s="49"/>
    </row>
    <row r="81" spans="1:188" s="50" customFormat="1" ht="50.1" customHeight="1" thickBot="1" x14ac:dyDescent="0.25">
      <c r="A81" s="247"/>
      <c r="B81" s="38" t="s">
        <v>153</v>
      </c>
      <c r="C81" s="38" t="s">
        <v>154</v>
      </c>
      <c r="D81" s="38" t="s">
        <v>155</v>
      </c>
      <c r="E81" s="38" t="s">
        <v>43</v>
      </c>
      <c r="F81" s="38" t="s">
        <v>156</v>
      </c>
      <c r="G81" s="38" t="s">
        <v>157</v>
      </c>
      <c r="H81" s="38" t="s">
        <v>158</v>
      </c>
      <c r="I81" s="39">
        <v>240</v>
      </c>
      <c r="J81" s="39"/>
      <c r="K81" s="39">
        <f t="shared" si="2"/>
        <v>240</v>
      </c>
      <c r="L81" s="101">
        <v>41799</v>
      </c>
      <c r="M81" s="101">
        <v>42038</v>
      </c>
      <c r="N81" s="40"/>
      <c r="O81" s="38"/>
      <c r="P81" s="38" t="s">
        <v>159</v>
      </c>
      <c r="Q81" s="102"/>
      <c r="R81" s="103">
        <v>9481527.1500000004</v>
      </c>
      <c r="S81" s="103"/>
      <c r="T81" s="105"/>
      <c r="U81" s="106">
        <v>5000000</v>
      </c>
      <c r="V81" s="105"/>
      <c r="W81" s="107"/>
      <c r="X81" s="107" t="s">
        <v>160</v>
      </c>
      <c r="Y81" s="108" t="s">
        <v>85</v>
      </c>
      <c r="Z81" s="109">
        <v>1286634.1100000001</v>
      </c>
      <c r="AA81" s="110">
        <f>R81-SUM(Z81:Z92)</f>
        <v>4250649.3100000005</v>
      </c>
      <c r="AB81" s="106" t="s">
        <v>161</v>
      </c>
      <c r="AC81" s="42" t="s">
        <v>95</v>
      </c>
      <c r="AD81" s="42" t="s">
        <v>162</v>
      </c>
      <c r="AE81" s="42" t="s">
        <v>163</v>
      </c>
      <c r="AF81" s="42" t="s">
        <v>164</v>
      </c>
      <c r="AG81" s="67"/>
      <c r="AH81" s="48"/>
      <c r="AI81" s="48"/>
      <c r="AJ81" s="48"/>
      <c r="AK81" s="48"/>
      <c r="AL81" s="48"/>
      <c r="AM81" s="48"/>
      <c r="AN81" s="48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  <c r="ER81" s="49"/>
      <c r="ES81" s="49"/>
      <c r="ET81" s="49"/>
      <c r="EU81" s="49"/>
      <c r="EV81" s="49"/>
      <c r="EW81" s="49"/>
      <c r="EX81" s="49"/>
      <c r="EY81" s="49"/>
      <c r="EZ81" s="49"/>
      <c r="FA81" s="49"/>
      <c r="FB81" s="49"/>
      <c r="FC81" s="49"/>
      <c r="FD81" s="49"/>
      <c r="FE81" s="49"/>
      <c r="FF81" s="49"/>
      <c r="FG81" s="49"/>
      <c r="FH81" s="49"/>
      <c r="FI81" s="49"/>
      <c r="FJ81" s="49"/>
      <c r="FK81" s="49"/>
      <c r="FL81" s="49"/>
      <c r="FM81" s="49"/>
      <c r="FN81" s="49"/>
      <c r="FO81" s="49"/>
      <c r="FP81" s="49"/>
      <c r="FQ81" s="49"/>
      <c r="FR81" s="49"/>
      <c r="FS81" s="49"/>
      <c r="FT81" s="49"/>
      <c r="FU81" s="49"/>
      <c r="FV81" s="49"/>
      <c r="FW81" s="49"/>
      <c r="FX81" s="49"/>
      <c r="FY81" s="49"/>
      <c r="FZ81" s="49"/>
      <c r="GA81" s="49"/>
      <c r="GB81" s="49"/>
      <c r="GC81" s="49"/>
      <c r="GD81" s="49"/>
      <c r="GE81" s="49"/>
      <c r="GF81" s="49"/>
    </row>
    <row r="82" spans="1:188" s="50" customFormat="1" ht="50.1" hidden="1" customHeight="1" x14ac:dyDescent="0.2">
      <c r="A82" s="245">
        <v>19</v>
      </c>
      <c r="B82" s="33" t="s">
        <v>280</v>
      </c>
      <c r="C82" s="33" t="s">
        <v>281</v>
      </c>
      <c r="D82" s="33" t="s">
        <v>282</v>
      </c>
      <c r="E82" s="33" t="s">
        <v>43</v>
      </c>
      <c r="F82" s="33" t="s">
        <v>177</v>
      </c>
      <c r="G82" s="33" t="s">
        <v>283</v>
      </c>
      <c r="H82" s="33" t="s">
        <v>284</v>
      </c>
      <c r="I82" s="34">
        <v>90</v>
      </c>
      <c r="J82" s="34"/>
      <c r="K82" s="34">
        <f t="shared" si="2"/>
        <v>90</v>
      </c>
      <c r="L82" s="83">
        <v>41885</v>
      </c>
      <c r="M82" s="83">
        <v>41974</v>
      </c>
      <c r="N82" s="35"/>
      <c r="O82" s="33"/>
      <c r="P82" s="33" t="s">
        <v>285</v>
      </c>
      <c r="Q82" s="84"/>
      <c r="R82" s="85">
        <v>2852581.2</v>
      </c>
      <c r="S82" s="85"/>
      <c r="T82" s="86"/>
      <c r="U82" s="152">
        <v>2852581.2</v>
      </c>
      <c r="V82" s="153"/>
      <c r="W82" s="88"/>
      <c r="X82" s="88" t="s">
        <v>286</v>
      </c>
      <c r="Y82" s="89" t="s">
        <v>85</v>
      </c>
      <c r="Z82" s="90">
        <v>1401844.57</v>
      </c>
      <c r="AA82" s="91">
        <f>R82-SUM(Z82:Z85)</f>
        <v>171673.8200000003</v>
      </c>
      <c r="AB82" s="162" t="s">
        <v>287</v>
      </c>
      <c r="AC82" s="37" t="s">
        <v>129</v>
      </c>
      <c r="AD82" s="37" t="s">
        <v>288</v>
      </c>
      <c r="AE82" s="37" t="s">
        <v>97</v>
      </c>
      <c r="AF82" s="37" t="s">
        <v>203</v>
      </c>
      <c r="AG82" s="60"/>
      <c r="AH82" s="48"/>
      <c r="AI82" s="48"/>
      <c r="AJ82" s="48"/>
      <c r="AK82" s="48"/>
      <c r="AL82" s="48"/>
      <c r="AM82" s="48"/>
      <c r="AN82" s="48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  <c r="DS82" s="49"/>
      <c r="DT82" s="49"/>
      <c r="DU82" s="49"/>
      <c r="DV82" s="49"/>
      <c r="DW82" s="49"/>
      <c r="DX82" s="49"/>
      <c r="DY82" s="49"/>
      <c r="DZ82" s="49"/>
      <c r="EA82" s="49"/>
      <c r="EB82" s="49"/>
      <c r="EC82" s="49"/>
      <c r="ED82" s="49"/>
      <c r="EE82" s="49"/>
      <c r="EF82" s="49"/>
      <c r="EG82" s="49"/>
      <c r="EH82" s="49"/>
      <c r="EI82" s="49"/>
      <c r="EJ82" s="49"/>
      <c r="EK82" s="49"/>
      <c r="EL82" s="49"/>
      <c r="EM82" s="49"/>
      <c r="EN82" s="49"/>
      <c r="EO82" s="49"/>
      <c r="EP82" s="49"/>
      <c r="EQ82" s="49"/>
      <c r="ER82" s="49"/>
      <c r="ES82" s="49"/>
      <c r="ET82" s="49"/>
      <c r="EU82" s="49"/>
      <c r="EV82" s="49"/>
      <c r="EW82" s="49"/>
      <c r="EX82" s="49"/>
      <c r="EY82" s="49"/>
      <c r="EZ82" s="49"/>
      <c r="FA82" s="49"/>
      <c r="FB82" s="49"/>
      <c r="FC82" s="49"/>
      <c r="FD82" s="49"/>
      <c r="FE82" s="49"/>
      <c r="FF82" s="49"/>
      <c r="FG82" s="49"/>
      <c r="FH82" s="49"/>
      <c r="FI82" s="49"/>
      <c r="FJ82" s="49"/>
      <c r="FK82" s="49"/>
      <c r="FL82" s="49"/>
      <c r="FM82" s="49"/>
      <c r="FN82" s="49"/>
      <c r="FO82" s="49"/>
      <c r="FP82" s="49"/>
      <c r="FQ82" s="49"/>
      <c r="FR82" s="49"/>
      <c r="FS82" s="49"/>
      <c r="FT82" s="49"/>
      <c r="FU82" s="49"/>
      <c r="FV82" s="49"/>
      <c r="FW82" s="49"/>
      <c r="FX82" s="49"/>
      <c r="FY82" s="49"/>
      <c r="FZ82" s="49"/>
      <c r="GA82" s="49"/>
      <c r="GB82" s="49"/>
      <c r="GC82" s="49"/>
      <c r="GD82" s="49"/>
      <c r="GE82" s="49"/>
      <c r="GF82" s="49"/>
    </row>
    <row r="83" spans="1:188" s="50" customFormat="1" ht="50.1" hidden="1" customHeight="1" x14ac:dyDescent="0.2">
      <c r="A83" s="246"/>
      <c r="B83" s="17" t="s">
        <v>280</v>
      </c>
      <c r="C83" s="17" t="s">
        <v>281</v>
      </c>
      <c r="D83" s="17" t="s">
        <v>282</v>
      </c>
      <c r="E83" s="17" t="s">
        <v>43</v>
      </c>
      <c r="F83" s="17" t="s">
        <v>177</v>
      </c>
      <c r="G83" s="17" t="s">
        <v>283</v>
      </c>
      <c r="H83" s="17" t="s">
        <v>284</v>
      </c>
      <c r="I83" s="18">
        <v>90</v>
      </c>
      <c r="J83" s="18"/>
      <c r="K83" s="18">
        <f t="shared" si="2"/>
        <v>90</v>
      </c>
      <c r="L83" s="92">
        <v>41885</v>
      </c>
      <c r="M83" s="92">
        <v>41974</v>
      </c>
      <c r="N83" s="19"/>
      <c r="O83" s="17"/>
      <c r="P83" s="17" t="s">
        <v>285</v>
      </c>
      <c r="Q83" s="93"/>
      <c r="R83" s="94">
        <v>2852581.2</v>
      </c>
      <c r="S83" s="94"/>
      <c r="T83" s="95"/>
      <c r="U83" s="133"/>
      <c r="V83" s="134">
        <v>1279062.81</v>
      </c>
      <c r="W83" s="97"/>
      <c r="X83" s="97"/>
      <c r="Y83" s="98" t="s">
        <v>289</v>
      </c>
      <c r="Z83" s="99"/>
      <c r="AA83" s="100"/>
      <c r="AB83" s="166" t="s">
        <v>290</v>
      </c>
      <c r="AC83" s="5" t="s">
        <v>129</v>
      </c>
      <c r="AD83" s="5" t="s">
        <v>288</v>
      </c>
      <c r="AE83" s="5" t="s">
        <v>97</v>
      </c>
      <c r="AF83" s="5" t="s">
        <v>203</v>
      </c>
      <c r="AG83" s="61"/>
      <c r="AH83" s="48"/>
      <c r="AI83" s="48"/>
      <c r="AJ83" s="48"/>
      <c r="AK83" s="48"/>
      <c r="AL83" s="48"/>
      <c r="AM83" s="48"/>
      <c r="AN83" s="48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  <c r="DS83" s="49"/>
      <c r="DT83" s="49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49"/>
      <c r="EN83" s="49"/>
      <c r="EO83" s="49"/>
      <c r="EP83" s="49"/>
      <c r="EQ83" s="49"/>
      <c r="ER83" s="49"/>
      <c r="ES83" s="49"/>
      <c r="ET83" s="49"/>
      <c r="EU83" s="49"/>
      <c r="EV83" s="49"/>
      <c r="EW83" s="49"/>
      <c r="EX83" s="49"/>
      <c r="EY83" s="49"/>
      <c r="EZ83" s="49"/>
      <c r="FA83" s="49"/>
      <c r="FB83" s="49"/>
      <c r="FC83" s="49"/>
      <c r="FD83" s="49"/>
      <c r="FE83" s="49"/>
      <c r="FF83" s="49"/>
      <c r="FG83" s="49"/>
      <c r="FH83" s="49"/>
      <c r="FI83" s="49"/>
      <c r="FJ83" s="49"/>
      <c r="FK83" s="49"/>
      <c r="FL83" s="49"/>
      <c r="FM83" s="49"/>
      <c r="FN83" s="49"/>
      <c r="FO83" s="49"/>
      <c r="FP83" s="49"/>
      <c r="FQ83" s="49"/>
      <c r="FR83" s="49"/>
      <c r="FS83" s="49"/>
      <c r="FT83" s="49"/>
      <c r="FU83" s="49"/>
      <c r="FV83" s="49"/>
      <c r="FW83" s="49"/>
      <c r="FX83" s="49"/>
      <c r="FY83" s="49"/>
      <c r="FZ83" s="49"/>
      <c r="GA83" s="49"/>
      <c r="GB83" s="49"/>
      <c r="GC83" s="49"/>
      <c r="GD83" s="49"/>
      <c r="GE83" s="49"/>
      <c r="GF83" s="49"/>
    </row>
    <row r="84" spans="1:188" s="50" customFormat="1" ht="50.1" hidden="1" customHeight="1" x14ac:dyDescent="0.2">
      <c r="A84" s="246"/>
      <c r="B84" s="17" t="s">
        <v>280</v>
      </c>
      <c r="C84" s="17" t="s">
        <v>281</v>
      </c>
      <c r="D84" s="17" t="s">
        <v>282</v>
      </c>
      <c r="E84" s="17" t="s">
        <v>43</v>
      </c>
      <c r="F84" s="17" t="s">
        <v>177</v>
      </c>
      <c r="G84" s="17" t="s">
        <v>283</v>
      </c>
      <c r="H84" s="17" t="s">
        <v>284</v>
      </c>
      <c r="I84" s="18">
        <v>90</v>
      </c>
      <c r="J84" s="18"/>
      <c r="K84" s="18">
        <f t="shared" si="2"/>
        <v>90</v>
      </c>
      <c r="L84" s="92">
        <v>41885</v>
      </c>
      <c r="M84" s="92">
        <v>41974</v>
      </c>
      <c r="N84" s="19"/>
      <c r="O84" s="17"/>
      <c r="P84" s="17" t="s">
        <v>285</v>
      </c>
      <c r="Q84" s="93"/>
      <c r="R84" s="94">
        <v>2852581.2</v>
      </c>
      <c r="S84" s="94"/>
      <c r="T84" s="95"/>
      <c r="U84" s="133"/>
      <c r="V84" s="134">
        <v>1573518.39</v>
      </c>
      <c r="W84" s="97"/>
      <c r="X84" s="97"/>
      <c r="Y84" s="98" t="s">
        <v>291</v>
      </c>
      <c r="Z84" s="99"/>
      <c r="AA84" s="100"/>
      <c r="AB84" s="166" t="s">
        <v>292</v>
      </c>
      <c r="AC84" s="5" t="s">
        <v>129</v>
      </c>
      <c r="AD84" s="5" t="s">
        <v>288</v>
      </c>
      <c r="AE84" s="5" t="s">
        <v>97</v>
      </c>
      <c r="AF84" s="5" t="s">
        <v>203</v>
      </c>
      <c r="AG84" s="61"/>
      <c r="AH84" s="48"/>
      <c r="AI84" s="48"/>
      <c r="AJ84" s="48"/>
      <c r="AK84" s="48"/>
      <c r="AL84" s="48"/>
      <c r="AM84" s="48"/>
      <c r="AN84" s="48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  <c r="DS84" s="49"/>
      <c r="DT84" s="49"/>
      <c r="DU84" s="49"/>
      <c r="DV84" s="49"/>
      <c r="DW84" s="49"/>
      <c r="DX84" s="49"/>
      <c r="DY84" s="49"/>
      <c r="DZ84" s="49"/>
      <c r="EA84" s="49"/>
      <c r="EB84" s="49"/>
      <c r="EC84" s="49"/>
      <c r="ED84" s="49"/>
      <c r="EE84" s="49"/>
      <c r="EF84" s="49"/>
      <c r="EG84" s="49"/>
      <c r="EH84" s="49"/>
      <c r="EI84" s="49"/>
      <c r="EJ84" s="49"/>
      <c r="EK84" s="49"/>
      <c r="EL84" s="49"/>
      <c r="EM84" s="49"/>
      <c r="EN84" s="49"/>
      <c r="EO84" s="49"/>
      <c r="EP84" s="49"/>
      <c r="EQ84" s="49"/>
      <c r="ER84" s="49"/>
      <c r="ES84" s="49"/>
      <c r="ET84" s="49"/>
      <c r="EU84" s="49"/>
      <c r="EV84" s="49"/>
      <c r="EW84" s="49"/>
      <c r="EX84" s="49"/>
      <c r="EY84" s="49"/>
      <c r="EZ84" s="49"/>
      <c r="FA84" s="49"/>
      <c r="FB84" s="49"/>
      <c r="FC84" s="49"/>
      <c r="FD84" s="49"/>
      <c r="FE84" s="49"/>
      <c r="FF84" s="49"/>
      <c r="FG84" s="49"/>
      <c r="FH84" s="49"/>
      <c r="FI84" s="49"/>
      <c r="FJ84" s="49"/>
      <c r="FK84" s="49"/>
      <c r="FL84" s="49"/>
      <c r="FM84" s="49"/>
      <c r="FN84" s="49"/>
      <c r="FO84" s="49"/>
      <c r="FP84" s="49"/>
      <c r="FQ84" s="49"/>
      <c r="FR84" s="49"/>
      <c r="FS84" s="49"/>
      <c r="FT84" s="49"/>
      <c r="FU84" s="49"/>
      <c r="FV84" s="49"/>
      <c r="FW84" s="49"/>
      <c r="FX84" s="49"/>
      <c r="FY84" s="49"/>
      <c r="FZ84" s="49"/>
      <c r="GA84" s="49"/>
      <c r="GB84" s="49"/>
      <c r="GC84" s="49"/>
      <c r="GD84" s="49"/>
      <c r="GE84" s="49"/>
      <c r="GF84" s="49"/>
    </row>
    <row r="85" spans="1:188" s="50" customFormat="1" ht="50.1" hidden="1" customHeight="1" thickBot="1" x14ac:dyDescent="0.25">
      <c r="A85" s="247"/>
      <c r="B85" s="38" t="s">
        <v>280</v>
      </c>
      <c r="C85" s="38" t="s">
        <v>281</v>
      </c>
      <c r="D85" s="38" t="s">
        <v>282</v>
      </c>
      <c r="E85" s="38" t="s">
        <v>43</v>
      </c>
      <c r="F85" s="38" t="s">
        <v>177</v>
      </c>
      <c r="G85" s="38" t="s">
        <v>283</v>
      </c>
      <c r="H85" s="38" t="s">
        <v>284</v>
      </c>
      <c r="I85" s="39">
        <v>90</v>
      </c>
      <c r="J85" s="39"/>
      <c r="K85" s="39">
        <f t="shared" si="2"/>
        <v>90</v>
      </c>
      <c r="L85" s="101">
        <v>41885</v>
      </c>
      <c r="M85" s="101">
        <v>41974</v>
      </c>
      <c r="N85" s="40"/>
      <c r="O85" s="38"/>
      <c r="P85" s="38" t="s">
        <v>285</v>
      </c>
      <c r="Q85" s="102"/>
      <c r="R85" s="103">
        <v>2852581.2</v>
      </c>
      <c r="S85" s="103"/>
      <c r="T85" s="105"/>
      <c r="U85" s="135"/>
      <c r="V85" s="105"/>
      <c r="W85" s="107"/>
      <c r="X85" s="107" t="s">
        <v>293</v>
      </c>
      <c r="Y85" s="108" t="s">
        <v>149</v>
      </c>
      <c r="Z85" s="109">
        <v>1279062.81</v>
      </c>
      <c r="AA85" s="110"/>
      <c r="AB85" s="160" t="s">
        <v>287</v>
      </c>
      <c r="AC85" s="42" t="s">
        <v>129</v>
      </c>
      <c r="AD85" s="42" t="s">
        <v>288</v>
      </c>
      <c r="AE85" s="42" t="s">
        <v>97</v>
      </c>
      <c r="AF85" s="42" t="s">
        <v>203</v>
      </c>
      <c r="AG85" s="67"/>
      <c r="AH85" s="48"/>
      <c r="AI85" s="48"/>
      <c r="AJ85" s="48"/>
      <c r="AK85" s="48"/>
      <c r="AL85" s="48"/>
      <c r="AM85" s="48"/>
      <c r="AN85" s="48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49"/>
      <c r="FR85" s="49"/>
      <c r="FS85" s="49"/>
      <c r="FT85" s="49"/>
      <c r="FU85" s="49"/>
      <c r="FV85" s="49"/>
      <c r="FW85" s="49"/>
      <c r="FX85" s="49"/>
      <c r="FY85" s="49"/>
      <c r="FZ85" s="49"/>
      <c r="GA85" s="49"/>
      <c r="GB85" s="49"/>
      <c r="GC85" s="49"/>
      <c r="GD85" s="49"/>
      <c r="GE85" s="49"/>
      <c r="GF85" s="49"/>
    </row>
    <row r="86" spans="1:188" s="50" customFormat="1" ht="50.1" hidden="1" customHeight="1" x14ac:dyDescent="0.2">
      <c r="A86" s="245">
        <v>20</v>
      </c>
      <c r="B86" s="33" t="s">
        <v>294</v>
      </c>
      <c r="C86" s="33" t="s">
        <v>295</v>
      </c>
      <c r="D86" s="33" t="s">
        <v>296</v>
      </c>
      <c r="E86" s="33" t="s">
        <v>43</v>
      </c>
      <c r="F86" s="33" t="s">
        <v>297</v>
      </c>
      <c r="G86" s="33" t="s">
        <v>298</v>
      </c>
      <c r="H86" s="33" t="s">
        <v>299</v>
      </c>
      <c r="I86" s="34">
        <v>120</v>
      </c>
      <c r="J86" s="34">
        <v>60</v>
      </c>
      <c r="K86" s="34">
        <f t="shared" si="2"/>
        <v>180</v>
      </c>
      <c r="L86" s="83">
        <v>41886</v>
      </c>
      <c r="M86" s="83">
        <v>42222</v>
      </c>
      <c r="N86" s="35"/>
      <c r="O86" s="33"/>
      <c r="P86" s="33" t="s">
        <v>300</v>
      </c>
      <c r="Q86" s="84"/>
      <c r="R86" s="85">
        <v>677413.59</v>
      </c>
      <c r="S86" s="85"/>
      <c r="T86" s="86"/>
      <c r="U86" s="152">
        <v>677413.59</v>
      </c>
      <c r="V86" s="153"/>
      <c r="W86" s="88"/>
      <c r="X86" s="88" t="s">
        <v>301</v>
      </c>
      <c r="Y86" s="89" t="s">
        <v>85</v>
      </c>
      <c r="Z86" s="90">
        <v>200331.42</v>
      </c>
      <c r="AA86" s="91">
        <f>R86-SUM(Z86:Z88)</f>
        <v>271742.59999999998</v>
      </c>
      <c r="AB86" s="132" t="s">
        <v>302</v>
      </c>
      <c r="AC86" s="37" t="s">
        <v>303</v>
      </c>
      <c r="AD86" s="37" t="s">
        <v>304</v>
      </c>
      <c r="AE86" s="37" t="s">
        <v>97</v>
      </c>
      <c r="AF86" s="37" t="s">
        <v>231</v>
      </c>
      <c r="AG86" s="60"/>
      <c r="AH86" s="48"/>
      <c r="AI86" s="48"/>
      <c r="AJ86" s="48"/>
      <c r="AK86" s="48"/>
      <c r="AL86" s="48"/>
      <c r="AM86" s="48"/>
      <c r="AN86" s="48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</row>
    <row r="87" spans="1:188" s="50" customFormat="1" ht="50.1" hidden="1" customHeight="1" x14ac:dyDescent="0.2">
      <c r="A87" s="246"/>
      <c r="B87" s="17" t="s">
        <v>294</v>
      </c>
      <c r="C87" s="17" t="s">
        <v>295</v>
      </c>
      <c r="D87" s="17" t="s">
        <v>296</v>
      </c>
      <c r="E87" s="17" t="s">
        <v>43</v>
      </c>
      <c r="F87" s="17" t="s">
        <v>297</v>
      </c>
      <c r="G87" s="17" t="s">
        <v>298</v>
      </c>
      <c r="H87" s="17" t="s">
        <v>299</v>
      </c>
      <c r="I87" s="18">
        <v>120</v>
      </c>
      <c r="J87" s="18">
        <v>60</v>
      </c>
      <c r="K87" s="18">
        <f t="shared" si="2"/>
        <v>180</v>
      </c>
      <c r="L87" s="92">
        <v>41886</v>
      </c>
      <c r="M87" s="92">
        <v>42222</v>
      </c>
      <c r="N87" s="19"/>
      <c r="O87" s="17"/>
      <c r="P87" s="17" t="s">
        <v>300</v>
      </c>
      <c r="Q87" s="93"/>
      <c r="R87" s="94">
        <v>677413.59</v>
      </c>
      <c r="S87" s="94"/>
      <c r="T87" s="95"/>
      <c r="U87" s="133"/>
      <c r="V87" s="134">
        <v>271742.59999999998</v>
      </c>
      <c r="W87" s="97"/>
      <c r="X87" s="97"/>
      <c r="Y87" s="98" t="s">
        <v>134</v>
      </c>
      <c r="Z87" s="99"/>
      <c r="AA87" s="100"/>
      <c r="AB87" s="167" t="s">
        <v>305</v>
      </c>
      <c r="AC87" s="5" t="s">
        <v>303</v>
      </c>
      <c r="AD87" s="5" t="s">
        <v>304</v>
      </c>
      <c r="AE87" s="5" t="s">
        <v>97</v>
      </c>
      <c r="AF87" s="5" t="s">
        <v>231</v>
      </c>
      <c r="AG87" s="61"/>
      <c r="AH87" s="48"/>
      <c r="AI87" s="48"/>
      <c r="AJ87" s="48"/>
      <c r="AK87" s="48"/>
      <c r="AL87" s="48"/>
      <c r="AM87" s="48"/>
      <c r="AN87" s="48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  <c r="DS87" s="49"/>
      <c r="DT87" s="49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49"/>
      <c r="EN87" s="49"/>
      <c r="EO87" s="49"/>
      <c r="EP87" s="49"/>
      <c r="EQ87" s="49"/>
      <c r="ER87" s="49"/>
      <c r="ES87" s="49"/>
      <c r="ET87" s="49"/>
      <c r="EU87" s="49"/>
      <c r="EV87" s="49"/>
      <c r="EW87" s="49"/>
      <c r="EX87" s="49"/>
      <c r="EY87" s="49"/>
      <c r="EZ87" s="49"/>
      <c r="FA87" s="49"/>
      <c r="FB87" s="49"/>
      <c r="FC87" s="49"/>
      <c r="FD87" s="49"/>
      <c r="FE87" s="49"/>
      <c r="FF87" s="49"/>
      <c r="FG87" s="49"/>
      <c r="FH87" s="49"/>
      <c r="FI87" s="49"/>
      <c r="FJ87" s="49"/>
      <c r="FK87" s="49"/>
      <c r="FL87" s="49"/>
      <c r="FM87" s="49"/>
      <c r="FN87" s="49"/>
      <c r="FO87" s="49"/>
      <c r="FP87" s="49"/>
      <c r="FQ87" s="49"/>
      <c r="FR87" s="49"/>
      <c r="FS87" s="49"/>
      <c r="FT87" s="49"/>
      <c r="FU87" s="49"/>
      <c r="FV87" s="49"/>
      <c r="FW87" s="49"/>
      <c r="FX87" s="49"/>
      <c r="FY87" s="49"/>
      <c r="FZ87" s="49"/>
      <c r="GA87" s="49"/>
      <c r="GB87" s="49"/>
      <c r="GC87" s="49"/>
      <c r="GD87" s="49"/>
      <c r="GE87" s="49"/>
      <c r="GF87" s="49"/>
    </row>
    <row r="88" spans="1:188" s="50" customFormat="1" ht="50.1" hidden="1" customHeight="1" thickBot="1" x14ac:dyDescent="0.25">
      <c r="A88" s="247"/>
      <c r="B88" s="38" t="s">
        <v>294</v>
      </c>
      <c r="C88" s="38" t="s">
        <v>295</v>
      </c>
      <c r="D88" s="38" t="s">
        <v>296</v>
      </c>
      <c r="E88" s="38" t="s">
        <v>43</v>
      </c>
      <c r="F88" s="38" t="s">
        <v>297</v>
      </c>
      <c r="G88" s="38" t="s">
        <v>298</v>
      </c>
      <c r="H88" s="38" t="s">
        <v>299</v>
      </c>
      <c r="I88" s="39">
        <v>120</v>
      </c>
      <c r="J88" s="39">
        <v>60</v>
      </c>
      <c r="K88" s="39">
        <f t="shared" si="2"/>
        <v>180</v>
      </c>
      <c r="L88" s="101">
        <v>41886</v>
      </c>
      <c r="M88" s="101">
        <v>42222</v>
      </c>
      <c r="N88" s="40"/>
      <c r="O88" s="38"/>
      <c r="P88" s="38" t="s">
        <v>300</v>
      </c>
      <c r="Q88" s="102"/>
      <c r="R88" s="103">
        <v>677413.59</v>
      </c>
      <c r="S88" s="103"/>
      <c r="T88" s="105"/>
      <c r="U88" s="135"/>
      <c r="V88" s="104"/>
      <c r="W88" s="107"/>
      <c r="X88" s="108" t="s">
        <v>306</v>
      </c>
      <c r="Y88" s="108" t="s">
        <v>149</v>
      </c>
      <c r="Z88" s="109">
        <v>205339.57</v>
      </c>
      <c r="AA88" s="110"/>
      <c r="AB88" s="164" t="s">
        <v>302</v>
      </c>
      <c r="AC88" s="42" t="s">
        <v>303</v>
      </c>
      <c r="AD88" s="42" t="s">
        <v>304</v>
      </c>
      <c r="AE88" s="42" t="s">
        <v>97</v>
      </c>
      <c r="AF88" s="42" t="s">
        <v>231</v>
      </c>
      <c r="AG88" s="67"/>
      <c r="AH88" s="48"/>
      <c r="AI88" s="48"/>
      <c r="AJ88" s="48"/>
      <c r="AK88" s="48"/>
      <c r="AL88" s="48"/>
      <c r="AM88" s="48"/>
      <c r="AN88" s="48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</row>
    <row r="89" spans="1:188" s="50" customFormat="1" ht="50.1" hidden="1" customHeight="1" x14ac:dyDescent="0.2">
      <c r="A89" s="245">
        <v>21</v>
      </c>
      <c r="B89" s="33" t="s">
        <v>307</v>
      </c>
      <c r="C89" s="33" t="s">
        <v>308</v>
      </c>
      <c r="D89" s="33" t="s">
        <v>309</v>
      </c>
      <c r="E89" s="33" t="s">
        <v>43</v>
      </c>
      <c r="F89" s="33" t="s">
        <v>310</v>
      </c>
      <c r="G89" s="33" t="s">
        <v>311</v>
      </c>
      <c r="H89" s="33" t="s">
        <v>312</v>
      </c>
      <c r="I89" s="34">
        <v>90</v>
      </c>
      <c r="J89" s="34">
        <v>60</v>
      </c>
      <c r="K89" s="34">
        <f t="shared" ref="K89:K120" si="3">SUM(I89+J89)</f>
        <v>150</v>
      </c>
      <c r="L89" s="83">
        <v>41886</v>
      </c>
      <c r="M89" s="83">
        <v>42242</v>
      </c>
      <c r="N89" s="35"/>
      <c r="O89" s="33"/>
      <c r="P89" s="33" t="s">
        <v>313</v>
      </c>
      <c r="Q89" s="84">
        <v>460114.82</v>
      </c>
      <c r="R89" s="85">
        <v>980091.07</v>
      </c>
      <c r="S89" s="85"/>
      <c r="T89" s="86"/>
      <c r="U89" s="152">
        <v>980091.07</v>
      </c>
      <c r="V89" s="86"/>
      <c r="W89" s="88"/>
      <c r="X89" s="89" t="s">
        <v>314</v>
      </c>
      <c r="Y89" s="89" t="s">
        <v>85</v>
      </c>
      <c r="Z89" s="90">
        <v>681085.26</v>
      </c>
      <c r="AA89" s="91">
        <f>R89-SUM(Z89:Z91)</f>
        <v>122425.70999999996</v>
      </c>
      <c r="AB89" s="168" t="s">
        <v>315</v>
      </c>
      <c r="AC89" s="37" t="s">
        <v>316</v>
      </c>
      <c r="AD89" s="37" t="s">
        <v>317</v>
      </c>
      <c r="AE89" s="37" t="s">
        <v>97</v>
      </c>
      <c r="AF89" s="37" t="s">
        <v>276</v>
      </c>
      <c r="AG89" s="60"/>
      <c r="AH89" s="48"/>
      <c r="AI89" s="48"/>
      <c r="AJ89" s="48"/>
      <c r="AK89" s="48"/>
      <c r="AL89" s="48"/>
      <c r="AM89" s="48"/>
      <c r="AN89" s="48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  <c r="DS89" s="49"/>
      <c r="DT89" s="49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49"/>
      <c r="EN89" s="49"/>
      <c r="EO89" s="49"/>
      <c r="EP89" s="49"/>
      <c r="EQ89" s="49"/>
      <c r="ER89" s="49"/>
      <c r="ES89" s="49"/>
      <c r="ET89" s="49"/>
      <c r="EU89" s="49"/>
      <c r="EV89" s="49"/>
      <c r="EW89" s="49"/>
      <c r="EX89" s="49"/>
      <c r="EY89" s="49"/>
      <c r="EZ89" s="49"/>
      <c r="FA89" s="49"/>
      <c r="FB89" s="49"/>
      <c r="FC89" s="49"/>
      <c r="FD89" s="49"/>
      <c r="FE89" s="49"/>
      <c r="FF89" s="49"/>
      <c r="FG89" s="49"/>
      <c r="FH89" s="49"/>
      <c r="FI89" s="49"/>
      <c r="FJ89" s="49"/>
      <c r="FK89" s="49"/>
      <c r="FL89" s="49"/>
      <c r="FM89" s="49"/>
      <c r="FN89" s="49"/>
      <c r="FO89" s="49"/>
      <c r="FP89" s="49"/>
      <c r="FQ89" s="49"/>
      <c r="FR89" s="49"/>
      <c r="FS89" s="49"/>
      <c r="FT89" s="49"/>
      <c r="FU89" s="49"/>
      <c r="FV89" s="49"/>
      <c r="FW89" s="49"/>
      <c r="FX89" s="49"/>
      <c r="FY89" s="49"/>
      <c r="FZ89" s="49"/>
      <c r="GA89" s="49"/>
      <c r="GB89" s="49"/>
      <c r="GC89" s="49"/>
      <c r="GD89" s="49"/>
      <c r="GE89" s="49"/>
      <c r="GF89" s="49"/>
    </row>
    <row r="90" spans="1:188" s="50" customFormat="1" ht="50.1" hidden="1" customHeight="1" x14ac:dyDescent="0.2">
      <c r="A90" s="246"/>
      <c r="B90" s="17" t="s">
        <v>307</v>
      </c>
      <c r="C90" s="17" t="s">
        <v>308</v>
      </c>
      <c r="D90" s="17" t="s">
        <v>309</v>
      </c>
      <c r="E90" s="17" t="s">
        <v>43</v>
      </c>
      <c r="F90" s="17" t="s">
        <v>310</v>
      </c>
      <c r="G90" s="17" t="s">
        <v>311</v>
      </c>
      <c r="H90" s="17" t="s">
        <v>312</v>
      </c>
      <c r="I90" s="18">
        <v>90</v>
      </c>
      <c r="J90" s="18">
        <v>60</v>
      </c>
      <c r="K90" s="18">
        <f t="shared" si="3"/>
        <v>150</v>
      </c>
      <c r="L90" s="92">
        <v>41886</v>
      </c>
      <c r="M90" s="92">
        <v>42242</v>
      </c>
      <c r="N90" s="19"/>
      <c r="O90" s="17"/>
      <c r="P90" s="17" t="s">
        <v>313</v>
      </c>
      <c r="Q90" s="93">
        <v>460114.82</v>
      </c>
      <c r="R90" s="94">
        <v>980091.07</v>
      </c>
      <c r="S90" s="94"/>
      <c r="T90" s="95"/>
      <c r="U90" s="133"/>
      <c r="V90" s="134"/>
      <c r="W90" s="97"/>
      <c r="X90" s="98" t="s">
        <v>318</v>
      </c>
      <c r="Y90" s="98" t="s">
        <v>149</v>
      </c>
      <c r="Z90" s="99">
        <v>176580.1</v>
      </c>
      <c r="AA90" s="100"/>
      <c r="AB90" s="169" t="s">
        <v>315</v>
      </c>
      <c r="AC90" s="5" t="s">
        <v>316</v>
      </c>
      <c r="AD90" s="5" t="s">
        <v>317</v>
      </c>
      <c r="AE90" s="5" t="s">
        <v>97</v>
      </c>
      <c r="AF90" s="5" t="s">
        <v>276</v>
      </c>
      <c r="AG90" s="61"/>
      <c r="AH90" s="48"/>
      <c r="AI90" s="48"/>
      <c r="AJ90" s="48"/>
      <c r="AK90" s="48"/>
      <c r="AL90" s="48"/>
      <c r="AM90" s="48"/>
      <c r="AN90" s="48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  <c r="DS90" s="49"/>
      <c r="DT90" s="49"/>
      <c r="DU90" s="49"/>
      <c r="DV90" s="49"/>
      <c r="DW90" s="49"/>
      <c r="DX90" s="49"/>
      <c r="DY90" s="49"/>
      <c r="DZ90" s="49"/>
      <c r="EA90" s="49"/>
      <c r="EB90" s="49"/>
      <c r="EC90" s="49"/>
      <c r="ED90" s="49"/>
      <c r="EE90" s="49"/>
      <c r="EF90" s="49"/>
      <c r="EG90" s="49"/>
      <c r="EH90" s="49"/>
      <c r="EI90" s="49"/>
      <c r="EJ90" s="49"/>
      <c r="EK90" s="49"/>
      <c r="EL90" s="49"/>
      <c r="EM90" s="49"/>
      <c r="EN90" s="49"/>
      <c r="EO90" s="49"/>
      <c r="EP90" s="49"/>
      <c r="EQ90" s="49"/>
      <c r="ER90" s="49"/>
      <c r="ES90" s="49"/>
      <c r="ET90" s="49"/>
      <c r="EU90" s="49"/>
      <c r="EV90" s="49"/>
      <c r="EW90" s="49"/>
      <c r="EX90" s="49"/>
      <c r="EY90" s="49"/>
      <c r="EZ90" s="49"/>
      <c r="FA90" s="49"/>
      <c r="FB90" s="49"/>
      <c r="FC90" s="49"/>
      <c r="FD90" s="49"/>
      <c r="FE90" s="49"/>
      <c r="FF90" s="49"/>
      <c r="FG90" s="49"/>
      <c r="FH90" s="49"/>
      <c r="FI90" s="49"/>
      <c r="FJ90" s="49"/>
      <c r="FK90" s="49"/>
      <c r="FL90" s="49"/>
      <c r="FM90" s="49"/>
      <c r="FN90" s="49"/>
      <c r="FO90" s="49"/>
      <c r="FP90" s="49"/>
      <c r="FQ90" s="49"/>
      <c r="FR90" s="49"/>
      <c r="FS90" s="49"/>
      <c r="FT90" s="49"/>
      <c r="FU90" s="49"/>
      <c r="FV90" s="49"/>
      <c r="FW90" s="49"/>
      <c r="FX90" s="49"/>
      <c r="FY90" s="49"/>
      <c r="FZ90" s="49"/>
      <c r="GA90" s="49"/>
      <c r="GB90" s="49"/>
      <c r="GC90" s="49"/>
      <c r="GD90" s="49"/>
      <c r="GE90" s="49"/>
      <c r="GF90" s="49"/>
    </row>
    <row r="91" spans="1:188" s="50" customFormat="1" ht="50.1" hidden="1" customHeight="1" thickBot="1" x14ac:dyDescent="0.25">
      <c r="A91" s="247"/>
      <c r="B91" s="38" t="s">
        <v>307</v>
      </c>
      <c r="C91" s="38" t="s">
        <v>308</v>
      </c>
      <c r="D91" s="38" t="s">
        <v>309</v>
      </c>
      <c r="E91" s="38" t="s">
        <v>43</v>
      </c>
      <c r="F91" s="38" t="s">
        <v>310</v>
      </c>
      <c r="G91" s="38" t="s">
        <v>311</v>
      </c>
      <c r="H91" s="38" t="s">
        <v>312</v>
      </c>
      <c r="I91" s="39">
        <v>90</v>
      </c>
      <c r="J91" s="39">
        <v>60</v>
      </c>
      <c r="K91" s="39">
        <f t="shared" si="3"/>
        <v>150</v>
      </c>
      <c r="L91" s="101">
        <v>41886</v>
      </c>
      <c r="M91" s="101">
        <v>42242</v>
      </c>
      <c r="N91" s="40"/>
      <c r="O91" s="38"/>
      <c r="P91" s="38" t="s">
        <v>313</v>
      </c>
      <c r="Q91" s="102">
        <v>460114.82</v>
      </c>
      <c r="R91" s="103">
        <v>980091.07</v>
      </c>
      <c r="S91" s="103"/>
      <c r="T91" s="105"/>
      <c r="U91" s="135"/>
      <c r="V91" s="104">
        <v>122425.71</v>
      </c>
      <c r="W91" s="107"/>
      <c r="X91" s="108"/>
      <c r="Y91" s="108" t="s">
        <v>134</v>
      </c>
      <c r="Z91" s="109"/>
      <c r="AA91" s="110"/>
      <c r="AB91" s="165" t="s">
        <v>319</v>
      </c>
      <c r="AC91" s="42" t="s">
        <v>316</v>
      </c>
      <c r="AD91" s="42" t="s">
        <v>317</v>
      </c>
      <c r="AE91" s="42" t="s">
        <v>97</v>
      </c>
      <c r="AF91" s="42" t="s">
        <v>276</v>
      </c>
      <c r="AG91" s="67"/>
      <c r="AH91" s="48"/>
      <c r="AI91" s="48"/>
      <c r="AJ91" s="48"/>
      <c r="AK91" s="48"/>
      <c r="AL91" s="48"/>
      <c r="AM91" s="48"/>
      <c r="AN91" s="48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  <c r="DS91" s="49"/>
      <c r="DT91" s="49"/>
      <c r="DU91" s="49"/>
      <c r="DV91" s="49"/>
      <c r="DW91" s="49"/>
      <c r="DX91" s="49"/>
      <c r="DY91" s="49"/>
      <c r="DZ91" s="49"/>
      <c r="EA91" s="49"/>
      <c r="EB91" s="49"/>
      <c r="EC91" s="49"/>
      <c r="ED91" s="49"/>
      <c r="EE91" s="49"/>
      <c r="EF91" s="49"/>
      <c r="EG91" s="49"/>
      <c r="EH91" s="49"/>
      <c r="EI91" s="49"/>
      <c r="EJ91" s="49"/>
      <c r="EK91" s="49"/>
      <c r="EL91" s="49"/>
      <c r="EM91" s="49"/>
      <c r="EN91" s="49"/>
      <c r="EO91" s="49"/>
      <c r="EP91" s="49"/>
      <c r="EQ91" s="49"/>
      <c r="ER91" s="49"/>
      <c r="ES91" s="49"/>
      <c r="ET91" s="49"/>
      <c r="EU91" s="49"/>
      <c r="EV91" s="49"/>
      <c r="EW91" s="49"/>
      <c r="EX91" s="49"/>
      <c r="EY91" s="49"/>
      <c r="EZ91" s="49"/>
      <c r="FA91" s="49"/>
      <c r="FB91" s="49"/>
      <c r="FC91" s="49"/>
      <c r="FD91" s="49"/>
      <c r="FE91" s="49"/>
      <c r="FF91" s="49"/>
      <c r="FG91" s="49"/>
      <c r="FH91" s="49"/>
      <c r="FI91" s="49"/>
      <c r="FJ91" s="49"/>
      <c r="FK91" s="49"/>
      <c r="FL91" s="49"/>
      <c r="FM91" s="49"/>
      <c r="FN91" s="49"/>
      <c r="FO91" s="49"/>
      <c r="FP91" s="49"/>
      <c r="FQ91" s="49"/>
      <c r="FR91" s="49"/>
      <c r="FS91" s="49"/>
      <c r="FT91" s="49"/>
      <c r="FU91" s="49"/>
      <c r="FV91" s="49"/>
      <c r="FW91" s="49"/>
      <c r="FX91" s="49"/>
      <c r="FY91" s="49"/>
      <c r="FZ91" s="49"/>
      <c r="GA91" s="49"/>
      <c r="GB91" s="49"/>
      <c r="GC91" s="49"/>
      <c r="GD91" s="49"/>
      <c r="GE91" s="49"/>
      <c r="GF91" s="49"/>
    </row>
    <row r="92" spans="1:188" s="50" customFormat="1" ht="50.1" hidden="1" customHeight="1" x14ac:dyDescent="0.2">
      <c r="A92" s="248">
        <v>22</v>
      </c>
      <c r="B92" s="55" t="s">
        <v>320</v>
      </c>
      <c r="C92" s="55" t="s">
        <v>321</v>
      </c>
      <c r="D92" s="55" t="s">
        <v>322</v>
      </c>
      <c r="E92" s="55" t="s">
        <v>43</v>
      </c>
      <c r="F92" s="55" t="s">
        <v>323</v>
      </c>
      <c r="G92" s="55" t="s">
        <v>75</v>
      </c>
      <c r="H92" s="55" t="s">
        <v>324</v>
      </c>
      <c r="I92" s="56">
        <v>120</v>
      </c>
      <c r="J92" s="56">
        <v>60</v>
      </c>
      <c r="K92" s="56">
        <f t="shared" si="3"/>
        <v>180</v>
      </c>
      <c r="L92" s="111">
        <v>41802</v>
      </c>
      <c r="M92" s="111">
        <v>41981</v>
      </c>
      <c r="N92" s="57"/>
      <c r="O92" s="55"/>
      <c r="P92" s="55"/>
      <c r="Q92" s="112"/>
      <c r="R92" s="113"/>
      <c r="S92" s="113"/>
      <c r="T92" s="114"/>
      <c r="U92" s="114"/>
      <c r="V92" s="114"/>
      <c r="W92" s="115"/>
      <c r="X92" s="115"/>
      <c r="Y92" s="58"/>
      <c r="Z92" s="114"/>
      <c r="AA92" s="116"/>
      <c r="AB92" s="117"/>
      <c r="AC92" s="59"/>
      <c r="AD92" s="59"/>
      <c r="AE92" s="59"/>
      <c r="AF92" s="59"/>
      <c r="AG92" s="60"/>
      <c r="AH92" s="48"/>
      <c r="AI92" s="48"/>
      <c r="AJ92" s="48"/>
      <c r="AK92" s="48"/>
      <c r="AL92" s="48"/>
      <c r="AM92" s="48"/>
      <c r="AN92" s="48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49"/>
      <c r="FR92" s="49"/>
      <c r="FS92" s="49"/>
      <c r="FT92" s="49"/>
      <c r="FU92" s="49"/>
      <c r="FV92" s="49"/>
      <c r="FW92" s="49"/>
      <c r="FX92" s="49"/>
      <c r="FY92" s="49"/>
      <c r="FZ92" s="49"/>
      <c r="GA92" s="49"/>
      <c r="GB92" s="49"/>
      <c r="GC92" s="49"/>
      <c r="GD92" s="49"/>
      <c r="GE92" s="49"/>
      <c r="GF92" s="49"/>
    </row>
    <row r="93" spans="1:188" s="50" customFormat="1" ht="50.1" hidden="1" customHeight="1" x14ac:dyDescent="0.2">
      <c r="A93" s="246"/>
      <c r="B93" s="21" t="s">
        <v>320</v>
      </c>
      <c r="C93" s="21" t="s">
        <v>321</v>
      </c>
      <c r="D93" s="21" t="s">
        <v>322</v>
      </c>
      <c r="E93" s="21" t="s">
        <v>43</v>
      </c>
      <c r="F93" s="21" t="s">
        <v>323</v>
      </c>
      <c r="G93" s="21" t="s">
        <v>75</v>
      </c>
      <c r="H93" s="21" t="s">
        <v>324</v>
      </c>
      <c r="I93" s="22">
        <v>120</v>
      </c>
      <c r="J93" s="22">
        <v>60</v>
      </c>
      <c r="K93" s="22">
        <f t="shared" si="3"/>
        <v>180</v>
      </c>
      <c r="L93" s="118">
        <v>41802</v>
      </c>
      <c r="M93" s="118">
        <v>41981</v>
      </c>
      <c r="N93" s="23"/>
      <c r="O93" s="21"/>
      <c r="P93" s="21"/>
      <c r="Q93" s="119"/>
      <c r="R93" s="120"/>
      <c r="S93" s="120"/>
      <c r="T93" s="121"/>
      <c r="U93" s="121"/>
      <c r="V93" s="121"/>
      <c r="W93" s="122"/>
      <c r="X93" s="122"/>
      <c r="Y93" s="6"/>
      <c r="Z93" s="121"/>
      <c r="AA93" s="123"/>
      <c r="AB93" s="124"/>
      <c r="AC93" s="7"/>
      <c r="AD93" s="7"/>
      <c r="AE93" s="7"/>
      <c r="AF93" s="7"/>
      <c r="AG93" s="61"/>
      <c r="AH93" s="48"/>
      <c r="AI93" s="48"/>
      <c r="AJ93" s="48"/>
      <c r="AK93" s="48"/>
      <c r="AL93" s="48"/>
      <c r="AM93" s="48"/>
      <c r="AN93" s="48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  <c r="DS93" s="49"/>
      <c r="DT93" s="49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49"/>
      <c r="EN93" s="49"/>
      <c r="EO93" s="49"/>
      <c r="EP93" s="49"/>
      <c r="EQ93" s="49"/>
      <c r="ER93" s="49"/>
      <c r="ES93" s="49"/>
      <c r="ET93" s="49"/>
      <c r="EU93" s="49"/>
      <c r="EV93" s="49"/>
      <c r="EW93" s="49"/>
      <c r="EX93" s="49"/>
      <c r="EY93" s="49"/>
      <c r="EZ93" s="49"/>
      <c r="FA93" s="49"/>
      <c r="FB93" s="49"/>
      <c r="FC93" s="49"/>
      <c r="FD93" s="49"/>
      <c r="FE93" s="49"/>
      <c r="FF93" s="49"/>
      <c r="FG93" s="49"/>
      <c r="FH93" s="49"/>
      <c r="FI93" s="49"/>
      <c r="FJ93" s="49"/>
      <c r="FK93" s="49"/>
      <c r="FL93" s="49"/>
      <c r="FM93" s="49"/>
      <c r="FN93" s="49"/>
      <c r="FO93" s="49"/>
      <c r="FP93" s="49"/>
      <c r="FQ93" s="49"/>
      <c r="FR93" s="49"/>
      <c r="FS93" s="49"/>
      <c r="FT93" s="49"/>
      <c r="FU93" s="49"/>
      <c r="FV93" s="49"/>
      <c r="FW93" s="49"/>
      <c r="FX93" s="49"/>
      <c r="FY93" s="49"/>
      <c r="FZ93" s="49"/>
      <c r="GA93" s="49"/>
      <c r="GB93" s="49"/>
      <c r="GC93" s="49"/>
      <c r="GD93" s="49"/>
      <c r="GE93" s="49"/>
      <c r="GF93" s="49"/>
    </row>
    <row r="94" spans="1:188" s="50" customFormat="1" ht="50.1" hidden="1" customHeight="1" x14ac:dyDescent="0.2">
      <c r="A94" s="246"/>
      <c r="B94" s="21" t="s">
        <v>320</v>
      </c>
      <c r="C94" s="21" t="s">
        <v>321</v>
      </c>
      <c r="D94" s="21" t="s">
        <v>322</v>
      </c>
      <c r="E94" s="21" t="s">
        <v>43</v>
      </c>
      <c r="F94" s="21" t="s">
        <v>323</v>
      </c>
      <c r="G94" s="21" t="s">
        <v>75</v>
      </c>
      <c r="H94" s="21" t="s">
        <v>324</v>
      </c>
      <c r="I94" s="22">
        <v>120</v>
      </c>
      <c r="J94" s="22">
        <v>60</v>
      </c>
      <c r="K94" s="22">
        <f t="shared" si="3"/>
        <v>180</v>
      </c>
      <c r="L94" s="118">
        <v>41802</v>
      </c>
      <c r="M94" s="118">
        <v>41981</v>
      </c>
      <c r="N94" s="23"/>
      <c r="O94" s="21"/>
      <c r="P94" s="21"/>
      <c r="Q94" s="119"/>
      <c r="R94" s="120"/>
      <c r="S94" s="120"/>
      <c r="T94" s="121"/>
      <c r="U94" s="121"/>
      <c r="V94" s="121"/>
      <c r="W94" s="122"/>
      <c r="X94" s="122"/>
      <c r="Y94" s="6"/>
      <c r="Z94" s="121"/>
      <c r="AA94" s="123"/>
      <c r="AB94" s="124"/>
      <c r="AC94" s="7"/>
      <c r="AD94" s="7"/>
      <c r="AE94" s="7"/>
      <c r="AF94" s="7"/>
      <c r="AG94" s="61"/>
      <c r="AH94" s="48"/>
      <c r="AI94" s="48"/>
      <c r="AJ94" s="48"/>
      <c r="AK94" s="48"/>
      <c r="AL94" s="48"/>
      <c r="AM94" s="48"/>
      <c r="AN94" s="48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  <c r="DS94" s="49"/>
      <c r="DT94" s="49"/>
      <c r="DU94" s="49"/>
      <c r="DV94" s="49"/>
      <c r="DW94" s="49"/>
      <c r="DX94" s="49"/>
      <c r="DY94" s="49"/>
      <c r="DZ94" s="49"/>
      <c r="EA94" s="49"/>
      <c r="EB94" s="49"/>
      <c r="EC94" s="49"/>
      <c r="ED94" s="49"/>
      <c r="EE94" s="49"/>
      <c r="EF94" s="49"/>
      <c r="EG94" s="49"/>
      <c r="EH94" s="49"/>
      <c r="EI94" s="49"/>
      <c r="EJ94" s="49"/>
      <c r="EK94" s="49"/>
      <c r="EL94" s="49"/>
      <c r="EM94" s="49"/>
      <c r="EN94" s="49"/>
      <c r="EO94" s="49"/>
      <c r="EP94" s="49"/>
      <c r="EQ94" s="49"/>
      <c r="ER94" s="49"/>
      <c r="ES94" s="49"/>
      <c r="ET94" s="49"/>
      <c r="EU94" s="49"/>
      <c r="EV94" s="49"/>
      <c r="EW94" s="49"/>
      <c r="EX94" s="49"/>
      <c r="EY94" s="49"/>
      <c r="EZ94" s="49"/>
      <c r="FA94" s="49"/>
      <c r="FB94" s="49"/>
      <c r="FC94" s="49"/>
      <c r="FD94" s="49"/>
      <c r="FE94" s="49"/>
      <c r="FF94" s="49"/>
      <c r="FG94" s="49"/>
      <c r="FH94" s="49"/>
      <c r="FI94" s="49"/>
      <c r="FJ94" s="49"/>
      <c r="FK94" s="49"/>
      <c r="FL94" s="49"/>
      <c r="FM94" s="49"/>
      <c r="FN94" s="49"/>
      <c r="FO94" s="49"/>
      <c r="FP94" s="49"/>
      <c r="FQ94" s="49"/>
      <c r="FR94" s="49"/>
      <c r="FS94" s="49"/>
      <c r="FT94" s="49"/>
      <c r="FU94" s="49"/>
      <c r="FV94" s="49"/>
      <c r="FW94" s="49"/>
      <c r="FX94" s="49"/>
      <c r="FY94" s="49"/>
      <c r="FZ94" s="49"/>
      <c r="GA94" s="49"/>
      <c r="GB94" s="49"/>
      <c r="GC94" s="49"/>
      <c r="GD94" s="49"/>
      <c r="GE94" s="49"/>
      <c r="GF94" s="49"/>
    </row>
    <row r="95" spans="1:188" s="50" customFormat="1" ht="50.1" hidden="1" customHeight="1" x14ac:dyDescent="0.2">
      <c r="A95" s="246"/>
      <c r="B95" s="21" t="s">
        <v>320</v>
      </c>
      <c r="C95" s="21" t="s">
        <v>321</v>
      </c>
      <c r="D95" s="21" t="s">
        <v>322</v>
      </c>
      <c r="E95" s="21" t="s">
        <v>43</v>
      </c>
      <c r="F95" s="21" t="s">
        <v>323</v>
      </c>
      <c r="G95" s="21" t="s">
        <v>75</v>
      </c>
      <c r="H95" s="21" t="s">
        <v>324</v>
      </c>
      <c r="I95" s="22">
        <v>120</v>
      </c>
      <c r="J95" s="22">
        <v>60</v>
      </c>
      <c r="K95" s="22">
        <f t="shared" si="3"/>
        <v>180</v>
      </c>
      <c r="L95" s="118">
        <v>41802</v>
      </c>
      <c r="M95" s="118">
        <v>41981</v>
      </c>
      <c r="N95" s="23"/>
      <c r="O95" s="21"/>
      <c r="P95" s="21"/>
      <c r="Q95" s="119"/>
      <c r="R95" s="120"/>
      <c r="S95" s="120"/>
      <c r="T95" s="121"/>
      <c r="U95" s="121"/>
      <c r="V95" s="121"/>
      <c r="W95" s="122"/>
      <c r="X95" s="122"/>
      <c r="Y95" s="6"/>
      <c r="Z95" s="121"/>
      <c r="AA95" s="123"/>
      <c r="AB95" s="124"/>
      <c r="AC95" s="7"/>
      <c r="AD95" s="7"/>
      <c r="AE95" s="7"/>
      <c r="AF95" s="7"/>
      <c r="AG95" s="61"/>
      <c r="AH95" s="48"/>
      <c r="AI95" s="48"/>
      <c r="AJ95" s="48"/>
      <c r="AK95" s="48"/>
      <c r="AL95" s="48"/>
      <c r="AM95" s="48"/>
      <c r="AN95" s="48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  <c r="DS95" s="49"/>
      <c r="DT95" s="49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49"/>
      <c r="EN95" s="49"/>
      <c r="EO95" s="49"/>
      <c r="EP95" s="49"/>
      <c r="EQ95" s="49"/>
      <c r="ER95" s="49"/>
      <c r="ES95" s="49"/>
      <c r="ET95" s="49"/>
      <c r="EU95" s="49"/>
      <c r="EV95" s="49"/>
      <c r="EW95" s="49"/>
      <c r="EX95" s="49"/>
      <c r="EY95" s="49"/>
      <c r="EZ95" s="49"/>
      <c r="FA95" s="49"/>
      <c r="FB95" s="49"/>
      <c r="FC95" s="49"/>
      <c r="FD95" s="49"/>
      <c r="FE95" s="49"/>
      <c r="FF95" s="49"/>
      <c r="FG95" s="49"/>
      <c r="FH95" s="49"/>
      <c r="FI95" s="49"/>
      <c r="FJ95" s="49"/>
      <c r="FK95" s="49"/>
      <c r="FL95" s="49"/>
      <c r="FM95" s="49"/>
      <c r="FN95" s="49"/>
      <c r="FO95" s="49"/>
      <c r="FP95" s="49"/>
      <c r="FQ95" s="49"/>
      <c r="FR95" s="49"/>
      <c r="FS95" s="49"/>
      <c r="FT95" s="49"/>
      <c r="FU95" s="49"/>
      <c r="FV95" s="49"/>
      <c r="FW95" s="49"/>
      <c r="FX95" s="49"/>
      <c r="FY95" s="49"/>
      <c r="FZ95" s="49"/>
      <c r="GA95" s="49"/>
      <c r="GB95" s="49"/>
      <c r="GC95" s="49"/>
      <c r="GD95" s="49"/>
      <c r="GE95" s="49"/>
      <c r="GF95" s="49"/>
    </row>
    <row r="96" spans="1:188" s="50" customFormat="1" ht="50.1" hidden="1" customHeight="1" x14ac:dyDescent="0.2">
      <c r="A96" s="246"/>
      <c r="B96" s="21" t="s">
        <v>320</v>
      </c>
      <c r="C96" s="21" t="s">
        <v>321</v>
      </c>
      <c r="D96" s="21" t="s">
        <v>322</v>
      </c>
      <c r="E96" s="21" t="s">
        <v>43</v>
      </c>
      <c r="F96" s="21" t="s">
        <v>323</v>
      </c>
      <c r="G96" s="21" t="s">
        <v>75</v>
      </c>
      <c r="H96" s="21" t="s">
        <v>324</v>
      </c>
      <c r="I96" s="22">
        <v>120</v>
      </c>
      <c r="J96" s="22">
        <v>60</v>
      </c>
      <c r="K96" s="22">
        <f t="shared" si="3"/>
        <v>180</v>
      </c>
      <c r="L96" s="118">
        <v>41802</v>
      </c>
      <c r="M96" s="118">
        <v>41981</v>
      </c>
      <c r="N96" s="23"/>
      <c r="O96" s="21"/>
      <c r="P96" s="21"/>
      <c r="Q96" s="119"/>
      <c r="R96" s="120"/>
      <c r="S96" s="120"/>
      <c r="T96" s="121"/>
      <c r="U96" s="121"/>
      <c r="V96" s="121"/>
      <c r="W96" s="122"/>
      <c r="X96" s="122"/>
      <c r="Y96" s="6"/>
      <c r="Z96" s="121"/>
      <c r="AA96" s="123"/>
      <c r="AB96" s="124"/>
      <c r="AC96" s="7"/>
      <c r="AD96" s="7"/>
      <c r="AE96" s="7"/>
      <c r="AF96" s="7"/>
      <c r="AG96" s="61"/>
      <c r="AH96" s="48"/>
      <c r="AI96" s="48"/>
      <c r="AJ96" s="48"/>
      <c r="AK96" s="48"/>
      <c r="AL96" s="48"/>
      <c r="AM96" s="48"/>
      <c r="AN96" s="48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  <c r="DS96" s="49"/>
      <c r="DT96" s="49"/>
      <c r="DU96" s="49"/>
      <c r="DV96" s="49"/>
      <c r="DW96" s="49"/>
      <c r="DX96" s="49"/>
      <c r="DY96" s="49"/>
      <c r="DZ96" s="49"/>
      <c r="EA96" s="49"/>
      <c r="EB96" s="49"/>
      <c r="EC96" s="49"/>
      <c r="ED96" s="49"/>
      <c r="EE96" s="49"/>
      <c r="EF96" s="49"/>
      <c r="EG96" s="49"/>
      <c r="EH96" s="49"/>
      <c r="EI96" s="49"/>
      <c r="EJ96" s="49"/>
      <c r="EK96" s="49"/>
      <c r="EL96" s="49"/>
      <c r="EM96" s="49"/>
      <c r="EN96" s="49"/>
      <c r="EO96" s="49"/>
      <c r="EP96" s="49"/>
      <c r="EQ96" s="49"/>
      <c r="ER96" s="49"/>
      <c r="ES96" s="49"/>
      <c r="ET96" s="49"/>
      <c r="EU96" s="49"/>
      <c r="EV96" s="49"/>
      <c r="EW96" s="49"/>
      <c r="EX96" s="49"/>
      <c r="EY96" s="49"/>
      <c r="EZ96" s="49"/>
      <c r="FA96" s="49"/>
      <c r="FB96" s="49"/>
      <c r="FC96" s="49"/>
      <c r="FD96" s="49"/>
      <c r="FE96" s="49"/>
      <c r="FF96" s="49"/>
      <c r="FG96" s="49"/>
      <c r="FH96" s="49"/>
      <c r="FI96" s="49"/>
      <c r="FJ96" s="49"/>
      <c r="FK96" s="49"/>
      <c r="FL96" s="49"/>
      <c r="FM96" s="49"/>
      <c r="FN96" s="49"/>
      <c r="FO96" s="49"/>
      <c r="FP96" s="49"/>
      <c r="FQ96" s="49"/>
      <c r="FR96" s="49"/>
      <c r="FS96" s="49"/>
      <c r="FT96" s="49"/>
      <c r="FU96" s="49"/>
      <c r="FV96" s="49"/>
      <c r="FW96" s="49"/>
      <c r="FX96" s="49"/>
      <c r="FY96" s="49"/>
      <c r="FZ96" s="49"/>
      <c r="GA96" s="49"/>
      <c r="GB96" s="49"/>
      <c r="GC96" s="49"/>
      <c r="GD96" s="49"/>
      <c r="GE96" s="49"/>
      <c r="GF96" s="49"/>
    </row>
    <row r="97" spans="1:188" s="50" customFormat="1" ht="50.1" hidden="1" customHeight="1" thickBot="1" x14ac:dyDescent="0.25">
      <c r="A97" s="247"/>
      <c r="B97" s="62" t="s">
        <v>320</v>
      </c>
      <c r="C97" s="62" t="s">
        <v>321</v>
      </c>
      <c r="D97" s="62" t="s">
        <v>322</v>
      </c>
      <c r="E97" s="62" t="s">
        <v>43</v>
      </c>
      <c r="F97" s="62" t="s">
        <v>323</v>
      </c>
      <c r="G97" s="62" t="s">
        <v>75</v>
      </c>
      <c r="H97" s="62" t="s">
        <v>324</v>
      </c>
      <c r="I97" s="63">
        <v>120</v>
      </c>
      <c r="J97" s="63">
        <v>60</v>
      </c>
      <c r="K97" s="63">
        <f t="shared" si="3"/>
        <v>180</v>
      </c>
      <c r="L97" s="125">
        <v>41802</v>
      </c>
      <c r="M97" s="125">
        <v>41981</v>
      </c>
      <c r="N97" s="64"/>
      <c r="O97" s="62"/>
      <c r="P97" s="62"/>
      <c r="Q97" s="126"/>
      <c r="R97" s="127"/>
      <c r="S97" s="127"/>
      <c r="T97" s="128"/>
      <c r="U97" s="128"/>
      <c r="V97" s="128"/>
      <c r="W97" s="129"/>
      <c r="X97" s="129"/>
      <c r="Y97" s="65"/>
      <c r="Z97" s="128"/>
      <c r="AA97" s="130"/>
      <c r="AB97" s="131"/>
      <c r="AC97" s="66"/>
      <c r="AD97" s="66"/>
      <c r="AE97" s="66"/>
      <c r="AF97" s="66"/>
      <c r="AG97" s="67"/>
      <c r="AH97" s="48"/>
      <c r="AI97" s="48"/>
      <c r="AJ97" s="48"/>
      <c r="AK97" s="48"/>
      <c r="AL97" s="48"/>
      <c r="AM97" s="48"/>
      <c r="AN97" s="48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  <c r="DS97" s="49"/>
      <c r="DT97" s="49"/>
      <c r="DU97" s="49"/>
      <c r="DV97" s="49"/>
      <c r="DW97" s="49"/>
      <c r="DX97" s="49"/>
      <c r="DY97" s="49"/>
      <c r="DZ97" s="49"/>
      <c r="EA97" s="49"/>
      <c r="EB97" s="49"/>
      <c r="EC97" s="49"/>
      <c r="ED97" s="49"/>
      <c r="EE97" s="49"/>
      <c r="EF97" s="49"/>
      <c r="EG97" s="49"/>
      <c r="EH97" s="49"/>
      <c r="EI97" s="49"/>
      <c r="EJ97" s="49"/>
      <c r="EK97" s="49"/>
      <c r="EL97" s="49"/>
      <c r="EM97" s="49"/>
      <c r="EN97" s="49"/>
      <c r="EO97" s="49"/>
      <c r="EP97" s="49"/>
      <c r="EQ97" s="49"/>
      <c r="ER97" s="49"/>
      <c r="ES97" s="49"/>
      <c r="ET97" s="49"/>
      <c r="EU97" s="49"/>
      <c r="EV97" s="49"/>
      <c r="EW97" s="49"/>
      <c r="EX97" s="49"/>
      <c r="EY97" s="49"/>
      <c r="EZ97" s="49"/>
      <c r="FA97" s="49"/>
      <c r="FB97" s="49"/>
      <c r="FC97" s="49"/>
      <c r="FD97" s="49"/>
      <c r="FE97" s="49"/>
      <c r="FF97" s="49"/>
      <c r="FG97" s="49"/>
      <c r="FH97" s="49"/>
      <c r="FI97" s="49"/>
      <c r="FJ97" s="49"/>
      <c r="FK97" s="49"/>
      <c r="FL97" s="49"/>
      <c r="FM97" s="49"/>
      <c r="FN97" s="49"/>
      <c r="FO97" s="49"/>
      <c r="FP97" s="49"/>
      <c r="FQ97" s="49"/>
      <c r="FR97" s="49"/>
      <c r="FS97" s="49"/>
      <c r="FT97" s="49"/>
      <c r="FU97" s="49"/>
      <c r="FV97" s="49"/>
      <c r="FW97" s="49"/>
      <c r="FX97" s="49"/>
      <c r="FY97" s="49"/>
      <c r="FZ97" s="49"/>
      <c r="GA97" s="49"/>
      <c r="GB97" s="49"/>
      <c r="GC97" s="49"/>
      <c r="GD97" s="49"/>
      <c r="GE97" s="49"/>
      <c r="GF97" s="49"/>
    </row>
    <row r="98" spans="1:188" s="50" customFormat="1" ht="50.1" customHeight="1" x14ac:dyDescent="0.2">
      <c r="A98" s="245">
        <v>23</v>
      </c>
      <c r="B98" s="33" t="s">
        <v>153</v>
      </c>
      <c r="C98" s="33" t="s">
        <v>154</v>
      </c>
      <c r="D98" s="33" t="s">
        <v>155</v>
      </c>
      <c r="E98" s="33" t="s">
        <v>43</v>
      </c>
      <c r="F98" s="33" t="s">
        <v>156</v>
      </c>
      <c r="G98" s="33" t="s">
        <v>157</v>
      </c>
      <c r="H98" s="33" t="s">
        <v>158</v>
      </c>
      <c r="I98" s="34">
        <v>240</v>
      </c>
      <c r="J98" s="34"/>
      <c r="K98" s="34">
        <f t="shared" si="3"/>
        <v>240</v>
      </c>
      <c r="L98" s="83">
        <v>41799</v>
      </c>
      <c r="M98" s="83">
        <v>42038</v>
      </c>
      <c r="N98" s="35"/>
      <c r="O98" s="33"/>
      <c r="P98" s="33" t="s">
        <v>159</v>
      </c>
      <c r="Q98" s="84"/>
      <c r="R98" s="85">
        <v>9481527.1500000004</v>
      </c>
      <c r="S98" s="85"/>
      <c r="T98" s="86"/>
      <c r="U98" s="87"/>
      <c r="V98" s="86"/>
      <c r="W98" s="88"/>
      <c r="X98" s="88" t="s">
        <v>165</v>
      </c>
      <c r="Y98" s="89" t="s">
        <v>149</v>
      </c>
      <c r="Z98" s="90">
        <v>3436269.85</v>
      </c>
      <c r="AA98" s="91"/>
      <c r="AB98" s="87" t="s">
        <v>161</v>
      </c>
      <c r="AC98" s="37" t="s">
        <v>95</v>
      </c>
      <c r="AD98" s="37" t="s">
        <v>162</v>
      </c>
      <c r="AE98" s="37" t="s">
        <v>163</v>
      </c>
      <c r="AF98" s="37" t="s">
        <v>164</v>
      </c>
      <c r="AG98" s="60"/>
      <c r="AH98" s="48"/>
      <c r="AI98" s="48"/>
      <c r="AJ98" s="48"/>
      <c r="AK98" s="48"/>
      <c r="AL98" s="48"/>
      <c r="AM98" s="48"/>
      <c r="AN98" s="48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  <c r="DS98" s="49"/>
      <c r="DT98" s="49"/>
      <c r="DU98" s="49"/>
      <c r="DV98" s="49"/>
      <c r="DW98" s="49"/>
      <c r="DX98" s="49"/>
      <c r="DY98" s="49"/>
      <c r="DZ98" s="49"/>
      <c r="EA98" s="49"/>
      <c r="EB98" s="49"/>
      <c r="EC98" s="49"/>
      <c r="ED98" s="49"/>
      <c r="EE98" s="49"/>
      <c r="EF98" s="49"/>
      <c r="EG98" s="49"/>
      <c r="EH98" s="49"/>
      <c r="EI98" s="49"/>
      <c r="EJ98" s="49"/>
      <c r="EK98" s="49"/>
      <c r="EL98" s="49"/>
      <c r="EM98" s="49"/>
      <c r="EN98" s="49"/>
      <c r="EO98" s="49"/>
      <c r="EP98" s="49"/>
      <c r="EQ98" s="49"/>
      <c r="ER98" s="49"/>
      <c r="ES98" s="49"/>
      <c r="ET98" s="49"/>
      <c r="EU98" s="49"/>
      <c r="EV98" s="49"/>
      <c r="EW98" s="49"/>
      <c r="EX98" s="49"/>
      <c r="EY98" s="49"/>
      <c r="EZ98" s="49"/>
      <c r="FA98" s="49"/>
      <c r="FB98" s="49"/>
      <c r="FC98" s="49"/>
      <c r="FD98" s="49"/>
      <c r="FE98" s="49"/>
      <c r="FF98" s="49"/>
      <c r="FG98" s="49"/>
      <c r="FH98" s="49"/>
      <c r="FI98" s="49"/>
      <c r="FJ98" s="49"/>
      <c r="FK98" s="49"/>
      <c r="FL98" s="49"/>
      <c r="FM98" s="49"/>
      <c r="FN98" s="49"/>
      <c r="FO98" s="49"/>
      <c r="FP98" s="49"/>
      <c r="FQ98" s="49"/>
      <c r="FR98" s="49"/>
      <c r="FS98" s="49"/>
      <c r="FT98" s="49"/>
      <c r="FU98" s="49"/>
      <c r="FV98" s="49"/>
      <c r="FW98" s="49"/>
      <c r="FX98" s="49"/>
      <c r="FY98" s="49"/>
      <c r="FZ98" s="49"/>
      <c r="GA98" s="49"/>
      <c r="GB98" s="49"/>
      <c r="GC98" s="49"/>
      <c r="GD98" s="49"/>
      <c r="GE98" s="49"/>
      <c r="GF98" s="49"/>
    </row>
    <row r="99" spans="1:188" s="50" customFormat="1" ht="50.1" customHeight="1" thickBot="1" x14ac:dyDescent="0.25">
      <c r="A99" s="247"/>
      <c r="B99" s="38" t="s">
        <v>153</v>
      </c>
      <c r="C99" s="38" t="s">
        <v>154</v>
      </c>
      <c r="D99" s="38" t="s">
        <v>155</v>
      </c>
      <c r="E99" s="38" t="s">
        <v>43</v>
      </c>
      <c r="F99" s="38" t="s">
        <v>156</v>
      </c>
      <c r="G99" s="38" t="s">
        <v>157</v>
      </c>
      <c r="H99" s="38" t="s">
        <v>158</v>
      </c>
      <c r="I99" s="39">
        <v>240</v>
      </c>
      <c r="J99" s="39"/>
      <c r="K99" s="39">
        <f t="shared" si="3"/>
        <v>240</v>
      </c>
      <c r="L99" s="101">
        <v>41799</v>
      </c>
      <c r="M99" s="101">
        <v>42038</v>
      </c>
      <c r="N99" s="40"/>
      <c r="O99" s="38"/>
      <c r="P99" s="38" t="s">
        <v>159</v>
      </c>
      <c r="Q99" s="102"/>
      <c r="R99" s="103">
        <v>9481527.1500000004</v>
      </c>
      <c r="S99" s="103"/>
      <c r="T99" s="105"/>
      <c r="U99" s="106"/>
      <c r="V99" s="105"/>
      <c r="W99" s="107"/>
      <c r="X99" s="107" t="s">
        <v>166</v>
      </c>
      <c r="Y99" s="108" t="s">
        <v>151</v>
      </c>
      <c r="Z99" s="109">
        <v>277096.03999999998</v>
      </c>
      <c r="AA99" s="110"/>
      <c r="AB99" s="106" t="s">
        <v>161</v>
      </c>
      <c r="AC99" s="42" t="s">
        <v>95</v>
      </c>
      <c r="AD99" s="42" t="s">
        <v>162</v>
      </c>
      <c r="AE99" s="42" t="s">
        <v>163</v>
      </c>
      <c r="AF99" s="42" t="s">
        <v>164</v>
      </c>
      <c r="AG99" s="67"/>
      <c r="AH99" s="48"/>
      <c r="AI99" s="48"/>
      <c r="AJ99" s="48"/>
      <c r="AK99" s="48"/>
      <c r="AL99" s="48"/>
      <c r="AM99" s="48"/>
      <c r="AN99" s="48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  <c r="DS99" s="49"/>
      <c r="DT99" s="49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49"/>
      <c r="EN99" s="49"/>
      <c r="EO99" s="49"/>
      <c r="EP99" s="49"/>
      <c r="EQ99" s="49"/>
      <c r="ER99" s="49"/>
      <c r="ES99" s="49"/>
      <c r="ET99" s="49"/>
      <c r="EU99" s="49"/>
      <c r="EV99" s="49"/>
      <c r="EW99" s="49"/>
      <c r="EX99" s="49"/>
      <c r="EY99" s="49"/>
      <c r="EZ99" s="49"/>
      <c r="FA99" s="49"/>
      <c r="FB99" s="49"/>
      <c r="FC99" s="49"/>
      <c r="FD99" s="49"/>
      <c r="FE99" s="49"/>
      <c r="FF99" s="49"/>
      <c r="FG99" s="49"/>
      <c r="FH99" s="49"/>
      <c r="FI99" s="49"/>
      <c r="FJ99" s="49"/>
      <c r="FK99" s="49"/>
      <c r="FL99" s="49"/>
      <c r="FM99" s="49"/>
      <c r="FN99" s="49"/>
      <c r="FO99" s="49"/>
      <c r="FP99" s="49"/>
      <c r="FQ99" s="49"/>
      <c r="FR99" s="49"/>
      <c r="FS99" s="49"/>
      <c r="FT99" s="49"/>
      <c r="FU99" s="49"/>
      <c r="FV99" s="49"/>
      <c r="FW99" s="49"/>
      <c r="FX99" s="49"/>
      <c r="FY99" s="49"/>
      <c r="FZ99" s="49"/>
      <c r="GA99" s="49"/>
      <c r="GB99" s="49"/>
      <c r="GC99" s="49"/>
      <c r="GD99" s="49"/>
      <c r="GE99" s="49"/>
      <c r="GF99" s="49"/>
    </row>
    <row r="100" spans="1:188" s="50" customFormat="1" ht="50.1" hidden="1" customHeight="1" x14ac:dyDescent="0.2">
      <c r="A100" s="248">
        <v>24</v>
      </c>
      <c r="B100" s="55" t="s">
        <v>336</v>
      </c>
      <c r="C100" s="55" t="s">
        <v>337</v>
      </c>
      <c r="D100" s="55" t="s">
        <v>338</v>
      </c>
      <c r="E100" s="55" t="s">
        <v>43</v>
      </c>
      <c r="F100" s="55" t="s">
        <v>177</v>
      </c>
      <c r="G100" s="55" t="s">
        <v>247</v>
      </c>
      <c r="H100" s="55" t="s">
        <v>339</v>
      </c>
      <c r="I100" s="56">
        <v>180</v>
      </c>
      <c r="J100" s="56">
        <f t="shared" ref="J100:J105" si="4">30+90+90</f>
        <v>210</v>
      </c>
      <c r="K100" s="56">
        <f t="shared" si="3"/>
        <v>390</v>
      </c>
      <c r="L100" s="111">
        <v>41915</v>
      </c>
      <c r="M100" s="111">
        <v>42895</v>
      </c>
      <c r="N100" s="57"/>
      <c r="O100" s="55"/>
      <c r="P100" s="55"/>
      <c r="Q100" s="112"/>
      <c r="R100" s="113"/>
      <c r="S100" s="113"/>
      <c r="T100" s="114"/>
      <c r="U100" s="114"/>
      <c r="V100" s="114"/>
      <c r="W100" s="115"/>
      <c r="X100" s="115"/>
      <c r="Y100" s="58"/>
      <c r="Z100" s="114"/>
      <c r="AA100" s="116"/>
      <c r="AB100" s="117"/>
      <c r="AC100" s="59"/>
      <c r="AD100" s="59"/>
      <c r="AE100" s="59"/>
      <c r="AF100" s="59"/>
      <c r="AG100" s="60"/>
      <c r="AH100" s="48"/>
      <c r="AI100" s="48"/>
      <c r="AJ100" s="48"/>
      <c r="AK100" s="48"/>
      <c r="AL100" s="48"/>
      <c r="AM100" s="48"/>
      <c r="AN100" s="48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49"/>
      <c r="FR100" s="49"/>
      <c r="FS100" s="49"/>
      <c r="FT100" s="49"/>
      <c r="FU100" s="49"/>
      <c r="FV100" s="49"/>
      <c r="FW100" s="49"/>
      <c r="FX100" s="49"/>
      <c r="FY100" s="49"/>
      <c r="FZ100" s="49"/>
      <c r="GA100" s="49"/>
      <c r="GB100" s="49"/>
      <c r="GC100" s="49"/>
      <c r="GD100" s="49"/>
      <c r="GE100" s="49"/>
      <c r="GF100" s="49"/>
    </row>
    <row r="101" spans="1:188" s="50" customFormat="1" ht="50.1" hidden="1" customHeight="1" x14ac:dyDescent="0.2">
      <c r="A101" s="246"/>
      <c r="B101" s="21" t="s">
        <v>336</v>
      </c>
      <c r="C101" s="21" t="s">
        <v>337</v>
      </c>
      <c r="D101" s="21" t="s">
        <v>338</v>
      </c>
      <c r="E101" s="21" t="s">
        <v>43</v>
      </c>
      <c r="F101" s="21" t="s">
        <v>177</v>
      </c>
      <c r="G101" s="21" t="s">
        <v>247</v>
      </c>
      <c r="H101" s="21" t="s">
        <v>339</v>
      </c>
      <c r="I101" s="22">
        <v>180</v>
      </c>
      <c r="J101" s="22">
        <f t="shared" si="4"/>
        <v>210</v>
      </c>
      <c r="K101" s="22">
        <f t="shared" si="3"/>
        <v>390</v>
      </c>
      <c r="L101" s="118">
        <v>41915</v>
      </c>
      <c r="M101" s="118">
        <v>42895</v>
      </c>
      <c r="N101" s="23"/>
      <c r="O101" s="21"/>
      <c r="P101" s="21"/>
      <c r="Q101" s="119"/>
      <c r="R101" s="120"/>
      <c r="S101" s="120"/>
      <c r="T101" s="121"/>
      <c r="U101" s="121"/>
      <c r="V101" s="121"/>
      <c r="W101" s="122"/>
      <c r="X101" s="122"/>
      <c r="Y101" s="6"/>
      <c r="Z101" s="121"/>
      <c r="AA101" s="123"/>
      <c r="AB101" s="124"/>
      <c r="AC101" s="7"/>
      <c r="AD101" s="7"/>
      <c r="AE101" s="7"/>
      <c r="AF101" s="7"/>
      <c r="AG101" s="61"/>
      <c r="AH101" s="48"/>
      <c r="AI101" s="48"/>
      <c r="AJ101" s="48"/>
      <c r="AK101" s="48"/>
      <c r="AL101" s="48"/>
      <c r="AM101" s="48"/>
      <c r="AN101" s="48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49"/>
      <c r="FR101" s="49"/>
      <c r="FS101" s="49"/>
      <c r="FT101" s="49"/>
      <c r="FU101" s="49"/>
      <c r="FV101" s="49"/>
      <c r="FW101" s="49"/>
      <c r="FX101" s="49"/>
      <c r="FY101" s="49"/>
      <c r="FZ101" s="49"/>
      <c r="GA101" s="49"/>
      <c r="GB101" s="49"/>
      <c r="GC101" s="49"/>
      <c r="GD101" s="49"/>
      <c r="GE101" s="49"/>
      <c r="GF101" s="49"/>
    </row>
    <row r="102" spans="1:188" s="50" customFormat="1" ht="50.1" hidden="1" customHeight="1" x14ac:dyDescent="0.2">
      <c r="A102" s="246"/>
      <c r="B102" s="21" t="s">
        <v>336</v>
      </c>
      <c r="C102" s="21" t="s">
        <v>337</v>
      </c>
      <c r="D102" s="21" t="s">
        <v>338</v>
      </c>
      <c r="E102" s="21" t="s">
        <v>43</v>
      </c>
      <c r="F102" s="21" t="s">
        <v>177</v>
      </c>
      <c r="G102" s="21" t="s">
        <v>247</v>
      </c>
      <c r="H102" s="21" t="s">
        <v>339</v>
      </c>
      <c r="I102" s="22">
        <v>180</v>
      </c>
      <c r="J102" s="22">
        <f t="shared" si="4"/>
        <v>210</v>
      </c>
      <c r="K102" s="22">
        <f t="shared" si="3"/>
        <v>390</v>
      </c>
      <c r="L102" s="118">
        <v>41915</v>
      </c>
      <c r="M102" s="118">
        <v>42895</v>
      </c>
      <c r="N102" s="23"/>
      <c r="O102" s="21"/>
      <c r="P102" s="21"/>
      <c r="Q102" s="119"/>
      <c r="R102" s="120"/>
      <c r="S102" s="120"/>
      <c r="T102" s="121"/>
      <c r="U102" s="121"/>
      <c r="V102" s="121"/>
      <c r="W102" s="122"/>
      <c r="X102" s="122"/>
      <c r="Y102" s="6"/>
      <c r="Z102" s="121"/>
      <c r="AA102" s="123"/>
      <c r="AB102" s="124"/>
      <c r="AC102" s="7"/>
      <c r="AD102" s="7"/>
      <c r="AE102" s="7"/>
      <c r="AF102" s="7"/>
      <c r="AG102" s="61"/>
      <c r="AH102" s="48"/>
      <c r="AI102" s="48"/>
      <c r="AJ102" s="48"/>
      <c r="AK102" s="48"/>
      <c r="AL102" s="48"/>
      <c r="AM102" s="48"/>
      <c r="AN102" s="48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49"/>
      <c r="FR102" s="49"/>
      <c r="FS102" s="49"/>
      <c r="FT102" s="49"/>
      <c r="FU102" s="49"/>
      <c r="FV102" s="49"/>
      <c r="FW102" s="49"/>
      <c r="FX102" s="49"/>
      <c r="FY102" s="49"/>
      <c r="FZ102" s="49"/>
      <c r="GA102" s="49"/>
      <c r="GB102" s="49"/>
      <c r="GC102" s="49"/>
      <c r="GD102" s="49"/>
      <c r="GE102" s="49"/>
      <c r="GF102" s="49"/>
    </row>
    <row r="103" spans="1:188" s="50" customFormat="1" ht="50.1" hidden="1" customHeight="1" x14ac:dyDescent="0.2">
      <c r="A103" s="246"/>
      <c r="B103" s="21" t="s">
        <v>336</v>
      </c>
      <c r="C103" s="21" t="s">
        <v>337</v>
      </c>
      <c r="D103" s="21" t="s">
        <v>338</v>
      </c>
      <c r="E103" s="21" t="s">
        <v>43</v>
      </c>
      <c r="F103" s="21" t="s">
        <v>177</v>
      </c>
      <c r="G103" s="21" t="s">
        <v>247</v>
      </c>
      <c r="H103" s="21" t="s">
        <v>339</v>
      </c>
      <c r="I103" s="22">
        <v>180</v>
      </c>
      <c r="J103" s="22">
        <f t="shared" si="4"/>
        <v>210</v>
      </c>
      <c r="K103" s="22">
        <f t="shared" si="3"/>
        <v>390</v>
      </c>
      <c r="L103" s="118">
        <v>41915</v>
      </c>
      <c r="M103" s="118">
        <v>42895</v>
      </c>
      <c r="N103" s="23"/>
      <c r="O103" s="21"/>
      <c r="P103" s="21"/>
      <c r="Q103" s="119"/>
      <c r="R103" s="120"/>
      <c r="S103" s="120"/>
      <c r="T103" s="121"/>
      <c r="U103" s="121"/>
      <c r="V103" s="121"/>
      <c r="W103" s="122"/>
      <c r="X103" s="122"/>
      <c r="Y103" s="6"/>
      <c r="Z103" s="121"/>
      <c r="AA103" s="123"/>
      <c r="AB103" s="124"/>
      <c r="AC103" s="7"/>
      <c r="AD103" s="7"/>
      <c r="AE103" s="7"/>
      <c r="AF103" s="7"/>
      <c r="AG103" s="61"/>
      <c r="AH103" s="48"/>
      <c r="AI103" s="48"/>
      <c r="AJ103" s="48"/>
      <c r="AK103" s="48"/>
      <c r="AL103" s="48"/>
      <c r="AM103" s="48"/>
      <c r="AN103" s="48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  <c r="DS103" s="49"/>
      <c r="DT103" s="49"/>
      <c r="DU103" s="49"/>
      <c r="DV103" s="49"/>
      <c r="DW103" s="49"/>
      <c r="DX103" s="49"/>
      <c r="DY103" s="49"/>
      <c r="DZ103" s="49"/>
      <c r="EA103" s="49"/>
      <c r="EB103" s="49"/>
      <c r="EC103" s="49"/>
      <c r="ED103" s="49"/>
      <c r="EE103" s="49"/>
      <c r="EF103" s="49"/>
      <c r="EG103" s="49"/>
      <c r="EH103" s="49"/>
      <c r="EI103" s="49"/>
      <c r="EJ103" s="49"/>
      <c r="EK103" s="49"/>
      <c r="EL103" s="49"/>
      <c r="EM103" s="49"/>
      <c r="EN103" s="49"/>
      <c r="EO103" s="49"/>
      <c r="EP103" s="49"/>
      <c r="EQ103" s="49"/>
      <c r="ER103" s="49"/>
      <c r="ES103" s="49"/>
      <c r="ET103" s="49"/>
      <c r="EU103" s="49"/>
      <c r="EV103" s="49"/>
      <c r="EW103" s="49"/>
      <c r="EX103" s="49"/>
      <c r="EY103" s="49"/>
      <c r="EZ103" s="49"/>
      <c r="FA103" s="49"/>
      <c r="FB103" s="49"/>
      <c r="FC103" s="49"/>
      <c r="FD103" s="49"/>
      <c r="FE103" s="49"/>
      <c r="FF103" s="49"/>
      <c r="FG103" s="49"/>
      <c r="FH103" s="49"/>
      <c r="FI103" s="49"/>
      <c r="FJ103" s="49"/>
      <c r="FK103" s="49"/>
      <c r="FL103" s="49"/>
      <c r="FM103" s="49"/>
      <c r="FN103" s="49"/>
      <c r="FO103" s="49"/>
      <c r="FP103" s="49"/>
      <c r="FQ103" s="49"/>
      <c r="FR103" s="49"/>
      <c r="FS103" s="49"/>
      <c r="FT103" s="49"/>
      <c r="FU103" s="49"/>
      <c r="FV103" s="49"/>
      <c r="FW103" s="49"/>
      <c r="FX103" s="49"/>
      <c r="FY103" s="49"/>
      <c r="FZ103" s="49"/>
      <c r="GA103" s="49"/>
      <c r="GB103" s="49"/>
      <c r="GC103" s="49"/>
      <c r="GD103" s="49"/>
      <c r="GE103" s="49"/>
      <c r="GF103" s="49"/>
    </row>
    <row r="104" spans="1:188" s="50" customFormat="1" ht="50.1" hidden="1" customHeight="1" x14ac:dyDescent="0.2">
      <c r="A104" s="246"/>
      <c r="B104" s="21" t="s">
        <v>336</v>
      </c>
      <c r="C104" s="21" t="s">
        <v>337</v>
      </c>
      <c r="D104" s="21" t="s">
        <v>338</v>
      </c>
      <c r="E104" s="21" t="s">
        <v>43</v>
      </c>
      <c r="F104" s="21" t="s">
        <v>177</v>
      </c>
      <c r="G104" s="21" t="s">
        <v>247</v>
      </c>
      <c r="H104" s="21" t="s">
        <v>339</v>
      </c>
      <c r="I104" s="22">
        <v>180</v>
      </c>
      <c r="J104" s="22">
        <f t="shared" si="4"/>
        <v>210</v>
      </c>
      <c r="K104" s="22">
        <f t="shared" si="3"/>
        <v>390</v>
      </c>
      <c r="L104" s="118">
        <v>41915</v>
      </c>
      <c r="M104" s="118">
        <v>42895</v>
      </c>
      <c r="N104" s="23"/>
      <c r="O104" s="21"/>
      <c r="P104" s="21"/>
      <c r="Q104" s="119"/>
      <c r="R104" s="120"/>
      <c r="S104" s="120"/>
      <c r="T104" s="121"/>
      <c r="U104" s="121"/>
      <c r="V104" s="121"/>
      <c r="W104" s="122"/>
      <c r="X104" s="122"/>
      <c r="Y104" s="6"/>
      <c r="Z104" s="121"/>
      <c r="AA104" s="123"/>
      <c r="AB104" s="124"/>
      <c r="AC104" s="7"/>
      <c r="AD104" s="7"/>
      <c r="AE104" s="7"/>
      <c r="AF104" s="7"/>
      <c r="AG104" s="61"/>
      <c r="AH104" s="48"/>
      <c r="AI104" s="48"/>
      <c r="AJ104" s="48"/>
      <c r="AK104" s="48"/>
      <c r="AL104" s="48"/>
      <c r="AM104" s="48"/>
      <c r="AN104" s="48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  <c r="DS104" s="49"/>
      <c r="DT104" s="49"/>
      <c r="DU104" s="49"/>
      <c r="DV104" s="49"/>
      <c r="DW104" s="49"/>
      <c r="DX104" s="49"/>
      <c r="DY104" s="49"/>
      <c r="DZ104" s="49"/>
      <c r="EA104" s="49"/>
      <c r="EB104" s="49"/>
      <c r="EC104" s="49"/>
      <c r="ED104" s="49"/>
      <c r="EE104" s="49"/>
      <c r="EF104" s="49"/>
      <c r="EG104" s="49"/>
      <c r="EH104" s="49"/>
      <c r="EI104" s="49"/>
      <c r="EJ104" s="49"/>
      <c r="EK104" s="49"/>
      <c r="EL104" s="49"/>
      <c r="EM104" s="49"/>
      <c r="EN104" s="49"/>
      <c r="EO104" s="49"/>
      <c r="EP104" s="49"/>
      <c r="EQ104" s="49"/>
      <c r="ER104" s="49"/>
      <c r="ES104" s="49"/>
      <c r="ET104" s="49"/>
      <c r="EU104" s="49"/>
      <c r="EV104" s="49"/>
      <c r="EW104" s="49"/>
      <c r="EX104" s="49"/>
      <c r="EY104" s="49"/>
      <c r="EZ104" s="49"/>
      <c r="FA104" s="49"/>
      <c r="FB104" s="49"/>
      <c r="FC104" s="49"/>
      <c r="FD104" s="49"/>
      <c r="FE104" s="49"/>
      <c r="FF104" s="49"/>
      <c r="FG104" s="49"/>
      <c r="FH104" s="49"/>
      <c r="FI104" s="49"/>
      <c r="FJ104" s="49"/>
      <c r="FK104" s="49"/>
      <c r="FL104" s="49"/>
      <c r="FM104" s="49"/>
      <c r="FN104" s="49"/>
      <c r="FO104" s="49"/>
      <c r="FP104" s="49"/>
      <c r="FQ104" s="49"/>
      <c r="FR104" s="49"/>
      <c r="FS104" s="49"/>
      <c r="FT104" s="49"/>
      <c r="FU104" s="49"/>
      <c r="FV104" s="49"/>
      <c r="FW104" s="49"/>
      <c r="FX104" s="49"/>
      <c r="FY104" s="49"/>
      <c r="FZ104" s="49"/>
      <c r="GA104" s="49"/>
      <c r="GB104" s="49"/>
      <c r="GC104" s="49"/>
      <c r="GD104" s="49"/>
      <c r="GE104" s="49"/>
      <c r="GF104" s="49"/>
    </row>
    <row r="105" spans="1:188" s="50" customFormat="1" ht="50.1" hidden="1" customHeight="1" thickBot="1" x14ac:dyDescent="0.25">
      <c r="A105" s="247"/>
      <c r="B105" s="62" t="s">
        <v>336</v>
      </c>
      <c r="C105" s="62" t="s">
        <v>337</v>
      </c>
      <c r="D105" s="62" t="s">
        <v>338</v>
      </c>
      <c r="E105" s="62" t="s">
        <v>43</v>
      </c>
      <c r="F105" s="62" t="s">
        <v>177</v>
      </c>
      <c r="G105" s="62" t="s">
        <v>247</v>
      </c>
      <c r="H105" s="62" t="s">
        <v>339</v>
      </c>
      <c r="I105" s="63">
        <v>180</v>
      </c>
      <c r="J105" s="63">
        <f t="shared" si="4"/>
        <v>210</v>
      </c>
      <c r="K105" s="63">
        <f t="shared" si="3"/>
        <v>390</v>
      </c>
      <c r="L105" s="125">
        <v>41915</v>
      </c>
      <c r="M105" s="125">
        <v>42895</v>
      </c>
      <c r="N105" s="64"/>
      <c r="O105" s="62"/>
      <c r="P105" s="62"/>
      <c r="Q105" s="126"/>
      <c r="R105" s="127"/>
      <c r="S105" s="127"/>
      <c r="T105" s="128"/>
      <c r="U105" s="128"/>
      <c r="V105" s="128"/>
      <c r="W105" s="129"/>
      <c r="X105" s="129"/>
      <c r="Y105" s="65"/>
      <c r="Z105" s="128"/>
      <c r="AA105" s="130"/>
      <c r="AB105" s="131"/>
      <c r="AC105" s="66"/>
      <c r="AD105" s="66"/>
      <c r="AE105" s="66"/>
      <c r="AF105" s="66"/>
      <c r="AG105" s="67"/>
      <c r="AH105" s="48"/>
      <c r="AI105" s="48"/>
      <c r="AJ105" s="48"/>
      <c r="AK105" s="48"/>
      <c r="AL105" s="48"/>
      <c r="AM105" s="48"/>
      <c r="AN105" s="48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  <c r="DS105" s="49"/>
      <c r="DT105" s="49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49"/>
      <c r="EN105" s="49"/>
      <c r="EO105" s="49"/>
      <c r="EP105" s="49"/>
      <c r="EQ105" s="49"/>
      <c r="ER105" s="49"/>
      <c r="ES105" s="49"/>
      <c r="ET105" s="49"/>
      <c r="EU105" s="49"/>
      <c r="EV105" s="49"/>
      <c r="EW105" s="49"/>
      <c r="EX105" s="49"/>
      <c r="EY105" s="49"/>
      <c r="EZ105" s="49"/>
      <c r="FA105" s="49"/>
      <c r="FB105" s="49"/>
      <c r="FC105" s="49"/>
      <c r="FD105" s="49"/>
      <c r="FE105" s="49"/>
      <c r="FF105" s="49"/>
      <c r="FG105" s="49"/>
      <c r="FH105" s="49"/>
      <c r="FI105" s="49"/>
      <c r="FJ105" s="49"/>
      <c r="FK105" s="49"/>
      <c r="FL105" s="49"/>
      <c r="FM105" s="49"/>
      <c r="FN105" s="49"/>
      <c r="FO105" s="49"/>
      <c r="FP105" s="49"/>
      <c r="FQ105" s="49"/>
      <c r="FR105" s="49"/>
      <c r="FS105" s="49"/>
      <c r="FT105" s="49"/>
      <c r="FU105" s="49"/>
      <c r="FV105" s="49"/>
      <c r="FW105" s="49"/>
      <c r="FX105" s="49"/>
      <c r="FY105" s="49"/>
      <c r="FZ105" s="49"/>
      <c r="GA105" s="49"/>
      <c r="GB105" s="49"/>
      <c r="GC105" s="49"/>
      <c r="GD105" s="49"/>
      <c r="GE105" s="49"/>
      <c r="GF105" s="49"/>
    </row>
    <row r="106" spans="1:188" s="50" customFormat="1" ht="50.1" hidden="1" customHeight="1" x14ac:dyDescent="0.2">
      <c r="A106" s="245">
        <v>25</v>
      </c>
      <c r="B106" s="33" t="s">
        <v>340</v>
      </c>
      <c r="C106" s="33" t="s">
        <v>341</v>
      </c>
      <c r="D106" s="33" t="s">
        <v>342</v>
      </c>
      <c r="E106" s="33" t="s">
        <v>43</v>
      </c>
      <c r="F106" s="33" t="s">
        <v>343</v>
      </c>
      <c r="G106" s="33" t="s">
        <v>311</v>
      </c>
      <c r="H106" s="33" t="s">
        <v>344</v>
      </c>
      <c r="I106" s="34">
        <v>90</v>
      </c>
      <c r="J106" s="34">
        <v>60</v>
      </c>
      <c r="K106" s="34">
        <f t="shared" si="3"/>
        <v>150</v>
      </c>
      <c r="L106" s="83">
        <v>41913</v>
      </c>
      <c r="M106" s="83">
        <v>42222</v>
      </c>
      <c r="N106" s="35"/>
      <c r="O106" s="33"/>
      <c r="P106" s="33" t="s">
        <v>345</v>
      </c>
      <c r="Q106" s="84">
        <v>369214.07</v>
      </c>
      <c r="R106" s="85">
        <v>1648575.89</v>
      </c>
      <c r="S106" s="85"/>
      <c r="T106" s="86"/>
      <c r="U106" s="152">
        <v>1648575.89</v>
      </c>
      <c r="V106" s="153"/>
      <c r="W106" s="88"/>
      <c r="X106" s="89" t="s">
        <v>346</v>
      </c>
      <c r="Y106" s="89" t="s">
        <v>149</v>
      </c>
      <c r="Z106" s="90">
        <v>135167.1</v>
      </c>
      <c r="AA106" s="91">
        <f>R106-SUM(Z106:Z107)</f>
        <v>1513408.7899999998</v>
      </c>
      <c r="AB106" s="132" t="s">
        <v>347</v>
      </c>
      <c r="AC106" s="37" t="s">
        <v>303</v>
      </c>
      <c r="AD106" s="37" t="s">
        <v>304</v>
      </c>
      <c r="AE106" s="37" t="s">
        <v>97</v>
      </c>
      <c r="AF106" s="37" t="s">
        <v>64</v>
      </c>
      <c r="AG106" s="60"/>
      <c r="AH106" s="48"/>
      <c r="AI106" s="48"/>
      <c r="AJ106" s="48"/>
      <c r="AK106" s="48"/>
      <c r="AL106" s="48"/>
      <c r="AM106" s="48"/>
      <c r="AN106" s="48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  <c r="DS106" s="49"/>
      <c r="DT106" s="49"/>
      <c r="DU106" s="49"/>
      <c r="DV106" s="49"/>
      <c r="DW106" s="49"/>
      <c r="DX106" s="49"/>
      <c r="DY106" s="49"/>
      <c r="DZ106" s="49"/>
      <c r="EA106" s="49"/>
      <c r="EB106" s="49"/>
      <c r="EC106" s="49"/>
      <c r="ED106" s="49"/>
      <c r="EE106" s="49"/>
      <c r="EF106" s="49"/>
      <c r="EG106" s="49"/>
      <c r="EH106" s="49"/>
      <c r="EI106" s="49"/>
      <c r="EJ106" s="49"/>
      <c r="EK106" s="49"/>
      <c r="EL106" s="49"/>
      <c r="EM106" s="49"/>
      <c r="EN106" s="49"/>
      <c r="EO106" s="49"/>
      <c r="EP106" s="49"/>
      <c r="EQ106" s="49"/>
      <c r="ER106" s="49"/>
      <c r="ES106" s="49"/>
      <c r="ET106" s="49"/>
      <c r="EU106" s="49"/>
      <c r="EV106" s="49"/>
      <c r="EW106" s="49"/>
      <c r="EX106" s="49"/>
      <c r="EY106" s="49"/>
      <c r="EZ106" s="49"/>
      <c r="FA106" s="49"/>
      <c r="FB106" s="49"/>
      <c r="FC106" s="49"/>
      <c r="FD106" s="49"/>
      <c r="FE106" s="49"/>
      <c r="FF106" s="49"/>
      <c r="FG106" s="49"/>
      <c r="FH106" s="49"/>
      <c r="FI106" s="49"/>
      <c r="FJ106" s="49"/>
      <c r="FK106" s="49"/>
      <c r="FL106" s="49"/>
      <c r="FM106" s="49"/>
      <c r="FN106" s="49"/>
      <c r="FO106" s="49"/>
      <c r="FP106" s="49"/>
      <c r="FQ106" s="49"/>
      <c r="FR106" s="49"/>
      <c r="FS106" s="49"/>
      <c r="FT106" s="49"/>
      <c r="FU106" s="49"/>
      <c r="FV106" s="49"/>
      <c r="FW106" s="49"/>
      <c r="FX106" s="49"/>
      <c r="FY106" s="49"/>
      <c r="FZ106" s="49"/>
      <c r="GA106" s="49"/>
      <c r="GB106" s="49"/>
      <c r="GC106" s="49"/>
      <c r="GD106" s="49"/>
      <c r="GE106" s="49"/>
      <c r="GF106" s="49"/>
    </row>
    <row r="107" spans="1:188" s="50" customFormat="1" ht="50.1" hidden="1" customHeight="1" thickBot="1" x14ac:dyDescent="0.25">
      <c r="A107" s="247"/>
      <c r="B107" s="38" t="s">
        <v>340</v>
      </c>
      <c r="C107" s="38" t="s">
        <v>341</v>
      </c>
      <c r="D107" s="38" t="s">
        <v>342</v>
      </c>
      <c r="E107" s="38" t="s">
        <v>43</v>
      </c>
      <c r="F107" s="38" t="s">
        <v>343</v>
      </c>
      <c r="G107" s="38" t="s">
        <v>311</v>
      </c>
      <c r="H107" s="38" t="s">
        <v>344</v>
      </c>
      <c r="I107" s="39">
        <v>90</v>
      </c>
      <c r="J107" s="39">
        <v>60</v>
      </c>
      <c r="K107" s="39">
        <f t="shared" si="3"/>
        <v>150</v>
      </c>
      <c r="L107" s="101">
        <v>41913</v>
      </c>
      <c r="M107" s="101">
        <v>42222</v>
      </c>
      <c r="N107" s="40"/>
      <c r="O107" s="38"/>
      <c r="P107" s="38" t="s">
        <v>345</v>
      </c>
      <c r="Q107" s="102">
        <v>369214.07</v>
      </c>
      <c r="R107" s="103">
        <v>1648575.89</v>
      </c>
      <c r="S107" s="103"/>
      <c r="T107" s="105"/>
      <c r="U107" s="135"/>
      <c r="V107" s="104">
        <v>1513408.79</v>
      </c>
      <c r="W107" s="107"/>
      <c r="X107" s="107"/>
      <c r="Y107" s="79" t="s">
        <v>134</v>
      </c>
      <c r="Z107" s="105"/>
      <c r="AA107" s="110"/>
      <c r="AB107" s="170" t="s">
        <v>348</v>
      </c>
      <c r="AC107" s="42" t="s">
        <v>303</v>
      </c>
      <c r="AD107" s="42" t="s">
        <v>304</v>
      </c>
      <c r="AE107" s="42" t="s">
        <v>97</v>
      </c>
      <c r="AF107" s="42" t="s">
        <v>64</v>
      </c>
      <c r="AG107" s="67"/>
      <c r="AH107" s="48"/>
      <c r="AI107" s="48"/>
      <c r="AJ107" s="48"/>
      <c r="AK107" s="48"/>
      <c r="AL107" s="48"/>
      <c r="AM107" s="48"/>
      <c r="AN107" s="48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  <c r="DS107" s="49"/>
      <c r="DT107" s="49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49"/>
      <c r="EN107" s="49"/>
      <c r="EO107" s="49"/>
      <c r="EP107" s="49"/>
      <c r="EQ107" s="49"/>
      <c r="ER107" s="49"/>
      <c r="ES107" s="49"/>
      <c r="ET107" s="49"/>
      <c r="EU107" s="49"/>
      <c r="EV107" s="49"/>
      <c r="EW107" s="49"/>
      <c r="EX107" s="49"/>
      <c r="EY107" s="49"/>
      <c r="EZ107" s="49"/>
      <c r="FA107" s="49"/>
      <c r="FB107" s="49"/>
      <c r="FC107" s="49"/>
      <c r="FD107" s="49"/>
      <c r="FE107" s="49"/>
      <c r="FF107" s="49"/>
      <c r="FG107" s="49"/>
      <c r="FH107" s="49"/>
      <c r="FI107" s="49"/>
      <c r="FJ107" s="49"/>
      <c r="FK107" s="49"/>
      <c r="FL107" s="49"/>
      <c r="FM107" s="49"/>
      <c r="FN107" s="49"/>
      <c r="FO107" s="49"/>
      <c r="FP107" s="49"/>
      <c r="FQ107" s="49"/>
      <c r="FR107" s="49"/>
      <c r="FS107" s="49"/>
      <c r="FT107" s="49"/>
      <c r="FU107" s="49"/>
      <c r="FV107" s="49"/>
      <c r="FW107" s="49"/>
      <c r="FX107" s="49"/>
      <c r="FY107" s="49"/>
      <c r="FZ107" s="49"/>
      <c r="GA107" s="49"/>
      <c r="GB107" s="49"/>
      <c r="GC107" s="49"/>
      <c r="GD107" s="49"/>
      <c r="GE107" s="49"/>
      <c r="GF107" s="49"/>
    </row>
    <row r="108" spans="1:188" s="50" customFormat="1" ht="50.1" customHeight="1" thickBot="1" x14ac:dyDescent="0.25">
      <c r="A108" s="70">
        <v>26</v>
      </c>
      <c r="B108" s="71" t="s">
        <v>153</v>
      </c>
      <c r="C108" s="71" t="s">
        <v>154</v>
      </c>
      <c r="D108" s="71" t="s">
        <v>155</v>
      </c>
      <c r="E108" s="71" t="s">
        <v>43</v>
      </c>
      <c r="F108" s="71" t="s">
        <v>156</v>
      </c>
      <c r="G108" s="71" t="s">
        <v>157</v>
      </c>
      <c r="H108" s="71" t="s">
        <v>158</v>
      </c>
      <c r="I108" s="72">
        <v>240</v>
      </c>
      <c r="J108" s="72"/>
      <c r="K108" s="72">
        <f t="shared" si="3"/>
        <v>240</v>
      </c>
      <c r="L108" s="136">
        <v>41799</v>
      </c>
      <c r="M108" s="136">
        <v>42038</v>
      </c>
      <c r="N108" s="73"/>
      <c r="O108" s="71"/>
      <c r="P108" s="71" t="s">
        <v>159</v>
      </c>
      <c r="Q108" s="137"/>
      <c r="R108" s="138">
        <v>9481527.1500000004</v>
      </c>
      <c r="S108" s="138"/>
      <c r="T108" s="139"/>
      <c r="U108" s="209">
        <v>284445.82</v>
      </c>
      <c r="V108" s="139"/>
      <c r="W108" s="140"/>
      <c r="X108" s="140" t="s">
        <v>160</v>
      </c>
      <c r="Y108" s="171" t="s">
        <v>85</v>
      </c>
      <c r="Z108" s="218">
        <v>39792.81</v>
      </c>
      <c r="AA108" s="142"/>
      <c r="AB108" s="223" t="s">
        <v>167</v>
      </c>
      <c r="AC108" s="74" t="s">
        <v>95</v>
      </c>
      <c r="AD108" s="74" t="s">
        <v>162</v>
      </c>
      <c r="AE108" s="74" t="s">
        <v>97</v>
      </c>
      <c r="AF108" s="74" t="s">
        <v>164</v>
      </c>
      <c r="AG108" s="75"/>
      <c r="AH108" s="48"/>
      <c r="AI108" s="48"/>
      <c r="AJ108" s="48"/>
      <c r="AK108" s="48"/>
      <c r="AL108" s="48"/>
      <c r="AM108" s="48"/>
      <c r="AN108" s="48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  <c r="DS108" s="49"/>
      <c r="DT108" s="49"/>
      <c r="DU108" s="49"/>
      <c r="DV108" s="49"/>
      <c r="DW108" s="49"/>
      <c r="DX108" s="49"/>
      <c r="DY108" s="49"/>
      <c r="DZ108" s="49"/>
      <c r="EA108" s="49"/>
      <c r="EB108" s="49"/>
      <c r="EC108" s="49"/>
      <c r="ED108" s="49"/>
      <c r="EE108" s="49"/>
      <c r="EF108" s="49"/>
      <c r="EG108" s="49"/>
      <c r="EH108" s="49"/>
      <c r="EI108" s="49"/>
      <c r="EJ108" s="49"/>
      <c r="EK108" s="49"/>
      <c r="EL108" s="49"/>
      <c r="EM108" s="49"/>
      <c r="EN108" s="49"/>
      <c r="EO108" s="49"/>
      <c r="EP108" s="49"/>
      <c r="EQ108" s="49"/>
      <c r="ER108" s="49"/>
      <c r="ES108" s="49"/>
      <c r="ET108" s="49"/>
      <c r="EU108" s="49"/>
      <c r="EV108" s="49"/>
      <c r="EW108" s="49"/>
      <c r="EX108" s="49"/>
      <c r="EY108" s="49"/>
      <c r="EZ108" s="49"/>
      <c r="FA108" s="49"/>
      <c r="FB108" s="49"/>
      <c r="FC108" s="49"/>
      <c r="FD108" s="49"/>
      <c r="FE108" s="49"/>
      <c r="FF108" s="49"/>
      <c r="FG108" s="49"/>
      <c r="FH108" s="49"/>
      <c r="FI108" s="49"/>
      <c r="FJ108" s="49"/>
      <c r="FK108" s="49"/>
      <c r="FL108" s="49"/>
      <c r="FM108" s="49"/>
      <c r="FN108" s="49"/>
      <c r="FO108" s="49"/>
      <c r="FP108" s="49"/>
      <c r="FQ108" s="49"/>
      <c r="FR108" s="49"/>
      <c r="FS108" s="49"/>
      <c r="FT108" s="49"/>
      <c r="FU108" s="49"/>
      <c r="FV108" s="49"/>
      <c r="FW108" s="49"/>
      <c r="FX108" s="49"/>
      <c r="FY108" s="49"/>
      <c r="FZ108" s="49"/>
      <c r="GA108" s="49"/>
      <c r="GB108" s="49"/>
      <c r="GC108" s="49"/>
      <c r="GD108" s="49"/>
      <c r="GE108" s="49"/>
      <c r="GF108" s="49"/>
    </row>
    <row r="109" spans="1:188" s="50" customFormat="1" ht="50.1" hidden="1" customHeight="1" x14ac:dyDescent="0.2">
      <c r="A109" s="245">
        <v>27</v>
      </c>
      <c r="B109" s="33" t="s">
        <v>356</v>
      </c>
      <c r="C109" s="33"/>
      <c r="D109" s="33" t="s">
        <v>357</v>
      </c>
      <c r="E109" s="33" t="s">
        <v>43</v>
      </c>
      <c r="F109" s="33" t="s">
        <v>156</v>
      </c>
      <c r="G109" s="33" t="s">
        <v>358</v>
      </c>
      <c r="H109" s="33" t="s">
        <v>359</v>
      </c>
      <c r="I109" s="34">
        <v>240</v>
      </c>
      <c r="J109" s="34">
        <f>120+120</f>
        <v>240</v>
      </c>
      <c r="K109" s="34">
        <f t="shared" si="3"/>
        <v>480</v>
      </c>
      <c r="L109" s="83">
        <v>41925</v>
      </c>
      <c r="M109" s="83">
        <v>42590</v>
      </c>
      <c r="N109" s="35"/>
      <c r="O109" s="33"/>
      <c r="P109" s="33" t="s">
        <v>360</v>
      </c>
      <c r="Q109" s="84"/>
      <c r="R109" s="85">
        <v>37910876.979999997</v>
      </c>
      <c r="S109" s="85"/>
      <c r="T109" s="86"/>
      <c r="U109" s="152">
        <v>20000000</v>
      </c>
      <c r="V109" s="153">
        <v>16068484.640000001</v>
      </c>
      <c r="W109" s="88"/>
      <c r="X109" s="88"/>
      <c r="Y109" s="88" t="s">
        <v>134</v>
      </c>
      <c r="Z109" s="88"/>
      <c r="AA109" s="91">
        <f>R109-SUM(Z109:Z111)</f>
        <v>33873085.239999995</v>
      </c>
      <c r="AB109" s="132" t="s">
        <v>361</v>
      </c>
      <c r="AC109" s="37" t="s">
        <v>190</v>
      </c>
      <c r="AD109" s="37" t="s">
        <v>147</v>
      </c>
      <c r="AE109" s="37" t="s">
        <v>53</v>
      </c>
      <c r="AF109" s="37" t="s">
        <v>276</v>
      </c>
      <c r="AG109" s="60"/>
      <c r="AH109" s="48"/>
      <c r="AI109" s="48"/>
      <c r="AJ109" s="48"/>
      <c r="AK109" s="48"/>
      <c r="AL109" s="48"/>
      <c r="AM109" s="48"/>
      <c r="AN109" s="48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  <c r="DS109" s="49"/>
      <c r="DT109" s="49"/>
      <c r="DU109" s="49"/>
      <c r="DV109" s="49"/>
      <c r="DW109" s="49"/>
      <c r="DX109" s="49"/>
      <c r="DY109" s="49"/>
      <c r="DZ109" s="49"/>
      <c r="EA109" s="49"/>
      <c r="EB109" s="49"/>
      <c r="EC109" s="49"/>
      <c r="ED109" s="49"/>
      <c r="EE109" s="49"/>
      <c r="EF109" s="49"/>
      <c r="EG109" s="49"/>
      <c r="EH109" s="49"/>
      <c r="EI109" s="49"/>
      <c r="EJ109" s="49"/>
      <c r="EK109" s="49"/>
      <c r="EL109" s="49"/>
      <c r="EM109" s="49"/>
      <c r="EN109" s="49"/>
      <c r="EO109" s="49"/>
      <c r="EP109" s="49"/>
      <c r="EQ109" s="49"/>
      <c r="ER109" s="49"/>
      <c r="ES109" s="49"/>
      <c r="ET109" s="49"/>
      <c r="EU109" s="49"/>
      <c r="EV109" s="49"/>
      <c r="EW109" s="49"/>
      <c r="EX109" s="49"/>
      <c r="EY109" s="49"/>
      <c r="EZ109" s="49"/>
      <c r="FA109" s="49"/>
      <c r="FB109" s="49"/>
      <c r="FC109" s="49"/>
      <c r="FD109" s="49"/>
      <c r="FE109" s="49"/>
      <c r="FF109" s="49"/>
      <c r="FG109" s="49"/>
      <c r="FH109" s="49"/>
      <c r="FI109" s="49"/>
      <c r="FJ109" s="49"/>
      <c r="FK109" s="49"/>
      <c r="FL109" s="49"/>
      <c r="FM109" s="49"/>
      <c r="FN109" s="49"/>
      <c r="FO109" s="49"/>
      <c r="FP109" s="49"/>
      <c r="FQ109" s="49"/>
      <c r="FR109" s="49"/>
      <c r="FS109" s="49"/>
      <c r="FT109" s="49"/>
      <c r="FU109" s="49"/>
      <c r="FV109" s="49"/>
      <c r="FW109" s="49"/>
      <c r="FX109" s="49"/>
      <c r="FY109" s="49"/>
      <c r="FZ109" s="49"/>
      <c r="GA109" s="49"/>
      <c r="GB109" s="49"/>
      <c r="GC109" s="49"/>
      <c r="GD109" s="49"/>
      <c r="GE109" s="49"/>
      <c r="GF109" s="49"/>
    </row>
    <row r="110" spans="1:188" s="50" customFormat="1" ht="50.1" hidden="1" customHeight="1" x14ac:dyDescent="0.2">
      <c r="A110" s="246"/>
      <c r="B110" s="17" t="s">
        <v>356</v>
      </c>
      <c r="C110" s="17"/>
      <c r="D110" s="17" t="s">
        <v>357</v>
      </c>
      <c r="E110" s="17" t="s">
        <v>43</v>
      </c>
      <c r="F110" s="17" t="s">
        <v>156</v>
      </c>
      <c r="G110" s="17" t="s">
        <v>358</v>
      </c>
      <c r="H110" s="17" t="s">
        <v>359</v>
      </c>
      <c r="I110" s="18">
        <v>240</v>
      </c>
      <c r="J110" s="18">
        <f>120+120</f>
        <v>240</v>
      </c>
      <c r="K110" s="18">
        <f t="shared" si="3"/>
        <v>480</v>
      </c>
      <c r="L110" s="92">
        <v>41925</v>
      </c>
      <c r="M110" s="92">
        <v>42590</v>
      </c>
      <c r="N110" s="19"/>
      <c r="O110" s="17"/>
      <c r="P110" s="17" t="s">
        <v>360</v>
      </c>
      <c r="Q110" s="93"/>
      <c r="R110" s="94">
        <v>37910876.979999997</v>
      </c>
      <c r="S110" s="94"/>
      <c r="T110" s="95"/>
      <c r="U110" s="133"/>
      <c r="V110" s="134"/>
      <c r="W110" s="97"/>
      <c r="X110" s="98" t="s">
        <v>362</v>
      </c>
      <c r="Y110" s="98" t="s">
        <v>85</v>
      </c>
      <c r="Z110" s="99">
        <v>3931515.36</v>
      </c>
      <c r="AA110" s="100"/>
      <c r="AB110" s="172" t="s">
        <v>363</v>
      </c>
      <c r="AC110" s="5" t="s">
        <v>190</v>
      </c>
      <c r="AD110" s="5" t="s">
        <v>147</v>
      </c>
      <c r="AE110" s="5" t="s">
        <v>53</v>
      </c>
      <c r="AF110" s="5" t="s">
        <v>276</v>
      </c>
      <c r="AG110" s="61"/>
      <c r="AH110" s="48"/>
      <c r="AI110" s="48"/>
      <c r="AJ110" s="48"/>
      <c r="AK110" s="48"/>
      <c r="AL110" s="48"/>
      <c r="AM110" s="48"/>
      <c r="AN110" s="48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  <c r="DS110" s="49"/>
      <c r="DT110" s="49"/>
      <c r="DU110" s="49"/>
      <c r="DV110" s="49"/>
      <c r="DW110" s="49"/>
      <c r="DX110" s="49"/>
      <c r="DY110" s="49"/>
      <c r="DZ110" s="49"/>
      <c r="EA110" s="49"/>
      <c r="EB110" s="49"/>
      <c r="EC110" s="49"/>
      <c r="ED110" s="49"/>
      <c r="EE110" s="49"/>
      <c r="EF110" s="49"/>
      <c r="EG110" s="49"/>
      <c r="EH110" s="49"/>
      <c r="EI110" s="49"/>
      <c r="EJ110" s="49"/>
      <c r="EK110" s="49"/>
      <c r="EL110" s="49"/>
      <c r="EM110" s="49"/>
      <c r="EN110" s="49"/>
      <c r="EO110" s="49"/>
      <c r="EP110" s="49"/>
      <c r="EQ110" s="49"/>
      <c r="ER110" s="49"/>
      <c r="ES110" s="49"/>
      <c r="ET110" s="49"/>
      <c r="EU110" s="49"/>
      <c r="EV110" s="49"/>
      <c r="EW110" s="49"/>
      <c r="EX110" s="49"/>
      <c r="EY110" s="49"/>
      <c r="EZ110" s="49"/>
      <c r="FA110" s="49"/>
      <c r="FB110" s="49"/>
      <c r="FC110" s="49"/>
      <c r="FD110" s="49"/>
      <c r="FE110" s="49"/>
      <c r="FF110" s="49"/>
      <c r="FG110" s="49"/>
      <c r="FH110" s="49"/>
      <c r="FI110" s="49"/>
      <c r="FJ110" s="49"/>
      <c r="FK110" s="49"/>
      <c r="FL110" s="49"/>
      <c r="FM110" s="49"/>
      <c r="FN110" s="49"/>
      <c r="FO110" s="49"/>
      <c r="FP110" s="49"/>
      <c r="FQ110" s="49"/>
      <c r="FR110" s="49"/>
      <c r="FS110" s="49"/>
      <c r="FT110" s="49"/>
      <c r="FU110" s="49"/>
      <c r="FV110" s="49"/>
      <c r="FW110" s="49"/>
      <c r="FX110" s="49"/>
      <c r="FY110" s="49"/>
      <c r="FZ110" s="49"/>
      <c r="GA110" s="49"/>
      <c r="GB110" s="49"/>
      <c r="GC110" s="49"/>
      <c r="GD110" s="49"/>
      <c r="GE110" s="49"/>
      <c r="GF110" s="49"/>
    </row>
    <row r="111" spans="1:188" s="50" customFormat="1" ht="50.1" customHeight="1" thickBot="1" x14ac:dyDescent="0.25">
      <c r="A111" s="247"/>
      <c r="B111" s="38" t="s">
        <v>153</v>
      </c>
      <c r="C111" s="38" t="s">
        <v>154</v>
      </c>
      <c r="D111" s="38" t="s">
        <v>155</v>
      </c>
      <c r="E111" s="38" t="s">
        <v>43</v>
      </c>
      <c r="F111" s="38" t="s">
        <v>156</v>
      </c>
      <c r="G111" s="38" t="s">
        <v>157</v>
      </c>
      <c r="H111" s="38" t="s">
        <v>158</v>
      </c>
      <c r="I111" s="39">
        <v>240</v>
      </c>
      <c r="J111" s="39"/>
      <c r="K111" s="39">
        <f t="shared" si="3"/>
        <v>240</v>
      </c>
      <c r="L111" s="101">
        <v>41799</v>
      </c>
      <c r="M111" s="101">
        <v>42038</v>
      </c>
      <c r="N111" s="40"/>
      <c r="O111" s="38"/>
      <c r="P111" s="38" t="s">
        <v>159</v>
      </c>
      <c r="Q111" s="102"/>
      <c r="R111" s="103">
        <v>9481527.1500000004</v>
      </c>
      <c r="S111" s="103"/>
      <c r="T111" s="105"/>
      <c r="U111" s="106"/>
      <c r="V111" s="105"/>
      <c r="W111" s="107"/>
      <c r="X111" s="107" t="s">
        <v>165</v>
      </c>
      <c r="Y111" s="108" t="s">
        <v>149</v>
      </c>
      <c r="Z111" s="109">
        <v>106276.38</v>
      </c>
      <c r="AA111" s="110"/>
      <c r="AB111" s="151" t="s">
        <v>167</v>
      </c>
      <c r="AC111" s="42" t="s">
        <v>95</v>
      </c>
      <c r="AD111" s="42" t="s">
        <v>162</v>
      </c>
      <c r="AE111" s="42" t="s">
        <v>97</v>
      </c>
      <c r="AF111" s="42" t="s">
        <v>164</v>
      </c>
      <c r="AG111" s="67"/>
      <c r="AH111" s="48"/>
      <c r="AI111" s="48"/>
      <c r="AJ111" s="48"/>
      <c r="AK111" s="48"/>
      <c r="AL111" s="48"/>
      <c r="AM111" s="48"/>
      <c r="AN111" s="48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  <c r="DS111" s="49"/>
      <c r="DT111" s="49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49"/>
      <c r="EN111" s="49"/>
      <c r="EO111" s="49"/>
      <c r="EP111" s="49"/>
      <c r="EQ111" s="49"/>
      <c r="ER111" s="49"/>
      <c r="ES111" s="49"/>
      <c r="ET111" s="49"/>
      <c r="EU111" s="49"/>
      <c r="EV111" s="49"/>
      <c r="EW111" s="49"/>
      <c r="EX111" s="49"/>
      <c r="EY111" s="49"/>
      <c r="EZ111" s="49"/>
      <c r="FA111" s="49"/>
      <c r="FB111" s="49"/>
      <c r="FC111" s="49"/>
      <c r="FD111" s="49"/>
      <c r="FE111" s="49"/>
      <c r="FF111" s="49"/>
      <c r="FG111" s="49"/>
      <c r="FH111" s="49"/>
      <c r="FI111" s="49"/>
      <c r="FJ111" s="49"/>
      <c r="FK111" s="49"/>
      <c r="FL111" s="49"/>
      <c r="FM111" s="49"/>
      <c r="FN111" s="49"/>
      <c r="FO111" s="49"/>
      <c r="FP111" s="49"/>
      <c r="FQ111" s="49"/>
      <c r="FR111" s="49"/>
      <c r="FS111" s="49"/>
      <c r="FT111" s="49"/>
      <c r="FU111" s="49"/>
      <c r="FV111" s="49"/>
      <c r="FW111" s="49"/>
      <c r="FX111" s="49"/>
      <c r="FY111" s="49"/>
      <c r="FZ111" s="49"/>
      <c r="GA111" s="49"/>
      <c r="GB111" s="49"/>
      <c r="GC111" s="49"/>
      <c r="GD111" s="49"/>
      <c r="GE111" s="49"/>
      <c r="GF111" s="49"/>
    </row>
    <row r="112" spans="1:188" s="50" customFormat="1" ht="50.1" customHeight="1" x14ac:dyDescent="0.2">
      <c r="A112" s="245">
        <v>28</v>
      </c>
      <c r="B112" s="33" t="s">
        <v>153</v>
      </c>
      <c r="C112" s="33" t="s">
        <v>154</v>
      </c>
      <c r="D112" s="33" t="s">
        <v>155</v>
      </c>
      <c r="E112" s="33" t="s">
        <v>43</v>
      </c>
      <c r="F112" s="33" t="s">
        <v>156</v>
      </c>
      <c r="G112" s="33" t="s">
        <v>157</v>
      </c>
      <c r="H112" s="33" t="s">
        <v>158</v>
      </c>
      <c r="I112" s="34">
        <v>240</v>
      </c>
      <c r="J112" s="34"/>
      <c r="K112" s="34">
        <f t="shared" si="3"/>
        <v>240</v>
      </c>
      <c r="L112" s="83">
        <v>41799</v>
      </c>
      <c r="M112" s="83">
        <v>42038</v>
      </c>
      <c r="N112" s="35"/>
      <c r="O112" s="33"/>
      <c r="P112" s="33" t="s">
        <v>159</v>
      </c>
      <c r="Q112" s="84"/>
      <c r="R112" s="85">
        <v>9481527.1500000004</v>
      </c>
      <c r="S112" s="85"/>
      <c r="T112" s="86"/>
      <c r="U112" s="87"/>
      <c r="V112" s="86"/>
      <c r="W112" s="88"/>
      <c r="X112" s="88" t="s">
        <v>166</v>
      </c>
      <c r="Y112" s="89" t="s">
        <v>151</v>
      </c>
      <c r="Z112" s="90">
        <v>57284.19</v>
      </c>
      <c r="AA112" s="91"/>
      <c r="AB112" s="145" t="s">
        <v>167</v>
      </c>
      <c r="AC112" s="37" t="s">
        <v>95</v>
      </c>
      <c r="AD112" s="37" t="s">
        <v>162</v>
      </c>
      <c r="AE112" s="37" t="s">
        <v>97</v>
      </c>
      <c r="AF112" s="37" t="s">
        <v>164</v>
      </c>
      <c r="AG112" s="60"/>
      <c r="AH112" s="48"/>
      <c r="AI112" s="48"/>
      <c r="AJ112" s="48"/>
      <c r="AK112" s="48"/>
      <c r="AL112" s="48"/>
      <c r="AM112" s="48"/>
      <c r="AN112" s="48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  <c r="DS112" s="49"/>
      <c r="DT112" s="49"/>
      <c r="DU112" s="49"/>
      <c r="DV112" s="49"/>
      <c r="DW112" s="49"/>
      <c r="DX112" s="49"/>
      <c r="DY112" s="49"/>
      <c r="DZ112" s="49"/>
      <c r="EA112" s="49"/>
      <c r="EB112" s="49"/>
      <c r="EC112" s="49"/>
      <c r="ED112" s="49"/>
      <c r="EE112" s="49"/>
      <c r="EF112" s="49"/>
      <c r="EG112" s="49"/>
      <c r="EH112" s="49"/>
      <c r="EI112" s="49"/>
      <c r="EJ112" s="49"/>
      <c r="EK112" s="49"/>
      <c r="EL112" s="49"/>
      <c r="EM112" s="49"/>
      <c r="EN112" s="49"/>
      <c r="EO112" s="49"/>
      <c r="EP112" s="49"/>
      <c r="EQ112" s="49"/>
      <c r="ER112" s="49"/>
      <c r="ES112" s="49"/>
      <c r="ET112" s="49"/>
      <c r="EU112" s="49"/>
      <c r="EV112" s="49"/>
      <c r="EW112" s="49"/>
      <c r="EX112" s="49"/>
      <c r="EY112" s="49"/>
      <c r="EZ112" s="49"/>
      <c r="FA112" s="49"/>
      <c r="FB112" s="49"/>
      <c r="FC112" s="49"/>
      <c r="FD112" s="49"/>
      <c r="FE112" s="49"/>
      <c r="FF112" s="49"/>
      <c r="FG112" s="49"/>
      <c r="FH112" s="49"/>
      <c r="FI112" s="49"/>
      <c r="FJ112" s="49"/>
      <c r="FK112" s="49"/>
      <c r="FL112" s="49"/>
      <c r="FM112" s="49"/>
      <c r="FN112" s="49"/>
      <c r="FO112" s="49"/>
      <c r="FP112" s="49"/>
      <c r="FQ112" s="49"/>
      <c r="FR112" s="49"/>
      <c r="FS112" s="49"/>
      <c r="FT112" s="49"/>
      <c r="FU112" s="49"/>
      <c r="FV112" s="49"/>
      <c r="FW112" s="49"/>
      <c r="FX112" s="49"/>
      <c r="FY112" s="49"/>
      <c r="FZ112" s="49"/>
      <c r="GA112" s="49"/>
      <c r="GB112" s="49"/>
      <c r="GC112" s="49"/>
      <c r="GD112" s="49"/>
      <c r="GE112" s="49"/>
      <c r="GF112" s="49"/>
    </row>
    <row r="113" spans="1:188" s="50" customFormat="1" ht="50.1" customHeight="1" thickBot="1" x14ac:dyDescent="0.25">
      <c r="A113" s="247"/>
      <c r="B113" s="38" t="s">
        <v>153</v>
      </c>
      <c r="C113" s="38" t="s">
        <v>154</v>
      </c>
      <c r="D113" s="38" t="s">
        <v>155</v>
      </c>
      <c r="E113" s="38" t="s">
        <v>43</v>
      </c>
      <c r="F113" s="38" t="s">
        <v>156</v>
      </c>
      <c r="G113" s="38" t="s">
        <v>157</v>
      </c>
      <c r="H113" s="38" t="s">
        <v>158</v>
      </c>
      <c r="I113" s="39">
        <v>240</v>
      </c>
      <c r="J113" s="39"/>
      <c r="K113" s="39">
        <f t="shared" si="3"/>
        <v>240</v>
      </c>
      <c r="L113" s="101">
        <v>41799</v>
      </c>
      <c r="M113" s="101">
        <v>42038</v>
      </c>
      <c r="N113" s="40"/>
      <c r="O113" s="38"/>
      <c r="P113" s="38" t="s">
        <v>159</v>
      </c>
      <c r="Q113" s="102"/>
      <c r="R113" s="103">
        <v>9481527.1500000004</v>
      </c>
      <c r="S113" s="103"/>
      <c r="T113" s="105"/>
      <c r="U113" s="106"/>
      <c r="V113" s="213">
        <v>81092.44</v>
      </c>
      <c r="W113" s="107"/>
      <c r="X113" s="107"/>
      <c r="Y113" s="108" t="s">
        <v>168</v>
      </c>
      <c r="Z113" s="109"/>
      <c r="AA113" s="110"/>
      <c r="AB113" s="151" t="s">
        <v>167</v>
      </c>
      <c r="AC113" s="42" t="s">
        <v>95</v>
      </c>
      <c r="AD113" s="42" t="s">
        <v>162</v>
      </c>
      <c r="AE113" s="42" t="s">
        <v>97</v>
      </c>
      <c r="AF113" s="42" t="s">
        <v>164</v>
      </c>
      <c r="AG113" s="67"/>
      <c r="AH113" s="48"/>
      <c r="AI113" s="48"/>
      <c r="AJ113" s="48"/>
      <c r="AK113" s="48"/>
      <c r="AL113" s="48"/>
      <c r="AM113" s="48"/>
      <c r="AN113" s="48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  <c r="DS113" s="49"/>
      <c r="DT113" s="49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49"/>
      <c r="EN113" s="49"/>
      <c r="EO113" s="49"/>
      <c r="EP113" s="49"/>
      <c r="EQ113" s="49"/>
      <c r="ER113" s="49"/>
      <c r="ES113" s="49"/>
      <c r="ET113" s="49"/>
      <c r="EU113" s="49"/>
      <c r="EV113" s="49"/>
      <c r="EW113" s="49"/>
      <c r="EX113" s="49"/>
      <c r="EY113" s="49"/>
      <c r="EZ113" s="49"/>
      <c r="FA113" s="49"/>
      <c r="FB113" s="49"/>
      <c r="FC113" s="49"/>
      <c r="FD113" s="49"/>
      <c r="FE113" s="49"/>
      <c r="FF113" s="49"/>
      <c r="FG113" s="49"/>
      <c r="FH113" s="49"/>
      <c r="FI113" s="49"/>
      <c r="FJ113" s="49"/>
      <c r="FK113" s="49"/>
      <c r="FL113" s="49"/>
      <c r="FM113" s="49"/>
      <c r="FN113" s="49"/>
      <c r="FO113" s="49"/>
      <c r="FP113" s="49"/>
      <c r="FQ113" s="49"/>
      <c r="FR113" s="49"/>
      <c r="FS113" s="49"/>
      <c r="FT113" s="49"/>
      <c r="FU113" s="49"/>
      <c r="FV113" s="49"/>
      <c r="FW113" s="49"/>
      <c r="FX113" s="49"/>
      <c r="FY113" s="49"/>
      <c r="FZ113" s="49"/>
      <c r="GA113" s="49"/>
      <c r="GB113" s="49"/>
      <c r="GC113" s="49"/>
      <c r="GD113" s="49"/>
      <c r="GE113" s="49"/>
      <c r="GF113" s="49"/>
    </row>
    <row r="115" spans="1:188" ht="20.25" customHeight="1" x14ac:dyDescent="0.2">
      <c r="B115" s="81" t="s">
        <v>377</v>
      </c>
      <c r="C115" s="82"/>
      <c r="D115" s="82">
        <f>SUBTOTAL(3,A5:A190)</f>
        <v>9</v>
      </c>
    </row>
  </sheetData>
  <autoFilter ref="B4:AG113" xr:uid="{00000000-0009-0000-0000-000000000000}">
    <filterColumn colId="27">
      <filters>
        <filter val="27100 - SECRETARIA MUNICIPAL DE INFRAESTRUTURA"/>
      </filters>
    </filterColumn>
    <sortState xmlns:xlrd2="http://schemas.microsoft.com/office/spreadsheetml/2017/richdata2" ref="B25:AG113">
      <sortCondition ref="AB4:AB113"/>
    </sortState>
  </autoFilter>
  <mergeCells count="33">
    <mergeCell ref="A30:A32"/>
    <mergeCell ref="A1:AF1"/>
    <mergeCell ref="A2:AF2"/>
    <mergeCell ref="B3:H3"/>
    <mergeCell ref="I3:M3"/>
    <mergeCell ref="N3:P3"/>
    <mergeCell ref="Q3:AA3"/>
    <mergeCell ref="AB3:AF3"/>
    <mergeCell ref="A5:A9"/>
    <mergeCell ref="A10:A14"/>
    <mergeCell ref="A15:A19"/>
    <mergeCell ref="A20:A24"/>
    <mergeCell ref="A26:A29"/>
    <mergeCell ref="A82:A85"/>
    <mergeCell ref="A33:A36"/>
    <mergeCell ref="A37:A40"/>
    <mergeCell ref="A41:A52"/>
    <mergeCell ref="A53:A58"/>
    <mergeCell ref="A59:A61"/>
    <mergeCell ref="A62:A66"/>
    <mergeCell ref="A67:A69"/>
    <mergeCell ref="A70:A74"/>
    <mergeCell ref="A75:A76"/>
    <mergeCell ref="A77:A78"/>
    <mergeCell ref="A79:A81"/>
    <mergeCell ref="A109:A111"/>
    <mergeCell ref="A112:A113"/>
    <mergeCell ref="A86:A88"/>
    <mergeCell ref="A89:A91"/>
    <mergeCell ref="A92:A97"/>
    <mergeCell ref="A98:A99"/>
    <mergeCell ref="A100:A105"/>
    <mergeCell ref="A106:A107"/>
  </mergeCells>
  <conditionalFormatting sqref="Y1:Y1048576">
    <cfRule type="containsText" dxfId="0" priority="3" operator="containsText" text="ANULAÇÃO">
      <formula>NOT(ISERROR(SEARCH("ANULAÇÃO",Y1)))</formula>
    </cfRule>
  </conditionalFormatting>
  <pageMargins left="0.23622047244094491" right="0.23622047244094491" top="0.74803149606299213" bottom="0.74803149606299213" header="0.31496062992125978" footer="0.31496062992125978"/>
  <pageSetup paperSize="9" scale="24" fitToHeight="0" orientation="landscape"/>
  <headerFooter>
    <oddFooter>&amp;C&amp;9 SECRETARIA MUNICIPAL DE INFRAESTRUTURA - SEMINFDIVISÃO DE ACOMPANHAMENTO DE OBRAS - DAOEndereço: Rua Gabriel Gonçalves, 351, Aleixo, MANAUS/AM&amp;RPágina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53"/>
  <sheetViews>
    <sheetView tabSelected="1" zoomScale="85" zoomScaleNormal="85" workbookViewId="0">
      <selection activeCell="B1" sqref="B1"/>
    </sheetView>
  </sheetViews>
  <sheetFormatPr defaultRowHeight="12.75" x14ac:dyDescent="0.2"/>
  <cols>
    <col min="1" max="1" width="28" customWidth="1"/>
    <col min="2" max="2" width="13.6640625" customWidth="1"/>
    <col min="3" max="3" width="15" customWidth="1"/>
    <col min="4" max="4" width="11.6640625" bestFit="1" customWidth="1"/>
    <col min="5" max="5" width="67" customWidth="1"/>
    <col min="6" max="6" width="23.5" customWidth="1"/>
    <col min="7" max="7" width="21.1640625" bestFit="1" customWidth="1"/>
    <col min="8" max="8" width="14.33203125" customWidth="1"/>
    <col min="9" max="9" width="23" customWidth="1"/>
    <col min="10" max="10" width="25.6640625" customWidth="1"/>
    <col min="11" max="11" width="24.33203125" customWidth="1"/>
    <col min="12" max="12" width="15.5" bestFit="1" customWidth="1"/>
    <col min="13" max="13" width="15.6640625" bestFit="1" customWidth="1"/>
  </cols>
  <sheetData>
    <row r="1" spans="1:13" s="174" customFormat="1" ht="26.25" thickBot="1" x14ac:dyDescent="0.25">
      <c r="A1" s="189" t="s">
        <v>8</v>
      </c>
      <c r="B1" s="192" t="s">
        <v>497</v>
      </c>
      <c r="C1" s="189" t="s">
        <v>378</v>
      </c>
      <c r="D1" s="190" t="s">
        <v>385</v>
      </c>
      <c r="E1" s="191" t="s">
        <v>386</v>
      </c>
      <c r="F1" s="193" t="s">
        <v>379</v>
      </c>
      <c r="G1" s="190" t="s">
        <v>380</v>
      </c>
      <c r="H1" s="190" t="s">
        <v>381</v>
      </c>
      <c r="I1" s="190" t="s">
        <v>36</v>
      </c>
      <c r="J1" s="190" t="s">
        <v>382</v>
      </c>
      <c r="K1" s="190" t="s">
        <v>37</v>
      </c>
      <c r="L1" s="190" t="s">
        <v>383</v>
      </c>
      <c r="M1" s="191" t="s">
        <v>384</v>
      </c>
    </row>
    <row r="2" spans="1:13" s="174" customFormat="1" ht="51.75" hidden="1" thickBot="1" x14ac:dyDescent="0.25">
      <c r="A2" s="231"/>
      <c r="B2" s="232"/>
      <c r="C2" s="233" t="s">
        <v>213</v>
      </c>
      <c r="D2" s="234" t="s">
        <v>441</v>
      </c>
      <c r="E2" s="232" t="s">
        <v>442</v>
      </c>
      <c r="F2" s="185" t="s">
        <v>440</v>
      </c>
      <c r="G2" s="185" t="s">
        <v>388</v>
      </c>
      <c r="H2" s="185" t="s">
        <v>389</v>
      </c>
      <c r="I2" s="185" t="s">
        <v>215</v>
      </c>
      <c r="J2" s="185" t="s">
        <v>214</v>
      </c>
      <c r="K2" s="185" t="s">
        <v>216</v>
      </c>
      <c r="L2" s="185" t="s">
        <v>217</v>
      </c>
      <c r="M2" s="185" t="s">
        <v>390</v>
      </c>
    </row>
    <row r="3" spans="1:13" s="174" customFormat="1" ht="89.25" x14ac:dyDescent="0.2">
      <c r="A3" s="236" t="s">
        <v>76</v>
      </c>
      <c r="B3" s="33" t="s">
        <v>78</v>
      </c>
      <c r="C3" s="176" t="s">
        <v>94</v>
      </c>
      <c r="D3" s="176" t="s">
        <v>401</v>
      </c>
      <c r="E3" s="177" t="s">
        <v>402</v>
      </c>
      <c r="F3" s="182" t="s">
        <v>399</v>
      </c>
      <c r="G3" s="175" t="s">
        <v>388</v>
      </c>
      <c r="H3" s="175" t="s">
        <v>389</v>
      </c>
      <c r="I3" s="175" t="s">
        <v>96</v>
      </c>
      <c r="J3" s="175" t="s">
        <v>95</v>
      </c>
      <c r="K3" s="175" t="s">
        <v>97</v>
      </c>
      <c r="L3" s="175" t="s">
        <v>98</v>
      </c>
      <c r="M3" s="175" t="s">
        <v>400</v>
      </c>
    </row>
    <row r="4" spans="1:13" s="174" customFormat="1" ht="128.25" thickBot="1" x14ac:dyDescent="0.25">
      <c r="A4" s="237" t="s">
        <v>498</v>
      </c>
      <c r="B4" s="238" t="s">
        <v>498</v>
      </c>
      <c r="C4" s="180" t="s">
        <v>355</v>
      </c>
      <c r="D4" s="180" t="s">
        <v>484</v>
      </c>
      <c r="E4" s="181" t="s">
        <v>485</v>
      </c>
      <c r="F4" s="182" t="s">
        <v>403</v>
      </c>
      <c r="G4" s="175" t="s">
        <v>409</v>
      </c>
      <c r="H4" s="175" t="s">
        <v>389</v>
      </c>
      <c r="I4" s="175" t="s">
        <v>114</v>
      </c>
      <c r="J4" s="175" t="s">
        <v>95</v>
      </c>
      <c r="K4" s="175" t="s">
        <v>97</v>
      </c>
      <c r="L4" s="175" t="s">
        <v>203</v>
      </c>
      <c r="M4" s="175" t="s">
        <v>390</v>
      </c>
    </row>
    <row r="5" spans="1:13" s="174" customFormat="1" ht="90" hidden="1" thickBot="1" x14ac:dyDescent="0.25">
      <c r="A5" s="231"/>
      <c r="B5" s="232"/>
      <c r="C5" s="233" t="s">
        <v>145</v>
      </c>
      <c r="D5" s="234" t="s">
        <v>415</v>
      </c>
      <c r="E5" s="232" t="s">
        <v>416</v>
      </c>
      <c r="F5" s="188" t="s">
        <v>414</v>
      </c>
      <c r="G5" s="188" t="s">
        <v>388</v>
      </c>
      <c r="H5" s="188" t="s">
        <v>389</v>
      </c>
      <c r="I5" s="188" t="s">
        <v>147</v>
      </c>
      <c r="J5" s="188" t="s">
        <v>146</v>
      </c>
      <c r="K5" s="188" t="s">
        <v>53</v>
      </c>
      <c r="L5" s="188" t="s">
        <v>64</v>
      </c>
      <c r="M5" s="188" t="s">
        <v>390</v>
      </c>
    </row>
    <row r="6" spans="1:13" s="198" customFormat="1" ht="102.75" thickBot="1" x14ac:dyDescent="0.25">
      <c r="A6" s="236" t="s">
        <v>105</v>
      </c>
      <c r="B6" s="33" t="s">
        <v>106</v>
      </c>
      <c r="C6" s="176" t="s">
        <v>113</v>
      </c>
      <c r="D6" s="176" t="s">
        <v>404</v>
      </c>
      <c r="E6" s="177" t="s">
        <v>405</v>
      </c>
      <c r="F6" s="193" t="s">
        <v>403</v>
      </c>
      <c r="G6" s="190" t="s">
        <v>388</v>
      </c>
      <c r="H6" s="190" t="s">
        <v>389</v>
      </c>
      <c r="I6" s="190" t="s">
        <v>114</v>
      </c>
      <c r="J6" s="190" t="s">
        <v>95</v>
      </c>
      <c r="K6" s="190" t="s">
        <v>115</v>
      </c>
      <c r="L6" s="190" t="s">
        <v>116</v>
      </c>
      <c r="M6" s="190" t="s">
        <v>390</v>
      </c>
    </row>
    <row r="7" spans="1:13" s="174" customFormat="1" ht="77.25" thickBot="1" x14ac:dyDescent="0.25">
      <c r="A7" s="239" t="s">
        <v>192</v>
      </c>
      <c r="B7" s="229" t="s">
        <v>194</v>
      </c>
      <c r="C7" s="175" t="s">
        <v>201</v>
      </c>
      <c r="D7" s="175" t="s">
        <v>435</v>
      </c>
      <c r="E7" s="179" t="s">
        <v>436</v>
      </c>
      <c r="F7" s="193" t="s">
        <v>403</v>
      </c>
      <c r="G7" s="190" t="s">
        <v>388</v>
      </c>
      <c r="H7" s="190" t="s">
        <v>389</v>
      </c>
      <c r="I7" s="190" t="s">
        <v>202</v>
      </c>
      <c r="J7" s="190" t="s">
        <v>95</v>
      </c>
      <c r="K7" s="190" t="s">
        <v>97</v>
      </c>
      <c r="L7" s="190" t="s">
        <v>203</v>
      </c>
      <c r="M7" s="191" t="s">
        <v>390</v>
      </c>
    </row>
    <row r="8" spans="1:13" s="174" customFormat="1" ht="64.5" thickBot="1" x14ac:dyDescent="0.25">
      <c r="A8" s="237" t="s">
        <v>498</v>
      </c>
      <c r="B8" s="238" t="s">
        <v>498</v>
      </c>
      <c r="C8" s="180" t="s">
        <v>205</v>
      </c>
      <c r="D8" s="180" t="s">
        <v>439</v>
      </c>
      <c r="E8" s="181" t="s">
        <v>436</v>
      </c>
      <c r="F8" s="182" t="s">
        <v>403</v>
      </c>
      <c r="G8" s="175" t="s">
        <v>409</v>
      </c>
      <c r="H8" s="175" t="s">
        <v>389</v>
      </c>
      <c r="I8" s="175" t="s">
        <v>202</v>
      </c>
      <c r="J8" s="175" t="s">
        <v>95</v>
      </c>
      <c r="K8" s="175" t="s">
        <v>97</v>
      </c>
      <c r="L8" s="175" t="s">
        <v>203</v>
      </c>
      <c r="M8" s="175" t="s">
        <v>390</v>
      </c>
    </row>
    <row r="9" spans="1:13" s="174" customFormat="1" ht="140.25" hidden="1" customHeight="1" x14ac:dyDescent="0.2">
      <c r="A9" s="184"/>
      <c r="B9" s="186"/>
      <c r="C9" s="187" t="s">
        <v>191</v>
      </c>
      <c r="D9" s="185" t="s">
        <v>433</v>
      </c>
      <c r="E9" s="186" t="s">
        <v>434</v>
      </c>
      <c r="F9" s="175" t="s">
        <v>427</v>
      </c>
      <c r="G9" s="175" t="s">
        <v>409</v>
      </c>
      <c r="H9" s="175" t="s">
        <v>389</v>
      </c>
      <c r="I9" s="175" t="s">
        <v>147</v>
      </c>
      <c r="J9" s="175" t="s">
        <v>190</v>
      </c>
      <c r="K9" s="175" t="s">
        <v>53</v>
      </c>
      <c r="L9" s="175" t="s">
        <v>64</v>
      </c>
      <c r="M9" s="175" t="s">
        <v>390</v>
      </c>
    </row>
    <row r="10" spans="1:13" s="174" customFormat="1" ht="140.25" hidden="1" customHeight="1" x14ac:dyDescent="0.2">
      <c r="A10" s="178"/>
      <c r="B10" s="179"/>
      <c r="C10" s="182" t="s">
        <v>361</v>
      </c>
      <c r="D10" s="175" t="s">
        <v>486</v>
      </c>
      <c r="E10" s="179" t="s">
        <v>487</v>
      </c>
      <c r="F10" s="175" t="s">
        <v>418</v>
      </c>
      <c r="G10" s="175" t="s">
        <v>409</v>
      </c>
      <c r="H10" s="175" t="s">
        <v>389</v>
      </c>
      <c r="I10" s="175" t="s">
        <v>147</v>
      </c>
      <c r="J10" s="175" t="s">
        <v>190</v>
      </c>
      <c r="K10" s="175" t="s">
        <v>53</v>
      </c>
      <c r="L10" s="175" t="s">
        <v>276</v>
      </c>
      <c r="M10" s="175" t="s">
        <v>390</v>
      </c>
    </row>
    <row r="11" spans="1:13" s="174" customFormat="1" ht="140.25" hidden="1" customHeight="1" x14ac:dyDescent="0.2">
      <c r="A11" s="178"/>
      <c r="B11" s="179"/>
      <c r="C11" s="182" t="s">
        <v>135</v>
      </c>
      <c r="D11" s="175" t="s">
        <v>410</v>
      </c>
      <c r="E11" s="179" t="s">
        <v>411</v>
      </c>
      <c r="F11" s="175" t="s">
        <v>406</v>
      </c>
      <c r="G11" s="175" t="s">
        <v>409</v>
      </c>
      <c r="H11" s="175" t="s">
        <v>389</v>
      </c>
      <c r="I11" s="175" t="s">
        <v>130</v>
      </c>
      <c r="J11" s="175" t="s">
        <v>129</v>
      </c>
      <c r="K11" s="175" t="s">
        <v>97</v>
      </c>
      <c r="L11" s="175" t="s">
        <v>131</v>
      </c>
      <c r="M11" s="175" t="s">
        <v>390</v>
      </c>
    </row>
    <row r="12" spans="1:13" s="174" customFormat="1" ht="140.25" hidden="1" customHeight="1" x14ac:dyDescent="0.2">
      <c r="A12" s="178"/>
      <c r="B12" s="179"/>
      <c r="C12" s="182" t="s">
        <v>292</v>
      </c>
      <c r="D12" s="175" t="s">
        <v>468</v>
      </c>
      <c r="E12" s="179" t="s">
        <v>469</v>
      </c>
      <c r="F12" s="175" t="s">
        <v>427</v>
      </c>
      <c r="G12" s="175" t="s">
        <v>409</v>
      </c>
      <c r="H12" s="175" t="s">
        <v>389</v>
      </c>
      <c r="I12" s="175" t="s">
        <v>288</v>
      </c>
      <c r="J12" s="175" t="s">
        <v>129</v>
      </c>
      <c r="K12" s="175" t="s">
        <v>97</v>
      </c>
      <c r="L12" s="175" t="s">
        <v>203</v>
      </c>
      <c r="M12" s="175" t="s">
        <v>390</v>
      </c>
    </row>
    <row r="13" spans="1:13" s="174" customFormat="1" ht="140.25" hidden="1" customHeight="1" x14ac:dyDescent="0.2">
      <c r="A13" s="178"/>
      <c r="B13" s="179"/>
      <c r="C13" s="182" t="s">
        <v>266</v>
      </c>
      <c r="D13" s="175" t="s">
        <v>457</v>
      </c>
      <c r="E13" s="179" t="s">
        <v>458</v>
      </c>
      <c r="F13" s="175" t="s">
        <v>454</v>
      </c>
      <c r="G13" s="175" t="s">
        <v>409</v>
      </c>
      <c r="H13" s="175" t="s">
        <v>389</v>
      </c>
      <c r="I13" s="175" t="s">
        <v>265</v>
      </c>
      <c r="J13" s="175" t="s">
        <v>264</v>
      </c>
      <c r="K13" s="175" t="s">
        <v>97</v>
      </c>
      <c r="L13" s="175" t="s">
        <v>64</v>
      </c>
      <c r="M13" s="175" t="s">
        <v>390</v>
      </c>
    </row>
    <row r="14" spans="1:13" s="174" customFormat="1" ht="140.25" hidden="1" customHeight="1" x14ac:dyDescent="0.2">
      <c r="A14" s="178"/>
      <c r="B14" s="179"/>
      <c r="C14" s="182" t="s">
        <v>220</v>
      </c>
      <c r="D14" s="175" t="s">
        <v>443</v>
      </c>
      <c r="E14" s="179" t="s">
        <v>444</v>
      </c>
      <c r="F14" s="175" t="s">
        <v>440</v>
      </c>
      <c r="G14" s="175" t="s">
        <v>409</v>
      </c>
      <c r="H14" s="175" t="s">
        <v>389</v>
      </c>
      <c r="I14" s="175" t="s">
        <v>215</v>
      </c>
      <c r="J14" s="175" t="s">
        <v>214</v>
      </c>
      <c r="K14" s="175" t="s">
        <v>216</v>
      </c>
      <c r="L14" s="175" t="s">
        <v>217</v>
      </c>
      <c r="M14" s="175" t="s">
        <v>390</v>
      </c>
    </row>
    <row r="15" spans="1:13" s="174" customFormat="1" ht="140.25" hidden="1" customHeight="1" x14ac:dyDescent="0.2">
      <c r="A15" s="194"/>
      <c r="B15" s="195"/>
      <c r="C15" s="196" t="s">
        <v>319</v>
      </c>
      <c r="D15" s="188" t="s">
        <v>475</v>
      </c>
      <c r="E15" s="195" t="s">
        <v>476</v>
      </c>
      <c r="F15" s="175" t="s">
        <v>454</v>
      </c>
      <c r="G15" s="175" t="s">
        <v>409</v>
      </c>
      <c r="H15" s="175" t="s">
        <v>389</v>
      </c>
      <c r="I15" s="175" t="s">
        <v>317</v>
      </c>
      <c r="J15" s="175" t="s">
        <v>316</v>
      </c>
      <c r="K15" s="175" t="s">
        <v>97</v>
      </c>
      <c r="L15" s="175" t="s">
        <v>276</v>
      </c>
      <c r="M15" s="175" t="s">
        <v>390</v>
      </c>
    </row>
    <row r="16" spans="1:13" s="174" customFormat="1" ht="64.5" thickBot="1" x14ac:dyDescent="0.25">
      <c r="A16" s="240" t="s">
        <v>498</v>
      </c>
      <c r="B16" s="241" t="s">
        <v>498</v>
      </c>
      <c r="C16" s="190" t="s">
        <v>204</v>
      </c>
      <c r="D16" s="190" t="s">
        <v>437</v>
      </c>
      <c r="E16" s="191" t="s">
        <v>438</v>
      </c>
      <c r="F16" s="182" t="s">
        <v>403</v>
      </c>
      <c r="G16" s="175" t="s">
        <v>409</v>
      </c>
      <c r="H16" s="175" t="s">
        <v>389</v>
      </c>
      <c r="I16" s="175" t="s">
        <v>202</v>
      </c>
      <c r="J16" s="175" t="s">
        <v>95</v>
      </c>
      <c r="K16" s="175" t="s">
        <v>97</v>
      </c>
      <c r="L16" s="175" t="s">
        <v>203</v>
      </c>
      <c r="M16" s="175" t="s">
        <v>390</v>
      </c>
    </row>
    <row r="17" spans="1:13" s="174" customFormat="1" ht="127.5" hidden="1" customHeight="1" x14ac:dyDescent="0.2">
      <c r="A17" s="184"/>
      <c r="B17" s="186"/>
      <c r="C17" s="187" t="s">
        <v>305</v>
      </c>
      <c r="D17" s="185" t="s">
        <v>472</v>
      </c>
      <c r="E17" s="186" t="s">
        <v>471</v>
      </c>
      <c r="F17" s="175" t="s">
        <v>454</v>
      </c>
      <c r="G17" s="175" t="s">
        <v>409</v>
      </c>
      <c r="H17" s="175" t="s">
        <v>389</v>
      </c>
      <c r="I17" s="175" t="s">
        <v>304</v>
      </c>
      <c r="J17" s="175" t="s">
        <v>303</v>
      </c>
      <c r="K17" s="175" t="s">
        <v>97</v>
      </c>
      <c r="L17" s="175" t="s">
        <v>231</v>
      </c>
      <c r="M17" s="175" t="s">
        <v>390</v>
      </c>
    </row>
    <row r="18" spans="1:13" s="174" customFormat="1" ht="127.5" hidden="1" customHeight="1" x14ac:dyDescent="0.2">
      <c r="A18" s="194"/>
      <c r="B18" s="195"/>
      <c r="C18" s="196" t="s">
        <v>348</v>
      </c>
      <c r="D18" s="188" t="s">
        <v>482</v>
      </c>
      <c r="E18" s="195" t="s">
        <v>483</v>
      </c>
      <c r="F18" s="175" t="s">
        <v>454</v>
      </c>
      <c r="G18" s="175" t="s">
        <v>409</v>
      </c>
      <c r="H18" s="175" t="s">
        <v>389</v>
      </c>
      <c r="I18" s="175" t="s">
        <v>304</v>
      </c>
      <c r="J18" s="175" t="s">
        <v>303</v>
      </c>
      <c r="K18" s="175" t="s">
        <v>97</v>
      </c>
      <c r="L18" s="175" t="s">
        <v>64</v>
      </c>
      <c r="M18" s="175" t="s">
        <v>390</v>
      </c>
    </row>
    <row r="19" spans="1:13" s="174" customFormat="1" ht="76.5" x14ac:dyDescent="0.2">
      <c r="A19" s="236" t="s">
        <v>153</v>
      </c>
      <c r="B19" s="33" t="s">
        <v>155</v>
      </c>
      <c r="C19" s="176" t="s">
        <v>169</v>
      </c>
      <c r="D19" s="176" t="s">
        <v>422</v>
      </c>
      <c r="E19" s="177" t="s">
        <v>420</v>
      </c>
      <c r="F19" s="182" t="s">
        <v>418</v>
      </c>
      <c r="G19" s="175" t="s">
        <v>388</v>
      </c>
      <c r="H19" s="175" t="s">
        <v>389</v>
      </c>
      <c r="I19" s="175" t="s">
        <v>162</v>
      </c>
      <c r="J19" s="175" t="s">
        <v>95</v>
      </c>
      <c r="K19" s="175" t="s">
        <v>163</v>
      </c>
      <c r="L19" s="175" t="s">
        <v>164</v>
      </c>
      <c r="M19" s="175" t="s">
        <v>390</v>
      </c>
    </row>
    <row r="20" spans="1:13" s="174" customFormat="1" ht="38.25" x14ac:dyDescent="0.2">
      <c r="A20" s="242" t="s">
        <v>498</v>
      </c>
      <c r="B20" s="235" t="s">
        <v>498</v>
      </c>
      <c r="C20" s="175" t="s">
        <v>171</v>
      </c>
      <c r="D20" s="175" t="s">
        <v>423</v>
      </c>
      <c r="E20" s="179" t="s">
        <v>420</v>
      </c>
      <c r="F20" s="182" t="s">
        <v>418</v>
      </c>
      <c r="G20" s="175" t="s">
        <v>388</v>
      </c>
      <c r="H20" s="175" t="s">
        <v>389</v>
      </c>
      <c r="I20" s="175" t="s">
        <v>162</v>
      </c>
      <c r="J20" s="175" t="s">
        <v>95</v>
      </c>
      <c r="K20" s="175" t="s">
        <v>163</v>
      </c>
      <c r="L20" s="175" t="s">
        <v>164</v>
      </c>
      <c r="M20" s="175" t="s">
        <v>390</v>
      </c>
    </row>
    <row r="21" spans="1:13" s="174" customFormat="1" ht="38.25" x14ac:dyDescent="0.2">
      <c r="A21" s="242" t="s">
        <v>498</v>
      </c>
      <c r="B21" s="235" t="s">
        <v>498</v>
      </c>
      <c r="C21" s="175" t="s">
        <v>172</v>
      </c>
      <c r="D21" s="175" t="s">
        <v>424</v>
      </c>
      <c r="E21" s="179" t="s">
        <v>420</v>
      </c>
      <c r="F21" s="182" t="s">
        <v>418</v>
      </c>
      <c r="G21" s="175" t="s">
        <v>388</v>
      </c>
      <c r="H21" s="175" t="s">
        <v>389</v>
      </c>
      <c r="I21" s="175" t="s">
        <v>162</v>
      </c>
      <c r="J21" s="175" t="s">
        <v>95</v>
      </c>
      <c r="K21" s="175" t="s">
        <v>163</v>
      </c>
      <c r="L21" s="175" t="s">
        <v>164</v>
      </c>
      <c r="M21" s="175" t="s">
        <v>390</v>
      </c>
    </row>
    <row r="22" spans="1:13" s="174" customFormat="1" ht="51.75" thickBot="1" x14ac:dyDescent="0.25">
      <c r="A22" s="237" t="s">
        <v>498</v>
      </c>
      <c r="B22" s="238" t="s">
        <v>498</v>
      </c>
      <c r="C22" s="180" t="s">
        <v>173</v>
      </c>
      <c r="D22" s="180" t="s">
        <v>425</v>
      </c>
      <c r="E22" s="181" t="s">
        <v>426</v>
      </c>
      <c r="F22" s="182" t="s">
        <v>418</v>
      </c>
      <c r="G22" s="175" t="s">
        <v>388</v>
      </c>
      <c r="H22" s="175" t="s">
        <v>389</v>
      </c>
      <c r="I22" s="175" t="s">
        <v>162</v>
      </c>
      <c r="J22" s="175" t="s">
        <v>95</v>
      </c>
      <c r="K22" s="175" t="s">
        <v>97</v>
      </c>
      <c r="L22" s="175" t="s">
        <v>164</v>
      </c>
      <c r="M22" s="175" t="s">
        <v>390</v>
      </c>
    </row>
    <row r="23" spans="1:13" s="174" customFormat="1" ht="102" hidden="1" customHeight="1" x14ac:dyDescent="0.2">
      <c r="A23" s="231"/>
      <c r="B23" s="232"/>
      <c r="C23" s="233" t="s">
        <v>290</v>
      </c>
      <c r="D23" s="234" t="s">
        <v>467</v>
      </c>
      <c r="E23" s="232" t="s">
        <v>466</v>
      </c>
      <c r="F23" s="175" t="s">
        <v>427</v>
      </c>
      <c r="G23" s="175" t="s">
        <v>409</v>
      </c>
      <c r="H23" s="175" t="s">
        <v>389</v>
      </c>
      <c r="I23" s="175" t="s">
        <v>288</v>
      </c>
      <c r="J23" s="175" t="s">
        <v>129</v>
      </c>
      <c r="K23" s="175" t="s">
        <v>97</v>
      </c>
      <c r="L23" s="175" t="s">
        <v>203</v>
      </c>
      <c r="M23" s="175" t="s">
        <v>390</v>
      </c>
    </row>
    <row r="24" spans="1:13" s="174" customFormat="1" ht="38.25" x14ac:dyDescent="0.2">
      <c r="A24" s="243" t="s">
        <v>498</v>
      </c>
      <c r="B24" s="230" t="s">
        <v>498</v>
      </c>
      <c r="C24" s="176" t="s">
        <v>161</v>
      </c>
      <c r="D24" s="176" t="s">
        <v>419</v>
      </c>
      <c r="E24" s="177" t="s">
        <v>420</v>
      </c>
      <c r="F24" s="182" t="s">
        <v>418</v>
      </c>
      <c r="G24" s="175" t="s">
        <v>388</v>
      </c>
      <c r="H24" s="175" t="s">
        <v>389</v>
      </c>
      <c r="I24" s="175" t="s">
        <v>162</v>
      </c>
      <c r="J24" s="175" t="s">
        <v>95</v>
      </c>
      <c r="K24" s="175" t="s">
        <v>163</v>
      </c>
      <c r="L24" s="175" t="s">
        <v>164</v>
      </c>
      <c r="M24" s="175" t="s">
        <v>390</v>
      </c>
    </row>
    <row r="25" spans="1:13" s="174" customFormat="1" ht="39" thickBot="1" x14ac:dyDescent="0.25">
      <c r="A25" s="237" t="s">
        <v>498</v>
      </c>
      <c r="B25" s="238" t="s">
        <v>498</v>
      </c>
      <c r="C25" s="180" t="s">
        <v>167</v>
      </c>
      <c r="D25" s="180" t="s">
        <v>421</v>
      </c>
      <c r="E25" s="181" t="s">
        <v>420</v>
      </c>
      <c r="F25" s="182" t="s">
        <v>418</v>
      </c>
      <c r="G25" s="175" t="s">
        <v>388</v>
      </c>
      <c r="H25" s="175" t="s">
        <v>389</v>
      </c>
      <c r="I25" s="175" t="s">
        <v>162</v>
      </c>
      <c r="J25" s="175" t="s">
        <v>95</v>
      </c>
      <c r="K25" s="175" t="s">
        <v>97</v>
      </c>
      <c r="L25" s="175" t="s">
        <v>164</v>
      </c>
      <c r="M25" s="175" t="s">
        <v>390</v>
      </c>
    </row>
    <row r="26" spans="1:13" s="174" customFormat="1" ht="90" hidden="1" thickBot="1" x14ac:dyDescent="0.25">
      <c r="A26" s="231"/>
      <c r="B26" s="232"/>
      <c r="C26" s="233" t="s">
        <v>189</v>
      </c>
      <c r="D26" s="234" t="s">
        <v>432</v>
      </c>
      <c r="E26" s="232" t="s">
        <v>429</v>
      </c>
      <c r="F26" s="175" t="s">
        <v>427</v>
      </c>
      <c r="G26" s="175" t="s">
        <v>388</v>
      </c>
      <c r="H26" s="175" t="s">
        <v>389</v>
      </c>
      <c r="I26" s="175" t="s">
        <v>147</v>
      </c>
      <c r="J26" s="175" t="s">
        <v>190</v>
      </c>
      <c r="K26" s="175" t="s">
        <v>53</v>
      </c>
      <c r="L26" s="175" t="s">
        <v>64</v>
      </c>
      <c r="M26" s="175" t="s">
        <v>390</v>
      </c>
    </row>
    <row r="27" spans="1:13" s="174" customFormat="1" ht="115.5" thickBot="1" x14ac:dyDescent="0.25">
      <c r="A27" s="197" t="s">
        <v>221</v>
      </c>
      <c r="B27" s="71" t="s">
        <v>223</v>
      </c>
      <c r="C27" s="190" t="s">
        <v>229</v>
      </c>
      <c r="D27" s="190" t="s">
        <v>445</v>
      </c>
      <c r="E27" s="191" t="s">
        <v>446</v>
      </c>
      <c r="F27" s="182" t="s">
        <v>387</v>
      </c>
      <c r="G27" s="175" t="s">
        <v>388</v>
      </c>
      <c r="H27" s="175" t="s">
        <v>389</v>
      </c>
      <c r="I27" s="175" t="s">
        <v>230</v>
      </c>
      <c r="J27" s="175" t="s">
        <v>95</v>
      </c>
      <c r="K27" s="175" t="s">
        <v>97</v>
      </c>
      <c r="L27" s="175" t="s">
        <v>231</v>
      </c>
      <c r="M27" s="175" t="s">
        <v>390</v>
      </c>
    </row>
    <row r="28" spans="1:13" s="174" customFormat="1" ht="51" hidden="1" x14ac:dyDescent="0.2">
      <c r="A28" s="184"/>
      <c r="B28" s="186"/>
      <c r="C28" s="187" t="s">
        <v>83</v>
      </c>
      <c r="D28" s="185" t="s">
        <v>396</v>
      </c>
      <c r="E28" s="186" t="s">
        <v>397</v>
      </c>
      <c r="F28" s="175" t="s">
        <v>395</v>
      </c>
      <c r="G28" s="175" t="s">
        <v>388</v>
      </c>
      <c r="H28" s="175" t="s">
        <v>389</v>
      </c>
      <c r="I28" s="175" t="s">
        <v>52</v>
      </c>
      <c r="J28" s="175" t="s">
        <v>51</v>
      </c>
      <c r="K28" s="175" t="s">
        <v>63</v>
      </c>
      <c r="L28" s="175" t="s">
        <v>54</v>
      </c>
      <c r="M28" s="175" t="s">
        <v>390</v>
      </c>
    </row>
    <row r="29" spans="1:13" s="174" customFormat="1" ht="76.5" hidden="1" x14ac:dyDescent="0.2">
      <c r="A29" s="178"/>
      <c r="B29" s="179"/>
      <c r="C29" s="182" t="s">
        <v>347</v>
      </c>
      <c r="D29" s="175" t="s">
        <v>480</v>
      </c>
      <c r="E29" s="179" t="s">
        <v>481</v>
      </c>
      <c r="F29" s="175" t="s">
        <v>454</v>
      </c>
      <c r="G29" s="175" t="s">
        <v>388</v>
      </c>
      <c r="H29" s="175" t="s">
        <v>389</v>
      </c>
      <c r="I29" s="175" t="s">
        <v>304</v>
      </c>
      <c r="J29" s="175" t="s">
        <v>303</v>
      </c>
      <c r="K29" s="175" t="s">
        <v>97</v>
      </c>
      <c r="L29" s="175" t="s">
        <v>64</v>
      </c>
      <c r="M29" s="175" t="s">
        <v>390</v>
      </c>
    </row>
    <row r="30" spans="1:13" s="174" customFormat="1" ht="63.75" hidden="1" x14ac:dyDescent="0.2">
      <c r="A30" s="178"/>
      <c r="B30" s="179"/>
      <c r="C30" s="182" t="s">
        <v>137</v>
      </c>
      <c r="D30" s="175" t="s">
        <v>412</v>
      </c>
      <c r="E30" s="179" t="s">
        <v>413</v>
      </c>
      <c r="F30" s="175" t="s">
        <v>406</v>
      </c>
      <c r="G30" s="175" t="s">
        <v>388</v>
      </c>
      <c r="H30" s="175" t="s">
        <v>389</v>
      </c>
      <c r="I30" s="175" t="s">
        <v>130</v>
      </c>
      <c r="J30" s="175" t="s">
        <v>129</v>
      </c>
      <c r="K30" s="175" t="s">
        <v>97</v>
      </c>
      <c r="L30" s="175" t="s">
        <v>54</v>
      </c>
      <c r="M30" s="175" t="s">
        <v>390</v>
      </c>
    </row>
    <row r="31" spans="1:13" s="174" customFormat="1" ht="89.25" hidden="1" x14ac:dyDescent="0.2">
      <c r="A31" s="194"/>
      <c r="B31" s="195"/>
      <c r="C31" s="196" t="s">
        <v>152</v>
      </c>
      <c r="D31" s="188" t="s">
        <v>417</v>
      </c>
      <c r="E31" s="195" t="s">
        <v>416</v>
      </c>
      <c r="F31" s="175" t="s">
        <v>414</v>
      </c>
      <c r="G31" s="175" t="s">
        <v>409</v>
      </c>
      <c r="H31" s="175" t="s">
        <v>389</v>
      </c>
      <c r="I31" s="175" t="s">
        <v>147</v>
      </c>
      <c r="J31" s="175" t="s">
        <v>146</v>
      </c>
      <c r="K31" s="175" t="s">
        <v>53</v>
      </c>
      <c r="L31" s="175" t="s">
        <v>64</v>
      </c>
      <c r="M31" s="175" t="s">
        <v>390</v>
      </c>
    </row>
    <row r="32" spans="1:13" s="174" customFormat="1" ht="64.5" thickBot="1" x14ac:dyDescent="0.25">
      <c r="A32" s="240" t="s">
        <v>498</v>
      </c>
      <c r="B32" s="241" t="s">
        <v>498</v>
      </c>
      <c r="C32" s="190" t="s">
        <v>235</v>
      </c>
      <c r="D32" s="190" t="s">
        <v>449</v>
      </c>
      <c r="E32" s="191" t="s">
        <v>450</v>
      </c>
      <c r="F32" s="182" t="s">
        <v>387</v>
      </c>
      <c r="G32" s="175" t="s">
        <v>388</v>
      </c>
      <c r="H32" s="175" t="s">
        <v>389</v>
      </c>
      <c r="I32" s="175" t="s">
        <v>230</v>
      </c>
      <c r="J32" s="175" t="s">
        <v>95</v>
      </c>
      <c r="K32" s="175" t="s">
        <v>236</v>
      </c>
      <c r="L32" s="175" t="s">
        <v>231</v>
      </c>
      <c r="M32" s="175" t="s">
        <v>390</v>
      </c>
    </row>
    <row r="33" spans="1:13" s="174" customFormat="1" ht="76.5" hidden="1" x14ac:dyDescent="0.2">
      <c r="A33" s="184"/>
      <c r="B33" s="186"/>
      <c r="C33" s="187" t="s">
        <v>302</v>
      </c>
      <c r="D33" s="185" t="s">
        <v>470</v>
      </c>
      <c r="E33" s="186" t="s">
        <v>471</v>
      </c>
      <c r="F33" s="175" t="s">
        <v>454</v>
      </c>
      <c r="G33" s="175" t="s">
        <v>388</v>
      </c>
      <c r="H33" s="175" t="s">
        <v>389</v>
      </c>
      <c r="I33" s="175" t="s">
        <v>304</v>
      </c>
      <c r="J33" s="175" t="s">
        <v>303</v>
      </c>
      <c r="K33" s="175" t="s">
        <v>97</v>
      </c>
      <c r="L33" s="175" t="s">
        <v>231</v>
      </c>
      <c r="M33" s="175" t="s">
        <v>390</v>
      </c>
    </row>
    <row r="34" spans="1:13" s="174" customFormat="1" ht="76.5" hidden="1" x14ac:dyDescent="0.2">
      <c r="A34" s="194"/>
      <c r="B34" s="195"/>
      <c r="C34" s="196" t="s">
        <v>315</v>
      </c>
      <c r="D34" s="188" t="s">
        <v>473</v>
      </c>
      <c r="E34" s="195" t="s">
        <v>474</v>
      </c>
      <c r="F34" s="175" t="s">
        <v>454</v>
      </c>
      <c r="G34" s="175" t="s">
        <v>388</v>
      </c>
      <c r="H34" s="175" t="s">
        <v>389</v>
      </c>
      <c r="I34" s="175" t="s">
        <v>317</v>
      </c>
      <c r="J34" s="175" t="s">
        <v>316</v>
      </c>
      <c r="K34" s="175" t="s">
        <v>97</v>
      </c>
      <c r="L34" s="175" t="s">
        <v>276</v>
      </c>
      <c r="M34" s="175" t="s">
        <v>390</v>
      </c>
    </row>
    <row r="35" spans="1:13" s="174" customFormat="1" ht="64.5" thickBot="1" x14ac:dyDescent="0.25">
      <c r="A35" s="240" t="s">
        <v>498</v>
      </c>
      <c r="B35" s="241" t="s">
        <v>498</v>
      </c>
      <c r="C35" s="190" t="s">
        <v>233</v>
      </c>
      <c r="D35" s="190" t="s">
        <v>447</v>
      </c>
      <c r="E35" s="191" t="s">
        <v>448</v>
      </c>
      <c r="F35" s="182" t="s">
        <v>387</v>
      </c>
      <c r="G35" s="175" t="s">
        <v>409</v>
      </c>
      <c r="H35" s="175" t="s">
        <v>389</v>
      </c>
      <c r="I35" s="175" t="s">
        <v>230</v>
      </c>
      <c r="J35" s="175" t="s">
        <v>95</v>
      </c>
      <c r="K35" s="175" t="s">
        <v>97</v>
      </c>
      <c r="L35" s="175" t="s">
        <v>231</v>
      </c>
      <c r="M35" s="175" t="s">
        <v>390</v>
      </c>
    </row>
    <row r="36" spans="1:13" s="174" customFormat="1" ht="64.5" hidden="1" thickBot="1" x14ac:dyDescent="0.25">
      <c r="A36" s="231"/>
      <c r="B36" s="232"/>
      <c r="C36" s="233" t="s">
        <v>263</v>
      </c>
      <c r="D36" s="234" t="s">
        <v>455</v>
      </c>
      <c r="E36" s="232" t="s">
        <v>456</v>
      </c>
      <c r="F36" s="175" t="s">
        <v>454</v>
      </c>
      <c r="G36" s="175" t="s">
        <v>388</v>
      </c>
      <c r="H36" s="175" t="s">
        <v>389</v>
      </c>
      <c r="I36" s="175" t="s">
        <v>265</v>
      </c>
      <c r="J36" s="175" t="s">
        <v>264</v>
      </c>
      <c r="K36" s="175" t="s">
        <v>97</v>
      </c>
      <c r="L36" s="175" t="s">
        <v>64</v>
      </c>
      <c r="M36" s="175" t="s">
        <v>390</v>
      </c>
    </row>
    <row r="37" spans="1:13" s="174" customFormat="1" ht="76.5" x14ac:dyDescent="0.2">
      <c r="A37" s="236" t="s">
        <v>267</v>
      </c>
      <c r="B37" s="33" t="s">
        <v>269</v>
      </c>
      <c r="C37" s="176" t="s">
        <v>275</v>
      </c>
      <c r="D37" s="176" t="s">
        <v>460</v>
      </c>
      <c r="E37" s="177" t="s">
        <v>461</v>
      </c>
      <c r="F37" s="182" t="s">
        <v>459</v>
      </c>
      <c r="G37" s="175" t="s">
        <v>388</v>
      </c>
      <c r="H37" s="175" t="s">
        <v>389</v>
      </c>
      <c r="I37" s="175" t="s">
        <v>202</v>
      </c>
      <c r="J37" s="175" t="s">
        <v>95</v>
      </c>
      <c r="K37" s="175" t="s">
        <v>97</v>
      </c>
      <c r="L37" s="175" t="s">
        <v>276</v>
      </c>
      <c r="M37" s="175" t="s">
        <v>390</v>
      </c>
    </row>
    <row r="38" spans="1:13" s="174" customFormat="1" ht="77.25" thickBot="1" x14ac:dyDescent="0.25">
      <c r="A38" s="237" t="s">
        <v>498</v>
      </c>
      <c r="B38" s="238" t="s">
        <v>498</v>
      </c>
      <c r="C38" s="180" t="s">
        <v>277</v>
      </c>
      <c r="D38" s="180" t="s">
        <v>462</v>
      </c>
      <c r="E38" s="181" t="s">
        <v>461</v>
      </c>
      <c r="F38" s="182" t="s">
        <v>459</v>
      </c>
      <c r="G38" s="175" t="s">
        <v>409</v>
      </c>
      <c r="H38" s="175" t="s">
        <v>389</v>
      </c>
      <c r="I38" s="175" t="s">
        <v>202</v>
      </c>
      <c r="J38" s="175" t="s">
        <v>95</v>
      </c>
      <c r="K38" s="175" t="s">
        <v>97</v>
      </c>
      <c r="L38" s="175" t="s">
        <v>276</v>
      </c>
      <c r="M38" s="175" t="s">
        <v>390</v>
      </c>
    </row>
    <row r="39" spans="1:13" s="174" customFormat="1" ht="89.25" hidden="1" x14ac:dyDescent="0.2">
      <c r="A39" s="231"/>
      <c r="B39" s="232"/>
      <c r="C39" s="233" t="s">
        <v>182</v>
      </c>
      <c r="D39" s="234" t="s">
        <v>428</v>
      </c>
      <c r="E39" s="232" t="s">
        <v>429</v>
      </c>
      <c r="F39" s="175" t="s">
        <v>427</v>
      </c>
      <c r="G39" s="175" t="s">
        <v>388</v>
      </c>
      <c r="H39" s="175" t="s">
        <v>389</v>
      </c>
      <c r="I39" s="175" t="s">
        <v>147</v>
      </c>
      <c r="J39" s="175" t="s">
        <v>146</v>
      </c>
      <c r="K39" s="175" t="s">
        <v>53</v>
      </c>
      <c r="L39" s="175" t="s">
        <v>64</v>
      </c>
      <c r="M39" s="175" t="s">
        <v>390</v>
      </c>
    </row>
    <row r="40" spans="1:13" s="174" customFormat="1" ht="77.25" thickBot="1" x14ac:dyDescent="0.25">
      <c r="A40" s="240" t="s">
        <v>498</v>
      </c>
      <c r="B40" s="241" t="s">
        <v>498</v>
      </c>
      <c r="C40" s="190" t="s">
        <v>279</v>
      </c>
      <c r="D40" s="190" t="s">
        <v>463</v>
      </c>
      <c r="E40" s="191" t="s">
        <v>464</v>
      </c>
      <c r="F40" s="182" t="s">
        <v>459</v>
      </c>
      <c r="G40" s="175" t="s">
        <v>409</v>
      </c>
      <c r="H40" s="175" t="s">
        <v>389</v>
      </c>
      <c r="I40" s="175" t="s">
        <v>202</v>
      </c>
      <c r="J40" s="175" t="s">
        <v>95</v>
      </c>
      <c r="K40" s="175" t="s">
        <v>97</v>
      </c>
      <c r="L40" s="175" t="s">
        <v>276</v>
      </c>
      <c r="M40" s="175" t="s">
        <v>390</v>
      </c>
    </row>
    <row r="41" spans="1:13" s="174" customFormat="1" ht="64.5" hidden="1" thickBot="1" x14ac:dyDescent="0.25">
      <c r="A41" s="231"/>
      <c r="B41" s="232"/>
      <c r="C41" s="233" t="s">
        <v>128</v>
      </c>
      <c r="D41" s="234" t="s">
        <v>407</v>
      </c>
      <c r="E41" s="232" t="s">
        <v>408</v>
      </c>
      <c r="F41" s="175" t="s">
        <v>406</v>
      </c>
      <c r="G41" s="175" t="s">
        <v>388</v>
      </c>
      <c r="H41" s="175" t="s">
        <v>389</v>
      </c>
      <c r="I41" s="175" t="s">
        <v>130</v>
      </c>
      <c r="J41" s="175" t="s">
        <v>129</v>
      </c>
      <c r="K41" s="175" t="s">
        <v>97</v>
      </c>
      <c r="L41" s="175" t="s">
        <v>131</v>
      </c>
      <c r="M41" s="175" t="s">
        <v>390</v>
      </c>
    </row>
    <row r="42" spans="1:13" s="174" customFormat="1" ht="89.25" x14ac:dyDescent="0.2">
      <c r="A42" s="236" t="s">
        <v>325</v>
      </c>
      <c r="B42" s="33" t="s">
        <v>327</v>
      </c>
      <c r="C42" s="176" t="s">
        <v>333</v>
      </c>
      <c r="D42" s="176" t="s">
        <v>478</v>
      </c>
      <c r="E42" s="177" t="s">
        <v>479</v>
      </c>
      <c r="F42" s="182" t="s">
        <v>477</v>
      </c>
      <c r="G42" s="175" t="s">
        <v>388</v>
      </c>
      <c r="H42" s="175" t="s">
        <v>389</v>
      </c>
      <c r="I42" s="175" t="s">
        <v>334</v>
      </c>
      <c r="J42" s="175" t="s">
        <v>95</v>
      </c>
      <c r="K42" s="175" t="s">
        <v>97</v>
      </c>
      <c r="L42" s="175" t="s">
        <v>54</v>
      </c>
      <c r="M42" s="175" t="s">
        <v>390</v>
      </c>
    </row>
    <row r="43" spans="1:13" s="174" customFormat="1" ht="64.5" thickBot="1" x14ac:dyDescent="0.25">
      <c r="A43" s="244" t="s">
        <v>356</v>
      </c>
      <c r="B43" s="38" t="s">
        <v>357</v>
      </c>
      <c r="C43" s="180" t="s">
        <v>366</v>
      </c>
      <c r="D43" s="180" t="s">
        <v>491</v>
      </c>
      <c r="E43" s="181" t="s">
        <v>492</v>
      </c>
      <c r="F43" s="182" t="s">
        <v>490</v>
      </c>
      <c r="G43" s="175" t="s">
        <v>388</v>
      </c>
      <c r="H43" s="175" t="s">
        <v>389</v>
      </c>
      <c r="I43" s="175" t="s">
        <v>96</v>
      </c>
      <c r="J43" s="175" t="s">
        <v>95</v>
      </c>
      <c r="K43" s="175" t="s">
        <v>97</v>
      </c>
      <c r="L43" s="175" t="s">
        <v>367</v>
      </c>
      <c r="M43" s="175" t="s">
        <v>400</v>
      </c>
    </row>
    <row r="44" spans="1:13" s="174" customFormat="1" ht="89.25" hidden="1" x14ac:dyDescent="0.2">
      <c r="A44" s="184"/>
      <c r="B44" s="186"/>
      <c r="C44" s="187" t="s">
        <v>363</v>
      </c>
      <c r="D44" s="185" t="s">
        <v>488</v>
      </c>
      <c r="E44" s="186" t="s">
        <v>489</v>
      </c>
      <c r="F44" s="175" t="s">
        <v>418</v>
      </c>
      <c r="G44" s="175" t="s">
        <v>388</v>
      </c>
      <c r="H44" s="175" t="s">
        <v>389</v>
      </c>
      <c r="I44" s="175" t="s">
        <v>147</v>
      </c>
      <c r="J44" s="175" t="s">
        <v>190</v>
      </c>
      <c r="K44" s="175" t="s">
        <v>53</v>
      </c>
      <c r="L44" s="175" t="s">
        <v>276</v>
      </c>
      <c r="M44" s="175" t="s">
        <v>390</v>
      </c>
    </row>
    <row r="45" spans="1:13" s="174" customFormat="1" ht="51" hidden="1" x14ac:dyDescent="0.2">
      <c r="A45" s="178"/>
      <c r="B45" s="179"/>
      <c r="C45" s="182" t="s">
        <v>62</v>
      </c>
      <c r="D45" s="175" t="s">
        <v>393</v>
      </c>
      <c r="E45" s="179" t="s">
        <v>394</v>
      </c>
      <c r="F45" s="175" t="s">
        <v>387</v>
      </c>
      <c r="G45" s="175" t="s">
        <v>388</v>
      </c>
      <c r="H45" s="175" t="s">
        <v>389</v>
      </c>
      <c r="I45" s="175" t="s">
        <v>52</v>
      </c>
      <c r="J45" s="175" t="s">
        <v>51</v>
      </c>
      <c r="K45" s="175" t="s">
        <v>63</v>
      </c>
      <c r="L45" s="175" t="s">
        <v>64</v>
      </c>
      <c r="M45" s="175" t="s">
        <v>390</v>
      </c>
    </row>
    <row r="46" spans="1:13" s="174" customFormat="1" ht="89.25" hidden="1" x14ac:dyDescent="0.2">
      <c r="A46" s="178"/>
      <c r="B46" s="179"/>
      <c r="C46" s="182" t="s">
        <v>187</v>
      </c>
      <c r="D46" s="175" t="s">
        <v>431</v>
      </c>
      <c r="E46" s="179" t="s">
        <v>429</v>
      </c>
      <c r="F46" s="175" t="s">
        <v>427</v>
      </c>
      <c r="G46" s="175" t="s">
        <v>388</v>
      </c>
      <c r="H46" s="175" t="s">
        <v>389</v>
      </c>
      <c r="I46" s="175" t="s">
        <v>147</v>
      </c>
      <c r="J46" s="175" t="s">
        <v>146</v>
      </c>
      <c r="K46" s="175" t="s">
        <v>53</v>
      </c>
      <c r="L46" s="175" t="s">
        <v>64</v>
      </c>
      <c r="M46" s="175" t="s">
        <v>390</v>
      </c>
    </row>
    <row r="47" spans="1:13" s="174" customFormat="1" ht="89.25" hidden="1" x14ac:dyDescent="0.2">
      <c r="A47" s="178"/>
      <c r="B47" s="179"/>
      <c r="C47" s="182" t="s">
        <v>185</v>
      </c>
      <c r="D47" s="175" t="s">
        <v>430</v>
      </c>
      <c r="E47" s="179" t="s">
        <v>429</v>
      </c>
      <c r="F47" s="175" t="s">
        <v>427</v>
      </c>
      <c r="G47" s="175" t="s">
        <v>409</v>
      </c>
      <c r="H47" s="175" t="s">
        <v>389</v>
      </c>
      <c r="I47" s="175" t="s">
        <v>147</v>
      </c>
      <c r="J47" s="175" t="s">
        <v>146</v>
      </c>
      <c r="K47" s="175" t="s">
        <v>53</v>
      </c>
      <c r="L47" s="175" t="s">
        <v>64</v>
      </c>
      <c r="M47" s="175" t="s">
        <v>390</v>
      </c>
    </row>
    <row r="48" spans="1:13" s="174" customFormat="1" ht="63.75" hidden="1" x14ac:dyDescent="0.2">
      <c r="A48" s="178"/>
      <c r="B48" s="179"/>
      <c r="C48" s="182" t="s">
        <v>287</v>
      </c>
      <c r="D48" s="175" t="s">
        <v>465</v>
      </c>
      <c r="E48" s="179" t="s">
        <v>466</v>
      </c>
      <c r="F48" s="175" t="s">
        <v>427</v>
      </c>
      <c r="G48" s="175" t="s">
        <v>388</v>
      </c>
      <c r="H48" s="175" t="s">
        <v>389</v>
      </c>
      <c r="I48" s="175" t="s">
        <v>288</v>
      </c>
      <c r="J48" s="175" t="s">
        <v>129</v>
      </c>
      <c r="K48" s="175" t="s">
        <v>97</v>
      </c>
      <c r="L48" s="175" t="s">
        <v>203</v>
      </c>
      <c r="M48" s="175" t="s">
        <v>390</v>
      </c>
    </row>
    <row r="49" spans="1:13" s="174" customFormat="1" ht="63.75" hidden="1" x14ac:dyDescent="0.2">
      <c r="A49" s="194"/>
      <c r="B49" s="195"/>
      <c r="C49" s="196" t="s">
        <v>251</v>
      </c>
      <c r="D49" s="188" t="s">
        <v>452</v>
      </c>
      <c r="E49" s="195" t="s">
        <v>453</v>
      </c>
      <c r="F49" s="175" t="s">
        <v>451</v>
      </c>
      <c r="G49" s="175" t="s">
        <v>388</v>
      </c>
      <c r="H49" s="175" t="s">
        <v>389</v>
      </c>
      <c r="I49" s="175" t="s">
        <v>253</v>
      </c>
      <c r="J49" s="175" t="s">
        <v>252</v>
      </c>
      <c r="K49" s="175" t="s">
        <v>97</v>
      </c>
      <c r="L49" s="175" t="s">
        <v>254</v>
      </c>
      <c r="M49" s="175" t="s">
        <v>390</v>
      </c>
    </row>
    <row r="50" spans="1:13" s="174" customFormat="1" ht="77.25" thickBot="1" x14ac:dyDescent="0.25">
      <c r="A50" s="197" t="s">
        <v>368</v>
      </c>
      <c r="B50" s="71" t="s">
        <v>369</v>
      </c>
      <c r="C50" s="190" t="s">
        <v>376</v>
      </c>
      <c r="D50" s="190" t="s">
        <v>495</v>
      </c>
      <c r="E50" s="191" t="s">
        <v>496</v>
      </c>
      <c r="F50" s="182" t="s">
        <v>427</v>
      </c>
      <c r="G50" s="175" t="s">
        <v>409</v>
      </c>
      <c r="H50" s="175" t="s">
        <v>389</v>
      </c>
      <c r="I50" s="175" t="s">
        <v>162</v>
      </c>
      <c r="J50" s="175" t="s">
        <v>95</v>
      </c>
      <c r="K50" s="175" t="s">
        <v>97</v>
      </c>
      <c r="L50" s="175" t="s">
        <v>203</v>
      </c>
      <c r="M50" s="175" t="s">
        <v>390</v>
      </c>
    </row>
    <row r="51" spans="1:13" s="174" customFormat="1" ht="64.5" hidden="1" thickBot="1" x14ac:dyDescent="0.25">
      <c r="A51" s="184"/>
      <c r="B51" s="186"/>
      <c r="C51" s="187" t="s">
        <v>86</v>
      </c>
      <c r="D51" s="185" t="s">
        <v>398</v>
      </c>
      <c r="E51" s="186" t="s">
        <v>397</v>
      </c>
      <c r="F51" s="175" t="s">
        <v>395</v>
      </c>
      <c r="G51" s="175" t="s">
        <v>388</v>
      </c>
      <c r="H51" s="175" t="s">
        <v>389</v>
      </c>
      <c r="I51" s="175" t="s">
        <v>52</v>
      </c>
      <c r="J51" s="175" t="s">
        <v>51</v>
      </c>
      <c r="K51" s="175" t="s">
        <v>53</v>
      </c>
      <c r="L51" s="175" t="s">
        <v>54</v>
      </c>
      <c r="M51" s="175" t="s">
        <v>390</v>
      </c>
    </row>
    <row r="52" spans="1:13" s="174" customFormat="1" ht="64.5" hidden="1" thickBot="1" x14ac:dyDescent="0.25">
      <c r="A52" s="194"/>
      <c r="B52" s="195"/>
      <c r="C52" s="196" t="s">
        <v>50</v>
      </c>
      <c r="D52" s="188" t="s">
        <v>391</v>
      </c>
      <c r="E52" s="195" t="s">
        <v>392</v>
      </c>
      <c r="F52" s="175" t="s">
        <v>387</v>
      </c>
      <c r="G52" s="175" t="s">
        <v>388</v>
      </c>
      <c r="H52" s="175" t="s">
        <v>389</v>
      </c>
      <c r="I52" s="175" t="s">
        <v>52</v>
      </c>
      <c r="J52" s="175" t="s">
        <v>51</v>
      </c>
      <c r="K52" s="175" t="s">
        <v>53</v>
      </c>
      <c r="L52" s="175" t="s">
        <v>54</v>
      </c>
      <c r="M52" s="175" t="s">
        <v>390</v>
      </c>
    </row>
    <row r="53" spans="1:13" s="174" customFormat="1" ht="73.5" customHeight="1" thickBot="1" x14ac:dyDescent="0.25">
      <c r="A53" s="240" t="s">
        <v>498</v>
      </c>
      <c r="B53" s="241" t="s">
        <v>498</v>
      </c>
      <c r="C53" s="190" t="s">
        <v>375</v>
      </c>
      <c r="D53" s="190" t="s">
        <v>493</v>
      </c>
      <c r="E53" s="191" t="s">
        <v>494</v>
      </c>
      <c r="F53" s="183" t="s">
        <v>427</v>
      </c>
      <c r="G53" s="180" t="s">
        <v>409</v>
      </c>
      <c r="H53" s="180" t="s">
        <v>389</v>
      </c>
      <c r="I53" s="180" t="s">
        <v>162</v>
      </c>
      <c r="J53" s="180" t="s">
        <v>95</v>
      </c>
      <c r="K53" s="180" t="s">
        <v>163</v>
      </c>
      <c r="L53" s="180" t="s">
        <v>203</v>
      </c>
      <c r="M53" s="180" t="s">
        <v>390</v>
      </c>
    </row>
  </sheetData>
  <autoFilter ref="A1:M53" xr:uid="{00000000-0001-0000-0100-000000000000}">
    <filterColumn colId="9">
      <filters>
        <filter val="27100 - SECRETARIA MUNICIPAL DE INFRAESTRUTURA"/>
      </filters>
    </filterColumn>
    <sortState xmlns:xlrd2="http://schemas.microsoft.com/office/spreadsheetml/2017/richdata2" ref="A3:M53">
      <sortCondition ref="B1:B53"/>
    </sortState>
  </autoFilter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2014</vt:lpstr>
      <vt:lpstr>Aba teste NEs detalhadas</vt:lpstr>
      <vt:lpstr>'2014'!Area_de_impressao</vt:lpstr>
      <vt:lpstr>'2014'!Titulos_de_impressao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luan.pinto</dc:creator>
  <cp:lastModifiedBy>luan.pinto</cp:lastModifiedBy>
  <dcterms:created xsi:type="dcterms:W3CDTF">2022-09-30T17:58:22Z</dcterms:created>
  <dcterms:modified xsi:type="dcterms:W3CDTF">2022-10-21T18:08:15Z</dcterms:modified>
</cp:coreProperties>
</file>