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330" windowWidth="24240" windowHeight="13290" tabRatio="600" firstSheet="0" activeTab="1" autoFilterDateGrouping="1"/>
  </bookViews>
  <sheets>
    <sheet name="2015" sheetId="1" state="visible" r:id="rId1"/>
    <sheet name="Aba teste NEs detalhadas" sheetId="2" state="visible" r:id="rId2"/>
  </sheets>
  <definedNames>
    <definedName name="_xlnm._FilterDatabase" localSheetId="0" hidden="1">'2015'!$B$4:$AE$155</definedName>
    <definedName name="_xlnm.Print_Titles" localSheetId="0">'2015'!$1:$4</definedName>
    <definedName name="_xlnm.Print_Area" localSheetId="0">'2015'!$A$1:$AF$155</definedName>
    <definedName name="_xlnm._FilterDatabase" localSheetId="1" hidden="1">'Aba teste NEs detalhadas'!$A$1:$K$142</definedName>
  </definedNames>
  <calcPr calcId="181029" fullCalcOnLoad="1"/>
</workbook>
</file>

<file path=xl/styles.xml><?xml version="1.0" encoding="utf-8"?>
<styleSheet xmlns="http://schemas.openxmlformats.org/spreadsheetml/2006/main">
  <numFmts count="6">
    <numFmt numFmtId="164" formatCode="_-&quot;R$&quot;* #,##0.00_-;\-&quot;R$&quot;* #,##0.00_-;_-&quot;R$&quot;* &quot;-&quot;??_-;_-@_-"/>
    <numFmt numFmtId="165" formatCode="dd/mm/yyyy;@"/>
    <numFmt numFmtId="166" formatCode="_-* #,##0.00_-;\-* #,##0.00_-;_-* &quot;-&quot;??_-;_-@_-"/>
    <numFmt numFmtId="167" formatCode="&quot;R$&quot;#,##0.00;[Red]\-&quot;R$&quot;#,##0.00"/>
    <numFmt numFmtId="168" formatCode="#,##0.00;[Red]#,##0.00"/>
    <numFmt numFmtId="169" formatCode="dd/yy"/>
  </numFmts>
  <fonts count="15">
    <font>
      <name val="Times New Roman"/>
      <family val="1"/>
      <color rgb="FF000000"/>
      <sz val="10"/>
    </font>
    <font>
      <name val="Times New Roman"/>
      <family val="1"/>
      <color rgb="FF000000"/>
      <sz val="10"/>
    </font>
    <font>
      <name val="Arial Narrow"/>
      <family val="2"/>
      <color rgb="FF000000"/>
      <sz val="14"/>
    </font>
    <font>
      <name val="Arial Narrow"/>
      <family val="2"/>
      <color rgb="FF000000"/>
      <sz val="10"/>
    </font>
    <font>
      <name val="Arial Narrow"/>
      <family val="2"/>
      <b val="1"/>
      <color rgb="FF000000"/>
      <sz val="10"/>
    </font>
    <font>
      <name val="Arial Narrow"/>
      <family val="2"/>
      <b val="1"/>
      <sz val="10"/>
    </font>
    <font>
      <name val="Arial Narrow"/>
      <family val="2"/>
      <sz val="10"/>
    </font>
    <font>
      <name val="Arial"/>
      <family val="2"/>
      <sz val="10"/>
    </font>
    <font>
      <name val="Arial Narrow"/>
      <family val="2"/>
      <sz val="10"/>
      <u val="single"/>
    </font>
    <font>
      <name val="Arial"/>
      <family val="2"/>
      <color rgb="FF000000"/>
      <sz val="10"/>
    </font>
    <font>
      <name val="Arial Narrow"/>
      <family val="2"/>
      <color theme="1"/>
      <sz val="10"/>
    </font>
    <font>
      <name val="Arial Narrow"/>
      <family val="2"/>
      <b val="1"/>
      <color rgb="FF0070C0"/>
      <sz val="10"/>
    </font>
    <font>
      <name val="Times New Roman"/>
      <family val="1"/>
      <color theme="10"/>
      <sz val="7"/>
      <u val="single"/>
    </font>
    <font>
      <name val="Arial"/>
      <family val="2"/>
      <sz val="9"/>
    </font>
    <font>
      <name val="Arial Narrow"/>
      <family val="2"/>
      <color rgb="FF0070C0"/>
      <sz val="10"/>
    </font>
  </fonts>
  <fills count="13">
    <fill>
      <patternFill/>
    </fill>
    <fill>
      <patternFill patternType="gray125"/>
    </fill>
    <fill>
      <patternFill patternType="solid">
        <fgColor theme="5" tint="0.3999755851924192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8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6">
    <xf numFmtId="0" fontId="1" fillId="0" borderId="0"/>
    <xf numFmtId="43" fontId="1" fillId="0" borderId="0"/>
    <xf numFmtId="44" fontId="1" fillId="0" borderId="0"/>
    <xf numFmtId="0" fontId="1" fillId="0" borderId="0"/>
    <xf numFmtId="43" fontId="1" fillId="0" borderId="0"/>
    <xf numFmtId="0" fontId="12" fillId="0" borderId="0" applyAlignment="1" applyProtection="1">
      <alignment vertical="top"/>
      <protection locked="0" hidden="0"/>
    </xf>
  </cellStyleXfs>
  <cellXfs count="340">
    <xf numFmtId="0" fontId="0" fillId="0" borderId="0" pivotButton="0" quotePrefix="0" xfId="0"/>
    <xf numFmtId="0" fontId="4" fillId="2" borderId="2" applyAlignment="1" pivotButton="0" quotePrefix="0" xfId="0">
      <alignment horizontal="center" vertical="center"/>
    </xf>
    <xf numFmtId="0" fontId="4" fillId="2" borderId="6" applyAlignment="1" pivotButton="0" quotePrefix="0" xfId="0">
      <alignment horizontal="center" vertical="center"/>
    </xf>
    <xf numFmtId="0" fontId="4" fillId="2" borderId="7" applyAlignment="1" pivotButton="0" quotePrefix="0" xfId="0">
      <alignment horizontal="center" vertical="center"/>
    </xf>
    <xf numFmtId="0" fontId="4" fillId="2" borderId="7" applyAlignment="1" pivotButton="0" quotePrefix="0" xfId="0">
      <alignment horizontal="center" vertical="center" wrapText="1"/>
    </xf>
    <xf numFmtId="0" fontId="4" fillId="3" borderId="6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6" fillId="0" borderId="8" applyAlignment="1" pivotButton="0" quotePrefix="0" xfId="0">
      <alignment vertical="center" wrapText="1"/>
    </xf>
    <xf numFmtId="0" fontId="6" fillId="0" borderId="6" applyAlignment="1" pivotButton="0" quotePrefix="0" xfId="2">
      <alignment horizontal="center" vertical="center" wrapText="1" shrinkToFit="1"/>
    </xf>
    <xf numFmtId="49" fontId="3" fillId="0" borderId="6" applyAlignment="1" pivotButton="0" quotePrefix="0" xfId="2">
      <alignment horizontal="center" vertical="center"/>
    </xf>
    <xf numFmtId="0" fontId="6" fillId="0" borderId="6" applyAlignment="1" pivotButton="0" quotePrefix="0" xfId="1">
      <alignment horizontal="center" vertical="center" wrapText="1"/>
    </xf>
    <xf numFmtId="10" fontId="6" fillId="0" borderId="6" applyAlignment="1" pivotButton="0" quotePrefix="0" xfId="0">
      <alignment horizontal="center" vertical="center" wrapText="1" shrinkToFit="1"/>
    </xf>
    <xf numFmtId="0" fontId="6" fillId="0" borderId="3" applyAlignment="1" pivotButton="0" quotePrefix="0" xfId="0">
      <alignment vertical="center"/>
    </xf>
    <xf numFmtId="0" fontId="6" fillId="0" borderId="5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6" fillId="5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49" fontId="3" fillId="0" borderId="8" applyAlignment="1" pivotButton="0" quotePrefix="0" xfId="2">
      <alignment vertical="center"/>
    </xf>
    <xf numFmtId="0" fontId="6" fillId="0" borderId="8" applyAlignment="1" pivotButton="0" quotePrefix="0" xfId="1">
      <alignment vertical="center" wrapText="1"/>
    </xf>
    <xf numFmtId="10" fontId="6" fillId="0" borderId="8" applyAlignment="1" pivotButton="0" quotePrefix="0" xfId="0">
      <alignment vertical="center" wrapText="1" shrinkToFit="1"/>
    </xf>
    <xf numFmtId="0" fontId="6" fillId="0" borderId="2" applyAlignment="1" pivotButton="0" quotePrefix="0" xfId="0">
      <alignment vertical="center"/>
    </xf>
    <xf numFmtId="0" fontId="6" fillId="0" borderId="11" applyAlignment="1" pivotButton="0" quotePrefix="0" xfId="0">
      <alignment vertical="center"/>
    </xf>
    <xf numFmtId="0" fontId="6" fillId="0" borderId="9" applyAlignment="1" pivotButton="0" quotePrefix="0" xfId="1">
      <alignment vertical="center" wrapText="1"/>
    </xf>
    <xf numFmtId="10" fontId="6" fillId="0" borderId="9" applyAlignment="1" pivotButton="0" quotePrefix="0" xfId="0">
      <alignment vertical="center" wrapText="1" shrinkToFit="1"/>
    </xf>
    <xf numFmtId="0" fontId="6" fillId="0" borderId="12" applyAlignment="1" pivotButton="0" quotePrefix="0" xfId="0">
      <alignment vertical="center"/>
    </xf>
    <xf numFmtId="0" fontId="6" fillId="0" borderId="13" applyAlignment="1" pivotButton="0" quotePrefix="0" xfId="0">
      <alignment vertical="center"/>
    </xf>
    <xf numFmtId="0" fontId="6" fillId="0" borderId="7" applyAlignment="1" pivotButton="0" quotePrefix="0" xfId="1">
      <alignment vertical="center" wrapText="1"/>
    </xf>
    <xf numFmtId="10" fontId="6" fillId="0" borderId="7" applyAlignment="1" pivotButton="0" quotePrefix="0" xfId="0">
      <alignment vertical="center" wrapText="1" shrinkToFit="1"/>
    </xf>
    <xf numFmtId="0" fontId="6" fillId="0" borderId="14" applyAlignment="1" pivotButton="0" quotePrefix="0" xfId="0">
      <alignment vertical="center"/>
    </xf>
    <xf numFmtId="0" fontId="6" fillId="0" borderId="10" applyAlignment="1" pivotButton="0" quotePrefix="0" xfId="0">
      <alignment vertical="center"/>
    </xf>
    <xf numFmtId="0" fontId="6" fillId="0" borderId="9" applyAlignment="1" pivotButton="0" quotePrefix="0" xfId="0">
      <alignment vertical="center" wrapText="1"/>
    </xf>
    <xf numFmtId="0" fontId="6" fillId="0" borderId="7" applyAlignment="1" pivotButton="0" quotePrefix="0" xfId="0">
      <alignment vertical="center" wrapText="1"/>
    </xf>
    <xf numFmtId="4" fontId="7" fillId="0" borderId="0" applyAlignment="1" pivotButton="0" quotePrefix="1" xfId="0">
      <alignment horizontal="right" vertical="center"/>
    </xf>
    <xf numFmtId="0" fontId="8" fillId="0" borderId="2" applyAlignment="1" pivotButton="0" quotePrefix="0" xfId="0">
      <alignment vertical="center"/>
    </xf>
    <xf numFmtId="0" fontId="8" fillId="0" borderId="11" applyAlignment="1" pivotButton="0" quotePrefix="0" xfId="0">
      <alignment vertical="center"/>
    </xf>
    <xf numFmtId="0" fontId="8" fillId="0" borderId="12" applyAlignment="1" pivotButton="0" quotePrefix="0" xfId="0">
      <alignment vertical="center"/>
    </xf>
    <xf numFmtId="0" fontId="8" fillId="0" borderId="13" applyAlignment="1" pivotButton="0" quotePrefix="0" xfId="0">
      <alignment vertical="center"/>
    </xf>
    <xf numFmtId="0" fontId="6" fillId="0" borderId="6" applyAlignment="1" pivotButton="0" quotePrefix="0" xfId="0">
      <alignment horizontal="center" vertical="center" wrapText="1"/>
    </xf>
    <xf numFmtId="0" fontId="6" fillId="0" borderId="3" applyAlignment="1" pivotButton="0" quotePrefix="0" xfId="0">
      <alignment vertical="center" wrapText="1"/>
    </xf>
    <xf numFmtId="0" fontId="6" fillId="0" borderId="5" applyAlignment="1" pivotButton="0" quotePrefix="0" xfId="0">
      <alignment vertical="center" wrapText="1"/>
    </xf>
    <xf numFmtId="0" fontId="8" fillId="0" borderId="14" applyAlignment="1" pivotButton="0" quotePrefix="0" xfId="0">
      <alignment vertical="center"/>
    </xf>
    <xf numFmtId="0" fontId="8" fillId="0" borderId="10" applyAlignment="1" pivotButton="0" quotePrefix="0" xfId="0">
      <alignment vertical="center"/>
    </xf>
    <xf numFmtId="0" fontId="8" fillId="0" borderId="3" applyAlignment="1" pivotButton="0" quotePrefix="0" xfId="0">
      <alignment vertical="center"/>
    </xf>
    <xf numFmtId="0" fontId="8" fillId="0" borderId="5" applyAlignment="1" pivotButton="0" quotePrefix="0" xfId="0">
      <alignment vertical="center"/>
    </xf>
    <xf numFmtId="0" fontId="6" fillId="6" borderId="0" applyAlignment="1" pivotButton="0" quotePrefix="0" xfId="0">
      <alignment horizontal="left" vertical="center"/>
    </xf>
    <xf numFmtId="0" fontId="6" fillId="7" borderId="8" applyAlignment="1" pivotButton="0" quotePrefix="0" xfId="0">
      <alignment vertical="center" wrapText="1"/>
    </xf>
    <xf numFmtId="0" fontId="6" fillId="7" borderId="6" applyAlignment="1" pivotButton="0" quotePrefix="0" xfId="2">
      <alignment horizontal="center" vertical="center" wrapText="1" shrinkToFit="1"/>
    </xf>
    <xf numFmtId="49" fontId="3" fillId="7" borderId="6" applyAlignment="1" pivotButton="0" quotePrefix="0" xfId="2">
      <alignment horizontal="center" vertical="center"/>
    </xf>
    <xf numFmtId="0" fontId="6" fillId="7" borderId="8" applyAlignment="1" pivotButton="0" quotePrefix="0" xfId="1">
      <alignment vertical="center" wrapText="1"/>
    </xf>
    <xf numFmtId="10" fontId="6" fillId="7" borderId="8" applyAlignment="1" pivotButton="0" quotePrefix="0" xfId="0">
      <alignment vertical="center" wrapText="1" shrinkToFit="1"/>
    </xf>
    <xf numFmtId="0" fontId="8" fillId="7" borderId="2" applyAlignment="1" pivotButton="0" quotePrefix="0" xfId="0">
      <alignment vertical="center"/>
    </xf>
    <xf numFmtId="0" fontId="8" fillId="7" borderId="11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 wrapText="1"/>
    </xf>
    <xf numFmtId="0" fontId="6" fillId="8" borderId="0" applyAlignment="1" pivotButton="0" quotePrefix="0" xfId="0">
      <alignment horizontal="left" vertical="center"/>
    </xf>
    <xf numFmtId="0" fontId="6" fillId="7" borderId="9" applyAlignment="1" pivotButton="0" quotePrefix="0" xfId="0">
      <alignment vertical="center" wrapText="1"/>
    </xf>
    <xf numFmtId="0" fontId="6" fillId="7" borderId="9" applyAlignment="1" pivotButton="0" quotePrefix="0" xfId="1">
      <alignment vertical="center" wrapText="1"/>
    </xf>
    <xf numFmtId="10" fontId="6" fillId="7" borderId="9" applyAlignment="1" pivotButton="0" quotePrefix="0" xfId="0">
      <alignment vertical="center" wrapText="1" shrinkToFit="1"/>
    </xf>
    <xf numFmtId="0" fontId="8" fillId="7" borderId="12" applyAlignment="1" pivotButton="0" quotePrefix="0" xfId="0">
      <alignment vertical="center"/>
    </xf>
    <xf numFmtId="0" fontId="8" fillId="7" borderId="13" applyAlignment="1" pivotButton="0" quotePrefix="0" xfId="0">
      <alignment vertical="center"/>
    </xf>
    <xf numFmtId="49" fontId="3" fillId="7" borderId="8" applyAlignment="1" pivotButton="0" quotePrefix="0" xfId="2">
      <alignment vertical="center"/>
    </xf>
    <xf numFmtId="0" fontId="6" fillId="7" borderId="2" applyAlignment="1" pivotButton="0" quotePrefix="0" xfId="0">
      <alignment vertical="center" wrapText="1"/>
    </xf>
    <xf numFmtId="0" fontId="6" fillId="7" borderId="11" applyAlignment="1" pivotButton="0" quotePrefix="0" xfId="0">
      <alignment vertical="center" wrapText="1"/>
    </xf>
    <xf numFmtId="0" fontId="6" fillId="7" borderId="12" applyAlignment="1" pivotButton="0" quotePrefix="0" xfId="0">
      <alignment vertical="center" wrapText="1"/>
    </xf>
    <xf numFmtId="0" fontId="6" fillId="7" borderId="13" applyAlignment="1" pivotButton="0" quotePrefix="0" xfId="0">
      <alignment vertical="center" wrapText="1"/>
    </xf>
    <xf numFmtId="14" fontId="6" fillId="0" borderId="8" applyAlignment="1" pivotButton="0" quotePrefix="0" xfId="1">
      <alignment vertical="center" wrapText="1"/>
    </xf>
    <xf numFmtId="14" fontId="6" fillId="0" borderId="9" applyAlignment="1" pivotButton="0" quotePrefix="0" xfId="1">
      <alignment vertical="center" wrapText="1"/>
    </xf>
    <xf numFmtId="14" fontId="6" fillId="0" borderId="7" applyAlignment="1" pivotButton="0" quotePrefix="0" xfId="1">
      <alignment vertical="center" wrapText="1"/>
    </xf>
    <xf numFmtId="0" fontId="4" fillId="8" borderId="6" applyAlignment="1" pivotButton="0" quotePrefix="0" xfId="0">
      <alignment horizontal="center" vertical="center"/>
    </xf>
    <xf numFmtId="0" fontId="6" fillId="8" borderId="6" applyAlignment="1" pivotButton="0" quotePrefix="0" xfId="0">
      <alignment horizontal="center" vertical="center" wrapText="1"/>
    </xf>
    <xf numFmtId="0" fontId="6" fillId="8" borderId="6" applyAlignment="1" pivotButton="0" quotePrefix="0" xfId="1">
      <alignment horizontal="center" vertical="center" wrapText="1"/>
    </xf>
    <xf numFmtId="14" fontId="6" fillId="8" borderId="6" applyAlignment="1" pivotButton="0" quotePrefix="0" xfId="1">
      <alignment horizontal="center" vertical="center" wrapText="1"/>
    </xf>
    <xf numFmtId="10" fontId="6" fillId="8" borderId="6" applyAlignment="1" pivotButton="0" quotePrefix="0" xfId="0">
      <alignment horizontal="center" vertical="center" wrapText="1" shrinkToFit="1"/>
    </xf>
    <xf numFmtId="0" fontId="6" fillId="8" borderId="3" applyAlignment="1" pivotButton="0" quotePrefix="0" xfId="0">
      <alignment vertical="center" wrapText="1"/>
    </xf>
    <xf numFmtId="0" fontId="6" fillId="8" borderId="5" applyAlignment="1" pivotButton="0" quotePrefix="0" xfId="0">
      <alignment vertical="center" wrapText="1"/>
    </xf>
    <xf numFmtId="0" fontId="5" fillId="8" borderId="6" applyAlignment="1" pivotButton="0" quotePrefix="0" xfId="0">
      <alignment horizontal="center" vertical="center"/>
    </xf>
    <xf numFmtId="0" fontId="3" fillId="8" borderId="6" applyAlignment="1" pivotButton="0" quotePrefix="0" xfId="0">
      <alignment horizontal="center" vertical="center" wrapText="1"/>
    </xf>
    <xf numFmtId="0" fontId="3" fillId="8" borderId="6" applyAlignment="1" pivotButton="0" quotePrefix="0" xfId="0">
      <alignment horizontal="center" vertical="center"/>
    </xf>
    <xf numFmtId="0" fontId="6" fillId="8" borderId="6" applyAlignment="1" pivotButton="0" quotePrefix="0" xfId="2">
      <alignment horizontal="center" vertical="center" wrapText="1" shrinkToFit="1"/>
    </xf>
    <xf numFmtId="0" fontId="8" fillId="8" borderId="6" applyAlignment="1" pivotButton="0" quotePrefix="0" xfId="0">
      <alignment horizontal="center" vertical="center"/>
    </xf>
    <xf numFmtId="14" fontId="6" fillId="7" borderId="8" applyAlignment="1" pivotButton="0" quotePrefix="0" xfId="1">
      <alignment vertical="center" wrapText="1"/>
    </xf>
    <xf numFmtId="0" fontId="6" fillId="7" borderId="6" applyAlignment="1" pivotButton="0" quotePrefix="0" xfId="1">
      <alignment horizontal="center" vertical="center" wrapText="1"/>
    </xf>
    <xf numFmtId="14" fontId="6" fillId="7" borderId="9" applyAlignment="1" pivotButton="0" quotePrefix="0" xfId="1">
      <alignment vertical="center" wrapText="1"/>
    </xf>
    <xf numFmtId="14" fontId="6" fillId="0" borderId="6" applyAlignment="1" pivotButton="0" quotePrefix="0" xfId="1">
      <alignment horizontal="center" vertical="center" wrapText="1"/>
    </xf>
    <xf numFmtId="13" fontId="10" fillId="0" borderId="8" applyAlignment="1" pivotButton="0" quotePrefix="0" xfId="1">
      <alignment vertical="center" wrapText="1"/>
    </xf>
    <xf numFmtId="0" fontId="6" fillId="0" borderId="8" applyAlignment="1" pivotButton="0" quotePrefix="0" xfId="0">
      <alignment vertical="center"/>
    </xf>
    <xf numFmtId="0" fontId="6" fillId="0" borderId="7" applyAlignment="1" pivotButton="0" quotePrefix="0" xfId="0">
      <alignment vertical="center"/>
    </xf>
    <xf numFmtId="13" fontId="10" fillId="7" borderId="8" applyAlignment="1" pivotButton="0" quotePrefix="0" xfId="1">
      <alignment vertical="center" wrapText="1"/>
    </xf>
    <xf numFmtId="0" fontId="6" fillId="7" borderId="0" applyAlignment="1" pivotButton="0" quotePrefix="0" xfId="0">
      <alignment horizontal="center" vertical="center" wrapText="1"/>
    </xf>
    <xf numFmtId="0" fontId="6" fillId="7" borderId="0" applyAlignment="1" pivotButton="0" quotePrefix="0" xfId="0">
      <alignment horizontal="left" vertical="center"/>
    </xf>
    <xf numFmtId="0" fontId="11" fillId="0" borderId="0" applyAlignment="1" pivotButton="0" quotePrefix="0" xfId="0">
      <alignment horizontal="left" vertical="center"/>
    </xf>
    <xf numFmtId="0" fontId="6" fillId="9" borderId="8" applyAlignment="1" pivotButton="0" quotePrefix="0" xfId="3">
      <alignment vertical="center" wrapText="1"/>
    </xf>
    <xf numFmtId="0" fontId="6" fillId="9" borderId="8" applyAlignment="1" pivotButton="0" quotePrefix="0" xfId="4">
      <alignment vertical="center" wrapText="1"/>
    </xf>
    <xf numFmtId="10" fontId="6" fillId="9" borderId="8" applyAlignment="1" pivotButton="0" quotePrefix="0" xfId="3">
      <alignment vertical="center" wrapText="1" shrinkToFit="1"/>
    </xf>
    <xf numFmtId="0" fontId="6" fillId="9" borderId="6" applyAlignment="1" pivotButton="0" quotePrefix="0" xfId="2">
      <alignment horizontal="center" vertical="center" wrapText="1" shrinkToFit="1"/>
    </xf>
    <xf numFmtId="49" fontId="3" fillId="9" borderId="6" applyAlignment="1" pivotButton="0" quotePrefix="0" xfId="2">
      <alignment horizontal="center" vertical="center" wrapText="1"/>
    </xf>
    <xf numFmtId="0" fontId="6" fillId="0" borderId="8" applyAlignment="1" pivotButton="0" quotePrefix="0" xfId="3">
      <alignment vertical="center" wrapText="1"/>
    </xf>
    <xf numFmtId="4" fontId="7" fillId="0" borderId="8" applyAlignment="1" pivotButton="0" quotePrefix="1" xfId="0">
      <alignment horizontal="right" vertical="center" wrapText="1"/>
    </xf>
    <xf numFmtId="49" fontId="3" fillId="7" borderId="6" applyAlignment="1" pivotButton="0" quotePrefix="0" xfId="2">
      <alignment horizontal="center" vertical="center" wrapText="1"/>
    </xf>
    <xf numFmtId="49" fontId="3" fillId="7" borderId="8" applyAlignment="1" pivotButton="0" quotePrefix="0" xfId="2">
      <alignment horizontal="center" vertical="center" wrapText="1"/>
    </xf>
    <xf numFmtId="4" fontId="7" fillId="0" borderId="9" applyAlignment="1" pivotButton="0" quotePrefix="1" xfId="0">
      <alignment vertical="center" wrapText="1"/>
    </xf>
    <xf numFmtId="13" fontId="7" fillId="0" borderId="8" applyAlignment="1" pivotButton="0" quotePrefix="1" xfId="1">
      <alignment horizontal="center" vertical="center" wrapText="1"/>
    </xf>
    <xf numFmtId="13" fontId="7" fillId="0" borderId="8" applyAlignment="1" pivotButton="0" quotePrefix="1" xfId="1">
      <alignment vertical="center" wrapText="1"/>
    </xf>
    <xf numFmtId="4" fontId="7" fillId="0" borderId="7" applyAlignment="1" pivotButton="0" quotePrefix="1" xfId="0">
      <alignment vertical="center" wrapText="1"/>
    </xf>
    <xf numFmtId="0" fontId="13" fillId="0" borderId="6" applyAlignment="1" pivotButton="0" quotePrefix="0" xfId="0">
      <alignment horizontal="center" vertical="center" wrapText="1"/>
    </xf>
    <xf numFmtId="0" fontId="13" fillId="0" borderId="8" applyAlignment="1" pivotButton="0" quotePrefix="0" xfId="0">
      <alignment horizontal="center" vertical="center" wrapText="1"/>
    </xf>
    <xf numFmtId="0" fontId="7" fillId="0" borderId="8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13" fontId="7" fillId="0" borderId="6" applyAlignment="1" pivotButton="0" quotePrefix="1" xfId="1">
      <alignment horizontal="center" vertical="center" wrapText="1"/>
    </xf>
    <xf numFmtId="0" fontId="7" fillId="7" borderId="7" applyAlignment="1" pivotButton="0" quotePrefix="0" xfId="0">
      <alignment horizontal="center" vertical="center" wrapText="1"/>
    </xf>
    <xf numFmtId="4" fontId="7" fillId="0" borderId="8" applyAlignment="1" pivotButton="0" quotePrefix="1" xfId="0">
      <alignment vertical="center" wrapText="1"/>
    </xf>
    <xf numFmtId="4" fontId="7" fillId="0" borderId="8" applyAlignment="1" pivotButton="0" quotePrefix="0" xfId="0">
      <alignment horizontal="right" vertical="center" wrapText="1"/>
    </xf>
    <xf numFmtId="0" fontId="7" fillId="0" borderId="6" applyAlignment="1" pivotButton="0" quotePrefix="1" xfId="0">
      <alignment horizontal="center" vertical="center" wrapText="1"/>
    </xf>
    <xf numFmtId="0" fontId="7" fillId="12" borderId="6" applyAlignment="1" pivotButton="0" quotePrefix="0" xfId="0">
      <alignment horizontal="center" vertical="center" wrapText="1"/>
    </xf>
    <xf numFmtId="1" fontId="14" fillId="0" borderId="6" applyAlignment="1" pivotButton="0" quotePrefix="0" xfId="0">
      <alignment horizontal="center" vertical="center" wrapText="1" shrinkToFit="1"/>
    </xf>
    <xf numFmtId="0" fontId="4" fillId="0" borderId="8" applyAlignment="1" pivotButton="0" quotePrefix="0" xfId="0">
      <alignment horizontal="center" vertical="center"/>
    </xf>
    <xf numFmtId="0" fontId="5" fillId="0" borderId="8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5" fillId="0" borderId="6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right" vertical="center"/>
    </xf>
    <xf numFmtId="0" fontId="4" fillId="3" borderId="6" applyAlignment="1" pivotButton="0" quotePrefix="0" xfId="0">
      <alignment horizontal="center" vertical="center" wrapText="1"/>
    </xf>
    <xf numFmtId="0" fontId="4" fillId="4" borderId="6" applyAlignment="1" pivotButton="0" quotePrefix="0" xfId="0">
      <alignment horizontal="center" vertical="center" wrapText="1"/>
    </xf>
    <xf numFmtId="0" fontId="4" fillId="4" borderId="6" applyAlignment="1" pivotButton="0" quotePrefix="0" xfId="0">
      <alignment horizontal="center" vertical="center"/>
    </xf>
    <xf numFmtId="0" fontId="3" fillId="0" borderId="1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164" fontId="6" fillId="0" borderId="8" applyAlignment="1" pivotButton="0" quotePrefix="0" xfId="2">
      <alignment vertical="center" wrapText="1"/>
    </xf>
    <xf numFmtId="164" fontId="6" fillId="0" borderId="8" applyAlignment="1" pivotButton="0" quotePrefix="0" xfId="2">
      <alignment vertical="center" wrapText="1" shrinkToFit="1"/>
    </xf>
    <xf numFmtId="164" fontId="6" fillId="0" borderId="6" applyAlignment="1" pivotButton="0" quotePrefix="0" xfId="2">
      <alignment horizontal="center" vertical="center" wrapText="1" shrinkToFit="1"/>
    </xf>
    <xf numFmtId="164" fontId="3" fillId="0" borderId="8" applyAlignment="1" pivotButton="0" quotePrefix="0" xfId="2">
      <alignment vertical="center"/>
    </xf>
    <xf numFmtId="164" fontId="3" fillId="0" borderId="6" applyAlignment="1" pivotButton="0" quotePrefix="0" xfId="2">
      <alignment horizontal="center" vertical="center"/>
    </xf>
    <xf numFmtId="165" fontId="6" fillId="0" borderId="6" applyAlignment="1" pivotButton="0" quotePrefix="0" xfId="0">
      <alignment horizontal="center" vertical="center" wrapText="1"/>
    </xf>
    <xf numFmtId="164" fontId="6" fillId="0" borderId="9" applyAlignment="1" pivotButton="0" quotePrefix="0" xfId="2">
      <alignment vertical="center" wrapText="1" shrinkToFit="1"/>
    </xf>
    <xf numFmtId="164" fontId="3" fillId="0" borderId="9" applyAlignment="1" pivotButton="0" quotePrefix="0" xfId="2">
      <alignment vertical="center"/>
    </xf>
    <xf numFmtId="164" fontId="3" fillId="0" borderId="8" applyAlignment="1" pivotButton="0" quotePrefix="0" xfId="2">
      <alignment horizontal="center" vertical="center"/>
    </xf>
    <xf numFmtId="165" fontId="6" fillId="0" borderId="8" applyAlignment="1" pivotButton="0" quotePrefix="0" xfId="0">
      <alignment vertical="center" wrapText="1"/>
    </xf>
    <xf numFmtId="164" fontId="3" fillId="0" borderId="9" applyAlignment="1" pivotButton="0" quotePrefix="0" xfId="2">
      <alignment horizontal="center" vertical="center"/>
    </xf>
    <xf numFmtId="165" fontId="6" fillId="0" borderId="9" applyAlignment="1" pivotButton="0" quotePrefix="0" xfId="0">
      <alignment vertical="center" wrapText="1"/>
    </xf>
    <xf numFmtId="164" fontId="6" fillId="0" borderId="7" applyAlignment="1" pivotButton="0" quotePrefix="0" xfId="2">
      <alignment vertical="center" wrapText="1" shrinkToFit="1"/>
    </xf>
    <xf numFmtId="164" fontId="3" fillId="0" borderId="7" applyAlignment="1" pivotButton="0" quotePrefix="0" xfId="2">
      <alignment vertical="center"/>
    </xf>
    <xf numFmtId="164" fontId="3" fillId="0" borderId="7" applyAlignment="1" pivotButton="0" quotePrefix="0" xfId="2">
      <alignment horizontal="center" vertical="center"/>
    </xf>
    <xf numFmtId="165" fontId="6" fillId="0" borderId="7" applyAlignment="1" pivotButton="0" quotePrefix="0" xfId="0">
      <alignment vertical="center" wrapText="1"/>
    </xf>
    <xf numFmtId="164" fontId="6" fillId="0" borderId="6" applyAlignment="1" pivotButton="0" quotePrefix="0" xfId="2">
      <alignment horizontal="center" vertical="center" wrapText="1"/>
    </xf>
    <xf numFmtId="164" fontId="6" fillId="0" borderId="0" applyAlignment="1" pivotButton="0" quotePrefix="0" xfId="2">
      <alignment horizontal="center" vertical="center" wrapText="1" shrinkToFit="1"/>
    </xf>
    <xf numFmtId="164" fontId="9" fillId="0" borderId="0" applyAlignment="1" pivotButton="0" quotePrefix="0" xfId="2">
      <alignment horizontal="center" vertical="center" wrapText="1"/>
    </xf>
    <xf numFmtId="164" fontId="6" fillId="7" borderId="8" applyAlignment="1" pivotButton="0" quotePrefix="0" xfId="2">
      <alignment vertical="center" wrapText="1"/>
    </xf>
    <xf numFmtId="164" fontId="6" fillId="7" borderId="8" applyAlignment="1" pivotButton="0" quotePrefix="0" xfId="2">
      <alignment vertical="center" wrapText="1" shrinkToFit="1"/>
    </xf>
    <xf numFmtId="164" fontId="6" fillId="7" borderId="6" applyAlignment="1" pivotButton="0" quotePrefix="0" xfId="2">
      <alignment horizontal="center" vertical="center" wrapText="1" shrinkToFit="1"/>
    </xf>
    <xf numFmtId="164" fontId="3" fillId="7" borderId="8" applyAlignment="1" pivotButton="0" quotePrefix="0" xfId="2">
      <alignment vertical="center"/>
    </xf>
    <xf numFmtId="164" fontId="3" fillId="7" borderId="6" applyAlignment="1" pivotButton="0" quotePrefix="0" xfId="2">
      <alignment horizontal="center" vertical="center"/>
    </xf>
    <xf numFmtId="165" fontId="6" fillId="7" borderId="8" applyAlignment="1" pivotButton="0" quotePrefix="0" xfId="0">
      <alignment vertical="center" wrapText="1"/>
    </xf>
    <xf numFmtId="164" fontId="6" fillId="7" borderId="9" applyAlignment="1" pivotButton="0" quotePrefix="0" xfId="2">
      <alignment vertical="center" wrapText="1" shrinkToFit="1"/>
    </xf>
    <xf numFmtId="164" fontId="3" fillId="7" borderId="9" applyAlignment="1" pivotButton="0" quotePrefix="0" xfId="2">
      <alignment vertical="center"/>
    </xf>
    <xf numFmtId="165" fontId="6" fillId="7" borderId="9" applyAlignment="1" pivotButton="0" quotePrefix="0" xfId="0">
      <alignment vertical="center" wrapText="1"/>
    </xf>
    <xf numFmtId="164" fontId="6" fillId="7" borderId="7" applyAlignment="1" pivotButton="0" quotePrefix="0" xfId="2">
      <alignment vertical="center" wrapText="1" shrinkToFit="1"/>
    </xf>
    <xf numFmtId="166" fontId="6" fillId="0" borderId="8" applyAlignment="1" pivotButton="0" quotePrefix="0" xfId="1">
      <alignment vertical="center" wrapText="1"/>
    </xf>
    <xf numFmtId="164" fontId="6" fillId="0" borderId="9" applyAlignment="1" pivotButton="0" quotePrefix="0" xfId="2">
      <alignment vertical="center" wrapText="1"/>
    </xf>
    <xf numFmtId="164" fontId="6" fillId="0" borderId="7" applyAlignment="1" pivotButton="0" quotePrefix="0" xfId="2">
      <alignment vertical="center" wrapText="1"/>
    </xf>
    <xf numFmtId="166" fontId="6" fillId="8" borderId="6" applyAlignment="1" pivotButton="0" quotePrefix="0" xfId="1">
      <alignment horizontal="center" vertical="center" wrapText="1"/>
    </xf>
    <xf numFmtId="164" fontId="6" fillId="8" borderId="6" applyAlignment="1" pivotButton="0" quotePrefix="0" xfId="2">
      <alignment horizontal="center" vertical="center" wrapText="1"/>
    </xf>
    <xf numFmtId="164" fontId="3" fillId="8" borderId="6" applyAlignment="1" pivotButton="0" quotePrefix="0" xfId="2">
      <alignment horizontal="center" vertical="center"/>
    </xf>
    <xf numFmtId="164" fontId="6" fillId="8" borderId="6" applyAlignment="1" pivotButton="0" quotePrefix="0" xfId="2">
      <alignment horizontal="center" vertical="center" wrapText="1" shrinkToFit="1"/>
    </xf>
    <xf numFmtId="165" fontId="6" fillId="8" borderId="6" applyAlignment="1" pivotButton="0" quotePrefix="0" xfId="0">
      <alignment horizontal="center" vertical="center" wrapText="1"/>
    </xf>
    <xf numFmtId="166" fontId="6" fillId="7" borderId="8" applyAlignment="1" pivotButton="0" quotePrefix="0" xfId="1">
      <alignment vertical="center" wrapText="1"/>
    </xf>
    <xf numFmtId="164" fontId="6" fillId="7" borderId="6" applyAlignment="1" pivotButton="0" quotePrefix="0" xfId="2">
      <alignment horizontal="center" vertical="center" wrapText="1"/>
    </xf>
    <xf numFmtId="164" fontId="6" fillId="7" borderId="9" applyAlignment="1" pivotButton="0" quotePrefix="0" xfId="2">
      <alignment vertical="center" wrapText="1"/>
    </xf>
    <xf numFmtId="166" fontId="10" fillId="8" borderId="6" applyAlignment="1" pivotButton="0" quotePrefix="0" xfId="1">
      <alignment horizontal="center" vertical="center" wrapText="1"/>
    </xf>
    <xf numFmtId="164" fontId="10" fillId="8" borderId="6" applyAlignment="1" pivotButton="0" quotePrefix="0" xfId="2">
      <alignment horizontal="center" vertical="center" wrapText="1"/>
    </xf>
    <xf numFmtId="166" fontId="10" fillId="0" borderId="8" applyAlignment="1" pivotButton="0" quotePrefix="0" xfId="1">
      <alignment vertical="center" wrapText="1"/>
    </xf>
    <xf numFmtId="164" fontId="10" fillId="0" borderId="8" applyAlignment="1" pivotButton="0" quotePrefix="0" xfId="2">
      <alignment vertical="center" wrapText="1"/>
    </xf>
    <xf numFmtId="166" fontId="10" fillId="0" borderId="6" applyAlignment="1" pivotButton="0" quotePrefix="0" xfId="1">
      <alignment horizontal="center" vertical="center" wrapText="1"/>
    </xf>
    <xf numFmtId="164" fontId="10" fillId="0" borderId="6" applyAlignment="1" pivotButton="0" quotePrefix="0" xfId="2">
      <alignment horizontal="center" vertical="center" wrapText="1"/>
    </xf>
    <xf numFmtId="166" fontId="10" fillId="7" borderId="8" applyAlignment="1" pivotButton="0" quotePrefix="0" xfId="1">
      <alignment vertical="center" wrapText="1"/>
    </xf>
    <xf numFmtId="164" fontId="10" fillId="7" borderId="8" applyAlignment="1" pivotButton="0" quotePrefix="0" xfId="2">
      <alignment vertical="center" wrapText="1"/>
    </xf>
    <xf numFmtId="167" fontId="6" fillId="0" borderId="6" applyAlignment="1" pivotButton="0" quotePrefix="0" xfId="2">
      <alignment horizontal="center" vertical="center" wrapText="1" shrinkToFit="1"/>
    </xf>
    <xf numFmtId="165" fontId="6" fillId="9" borderId="8" applyAlignment="1" pivotButton="0" quotePrefix="0" xfId="3">
      <alignment vertical="center" wrapText="1"/>
    </xf>
    <xf numFmtId="164" fontId="6" fillId="9" borderId="8" applyAlignment="1" pivotButton="0" quotePrefix="0" xfId="2">
      <alignment vertical="center" wrapText="1"/>
    </xf>
    <xf numFmtId="164" fontId="6" fillId="9" borderId="8" applyAlignment="1" pivotButton="0" quotePrefix="0" xfId="2">
      <alignment vertical="center" wrapText="1" shrinkToFit="1"/>
    </xf>
    <xf numFmtId="164" fontId="6" fillId="9" borderId="6" applyAlignment="1" pivotButton="0" quotePrefix="0" xfId="2">
      <alignment horizontal="center" vertical="center" wrapText="1" shrinkToFit="1"/>
    </xf>
    <xf numFmtId="164" fontId="3" fillId="9" borderId="6" applyAlignment="1" pivotButton="0" quotePrefix="0" xfId="2">
      <alignment horizontal="center" vertical="center" wrapText="1"/>
    </xf>
    <xf numFmtId="164" fontId="3" fillId="9" borderId="6" applyAlignment="1" pivotButton="0" quotePrefix="0" xfId="2">
      <alignment vertical="center" wrapText="1"/>
    </xf>
    <xf numFmtId="164" fontId="12" fillId="7" borderId="9" applyAlignment="1" pivotButton="0" quotePrefix="0" xfId="5">
      <alignment vertical="center" wrapText="1" shrinkToFit="1"/>
    </xf>
    <xf numFmtId="164" fontId="3" fillId="7" borderId="6" applyAlignment="1" pivotButton="0" quotePrefix="0" xfId="2">
      <alignment horizontal="center" vertical="center" wrapText="1"/>
    </xf>
    <xf numFmtId="166" fontId="7" fillId="0" borderId="6" applyAlignment="1" pivotButton="0" quotePrefix="0" xfId="1">
      <alignment horizontal="center" vertical="center" wrapText="1"/>
    </xf>
    <xf numFmtId="166" fontId="7" fillId="7" borderId="6" applyAlignment="1" pivotButton="0" quotePrefix="0" xfId="1">
      <alignment vertical="center" wrapText="1"/>
    </xf>
    <xf numFmtId="164" fontId="3" fillId="7" borderId="9" applyAlignment="1" pivotButton="0" quotePrefix="0" xfId="2">
      <alignment vertical="center" wrapText="1"/>
    </xf>
    <xf numFmtId="168" fontId="7" fillId="0" borderId="8" applyAlignment="1" pivotButton="0" quotePrefix="0" xfId="1">
      <alignment vertical="center" wrapText="1"/>
    </xf>
    <xf numFmtId="168" fontId="7" fillId="0" borderId="6" applyAlignment="1" pivotButton="0" quotePrefix="0" xfId="1">
      <alignment vertical="center" wrapText="1"/>
    </xf>
    <xf numFmtId="168" fontId="7" fillId="0" borderId="6" applyAlignment="1" pivotButton="0" quotePrefix="0" xfId="1">
      <alignment horizontal="right" vertical="center" wrapText="1"/>
    </xf>
    <xf numFmtId="164" fontId="3" fillId="7" borderId="8" applyAlignment="1" pivotButton="0" quotePrefix="0" xfId="2">
      <alignment vertical="center" wrapText="1"/>
    </xf>
    <xf numFmtId="168" fontId="7" fillId="0" borderId="7" applyAlignment="1" pivotButton="0" quotePrefix="0" xfId="1">
      <alignment vertical="center" wrapText="1"/>
    </xf>
    <xf numFmtId="164" fontId="3" fillId="7" borderId="7" applyAlignment="1" pivotButton="0" quotePrefix="0" xfId="2">
      <alignment vertical="center" wrapText="1"/>
    </xf>
    <xf numFmtId="168" fontId="7" fillId="0" borderId="8" applyAlignment="1" pivotButton="0" quotePrefix="0" xfId="1">
      <alignment horizontal="right" vertical="center" wrapText="1"/>
    </xf>
    <xf numFmtId="164" fontId="3" fillId="7" borderId="6" applyAlignment="1" pivotButton="0" quotePrefix="0" xfId="2">
      <alignment vertical="center" wrapText="1"/>
    </xf>
    <xf numFmtId="166" fontId="7" fillId="0" borderId="6" applyAlignment="1" pivotButton="0" quotePrefix="1" xfId="1">
      <alignment horizontal="center" vertical="center" wrapText="1"/>
    </xf>
    <xf numFmtId="164" fontId="6" fillId="7" borderId="8" applyAlignment="1" pivotButton="0" quotePrefix="0" xfId="2">
      <alignment horizontal="center" vertical="center" wrapText="1" shrinkToFit="1"/>
    </xf>
    <xf numFmtId="164" fontId="3" fillId="7" borderId="8" applyAlignment="1" pivotButton="0" quotePrefix="0" xfId="2">
      <alignment horizontal="center" vertical="center" wrapText="1"/>
    </xf>
    <xf numFmtId="166" fontId="7" fillId="0" borderId="8" applyAlignment="1" pivotButton="0" quotePrefix="0" xfId="1">
      <alignment horizontal="center" vertical="center" wrapText="1"/>
    </xf>
    <xf numFmtId="166" fontId="7" fillId="0" borderId="8" applyAlignment="1" pivotButton="0" quotePrefix="1" xfId="1">
      <alignment horizontal="center" vertical="center" wrapText="1"/>
    </xf>
    <xf numFmtId="166" fontId="7" fillId="7" borderId="2" applyAlignment="1" pivotButton="0" quotePrefix="0" xfId="1">
      <alignment vertical="center" wrapText="1"/>
    </xf>
    <xf numFmtId="164" fontId="3" fillId="7" borderId="6" applyAlignment="1" pivotButton="0" quotePrefix="1" xfId="2">
      <alignment horizontal="center" vertical="center" wrapText="1"/>
    </xf>
    <xf numFmtId="166" fontId="7" fillId="0" borderId="6" applyAlignment="1" pivotButton="0" quotePrefix="0" xfId="1">
      <alignment horizontal="right" vertical="center" wrapText="1"/>
    </xf>
    <xf numFmtId="166" fontId="7" fillId="0" borderId="15" applyAlignment="1" pivotButton="0" quotePrefix="0" xfId="1">
      <alignment horizontal="right" vertical="center" wrapText="1"/>
    </xf>
    <xf numFmtId="169" fontId="7" fillId="0" borderId="6" applyAlignment="1" pivotButton="0" quotePrefix="0" xfId="0">
      <alignment horizontal="center" vertical="center" wrapText="1"/>
    </xf>
    <xf numFmtId="166" fontId="7" fillId="0" borderId="8" applyAlignment="1" pivotButton="0" quotePrefix="0" xfId="1">
      <alignment horizontal="right" vertical="center" wrapText="1"/>
    </xf>
    <xf numFmtId="169" fontId="7" fillId="10" borderId="16" applyAlignment="1" pivotButton="0" quotePrefix="1" xfId="0">
      <alignment horizontal="center" vertical="center" wrapText="1"/>
    </xf>
    <xf numFmtId="166" fontId="7" fillId="0" borderId="0" applyAlignment="1" pivotButton="0" quotePrefix="0" xfId="1">
      <alignment horizontal="right" vertical="center" wrapText="1"/>
    </xf>
    <xf numFmtId="166" fontId="7" fillId="0" borderId="8" applyAlignment="1" pivotButton="0" quotePrefix="0" xfId="1">
      <alignment vertical="center" wrapText="1"/>
    </xf>
    <xf numFmtId="166" fontId="7" fillId="0" borderId="9" applyAlignment="1" pivotButton="0" quotePrefix="0" xfId="1">
      <alignment vertical="center" wrapText="1"/>
    </xf>
    <xf numFmtId="166" fontId="7" fillId="0" borderId="7" applyAlignment="1" pivotButton="0" quotePrefix="0" xfId="1">
      <alignment vertical="center" wrapText="1"/>
    </xf>
    <xf numFmtId="166" fontId="7" fillId="11" borderId="17" applyAlignment="1" pivotButton="0" quotePrefix="0" xfId="0">
      <alignment horizontal="right" vertical="center" wrapText="1"/>
    </xf>
    <xf numFmtId="169" fontId="7" fillId="10" borderId="16" applyAlignment="1" pivotButton="0" quotePrefix="0" xfId="0">
      <alignment horizontal="center" vertical="center" wrapText="1"/>
    </xf>
    <xf numFmtId="169" fontId="7" fillId="0" borderId="8" applyAlignment="1" pivotButton="0" quotePrefix="1" xfId="1">
      <alignment horizontal="center" vertical="center" wrapText="1"/>
    </xf>
    <xf numFmtId="169" fontId="7" fillId="10" borderId="6" applyAlignment="1" pivotButton="0" quotePrefix="1" xfId="0">
      <alignment horizontal="center" vertical="center" wrapText="1"/>
    </xf>
    <xf numFmtId="169" fontId="7" fillId="0" borderId="6" applyAlignment="1" pivotButton="0" quotePrefix="1" xfId="1">
      <alignment horizontal="center" vertical="center" wrapText="1"/>
    </xf>
    <xf numFmtId="169" fontId="7" fillId="7" borderId="7" applyAlignment="1" pivotButton="0" quotePrefix="1" xfId="0">
      <alignment horizontal="center" vertical="center" wrapText="1"/>
    </xf>
    <xf numFmtId="169" fontId="7" fillId="7" borderId="8" applyAlignment="1" pivotButton="0" quotePrefix="1" xfId="0">
      <alignment vertical="center" wrapText="1"/>
    </xf>
    <xf numFmtId="169" fontId="7" fillId="10" borderId="18" applyAlignment="1" pivotButton="0" quotePrefix="0" xfId="0">
      <alignment vertical="center" wrapText="1"/>
    </xf>
    <xf numFmtId="169" fontId="7" fillId="7" borderId="6" applyAlignment="1" pivotButton="0" quotePrefix="1" xfId="0">
      <alignment horizontal="center" vertical="center" wrapText="1"/>
    </xf>
    <xf numFmtId="166" fontId="7" fillId="12" borderId="6" applyAlignment="1" pivotButton="0" quotePrefix="0" xfId="1">
      <alignment horizontal="right" vertical="center" wrapText="1"/>
    </xf>
    <xf numFmtId="0" fontId="0" fillId="0" borderId="0" applyAlignment="1" pivotButton="0" quotePrefix="0" xfId="0">
      <alignment wrapText="1"/>
    </xf>
    <xf numFmtId="0" fontId="4" fillId="0" borderId="8" applyAlignment="1" pivotButton="0" quotePrefix="0" xfId="0">
      <alignment horizontal="center" vertical="center"/>
    </xf>
    <xf numFmtId="0" fontId="0" fillId="0" borderId="9" pivotButton="0" quotePrefix="0" xfId="0"/>
    <xf numFmtId="0" fontId="5" fillId="0" borderId="8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0" fillId="0" borderId="7" pivotButton="0" quotePrefix="0" xfId="0"/>
    <xf numFmtId="0" fontId="5" fillId="0" borderId="6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wrapText="1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right" vertical="center"/>
    </xf>
    <xf numFmtId="0" fontId="4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4" fillId="2" borderId="6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4" fillId="3" borderId="6" applyAlignment="1" pivotButton="0" quotePrefix="0" xfId="0">
      <alignment horizontal="center" vertical="center" wrapText="1"/>
    </xf>
    <xf numFmtId="0" fontId="4" fillId="4" borderId="6" applyAlignment="1" pivotButton="0" quotePrefix="0" xfId="0">
      <alignment horizontal="center" vertical="center" wrapText="1"/>
    </xf>
    <xf numFmtId="0" fontId="4" fillId="4" borderId="6" applyAlignment="1" pivotButton="0" quotePrefix="0" xfId="0">
      <alignment horizontal="center" vertical="center"/>
    </xf>
    <xf numFmtId="0" fontId="4" fillId="7" borderId="8" applyAlignment="1" pivotButton="0" quotePrefix="0" xfId="0">
      <alignment horizontal="center" vertical="center"/>
    </xf>
    <xf numFmtId="0" fontId="5" fillId="7" borderId="8" applyAlignment="1" pivotButton="0" quotePrefix="0" xfId="0">
      <alignment horizontal="center" vertical="center"/>
    </xf>
    <xf numFmtId="0" fontId="3" fillId="0" borderId="13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6" applyAlignment="1" pivotButton="0" quotePrefix="0" xfId="0">
      <alignment horizontal="center" vertical="center" wrapText="1"/>
    </xf>
    <xf numFmtId="164" fontId="6" fillId="0" borderId="8" applyAlignment="1" pivotButton="0" quotePrefix="0" xfId="2">
      <alignment vertical="center" wrapText="1"/>
    </xf>
    <xf numFmtId="164" fontId="6" fillId="0" borderId="8" applyAlignment="1" pivotButton="0" quotePrefix="0" xfId="2">
      <alignment vertical="center" wrapText="1" shrinkToFit="1"/>
    </xf>
    <xf numFmtId="164" fontId="6" fillId="0" borderId="6" applyAlignment="1" pivotButton="0" quotePrefix="0" xfId="2">
      <alignment horizontal="center" vertical="center" wrapText="1" shrinkToFit="1"/>
    </xf>
    <xf numFmtId="164" fontId="3" fillId="0" borderId="8" applyAlignment="1" pivotButton="0" quotePrefix="0" xfId="2">
      <alignment vertical="center"/>
    </xf>
    <xf numFmtId="164" fontId="3" fillId="0" borderId="6" applyAlignment="1" pivotButton="0" quotePrefix="0" xfId="2">
      <alignment horizontal="center" vertical="center"/>
    </xf>
    <xf numFmtId="165" fontId="6" fillId="0" borderId="6" applyAlignment="1" pivotButton="0" quotePrefix="0" xfId="0">
      <alignment horizontal="center" vertical="center" wrapText="1"/>
    </xf>
    <xf numFmtId="164" fontId="6" fillId="0" borderId="9" applyAlignment="1" pivotButton="0" quotePrefix="0" xfId="2">
      <alignment vertical="center" wrapText="1" shrinkToFit="1"/>
    </xf>
    <xf numFmtId="164" fontId="3" fillId="0" borderId="9" applyAlignment="1" pivotButton="0" quotePrefix="0" xfId="2">
      <alignment vertical="center"/>
    </xf>
    <xf numFmtId="164" fontId="3" fillId="0" borderId="8" applyAlignment="1" pivotButton="0" quotePrefix="0" xfId="2">
      <alignment horizontal="center" vertical="center"/>
    </xf>
    <xf numFmtId="165" fontId="6" fillId="0" borderId="8" applyAlignment="1" pivotButton="0" quotePrefix="0" xfId="0">
      <alignment vertical="center" wrapText="1"/>
    </xf>
    <xf numFmtId="164" fontId="3" fillId="0" borderId="9" applyAlignment="1" pivotButton="0" quotePrefix="0" xfId="2">
      <alignment horizontal="center" vertical="center"/>
    </xf>
    <xf numFmtId="165" fontId="6" fillId="0" borderId="9" applyAlignment="1" pivotButton="0" quotePrefix="0" xfId="0">
      <alignment vertical="center" wrapText="1"/>
    </xf>
    <xf numFmtId="164" fontId="6" fillId="0" borderId="7" applyAlignment="1" pivotButton="0" quotePrefix="0" xfId="2">
      <alignment vertical="center" wrapText="1" shrinkToFit="1"/>
    </xf>
    <xf numFmtId="164" fontId="3" fillId="0" borderId="7" applyAlignment="1" pivotButton="0" quotePrefix="0" xfId="2">
      <alignment vertical="center"/>
    </xf>
    <xf numFmtId="164" fontId="3" fillId="0" borderId="7" applyAlignment="1" pivotButton="0" quotePrefix="0" xfId="2">
      <alignment horizontal="center" vertical="center"/>
    </xf>
    <xf numFmtId="165" fontId="6" fillId="0" borderId="7" applyAlignment="1" pivotButton="0" quotePrefix="0" xfId="0">
      <alignment vertical="center" wrapText="1"/>
    </xf>
    <xf numFmtId="164" fontId="6" fillId="0" borderId="6" applyAlignment="1" pivotButton="0" quotePrefix="0" xfId="2">
      <alignment horizontal="center" vertical="center" wrapText="1"/>
    </xf>
    <xf numFmtId="164" fontId="6" fillId="0" borderId="0" applyAlignment="1" pivotButton="0" quotePrefix="0" xfId="2">
      <alignment horizontal="center" vertical="center" wrapText="1" shrinkToFit="1"/>
    </xf>
    <xf numFmtId="164" fontId="9" fillId="0" borderId="0" applyAlignment="1" pivotButton="0" quotePrefix="0" xfId="2">
      <alignment horizontal="center" vertical="center" wrapText="1"/>
    </xf>
    <xf numFmtId="164" fontId="6" fillId="7" borderId="8" applyAlignment="1" pivotButton="0" quotePrefix="0" xfId="2">
      <alignment vertical="center" wrapText="1"/>
    </xf>
    <xf numFmtId="164" fontId="6" fillId="7" borderId="8" applyAlignment="1" pivotButton="0" quotePrefix="0" xfId="2">
      <alignment vertical="center" wrapText="1" shrinkToFit="1"/>
    </xf>
    <xf numFmtId="164" fontId="6" fillId="7" borderId="6" applyAlignment="1" pivotButton="0" quotePrefix="0" xfId="2">
      <alignment horizontal="center" vertical="center" wrapText="1" shrinkToFit="1"/>
    </xf>
    <xf numFmtId="164" fontId="3" fillId="7" borderId="8" applyAlignment="1" pivotButton="0" quotePrefix="0" xfId="2">
      <alignment vertical="center"/>
    </xf>
    <xf numFmtId="164" fontId="3" fillId="7" borderId="6" applyAlignment="1" pivotButton="0" quotePrefix="0" xfId="2">
      <alignment horizontal="center" vertical="center"/>
    </xf>
    <xf numFmtId="165" fontId="6" fillId="7" borderId="8" applyAlignment="1" pivotButton="0" quotePrefix="0" xfId="0">
      <alignment vertical="center" wrapText="1"/>
    </xf>
    <xf numFmtId="164" fontId="6" fillId="7" borderId="9" applyAlignment="1" pivotButton="0" quotePrefix="0" xfId="2">
      <alignment vertical="center" wrapText="1" shrinkToFit="1"/>
    </xf>
    <xf numFmtId="164" fontId="3" fillId="7" borderId="9" applyAlignment="1" pivotButton="0" quotePrefix="0" xfId="2">
      <alignment vertical="center"/>
    </xf>
    <xf numFmtId="165" fontId="6" fillId="7" borderId="9" applyAlignment="1" pivotButton="0" quotePrefix="0" xfId="0">
      <alignment vertical="center" wrapText="1"/>
    </xf>
    <xf numFmtId="164" fontId="6" fillId="7" borderId="7" applyAlignment="1" pivotButton="0" quotePrefix="0" xfId="2">
      <alignment vertical="center" wrapText="1" shrinkToFit="1"/>
    </xf>
    <xf numFmtId="166" fontId="6" fillId="0" borderId="8" applyAlignment="1" pivotButton="0" quotePrefix="0" xfId="1">
      <alignment vertical="center" wrapText="1"/>
    </xf>
    <xf numFmtId="164" fontId="6" fillId="0" borderId="9" applyAlignment="1" pivotButton="0" quotePrefix="0" xfId="2">
      <alignment vertical="center" wrapText="1"/>
    </xf>
    <xf numFmtId="164" fontId="6" fillId="0" borderId="7" applyAlignment="1" pivotButton="0" quotePrefix="0" xfId="2">
      <alignment vertical="center" wrapText="1"/>
    </xf>
    <xf numFmtId="166" fontId="6" fillId="8" borderId="6" applyAlignment="1" pivotButton="0" quotePrefix="0" xfId="1">
      <alignment horizontal="center" vertical="center" wrapText="1"/>
    </xf>
    <xf numFmtId="164" fontId="6" fillId="8" borderId="6" applyAlignment="1" pivotButton="0" quotePrefix="0" xfId="2">
      <alignment horizontal="center" vertical="center" wrapText="1"/>
    </xf>
    <xf numFmtId="164" fontId="3" fillId="8" borderId="6" applyAlignment="1" pivotButton="0" quotePrefix="0" xfId="2">
      <alignment horizontal="center" vertical="center"/>
    </xf>
    <xf numFmtId="164" fontId="6" fillId="8" borderId="6" applyAlignment="1" pivotButton="0" quotePrefix="0" xfId="2">
      <alignment horizontal="center" vertical="center" wrapText="1" shrinkToFit="1"/>
    </xf>
    <xf numFmtId="165" fontId="6" fillId="8" borderId="6" applyAlignment="1" pivotButton="0" quotePrefix="0" xfId="0">
      <alignment horizontal="center" vertical="center" wrapText="1"/>
    </xf>
    <xf numFmtId="166" fontId="6" fillId="7" borderId="8" applyAlignment="1" pivotButton="0" quotePrefix="0" xfId="1">
      <alignment vertical="center" wrapText="1"/>
    </xf>
    <xf numFmtId="164" fontId="6" fillId="7" borderId="6" applyAlignment="1" pivotButton="0" quotePrefix="0" xfId="2">
      <alignment horizontal="center" vertical="center" wrapText="1"/>
    </xf>
    <xf numFmtId="164" fontId="6" fillId="7" borderId="9" applyAlignment="1" pivotButton="0" quotePrefix="0" xfId="2">
      <alignment vertical="center" wrapText="1"/>
    </xf>
    <xf numFmtId="166" fontId="10" fillId="8" borderId="6" applyAlignment="1" pivotButton="0" quotePrefix="0" xfId="1">
      <alignment horizontal="center" vertical="center" wrapText="1"/>
    </xf>
    <xf numFmtId="164" fontId="10" fillId="8" borderId="6" applyAlignment="1" pivotButton="0" quotePrefix="0" xfId="2">
      <alignment horizontal="center" vertical="center" wrapText="1"/>
    </xf>
    <xf numFmtId="166" fontId="10" fillId="0" borderId="8" applyAlignment="1" pivotButton="0" quotePrefix="0" xfId="1">
      <alignment vertical="center" wrapText="1"/>
    </xf>
    <xf numFmtId="164" fontId="10" fillId="0" borderId="8" applyAlignment="1" pivotButton="0" quotePrefix="0" xfId="2">
      <alignment vertical="center" wrapText="1"/>
    </xf>
    <xf numFmtId="166" fontId="10" fillId="0" borderId="6" applyAlignment="1" pivotButton="0" quotePrefix="0" xfId="1">
      <alignment horizontal="center" vertical="center" wrapText="1"/>
    </xf>
    <xf numFmtId="164" fontId="10" fillId="0" borderId="6" applyAlignment="1" pivotButton="0" quotePrefix="0" xfId="2">
      <alignment horizontal="center" vertical="center" wrapText="1"/>
    </xf>
    <xf numFmtId="166" fontId="10" fillId="7" borderId="8" applyAlignment="1" pivotButton="0" quotePrefix="0" xfId="1">
      <alignment vertical="center" wrapText="1"/>
    </xf>
    <xf numFmtId="164" fontId="10" fillId="7" borderId="8" applyAlignment="1" pivotButton="0" quotePrefix="0" xfId="2">
      <alignment vertical="center" wrapText="1"/>
    </xf>
    <xf numFmtId="167" fontId="6" fillId="0" borderId="6" applyAlignment="1" pivotButton="0" quotePrefix="0" xfId="2">
      <alignment horizontal="center" vertical="center" wrapText="1" shrinkToFit="1"/>
    </xf>
    <xf numFmtId="165" fontId="6" fillId="9" borderId="8" applyAlignment="1" pivotButton="0" quotePrefix="0" xfId="3">
      <alignment vertical="center" wrapText="1"/>
    </xf>
    <xf numFmtId="164" fontId="6" fillId="9" borderId="8" applyAlignment="1" pivotButton="0" quotePrefix="0" xfId="2">
      <alignment vertical="center" wrapText="1"/>
    </xf>
    <xf numFmtId="164" fontId="6" fillId="9" borderId="8" applyAlignment="1" pivotButton="0" quotePrefix="0" xfId="2">
      <alignment vertical="center" wrapText="1" shrinkToFit="1"/>
    </xf>
    <xf numFmtId="164" fontId="6" fillId="9" borderId="6" applyAlignment="1" pivotButton="0" quotePrefix="0" xfId="2">
      <alignment horizontal="center" vertical="center" wrapText="1" shrinkToFit="1"/>
    </xf>
    <xf numFmtId="164" fontId="3" fillId="9" borderId="6" applyAlignment="1" pivotButton="0" quotePrefix="0" xfId="2">
      <alignment horizontal="center" vertical="center" wrapText="1"/>
    </xf>
    <xf numFmtId="164" fontId="3" fillId="9" borderId="6" applyAlignment="1" pivotButton="0" quotePrefix="0" xfId="2">
      <alignment vertical="center" wrapText="1"/>
    </xf>
    <xf numFmtId="164" fontId="12" fillId="7" borderId="9" applyAlignment="1" pivotButton="0" quotePrefix="0" xfId="5">
      <alignment vertical="center" wrapText="1" shrinkToFit="1"/>
    </xf>
    <xf numFmtId="164" fontId="3" fillId="7" borderId="6" applyAlignment="1" pivotButton="0" quotePrefix="0" xfId="2">
      <alignment horizontal="center" vertical="center" wrapText="1"/>
    </xf>
    <xf numFmtId="166" fontId="7" fillId="0" borderId="6" applyAlignment="1" pivotButton="0" quotePrefix="0" xfId="1">
      <alignment horizontal="center" vertical="center" wrapText="1"/>
    </xf>
    <xf numFmtId="166" fontId="7" fillId="7" borderId="6" applyAlignment="1" pivotButton="0" quotePrefix="0" xfId="1">
      <alignment vertical="center" wrapText="1"/>
    </xf>
    <xf numFmtId="164" fontId="3" fillId="7" borderId="9" applyAlignment="1" pivotButton="0" quotePrefix="0" xfId="2">
      <alignment vertical="center" wrapText="1"/>
    </xf>
    <xf numFmtId="168" fontId="7" fillId="0" borderId="8" applyAlignment="1" pivotButton="0" quotePrefix="0" xfId="1">
      <alignment vertical="center" wrapText="1"/>
    </xf>
    <xf numFmtId="168" fontId="7" fillId="0" borderId="6" applyAlignment="1" pivotButton="0" quotePrefix="0" xfId="1">
      <alignment vertical="center" wrapText="1"/>
    </xf>
    <xf numFmtId="168" fontId="7" fillId="0" borderId="6" applyAlignment="1" pivotButton="0" quotePrefix="0" xfId="1">
      <alignment horizontal="right" vertical="center" wrapText="1"/>
    </xf>
    <xf numFmtId="164" fontId="3" fillId="7" borderId="8" applyAlignment="1" pivotButton="0" quotePrefix="0" xfId="2">
      <alignment vertical="center" wrapText="1"/>
    </xf>
    <xf numFmtId="168" fontId="7" fillId="0" borderId="7" applyAlignment="1" pivotButton="0" quotePrefix="0" xfId="1">
      <alignment vertical="center" wrapText="1"/>
    </xf>
    <xf numFmtId="164" fontId="3" fillId="7" borderId="7" applyAlignment="1" pivotButton="0" quotePrefix="0" xfId="2">
      <alignment vertical="center" wrapText="1"/>
    </xf>
    <xf numFmtId="168" fontId="7" fillId="0" borderId="8" applyAlignment="1" pivotButton="0" quotePrefix="0" xfId="1">
      <alignment horizontal="right" vertical="center" wrapText="1"/>
    </xf>
    <xf numFmtId="164" fontId="3" fillId="7" borderId="6" applyAlignment="1" pivotButton="0" quotePrefix="0" xfId="2">
      <alignment vertical="center" wrapText="1"/>
    </xf>
    <xf numFmtId="166" fontId="7" fillId="0" borderId="6" applyAlignment="1" pivotButton="0" quotePrefix="1" xfId="1">
      <alignment horizontal="center" vertical="center" wrapText="1"/>
    </xf>
    <xf numFmtId="164" fontId="6" fillId="7" borderId="8" applyAlignment="1" pivotButton="0" quotePrefix="0" xfId="2">
      <alignment horizontal="center" vertical="center" wrapText="1" shrinkToFit="1"/>
    </xf>
    <xf numFmtId="164" fontId="3" fillId="7" borderId="8" applyAlignment="1" pivotButton="0" quotePrefix="0" xfId="2">
      <alignment horizontal="center" vertical="center" wrapText="1"/>
    </xf>
    <xf numFmtId="166" fontId="7" fillId="0" borderId="8" applyAlignment="1" pivotButton="0" quotePrefix="0" xfId="1">
      <alignment horizontal="center" vertical="center" wrapText="1"/>
    </xf>
    <xf numFmtId="166" fontId="7" fillId="0" borderId="8" applyAlignment="1" pivotButton="0" quotePrefix="1" xfId="1">
      <alignment horizontal="center" vertical="center" wrapText="1"/>
    </xf>
    <xf numFmtId="166" fontId="7" fillId="7" borderId="2" applyAlignment="1" pivotButton="0" quotePrefix="0" xfId="1">
      <alignment vertical="center" wrapText="1"/>
    </xf>
    <xf numFmtId="164" fontId="3" fillId="7" borderId="6" applyAlignment="1" pivotButton="0" quotePrefix="1" xfId="2">
      <alignment horizontal="center" vertical="center" wrapText="1"/>
    </xf>
    <xf numFmtId="166" fontId="7" fillId="0" borderId="6" applyAlignment="1" pivotButton="0" quotePrefix="0" xfId="1">
      <alignment horizontal="right" vertical="center" wrapText="1"/>
    </xf>
    <xf numFmtId="166" fontId="7" fillId="0" borderId="15" applyAlignment="1" pivotButton="0" quotePrefix="0" xfId="1">
      <alignment horizontal="right" vertical="center" wrapText="1"/>
    </xf>
    <xf numFmtId="169" fontId="7" fillId="0" borderId="6" applyAlignment="1" pivotButton="0" quotePrefix="0" xfId="0">
      <alignment horizontal="center" vertical="center" wrapText="1"/>
    </xf>
    <xf numFmtId="166" fontId="7" fillId="0" borderId="8" applyAlignment="1" pivotButton="0" quotePrefix="0" xfId="1">
      <alignment horizontal="right" vertical="center" wrapText="1"/>
    </xf>
    <xf numFmtId="169" fontId="7" fillId="10" borderId="16" applyAlignment="1" pivotButton="0" quotePrefix="1" xfId="0">
      <alignment horizontal="center" vertical="center" wrapText="1"/>
    </xf>
    <xf numFmtId="166" fontId="7" fillId="0" borderId="0" applyAlignment="1" pivotButton="0" quotePrefix="0" xfId="1">
      <alignment horizontal="right" vertical="center" wrapText="1"/>
    </xf>
    <xf numFmtId="166" fontId="7" fillId="0" borderId="8" applyAlignment="1" pivotButton="0" quotePrefix="0" xfId="1">
      <alignment vertical="center" wrapText="1"/>
    </xf>
    <xf numFmtId="166" fontId="7" fillId="0" borderId="9" applyAlignment="1" pivotButton="0" quotePrefix="0" xfId="1">
      <alignment vertical="center" wrapText="1"/>
    </xf>
    <xf numFmtId="166" fontId="7" fillId="0" borderId="7" applyAlignment="1" pivotButton="0" quotePrefix="0" xfId="1">
      <alignment vertical="center" wrapText="1"/>
    </xf>
    <xf numFmtId="166" fontId="7" fillId="11" borderId="17" applyAlignment="1" pivotButton="0" quotePrefix="0" xfId="0">
      <alignment horizontal="right" vertical="center" wrapText="1"/>
    </xf>
    <xf numFmtId="169" fontId="7" fillId="10" borderId="16" applyAlignment="1" pivotButton="0" quotePrefix="0" xfId="0">
      <alignment horizontal="center" vertical="center" wrapText="1"/>
    </xf>
    <xf numFmtId="169" fontId="7" fillId="0" borderId="8" applyAlignment="1" pivotButton="0" quotePrefix="1" xfId="1">
      <alignment horizontal="center" vertical="center" wrapText="1"/>
    </xf>
    <xf numFmtId="169" fontId="7" fillId="10" borderId="6" applyAlignment="1" pivotButton="0" quotePrefix="1" xfId="0">
      <alignment horizontal="center" vertical="center" wrapText="1"/>
    </xf>
    <xf numFmtId="169" fontId="7" fillId="0" borderId="6" applyAlignment="1" pivotButton="0" quotePrefix="1" xfId="1">
      <alignment horizontal="center" vertical="center" wrapText="1"/>
    </xf>
    <xf numFmtId="169" fontId="7" fillId="7" borderId="7" applyAlignment="1" pivotButton="0" quotePrefix="1" xfId="0">
      <alignment horizontal="center" vertical="center" wrapText="1"/>
    </xf>
    <xf numFmtId="169" fontId="7" fillId="7" borderId="8" applyAlignment="1" pivotButton="0" quotePrefix="1" xfId="0">
      <alignment vertical="center" wrapText="1"/>
    </xf>
    <xf numFmtId="169" fontId="7" fillId="10" borderId="18" applyAlignment="1" pivotButton="0" quotePrefix="0" xfId="0">
      <alignment vertical="center" wrapText="1"/>
    </xf>
    <xf numFmtId="169" fontId="7" fillId="7" borderId="6" applyAlignment="1" pivotButton="0" quotePrefix="1" xfId="0">
      <alignment horizontal="center" vertical="center" wrapText="1"/>
    </xf>
    <xf numFmtId="166" fontId="7" fillId="12" borderId="6" applyAlignment="1" pivotButton="0" quotePrefix="0" xfId="1">
      <alignment horizontal="right" vertical="center" wrapText="1"/>
    </xf>
  </cellXfs>
  <cellStyles count="6">
    <cellStyle name="Normal" xfId="0" builtinId="0"/>
    <cellStyle name="Vírgula" xfId="1" builtinId="3"/>
    <cellStyle name="Moeda" xfId="2" builtinId="4"/>
    <cellStyle name="Normal 2 2" xfId="3"/>
    <cellStyle name="Separador de milhares 2" xfId="4"/>
    <cellStyle name="Hiperlink" xfId="5" builtinId="8"/>
  </cellStyles>
  <dxfs count="1">
    <dxf>
      <font>
        <b val="1"/>
        <i val="1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15</col>
      <colOff>429349</colOff>
      <row>0</row>
      <rowOff>984782</rowOff>
    </to>
    <pic>
      <nvPicPr>
        <cNvPr id="2" name="Imagem 1"/>
        <cNvPicPr>
          <a:picLocks noChangeAspect="1"/>
        </cNvPicPr>
      </nvPicPr>
      <blipFill rotWithShape="1">
        <a:blip r:embed="rId1"/>
        <a:srcRect r="22104"/>
        <a:stretch>
          <a:fillRect/>
        </a:stretch>
      </blipFill>
      <spPr>
        <a:xfrm>
          <a:off x="0" y="0"/>
          <a:ext cx="10483826" cy="984782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L227"/>
  <sheetViews>
    <sheetView topLeftCell="P4" zoomScale="60" zoomScaleNormal="60" zoomScaleSheetLayoutView="70" workbookViewId="0">
      <pane ySplit="1" topLeftCell="A5" activePane="bottomLeft" state="frozen"/>
      <selection activeCell="A4" sqref="A4"/>
      <selection pane="bottomLeft" activeCell="T5" sqref="T5"/>
    </sheetView>
  </sheetViews>
  <sheetFormatPr baseColWidth="8" defaultRowHeight="12.75"/>
  <cols>
    <col width="5.5" bestFit="1" customWidth="1" style="230" min="1" max="1"/>
    <col width="29.5" customWidth="1" style="230" min="2" max="2"/>
    <col hidden="1" width="21" customWidth="1" style="230" min="3" max="3"/>
    <col width="12.33203125" customWidth="1" style="230" min="4" max="4"/>
    <col hidden="1" width="10.6640625" customWidth="1" style="231" min="5" max="5"/>
    <col width="15.1640625" customWidth="1" style="230" min="6" max="6"/>
    <col hidden="1" width="16.5" customWidth="1" style="230" min="7" max="7"/>
    <col hidden="1" width="14.83203125" customWidth="1" style="230" min="8" max="8"/>
    <col width="15.6640625" customWidth="1" style="230" min="9" max="9"/>
    <col width="17.1640625" customWidth="1" style="231" min="10" max="10"/>
    <col width="15.83203125" customWidth="1" style="231" min="11" max="11"/>
    <col width="16.1640625" customWidth="1" style="231" min="12" max="12"/>
    <col width="16" customWidth="1" style="231" min="13" max="13"/>
    <col width="15.83203125" customWidth="1" style="231" min="14" max="14"/>
    <col width="16.6640625" customWidth="1" style="231" min="15" max="16"/>
    <col width="20.1640625" customWidth="1" style="231" min="17" max="17"/>
    <col width="15.83203125" customWidth="1" style="230" min="18" max="18"/>
    <col hidden="1" width="17.83203125" customWidth="1" style="230" min="19" max="19"/>
    <col width="18" customWidth="1" style="230" min="20" max="24"/>
    <col hidden="1" width="21.83203125" customWidth="1" style="232" min="25" max="25"/>
    <col hidden="1" width="12.83203125" customWidth="1" style="232" min="26" max="26"/>
    <col hidden="1" width="10.6640625" customWidth="1" style="232" min="27" max="27"/>
    <col hidden="1" width="20.83203125" customWidth="1" style="232" min="28" max="28"/>
    <col hidden="1" width="24" customWidth="1" style="232" min="29" max="29"/>
    <col hidden="1" width="11.1640625" customWidth="1" style="232" min="30" max="30"/>
    <col width="15.1640625" customWidth="1" style="231" min="31" max="31"/>
    <col width="15.83203125" customWidth="1" style="230" min="32" max="32"/>
    <col width="34.5" bestFit="1" customWidth="1" style="230" min="33" max="33"/>
    <col width="9.33203125" customWidth="1" style="230" min="34" max="35"/>
    <col width="9.33203125" customWidth="1" style="230" min="36" max="16384"/>
  </cols>
  <sheetData>
    <row r="1" ht="81.75" customHeight="1">
      <c r="A1" s="229" t="inlineStr">
        <is>
          <t>MANAUS/AM, 20 DE JULHO DE 2022</t>
        </is>
      </c>
    </row>
    <row r="2" ht="22.5" customHeight="1">
      <c r="A2" s="233" t="inlineStr">
        <is>
          <t>CONTROLE DE OBRAS - SEMINF 2015</t>
        </is>
      </c>
      <c r="B2" s="234" t="n"/>
      <c r="C2" s="234" t="n"/>
      <c r="D2" s="234" t="n"/>
      <c r="E2" s="234" t="n"/>
      <c r="F2" s="234" t="n"/>
      <c r="G2" s="234" t="n"/>
      <c r="H2" s="234" t="n"/>
      <c r="I2" s="234" t="n"/>
      <c r="J2" s="234" t="n"/>
      <c r="K2" s="234" t="n"/>
      <c r="L2" s="234" t="n"/>
      <c r="M2" s="234" t="n"/>
      <c r="N2" s="234" t="n"/>
      <c r="O2" s="234" t="n"/>
      <c r="P2" s="234" t="n"/>
      <c r="Q2" s="234" t="n"/>
      <c r="R2" s="234" t="n"/>
      <c r="S2" s="234" t="n"/>
      <c r="T2" s="234" t="n"/>
      <c r="U2" s="234" t="n"/>
      <c r="V2" s="234" t="n"/>
      <c r="W2" s="234" t="n"/>
      <c r="X2" s="234" t="n"/>
      <c r="Y2" s="234" t="n"/>
      <c r="Z2" s="234" t="n"/>
      <c r="AA2" s="234" t="n"/>
      <c r="AB2" s="234" t="n"/>
      <c r="AC2" s="234" t="n"/>
      <c r="AD2" s="234" t="n"/>
      <c r="AE2" s="234" t="n"/>
      <c r="AF2" s="234" t="n"/>
    </row>
    <row r="3" ht="39" customHeight="1">
      <c r="A3" s="1" t="n"/>
      <c r="B3" s="235" t="inlineStr">
        <is>
          <t>INFORMAÇÕES DO CONTRATO</t>
        </is>
      </c>
      <c r="C3" s="236" t="n"/>
      <c r="D3" s="236" t="n"/>
      <c r="E3" s="236" t="n"/>
      <c r="F3" s="236" t="n"/>
      <c r="G3" s="236" t="n"/>
      <c r="H3" s="237" t="n"/>
      <c r="I3" s="238" t="inlineStr">
        <is>
          <t>FINANCEIRO</t>
        </is>
      </c>
      <c r="J3" s="236" t="n"/>
      <c r="K3" s="236" t="n"/>
      <c r="L3" s="236" t="n"/>
      <c r="M3" s="236" t="n"/>
      <c r="N3" s="236" t="n"/>
      <c r="O3" s="236" t="n"/>
      <c r="P3" s="236" t="n"/>
      <c r="Q3" s="236" t="n"/>
      <c r="R3" s="236" t="n"/>
      <c r="S3" s="237" t="n"/>
      <c r="T3" s="238" t="inlineStr">
        <is>
          <t>CONTÁBIL</t>
        </is>
      </c>
      <c r="U3" s="236" t="n"/>
      <c r="V3" s="236" t="n"/>
      <c r="W3" s="236" t="n"/>
      <c r="X3" s="237" t="n"/>
      <c r="Y3" s="239" t="inlineStr">
        <is>
          <t>PRAZO</t>
        </is>
      </c>
      <c r="Z3" s="236" t="n"/>
      <c r="AA3" s="236" t="n"/>
      <c r="AB3" s="236" t="n"/>
      <c r="AC3" s="237" t="n"/>
      <c r="AD3" s="240" t="inlineStr">
        <is>
          <t>PROCESSO</t>
        </is>
      </c>
      <c r="AE3" s="236" t="n"/>
      <c r="AF3" s="237" t="n"/>
    </row>
    <row r="4" ht="51" customFormat="1" customHeight="1" s="6">
      <c r="A4" s="2" t="inlineStr">
        <is>
          <t>ITEM</t>
        </is>
      </c>
      <c r="B4" s="3" t="inlineStr">
        <is>
          <t>OBJETO</t>
        </is>
      </c>
      <c r="C4" s="3" t="inlineStr">
        <is>
          <t>ENDEREÇO</t>
        </is>
      </c>
      <c r="D4" s="4" t="inlineStr">
        <is>
          <t>CONTRATO N°</t>
        </is>
      </c>
      <c r="E4" s="3" t="inlineStr">
        <is>
          <t>ORIGEM</t>
        </is>
      </c>
      <c r="F4" s="3" t="inlineStr">
        <is>
          <t>EMPRESA</t>
        </is>
      </c>
      <c r="G4" s="3" t="inlineStr">
        <is>
          <t>ENG.° FISCAL</t>
        </is>
      </c>
      <c r="H4" s="4" t="inlineStr">
        <is>
          <t xml:space="preserve">PORTARIA DE NOMEAÇÃO </t>
        </is>
      </c>
      <c r="I4" s="238" t="inlineStr">
        <is>
          <t>INDENIZAÇÃO</t>
        </is>
      </c>
      <c r="J4" s="238" t="inlineStr">
        <is>
          <t>VALOR DO CONTRATO (R$)</t>
        </is>
      </c>
      <c r="K4" s="238" t="inlineStr">
        <is>
          <t>REDUÇÃO DO VALOR DO CONTRATO (R$)</t>
        </is>
      </c>
      <c r="L4" s="238" t="inlineStr">
        <is>
          <t>VALOR DE ADITIVO (R$)</t>
        </is>
      </c>
      <c r="M4" s="238" t="inlineStr">
        <is>
          <t>VALOR EMPENHADO (R$)</t>
        </is>
      </c>
      <c r="N4" s="238" t="inlineStr">
        <is>
          <t>VALOR ANULADO (R$)</t>
        </is>
      </c>
      <c r="O4" s="238" t="inlineStr">
        <is>
          <t>VALOR TOTAL (R$)</t>
        </is>
      </c>
      <c r="P4" s="238" t="inlineStr">
        <is>
          <t>NOTA FISCAL</t>
        </is>
      </c>
      <c r="Q4" s="5" t="inlineStr">
        <is>
          <t>MEDIÇÕES</t>
        </is>
      </c>
      <c r="R4" s="238" t="inlineStr">
        <is>
          <t>VALOR FATURADO (R$)</t>
        </is>
      </c>
      <c r="S4" s="238" t="inlineStr">
        <is>
          <t>SALDO A FATURAR (R$)</t>
        </is>
      </c>
      <c r="T4" s="238" t="inlineStr">
        <is>
          <t>EMPENHO</t>
        </is>
      </c>
      <c r="U4" s="238" t="inlineStr">
        <is>
          <t>UNIDADE ORÇAMENTARIA</t>
        </is>
      </c>
      <c r="V4" s="238" t="inlineStr">
        <is>
          <t>PROGRAMA DE TRABALHO</t>
        </is>
      </c>
      <c r="W4" s="238" t="inlineStr">
        <is>
          <t>FONTE DE RECURSO</t>
        </is>
      </c>
      <c r="X4" s="238" t="inlineStr">
        <is>
          <t>NATUREZA DESPESA</t>
        </is>
      </c>
      <c r="Y4" s="239" t="inlineStr">
        <is>
          <t>PRAZO DO CONTRATO (DIAS)</t>
        </is>
      </c>
      <c r="Z4" s="239" t="inlineStr">
        <is>
          <t>ADITIVO DE PRAZO (DIAS)</t>
        </is>
      </c>
      <c r="AA4" s="239" t="inlineStr">
        <is>
          <t>PRAZO TOTAL (DIAS)</t>
        </is>
      </c>
      <c r="AB4" s="240" t="inlineStr">
        <is>
          <t xml:space="preserve">INICIO </t>
        </is>
      </c>
      <c r="AC4" s="240" t="inlineStr">
        <is>
          <t>TERMINO</t>
        </is>
      </c>
      <c r="AD4" s="239" t="inlineStr">
        <is>
          <t>SITUAÇÃO DA OBRA</t>
        </is>
      </c>
      <c r="AE4" s="239" t="inlineStr">
        <is>
          <t>SIGED/PROTUS</t>
        </is>
      </c>
    </row>
    <row r="5" ht="30" customFormat="1" customHeight="1" s="15">
      <c r="A5" s="225" t="n">
        <v>1</v>
      </c>
      <c r="B5" s="7" t="inlineStr">
        <is>
          <t>REVITALIZAÇÃO DA ORLA MANAUS MODERNA, MANAUS / AM.</t>
        </is>
      </c>
      <c r="C5" s="7" t="n"/>
      <c r="D5" s="7" t="inlineStr">
        <is>
          <t>005/2015</t>
        </is>
      </c>
      <c r="E5" s="7" t="inlineStr">
        <is>
          <t>SEMINF</t>
        </is>
      </c>
      <c r="F5" s="7" t="inlineStr">
        <is>
          <t>CONSTRUTORA TERRA ANDINA LTDA.</t>
        </is>
      </c>
      <c r="G5" s="7" t="inlineStr">
        <is>
          <t>ENGº CIVIL JOSÉ AUGUSTO CARVALHO SENA</t>
        </is>
      </c>
      <c r="H5" s="7" t="inlineStr">
        <is>
          <t>017/2015 GSS/SEMINF</t>
        </is>
      </c>
      <c r="I5" s="246" t="n"/>
      <c r="J5" s="247" t="n">
        <v>955231.29</v>
      </c>
      <c r="K5" s="247" t="n">
        <v>20428.4</v>
      </c>
      <c r="L5" s="247" t="n"/>
      <c r="M5" s="248" t="n">
        <v>832235.71</v>
      </c>
      <c r="N5" s="248" t="n"/>
      <c r="O5" s="249" t="n"/>
      <c r="P5" s="250" t="n"/>
      <c r="Q5" s="8" t="n"/>
      <c r="R5" s="248" t="n"/>
      <c r="S5" s="249">
        <f>J5-K5-#REF!-#REF!-#REF!</f>
        <v/>
      </c>
      <c r="T5" s="250" t="inlineStr">
        <is>
          <t>2015NE00224</t>
        </is>
      </c>
      <c r="U5" s="9" t="inlineStr">
        <is>
          <t>27100</t>
        </is>
      </c>
      <c r="V5" s="9" t="inlineStr">
        <is>
          <t>15451106112110000</t>
        </is>
      </c>
      <c r="W5" s="9" t="inlineStr">
        <is>
          <t>06900245</t>
        </is>
      </c>
      <c r="X5" s="9" t="inlineStr">
        <is>
          <t>44905117</t>
        </is>
      </c>
      <c r="Y5" s="10" t="n">
        <v>180</v>
      </c>
      <c r="Z5" s="10" t="n"/>
      <c r="AA5" s="10">
        <f>SUM(Y5+Z5)</f>
        <v/>
      </c>
      <c r="AB5" s="251" t="n">
        <v>42026</v>
      </c>
      <c r="AC5" s="251" t="n">
        <v>43017</v>
      </c>
      <c r="AD5" s="11" t="n"/>
      <c r="AE5" s="12" t="inlineStr">
        <is>
          <t>2015/17428/17504/00006</t>
        </is>
      </c>
      <c r="AF5" s="13" t="n"/>
      <c r="AG5" s="14" t="n"/>
    </row>
    <row r="6" ht="30" customFormat="1" customHeight="1" s="15">
      <c r="A6" s="224" t="n"/>
      <c r="B6" s="7" t="inlineStr">
        <is>
          <t>REVITALIZAÇÃO DA ORLA MANAUS MODERNA, MANAUS / AM.</t>
        </is>
      </c>
      <c r="C6" s="7" t="n"/>
      <c r="D6" s="7" t="inlineStr">
        <is>
          <t>005/2015</t>
        </is>
      </c>
      <c r="E6" s="7" t="inlineStr">
        <is>
          <t>SEMINF</t>
        </is>
      </c>
      <c r="F6" s="7" t="inlineStr">
        <is>
          <t>CONSTRUTORA TERRA ANDINA LTDA.</t>
        </is>
      </c>
      <c r="G6" s="7" t="inlineStr">
        <is>
          <t>ENGº CIVIL JOSÉ AUGUSTO CARVALHO SENA</t>
        </is>
      </c>
      <c r="H6" s="7" t="inlineStr">
        <is>
          <t>017/2015 GSS/SEMINF</t>
        </is>
      </c>
      <c r="I6" s="246" t="n"/>
      <c r="J6" s="247" t="n">
        <v>955231.29</v>
      </c>
      <c r="K6" s="247" t="n">
        <v>20428.4</v>
      </c>
      <c r="L6" s="252" t="n"/>
      <c r="M6" s="248" t="n">
        <v>122995.58</v>
      </c>
      <c r="N6" s="248" t="n"/>
      <c r="O6" s="253" t="n"/>
      <c r="P6" s="250" t="n"/>
      <c r="Q6" s="8" t="n"/>
      <c r="R6" s="248" t="n"/>
      <c r="S6" s="253" t="n"/>
      <c r="T6" s="250" t="inlineStr">
        <is>
          <t>2015NE00242</t>
        </is>
      </c>
      <c r="U6" s="9" t="inlineStr">
        <is>
          <t>27100</t>
        </is>
      </c>
      <c r="V6" s="9" t="inlineStr">
        <is>
          <t>15451106112110000</t>
        </is>
      </c>
      <c r="W6" s="9" t="inlineStr">
        <is>
          <t>02910265</t>
        </is>
      </c>
      <c r="X6" s="9" t="inlineStr">
        <is>
          <t>44905117</t>
        </is>
      </c>
      <c r="Y6" s="10" t="n"/>
      <c r="Z6" s="10" t="n"/>
      <c r="AA6" s="10" t="n"/>
      <c r="AB6" s="251" t="n"/>
      <c r="AC6" s="251" t="n"/>
      <c r="AD6" s="11" t="n"/>
      <c r="AE6" s="16" t="n"/>
      <c r="AF6" s="17" t="n"/>
      <c r="AG6" s="14" t="n"/>
    </row>
    <row r="7" ht="30" customFormat="1" customHeight="1" s="15">
      <c r="A7" s="224" t="n"/>
      <c r="B7" s="7" t="inlineStr">
        <is>
          <t>REVITALIZAÇÃO DA ORLA MANAUS MODERNA, MANAUS / AM.</t>
        </is>
      </c>
      <c r="C7" s="7" t="n"/>
      <c r="D7" s="7" t="inlineStr">
        <is>
          <t>005/2015</t>
        </is>
      </c>
      <c r="E7" s="7" t="inlineStr">
        <is>
          <t>SEMINF</t>
        </is>
      </c>
      <c r="F7" s="7" t="inlineStr">
        <is>
          <t>CONSTRUTORA TERRA ANDINA LTDA.</t>
        </is>
      </c>
      <c r="G7" s="7" t="inlineStr">
        <is>
          <t>ENGº CIVIL JOSÉ AUGUSTO CARVALHO SENA</t>
        </is>
      </c>
      <c r="H7" s="7" t="inlineStr">
        <is>
          <t>017/2015 GSS/SEMINF</t>
        </is>
      </c>
      <c r="I7" s="246" t="n"/>
      <c r="J7" s="247" t="n">
        <v>955231.29</v>
      </c>
      <c r="K7" s="247" t="n">
        <v>20428.4</v>
      </c>
      <c r="L7" s="252" t="n"/>
      <c r="M7" s="248" t="n"/>
      <c r="N7" s="248" t="n">
        <v>832235.71</v>
      </c>
      <c r="O7" s="253" t="n"/>
      <c r="P7" s="250" t="n"/>
      <c r="Q7" s="8" t="n"/>
      <c r="R7" s="248" t="n"/>
      <c r="S7" s="253" t="n"/>
      <c r="T7" s="250" t="inlineStr">
        <is>
          <t>2015NE02017</t>
        </is>
      </c>
      <c r="U7" s="9" t="inlineStr">
        <is>
          <t>27100</t>
        </is>
      </c>
      <c r="V7" s="9" t="inlineStr">
        <is>
          <t>15451106112110000</t>
        </is>
      </c>
      <c r="W7" s="9" t="inlineStr">
        <is>
          <t>06900245</t>
        </is>
      </c>
      <c r="X7" s="9" t="inlineStr">
        <is>
          <t>44905117</t>
        </is>
      </c>
      <c r="Y7" s="10" t="n"/>
      <c r="Z7" s="10" t="n"/>
      <c r="AA7" s="10" t="n"/>
      <c r="AB7" s="251" t="n"/>
      <c r="AC7" s="251" t="n"/>
      <c r="AD7" s="11" t="n"/>
      <c r="AE7" s="16" t="n"/>
      <c r="AF7" s="17" t="n"/>
      <c r="AG7" s="14" t="n"/>
    </row>
    <row r="8" ht="30" customFormat="1" customHeight="1" s="15">
      <c r="A8" s="224" t="n"/>
      <c r="B8" s="7" t="inlineStr">
        <is>
          <t>REVITALIZAÇÃO DA ORLA MANAUS MODERNA, MANAUS / AM.</t>
        </is>
      </c>
      <c r="C8" s="7" t="n"/>
      <c r="D8" s="7" t="inlineStr">
        <is>
          <t>005/2015</t>
        </is>
      </c>
      <c r="E8" s="7" t="inlineStr">
        <is>
          <t>SEMINF</t>
        </is>
      </c>
      <c r="F8" s="7" t="inlineStr">
        <is>
          <t>CONSTRUTORA TERRA ANDINA LTDA.</t>
        </is>
      </c>
      <c r="G8" s="7" t="inlineStr">
        <is>
          <t>ENGº CIVIL JOSÉ AUGUSTO CARVALHO SENA</t>
        </is>
      </c>
      <c r="H8" s="7" t="inlineStr">
        <is>
          <t>017/2015 GSS/SEMINF</t>
        </is>
      </c>
      <c r="I8" s="246" t="n"/>
      <c r="J8" s="247" t="n">
        <v>955231.29</v>
      </c>
      <c r="K8" s="247" t="n">
        <v>20428.4</v>
      </c>
      <c r="L8" s="252" t="n"/>
      <c r="M8" s="248" t="n"/>
      <c r="N8" s="248" t="n">
        <v>122995.58</v>
      </c>
      <c r="O8" s="253" t="n"/>
      <c r="P8" s="250" t="n"/>
      <c r="Q8" s="8" t="n"/>
      <c r="R8" s="248" t="n"/>
      <c r="S8" s="253" t="n"/>
      <c r="T8" s="250" t="inlineStr">
        <is>
          <t>2015NE02109</t>
        </is>
      </c>
      <c r="U8" s="9" t="inlineStr">
        <is>
          <t>27100</t>
        </is>
      </c>
      <c r="V8" s="9" t="inlineStr">
        <is>
          <t>15451106112110000</t>
        </is>
      </c>
      <c r="W8" s="9" t="inlineStr">
        <is>
          <t>02910265</t>
        </is>
      </c>
      <c r="X8" s="9" t="inlineStr">
        <is>
          <t>44905117</t>
        </is>
      </c>
      <c r="Y8" s="10" t="n"/>
      <c r="Z8" s="10" t="n"/>
      <c r="AA8" s="10" t="n"/>
      <c r="AB8" s="251" t="n"/>
      <c r="AC8" s="251" t="n"/>
      <c r="AD8" s="11" t="n"/>
      <c r="AE8" s="16" t="n"/>
      <c r="AF8" s="17" t="n"/>
      <c r="AG8" s="14" t="n"/>
    </row>
    <row r="9" ht="46.5" customFormat="1" customHeight="1" s="15">
      <c r="A9" s="226" t="n">
        <v>2</v>
      </c>
      <c r="B9" s="7" t="inlineStr">
        <is>
          <t>CONSTRUÇÃO DE PONTE EM CONCRETO ARMADO NA RUA HENOCH REIS - BAIRRO DA PAZ, EM MANAUS / AM.</t>
        </is>
      </c>
      <c r="C9" s="7" t="inlineStr">
        <is>
          <t>RUA HENOCH REIS - BAIRRO DA PAZ, EM MANAUS / AM.</t>
        </is>
      </c>
      <c r="D9" s="7" t="inlineStr">
        <is>
          <t>006/2015</t>
        </is>
      </c>
      <c r="E9" s="7" t="inlineStr">
        <is>
          <t>SEMINF</t>
        </is>
      </c>
      <c r="F9" s="7" t="inlineStr">
        <is>
          <t>J. NASSER ENGENHARIA LTDA.</t>
        </is>
      </c>
      <c r="G9" s="7" t="inlineStr">
        <is>
          <t>ENG.º CIVIS EDMILSON PINHEIRO LEAO OU TABAJARA RAMOS DIAS FERREIRA JÚNIOR.</t>
        </is>
      </c>
      <c r="H9" s="7" t="inlineStr">
        <is>
          <t>024/2015 GSS/SEMINF</t>
        </is>
      </c>
      <c r="I9" s="246" t="n"/>
      <c r="J9" s="247" t="n">
        <v>1821745.69</v>
      </c>
      <c r="K9" s="247" t="n"/>
      <c r="L9" s="247" t="n"/>
      <c r="M9" s="247" t="n">
        <v>1821745.69</v>
      </c>
      <c r="N9" s="247" t="n"/>
      <c r="O9" s="249">
        <f>SUM(M9-N9)</f>
        <v/>
      </c>
      <c r="P9" s="254" t="n"/>
      <c r="Q9" s="8" t="inlineStr">
        <is>
          <t>1ª MEDIÇÃO</t>
        </is>
      </c>
      <c r="R9" s="248" t="n">
        <v>469625.39</v>
      </c>
      <c r="S9" s="249">
        <f>J9-R9-R10-R11</f>
        <v/>
      </c>
      <c r="T9" s="249" t="inlineStr">
        <is>
          <t>2015NE00317</t>
        </is>
      </c>
      <c r="U9" s="18" t="inlineStr">
        <is>
          <t>27100</t>
        </is>
      </c>
      <c r="V9" s="18" t="inlineStr">
        <is>
          <t>15451106010840000</t>
        </is>
      </c>
      <c r="W9" s="18" t="inlineStr">
        <is>
          <t>02910265</t>
        </is>
      </c>
      <c r="X9" s="18" t="inlineStr">
        <is>
          <t>44905117</t>
        </is>
      </c>
      <c r="Y9" s="19" t="n">
        <v>90</v>
      </c>
      <c r="Z9" s="19" t="n"/>
      <c r="AA9" s="19">
        <f>SUM(Y9+Z9)</f>
        <v/>
      </c>
      <c r="AB9" s="255" t="n">
        <v>42073</v>
      </c>
      <c r="AC9" s="255" t="n">
        <v>42184</v>
      </c>
      <c r="AD9" s="20" t="n"/>
      <c r="AE9" s="21" t="inlineStr">
        <is>
          <t>2014/17428/17509/00012</t>
        </is>
      </c>
      <c r="AF9" s="22" t="n"/>
      <c r="AG9" s="14" t="n"/>
    </row>
    <row r="10" ht="36.75" customFormat="1" customHeight="1" s="15">
      <c r="A10" s="224" t="n"/>
      <c r="B10" s="7" t="inlineStr">
        <is>
          <t>CONSTRUÇÃO DE PONTE EM CONCRETO ARMADO NA RUA HENOCH REIS - BAIRRO DA PAZ, EM MANAUS / AM.</t>
        </is>
      </c>
      <c r="C10" s="7" t="inlineStr">
        <is>
          <t>RUA HENOCH REIS - BAIRRO DA PAZ, EM MANAUS / AM.</t>
        </is>
      </c>
      <c r="D10" s="7" t="inlineStr">
        <is>
          <t>006/2015</t>
        </is>
      </c>
      <c r="E10" s="7" t="inlineStr">
        <is>
          <t>SEMINF</t>
        </is>
      </c>
      <c r="F10" s="7" t="inlineStr">
        <is>
          <t>J. NASSER ENGENHARIA LTDA.</t>
        </is>
      </c>
      <c r="G10" s="7" t="inlineStr">
        <is>
          <t>ENG.º CIVIS EDMILSON PINHEIRO LEAO OU TABAJARA RAMOS DIAS FERREIRA JÚNIOR.</t>
        </is>
      </c>
      <c r="H10" s="7" t="inlineStr">
        <is>
          <t>024/2015 GSS/SEMINF</t>
        </is>
      </c>
      <c r="I10" s="246" t="n"/>
      <c r="J10" s="247" t="n">
        <v>1821745.69</v>
      </c>
      <c r="K10" s="247" t="n"/>
      <c r="L10" s="252" t="n"/>
      <c r="M10" s="252" t="n"/>
      <c r="N10" s="252" t="n"/>
      <c r="O10" s="253" t="n"/>
      <c r="P10" s="256" t="n"/>
      <c r="Q10" s="8" t="inlineStr">
        <is>
          <t>2ª MEDIÇÃO</t>
        </is>
      </c>
      <c r="R10" s="248" t="n">
        <v>650934.77</v>
      </c>
      <c r="S10" s="253" t="n"/>
      <c r="T10" s="249" t="inlineStr">
        <is>
          <t>2015NE00317</t>
        </is>
      </c>
      <c r="U10" s="18" t="inlineStr">
        <is>
          <t>27100</t>
        </is>
      </c>
      <c r="V10" s="18" t="inlineStr">
        <is>
          <t>15451106010840000</t>
        </is>
      </c>
      <c r="W10" s="18" t="inlineStr">
        <is>
          <t>02910265</t>
        </is>
      </c>
      <c r="X10" s="18" t="inlineStr">
        <is>
          <t>44905117</t>
        </is>
      </c>
      <c r="Y10" s="23" t="n"/>
      <c r="Z10" s="23" t="n"/>
      <c r="AA10" s="23" t="n"/>
      <c r="AB10" s="257" t="n"/>
      <c r="AC10" s="257" t="n"/>
      <c r="AD10" s="24" t="n"/>
      <c r="AE10" s="25" t="n"/>
      <c r="AF10" s="26" t="n"/>
      <c r="AG10" s="14" t="n"/>
    </row>
    <row r="11" ht="36.75" customFormat="1" customHeight="1" s="15">
      <c r="A11" s="227" t="n"/>
      <c r="B11" s="7" t="inlineStr">
        <is>
          <t>CONSTRUÇÃO DE PONTE EM CONCRETO ARMADO NA RUA HENOCH REIS - BAIRRO DA PAZ, EM MANAUS / AM.</t>
        </is>
      </c>
      <c r="C11" s="7" t="inlineStr">
        <is>
          <t>RUA HENOCH REIS - BAIRRO DA PAZ, EM MANAUS / AM.</t>
        </is>
      </c>
      <c r="D11" s="7" t="inlineStr">
        <is>
          <t>006/2015</t>
        </is>
      </c>
      <c r="E11" s="7" t="inlineStr">
        <is>
          <t>SEMINF</t>
        </is>
      </c>
      <c r="F11" s="7" t="inlineStr">
        <is>
          <t>J. NASSER ENGENHARIA LTDA.</t>
        </is>
      </c>
      <c r="G11" s="7" t="inlineStr">
        <is>
          <t>ENG.º CIVIS EDMILSON PINHEIRO LEAO OU TABAJARA RAMOS DIAS FERREIRA JÚNIOR.</t>
        </is>
      </c>
      <c r="H11" s="7" t="inlineStr">
        <is>
          <t>024/2015 GSS/SEMINF</t>
        </is>
      </c>
      <c r="I11" s="246" t="n"/>
      <c r="J11" s="247" t="n">
        <v>1821745.69</v>
      </c>
      <c r="K11" s="247" t="n"/>
      <c r="L11" s="258" t="n"/>
      <c r="M11" s="258" t="n"/>
      <c r="N11" s="258" t="n"/>
      <c r="O11" s="259" t="n"/>
      <c r="P11" s="260" t="n"/>
      <c r="Q11" s="8" t="inlineStr">
        <is>
          <t>3ª MEDIÇÃO</t>
        </is>
      </c>
      <c r="R11" s="248" t="n">
        <v>701185.53</v>
      </c>
      <c r="S11" s="259" t="n"/>
      <c r="T11" s="249" t="inlineStr">
        <is>
          <t>2015NE00317</t>
        </is>
      </c>
      <c r="U11" s="18" t="inlineStr">
        <is>
          <t>27100</t>
        </is>
      </c>
      <c r="V11" s="18" t="inlineStr">
        <is>
          <t>15451106010840000</t>
        </is>
      </c>
      <c r="W11" s="18" t="inlineStr">
        <is>
          <t>02910265</t>
        </is>
      </c>
      <c r="X11" s="18" t="inlineStr">
        <is>
          <t>44905117</t>
        </is>
      </c>
      <c r="Y11" s="27" t="n"/>
      <c r="Z11" s="27" t="n"/>
      <c r="AA11" s="27" t="n"/>
      <c r="AB11" s="261" t="n"/>
      <c r="AC11" s="261" t="n"/>
      <c r="AD11" s="28" t="n"/>
      <c r="AE11" s="29" t="n"/>
      <c r="AF11" s="30" t="n"/>
      <c r="AG11" s="14" t="n"/>
    </row>
    <row r="12" ht="30" customFormat="1" customHeight="1" s="15">
      <c r="A12" s="225" t="n">
        <v>3</v>
      </c>
      <c r="B12" s="7" t="inlineStr">
        <is>
          <t xml:space="preserve">REFORMA DE 20 TERMINAIS DE BAIRROS -  MANAUS/AM, LOTE II. </t>
        </is>
      </c>
      <c r="C12" s="7" t="n"/>
      <c r="D12" s="7" t="inlineStr">
        <is>
          <t>007/2015</t>
        </is>
      </c>
      <c r="E12" s="7" t="inlineStr">
        <is>
          <t>SEMINF</t>
        </is>
      </c>
      <c r="F12" s="7" t="inlineStr">
        <is>
          <t>M C A CONSTRUTORA EIRELLI.</t>
        </is>
      </c>
      <c r="G12" s="7" t="inlineStr">
        <is>
          <t>ENGº CIVIL SÉRGIO EDGAR VIEIRA DA ROCHA OU DOUGLAS DA COSTA MICHELE</t>
        </is>
      </c>
      <c r="H12" s="7" t="inlineStr">
        <is>
          <t>030/2015</t>
        </is>
      </c>
      <c r="I12" s="246" t="n"/>
      <c r="J12" s="247" t="n">
        <v>643110.84</v>
      </c>
      <c r="K12" s="247" t="n"/>
      <c r="L12" s="247" t="n"/>
      <c r="M12" s="247" t="n">
        <v>643110.84</v>
      </c>
      <c r="N12" s="247" t="n"/>
      <c r="O12" s="249" t="n"/>
      <c r="P12" s="250" t="inlineStr">
        <is>
          <t>285 - 10/06/15</t>
        </is>
      </c>
      <c r="Q12" s="8" t="inlineStr">
        <is>
          <t>1ª MEDIÇÃO</t>
        </is>
      </c>
      <c r="R12" s="248" t="n">
        <v>126964.22</v>
      </c>
      <c r="S12" s="249">
        <f>J12-R12-R13-#REF!</f>
        <v/>
      </c>
      <c r="T12" s="249" t="inlineStr">
        <is>
          <t>2015NE00382</t>
        </is>
      </c>
      <c r="U12" s="18" t="inlineStr">
        <is>
          <t>54200</t>
        </is>
      </c>
      <c r="V12" s="18" t="inlineStr">
        <is>
          <t>15453102230110000</t>
        </is>
      </c>
      <c r="W12" s="18" t="inlineStr">
        <is>
          <t>02910265</t>
        </is>
      </c>
      <c r="X12" s="18" t="inlineStr">
        <is>
          <t>44905193</t>
        </is>
      </c>
      <c r="Y12" s="19" t="n">
        <v>90</v>
      </c>
      <c r="Z12" s="19">
        <f>90+90</f>
        <v/>
      </c>
      <c r="AA12" s="19">
        <f>SUM(Y12+Z12)</f>
        <v/>
      </c>
      <c r="AB12" s="255" t="n">
        <v>42073</v>
      </c>
      <c r="AC12" s="255" t="n">
        <v>42769</v>
      </c>
      <c r="AD12" s="20" t="n"/>
      <c r="AE12" s="21" t="inlineStr">
        <is>
          <t>2015/17428/17504/00008</t>
        </is>
      </c>
      <c r="AF12" s="22" t="n"/>
      <c r="AG12" s="14" t="n"/>
    </row>
    <row r="13" ht="30" customFormat="1" customHeight="1" s="15">
      <c r="A13" s="224" t="n"/>
      <c r="B13" s="7" t="inlineStr">
        <is>
          <t xml:space="preserve">REFORMA DE 20 TERMINAIS DE BAIRROS -  MANAUS/AM, LOTE II. </t>
        </is>
      </c>
      <c r="C13" s="7" t="n"/>
      <c r="D13" s="7" t="inlineStr">
        <is>
          <t>007/2015</t>
        </is>
      </c>
      <c r="E13" s="7" t="inlineStr">
        <is>
          <t>SEMINF</t>
        </is>
      </c>
      <c r="F13" s="7" t="inlineStr">
        <is>
          <t>M C A CONSTRUTORA EIRELLI.</t>
        </is>
      </c>
      <c r="G13" s="7" t="inlineStr">
        <is>
          <t>ENGº CIVIL SÉRGIO EDGAR VIEIRA DA ROCHA OU DOUGLAS DA COSTA MICHELE</t>
        </is>
      </c>
      <c r="H13" s="7" t="inlineStr">
        <is>
          <t>030/2015</t>
        </is>
      </c>
      <c r="I13" s="246" t="n"/>
      <c r="J13" s="247" t="n">
        <v>643110.84</v>
      </c>
      <c r="K13" s="247" t="n"/>
      <c r="L13" s="252" t="n"/>
      <c r="M13" s="258" t="n"/>
      <c r="N13" s="258" t="n"/>
      <c r="O13" s="253" t="n"/>
      <c r="P13" s="250" t="inlineStr">
        <is>
          <t>302 - 08/10/15</t>
        </is>
      </c>
      <c r="Q13" s="8" t="inlineStr">
        <is>
          <t>2ª MEDIÇÃO</t>
        </is>
      </c>
      <c r="R13" s="248" t="n">
        <v>199741.56</v>
      </c>
      <c r="S13" s="253" t="n"/>
      <c r="T13" s="249" t="inlineStr">
        <is>
          <t>2015NE00382</t>
        </is>
      </c>
      <c r="U13" s="18" t="inlineStr">
        <is>
          <t>54200</t>
        </is>
      </c>
      <c r="V13" s="18" t="inlineStr">
        <is>
          <t>15453102230110000</t>
        </is>
      </c>
      <c r="W13" s="18" t="inlineStr">
        <is>
          <t>02910265</t>
        </is>
      </c>
      <c r="X13" s="18" t="inlineStr">
        <is>
          <t>44905193</t>
        </is>
      </c>
      <c r="Y13" s="23" t="n"/>
      <c r="Z13" s="23" t="n"/>
      <c r="AA13" s="23" t="n"/>
      <c r="AB13" s="257" t="n"/>
      <c r="AC13" s="257" t="n"/>
      <c r="AD13" s="24" t="n"/>
      <c r="AE13" s="25" t="n"/>
      <c r="AF13" s="26" t="n"/>
      <c r="AG13" s="14" t="n"/>
    </row>
    <row r="14" ht="30" customFormat="1" customHeight="1" s="15">
      <c r="A14" s="224" t="n"/>
      <c r="B14" s="7" t="inlineStr">
        <is>
          <t xml:space="preserve">REFORMA DE 20 TERMINAIS DE BAIRROS -  MANAUS/AM, LOTE II. </t>
        </is>
      </c>
      <c r="C14" s="7" t="n"/>
      <c r="D14" s="7" t="inlineStr">
        <is>
          <t>007/2015</t>
        </is>
      </c>
      <c r="E14" s="7" t="inlineStr">
        <is>
          <t>SEMINF</t>
        </is>
      </c>
      <c r="F14" s="7" t="inlineStr">
        <is>
          <t>M C A CONSTRUTORA EIRELLI.</t>
        </is>
      </c>
      <c r="G14" s="7" t="inlineStr">
        <is>
          <t>ENGº CIVIL SÉRGIO EDGAR VIEIRA DA ROCHA OU DOUGLAS DA COSTA MICHELE</t>
        </is>
      </c>
      <c r="H14" s="7" t="inlineStr">
        <is>
          <t>030/2015</t>
        </is>
      </c>
      <c r="I14" s="246" t="n"/>
      <c r="J14" s="247" t="n">
        <v>643110.84</v>
      </c>
      <c r="K14" s="247" t="n"/>
      <c r="L14" s="252" t="n"/>
      <c r="M14" s="248" t="n"/>
      <c r="N14" s="248" t="n">
        <v>316405.06</v>
      </c>
      <c r="O14" s="253" t="n"/>
      <c r="P14" s="250" t="n"/>
      <c r="Q14" s="8" t="n"/>
      <c r="R14" s="248" t="n"/>
      <c r="S14" s="253" t="n"/>
      <c r="T14" s="250" t="inlineStr">
        <is>
          <t>2015NE02061</t>
        </is>
      </c>
      <c r="U14" s="9" t="inlineStr">
        <is>
          <t>54200</t>
        </is>
      </c>
      <c r="V14" s="9" t="inlineStr">
        <is>
          <t>15453102230110000</t>
        </is>
      </c>
      <c r="W14" s="9" t="inlineStr">
        <is>
          <t>02910265</t>
        </is>
      </c>
      <c r="X14" s="9" t="inlineStr">
        <is>
          <t>44905193</t>
        </is>
      </c>
      <c r="Y14" s="23" t="n"/>
      <c r="Z14" s="23" t="n"/>
      <c r="AA14" s="23" t="n"/>
      <c r="AB14" s="257" t="n"/>
      <c r="AC14" s="257" t="n"/>
      <c r="AD14" s="24" t="n"/>
      <c r="AE14" s="25" t="n"/>
      <c r="AF14" s="26" t="n"/>
      <c r="AG14" s="14" t="n"/>
    </row>
    <row r="15" ht="30" customFormat="1" customHeight="1" s="15">
      <c r="A15" s="226" t="n">
        <v>4</v>
      </c>
      <c r="B15" s="7" t="inlineStr">
        <is>
          <t>REFORMA DE 20 (VINTE) TERMINAIS DE BAIRROS - MANAUS / AM, LOTE I.</t>
        </is>
      </c>
      <c r="C15" s="7" t="n"/>
      <c r="D15" s="7" t="inlineStr">
        <is>
          <t>008/2015</t>
        </is>
      </c>
      <c r="E15" s="7" t="inlineStr">
        <is>
          <t>SEMINF</t>
        </is>
      </c>
      <c r="F15" s="7" t="inlineStr">
        <is>
          <t>DMP CONSTRUTORA LTDA.</t>
        </is>
      </c>
      <c r="G15" s="7" t="inlineStr">
        <is>
          <t>ENG.º CIVIS SÉRGIO EDGAR VIEIRA DA ROCHA E DOUGLAS DA COSTA MICHELE</t>
        </is>
      </c>
      <c r="H15" s="7" t="inlineStr">
        <is>
          <t>031/2015 GSS/SEMINF</t>
        </is>
      </c>
      <c r="I15" s="246" t="n"/>
      <c r="J15" s="247" t="n">
        <v>609293.42</v>
      </c>
      <c r="K15" s="247" t="n"/>
      <c r="L15" s="247" t="n"/>
      <c r="M15" s="247" t="n">
        <v>609293.42</v>
      </c>
      <c r="N15" s="247" t="n"/>
      <c r="O15" s="249" t="n"/>
      <c r="P15" s="250" t="inlineStr">
        <is>
          <t>045 - 14/05/15</t>
        </is>
      </c>
      <c r="Q15" s="8" t="inlineStr">
        <is>
          <t>1ª MEDIÇÃO</t>
        </is>
      </c>
      <c r="R15" s="248" t="n">
        <v>221171.2</v>
      </c>
      <c r="S15" s="249">
        <f>M15-R15-R16-R17</f>
        <v/>
      </c>
      <c r="T15" s="249" t="inlineStr">
        <is>
          <t>2015NE00381</t>
        </is>
      </c>
      <c r="U15" s="18" t="inlineStr">
        <is>
          <t>54200</t>
        </is>
      </c>
      <c r="V15" s="18" t="inlineStr">
        <is>
          <t>15453102230110000</t>
        </is>
      </c>
      <c r="W15" s="18" t="inlineStr">
        <is>
          <t>02910265</t>
        </is>
      </c>
      <c r="X15" s="18" t="inlineStr">
        <is>
          <t>44905193</t>
        </is>
      </c>
      <c r="Y15" s="7" t="n">
        <v>90</v>
      </c>
      <c r="Z15" s="7" t="n"/>
      <c r="AA15" s="19">
        <f>SUM(Y15+Z15)</f>
        <v/>
      </c>
      <c r="AB15" s="255" t="n">
        <v>42073</v>
      </c>
      <c r="AC15" s="255" t="n">
        <v>42489</v>
      </c>
      <c r="AD15" s="20" t="n"/>
      <c r="AE15" s="21" t="inlineStr">
        <is>
          <t>2015/17428/17504/00009</t>
        </is>
      </c>
      <c r="AF15" s="22" t="n"/>
      <c r="AG15" s="14" t="n"/>
    </row>
    <row r="16" ht="30" customFormat="1" customHeight="1" s="15">
      <c r="A16" s="224" t="n"/>
      <c r="B16" s="7" t="inlineStr">
        <is>
          <t>REFORMA DE 20 (VINTE) TERMINAIS DE BAIRROS - MANAUS / AM, LOTE I.</t>
        </is>
      </c>
      <c r="C16" s="7" t="n"/>
      <c r="D16" s="7" t="inlineStr">
        <is>
          <t>008/2015</t>
        </is>
      </c>
      <c r="E16" s="7" t="inlineStr">
        <is>
          <t>SEMINF</t>
        </is>
      </c>
      <c r="F16" s="7" t="inlineStr">
        <is>
          <t>DMP CONSTRUTORA LTDA.</t>
        </is>
      </c>
      <c r="G16" s="7" t="inlineStr">
        <is>
          <t>ENG.º CIVIS SÉRGIO EDGAR VIEIRA DA ROCHA E DOUGLAS DA COSTA MICHELE</t>
        </is>
      </c>
      <c r="H16" s="7" t="inlineStr">
        <is>
          <t>031/2015 GSS/SEMINF</t>
        </is>
      </c>
      <c r="I16" s="246" t="n"/>
      <c r="J16" s="247" t="n">
        <v>609293.42</v>
      </c>
      <c r="K16" s="247" t="n"/>
      <c r="L16" s="252" t="n"/>
      <c r="M16" s="252" t="n"/>
      <c r="N16" s="252" t="n"/>
      <c r="O16" s="253" t="n"/>
      <c r="P16" s="250" t="inlineStr">
        <is>
          <t>046 - 23/06/15</t>
        </is>
      </c>
      <c r="Q16" s="8" t="inlineStr">
        <is>
          <t>2ª MEDIÇÃO</t>
        </is>
      </c>
      <c r="R16" s="248" t="n">
        <v>163871.46</v>
      </c>
      <c r="S16" s="253" t="n"/>
      <c r="T16" s="249" t="inlineStr">
        <is>
          <t>2015NE00381</t>
        </is>
      </c>
      <c r="U16" s="18" t="inlineStr">
        <is>
          <t>54200</t>
        </is>
      </c>
      <c r="V16" s="18" t="inlineStr">
        <is>
          <t>15453102230110000</t>
        </is>
      </c>
      <c r="W16" s="18" t="inlineStr">
        <is>
          <t>02910265</t>
        </is>
      </c>
      <c r="X16" s="18" t="inlineStr">
        <is>
          <t>44905193</t>
        </is>
      </c>
      <c r="Y16" s="31" t="n"/>
      <c r="Z16" s="31" t="n"/>
      <c r="AA16" s="23" t="n"/>
      <c r="AB16" s="257" t="n"/>
      <c r="AC16" s="257" t="n"/>
      <c r="AD16" s="24" t="n"/>
      <c r="AE16" s="25" t="n"/>
      <c r="AF16" s="26" t="n"/>
      <c r="AG16" s="14" t="n"/>
    </row>
    <row r="17" ht="30" customFormat="1" customHeight="1" s="15">
      <c r="A17" s="224" t="n"/>
      <c r="B17" s="7" t="inlineStr">
        <is>
          <t>REFORMA DE 20 (VINTE) TERMINAIS DE BAIRROS - MANAUS / AM, LOTE I.</t>
        </is>
      </c>
      <c r="C17" s="7" t="n"/>
      <c r="D17" s="7" t="inlineStr">
        <is>
          <t>008/2015</t>
        </is>
      </c>
      <c r="E17" s="7" t="inlineStr">
        <is>
          <t>SEMINF</t>
        </is>
      </c>
      <c r="F17" s="7" t="inlineStr">
        <is>
          <t>DMP CONSTRUTORA LTDA.</t>
        </is>
      </c>
      <c r="G17" s="7" t="inlineStr">
        <is>
          <t>ENG.º CIVIS SÉRGIO EDGAR VIEIRA DA ROCHA E DOUGLAS DA COSTA MICHELE</t>
        </is>
      </c>
      <c r="H17" s="7" t="inlineStr">
        <is>
          <t>031/2015 GSS/SEMINF</t>
        </is>
      </c>
      <c r="I17" s="246" t="n"/>
      <c r="J17" s="247" t="n">
        <v>609293.42</v>
      </c>
      <c r="K17" s="247" t="n"/>
      <c r="L17" s="252" t="n"/>
      <c r="M17" s="258" t="n"/>
      <c r="N17" s="258" t="n"/>
      <c r="O17" s="253" t="n"/>
      <c r="P17" s="250" t="inlineStr">
        <is>
          <t>049 - 25/08/15</t>
        </is>
      </c>
      <c r="Q17" s="8" t="inlineStr">
        <is>
          <t>3ª MEDIÇÃO</t>
        </is>
      </c>
      <c r="R17" s="248" t="n">
        <v>150099.47</v>
      </c>
      <c r="S17" s="253" t="n"/>
      <c r="T17" s="249" t="inlineStr">
        <is>
          <t>2015NE00381</t>
        </is>
      </c>
      <c r="U17" s="18" t="inlineStr">
        <is>
          <t>54200</t>
        </is>
      </c>
      <c r="V17" s="18" t="inlineStr">
        <is>
          <t>15453102230110000</t>
        </is>
      </c>
      <c r="W17" s="18" t="inlineStr">
        <is>
          <t>02910265</t>
        </is>
      </c>
      <c r="X17" s="18" t="inlineStr">
        <is>
          <t>44905193</t>
        </is>
      </c>
      <c r="Y17" s="31" t="n"/>
      <c r="Z17" s="31" t="n"/>
      <c r="AA17" s="23" t="n"/>
      <c r="AB17" s="257" t="n"/>
      <c r="AC17" s="257" t="n"/>
      <c r="AD17" s="24" t="n"/>
      <c r="AE17" s="25" t="n"/>
      <c r="AF17" s="26" t="n"/>
      <c r="AG17" s="14" t="n"/>
    </row>
    <row r="18" ht="30" customFormat="1" customHeight="1" s="15">
      <c r="A18" s="227" t="n"/>
      <c r="B18" s="7" t="inlineStr">
        <is>
          <t>REFORMA DE 20 (VINTE) TERMINAIS DE BAIRROS - MANAUS / AM, LOTE I.</t>
        </is>
      </c>
      <c r="C18" s="7" t="n"/>
      <c r="D18" s="7" t="inlineStr">
        <is>
          <t>008/2015</t>
        </is>
      </c>
      <c r="E18" s="7" t="inlineStr">
        <is>
          <t>SEMINF</t>
        </is>
      </c>
      <c r="F18" s="7" t="inlineStr">
        <is>
          <t>DMP CONSTRUTORA LTDA.</t>
        </is>
      </c>
      <c r="G18" s="7" t="inlineStr">
        <is>
          <t>ENG.º CIVIS SÉRGIO EDGAR VIEIRA DA ROCHA E DOUGLAS DA COSTA MICHELE</t>
        </is>
      </c>
      <c r="H18" s="7" t="inlineStr">
        <is>
          <t>031/2015 GSS/SEMINF</t>
        </is>
      </c>
      <c r="I18" s="246" t="n"/>
      <c r="J18" s="247" t="n">
        <v>609293.42</v>
      </c>
      <c r="K18" s="247" t="n"/>
      <c r="L18" s="258" t="n"/>
      <c r="M18" s="248" t="n"/>
      <c r="N18" s="248" t="n">
        <v>74151.28999999999</v>
      </c>
      <c r="O18" s="259" t="n"/>
      <c r="P18" s="250" t="n"/>
      <c r="Q18" s="8" t="n"/>
      <c r="R18" s="248" t="n"/>
      <c r="S18" s="259" t="n"/>
      <c r="T18" s="250" t="inlineStr">
        <is>
          <t>2015NE02054</t>
        </is>
      </c>
      <c r="U18" s="9" t="inlineStr">
        <is>
          <t>54200</t>
        </is>
      </c>
      <c r="V18" s="9" t="inlineStr">
        <is>
          <t>15453102230110000</t>
        </is>
      </c>
      <c r="W18" s="9" t="inlineStr">
        <is>
          <t>02910265</t>
        </is>
      </c>
      <c r="X18" s="9" t="inlineStr">
        <is>
          <t>44905193</t>
        </is>
      </c>
      <c r="Y18" s="32" t="n"/>
      <c r="Z18" s="32" t="n"/>
      <c r="AA18" s="27" t="n"/>
      <c r="AB18" s="261" t="n"/>
      <c r="AC18" s="261" t="n"/>
      <c r="AD18" s="28" t="n"/>
      <c r="AE18" s="29" t="n"/>
      <c r="AF18" s="30" t="n"/>
      <c r="AG18" s="14" t="n"/>
    </row>
    <row r="19" ht="47.25" customFormat="1" customHeight="1" s="15">
      <c r="A19" s="228" t="n">
        <v>5</v>
      </c>
      <c r="B19" s="7" t="inlineStr">
        <is>
          <t>SERVIÇOS DE CONSULTORIA ESPECIALIZADA PARA ELABORAÇÃO DE ESTUDO DE VIABILIDADE TÉCNICA, AMBIENTAL, SOCIAL E ECONÔMICA PARA IMPLANTAÇÃO DO PROGRAMA DE INTEGRAÇÃO, MOBILIDADE E DESENVOLVIMENTO DA CIDADE DE MANAUS / AM.</t>
        </is>
      </c>
      <c r="C19" s="7" t="n"/>
      <c r="D19" s="7" t="inlineStr">
        <is>
          <t>012/2015</t>
        </is>
      </c>
      <c r="E19" s="7" t="inlineStr">
        <is>
          <t>SEMINF</t>
        </is>
      </c>
      <c r="F19" s="7" t="inlineStr">
        <is>
          <t>LAGHI ENGENHARIA LTDA.</t>
        </is>
      </c>
      <c r="G19" s="7" t="inlineStr">
        <is>
          <t>ENGª CIVIL MYRIAN ISRAEL KOIFMAN E ECONOMISTA LUIZ FILIPI BATISTA CARDOZO</t>
        </is>
      </c>
      <c r="H19" s="7" t="inlineStr">
        <is>
          <t>042/2015 GSS/SEMINF</t>
        </is>
      </c>
      <c r="I19" s="246" t="n"/>
      <c r="J19" s="247" t="n">
        <v>742824.88</v>
      </c>
      <c r="K19" s="247" t="n"/>
      <c r="L19" s="247" t="n"/>
      <c r="M19" s="247" t="n">
        <v>742824.88</v>
      </c>
      <c r="N19" s="247" t="n"/>
      <c r="O19" s="249" t="n"/>
      <c r="P19" s="250" t="inlineStr">
        <is>
          <t>853 - 20/05/15</t>
        </is>
      </c>
      <c r="Q19" s="8" t="inlineStr">
        <is>
          <t>1ª MEDIÇÃO</t>
        </is>
      </c>
      <c r="R19" s="248" t="n">
        <v>247608.3</v>
      </c>
      <c r="S19" s="249">
        <f>J19-R19-R20-R21</f>
        <v/>
      </c>
      <c r="T19" s="249" t="inlineStr">
        <is>
          <t>2015NE00527</t>
        </is>
      </c>
      <c r="U19" s="18" t="inlineStr">
        <is>
          <t>27100</t>
        </is>
      </c>
      <c r="V19" s="18" t="inlineStr">
        <is>
          <t>15451106023980000</t>
        </is>
      </c>
      <c r="W19" s="18" t="inlineStr">
        <is>
          <t>02910265</t>
        </is>
      </c>
      <c r="X19" s="18" t="inlineStr">
        <is>
          <t>44903995</t>
        </is>
      </c>
      <c r="Y19" s="7" t="n">
        <v>90</v>
      </c>
      <c r="Z19" s="7" t="n"/>
      <c r="AA19" s="19">
        <f>SUM(Y19+Z19)</f>
        <v/>
      </c>
      <c r="AB19" s="255" t="n">
        <v>42116</v>
      </c>
      <c r="AC19" s="255" t="n">
        <v>42205</v>
      </c>
      <c r="AD19" s="20" t="n"/>
      <c r="AE19" s="21" t="inlineStr">
        <is>
          <t>2015/17428/17504/00013</t>
        </is>
      </c>
      <c r="AF19" s="22" t="n"/>
      <c r="AG19" s="33" t="n"/>
    </row>
    <row r="20" ht="42" customFormat="1" customHeight="1" s="15">
      <c r="A20" s="224" t="n"/>
      <c r="B20" s="7" t="inlineStr">
        <is>
          <t>SERVIÇOS DE CONSULTORIA ESPECIALIZADA PARA ELABORAÇÃO DE ESTUDO DE VIABILIDADE TÉCNICA, AMBIENTAL, SOCIAL E ECONÔMICA PARA IMPLANTAÇÃO DO PROGRAMA DE INTEGRAÇÃO, MOBILIDADE E DESENVOLVIMENTO DA CIDADE DE MANAUS / AM.</t>
        </is>
      </c>
      <c r="C20" s="7" t="n"/>
      <c r="D20" s="7" t="inlineStr">
        <is>
          <t>012/2015</t>
        </is>
      </c>
      <c r="E20" s="7" t="inlineStr">
        <is>
          <t>SEMINF</t>
        </is>
      </c>
      <c r="F20" s="7" t="inlineStr">
        <is>
          <t>LAGHI ENGENHARIA LTDA.</t>
        </is>
      </c>
      <c r="G20" s="7" t="inlineStr">
        <is>
          <t>ENGª CIVIL MYRIAN ISRAEL KOIFMAN E ECONOMISTA LUIZ FILIPI BATISTA CARDOZO</t>
        </is>
      </c>
      <c r="H20" s="7" t="inlineStr">
        <is>
          <t>042/2015 GSS/SEMINF</t>
        </is>
      </c>
      <c r="I20" s="246" t="n"/>
      <c r="J20" s="247" t="n">
        <v>742824.88</v>
      </c>
      <c r="K20" s="247" t="n"/>
      <c r="L20" s="252" t="n"/>
      <c r="M20" s="252" t="n"/>
      <c r="N20" s="252" t="n"/>
      <c r="O20" s="253" t="n"/>
      <c r="P20" s="250" t="inlineStr">
        <is>
          <t>868 - 22/06/15</t>
        </is>
      </c>
      <c r="Q20" s="8" t="inlineStr">
        <is>
          <t>2ª MEDIÇÃO</t>
        </is>
      </c>
      <c r="R20" s="248" t="n">
        <v>247608.3</v>
      </c>
      <c r="S20" s="253" t="n"/>
      <c r="T20" s="249" t="inlineStr">
        <is>
          <t>2015NE00527</t>
        </is>
      </c>
      <c r="U20" s="18" t="inlineStr">
        <is>
          <t>27100</t>
        </is>
      </c>
      <c r="V20" s="18" t="inlineStr">
        <is>
          <t>15451106023980000</t>
        </is>
      </c>
      <c r="W20" s="18" t="inlineStr">
        <is>
          <t>02910265</t>
        </is>
      </c>
      <c r="X20" s="18" t="inlineStr">
        <is>
          <t>44903995</t>
        </is>
      </c>
      <c r="Y20" s="31" t="n"/>
      <c r="Z20" s="31" t="n"/>
      <c r="AA20" s="23" t="n"/>
      <c r="AB20" s="257" t="n"/>
      <c r="AC20" s="257" t="n"/>
      <c r="AD20" s="24" t="n"/>
      <c r="AE20" s="25" t="n"/>
      <c r="AF20" s="26" t="n"/>
      <c r="AG20" s="33" t="n"/>
    </row>
    <row r="21" ht="55.5" customFormat="1" customHeight="1" s="15">
      <c r="A21" s="227" t="n"/>
      <c r="B21" s="7" t="inlineStr">
        <is>
          <t>SERVIÇOS DE CONSULTORIA ESPECIALIZADA PARA ELABORAÇÃO DE ESTUDO DE VIABILIDADE TÉCNICA, AMBIENTAL, SOCIAL E ECONÔMICA PARA IMPLANTAÇÃO DO PROGRAMA DE INTEGRAÇÃO, MOBILIDADE E DESENVOLVIMENTO DA CIDADE DE MANAUS / AM.</t>
        </is>
      </c>
      <c r="C21" s="7" t="n"/>
      <c r="D21" s="7" t="inlineStr">
        <is>
          <t>012/2015</t>
        </is>
      </c>
      <c r="E21" s="7" t="inlineStr">
        <is>
          <t>SEMINF</t>
        </is>
      </c>
      <c r="F21" s="7" t="inlineStr">
        <is>
          <t>LAGHI ENGENHARIA LTDA.</t>
        </is>
      </c>
      <c r="G21" s="7" t="inlineStr">
        <is>
          <t>ENGª CIVIL MYRIAN ISRAEL KOIFMAN E ECONOMISTA LUIZ FILIPI BATISTA CARDOZO</t>
        </is>
      </c>
      <c r="H21" s="7" t="inlineStr">
        <is>
          <t>042/2015 GSS/SEMINF</t>
        </is>
      </c>
      <c r="I21" s="246" t="n"/>
      <c r="J21" s="247" t="n">
        <v>742824.88</v>
      </c>
      <c r="K21" s="247" t="n"/>
      <c r="L21" s="258" t="n"/>
      <c r="M21" s="258" t="n"/>
      <c r="N21" s="258" t="n"/>
      <c r="O21" s="259" t="n"/>
      <c r="P21" s="250" t="inlineStr">
        <is>
          <t>883 - 22/07/15</t>
        </is>
      </c>
      <c r="Q21" s="8" t="inlineStr">
        <is>
          <t>3ª MEDIÇÃO</t>
        </is>
      </c>
      <c r="R21" s="248" t="n">
        <v>247608.28</v>
      </c>
      <c r="S21" s="259" t="n"/>
      <c r="T21" s="249" t="inlineStr">
        <is>
          <t>2015NE00527</t>
        </is>
      </c>
      <c r="U21" s="18" t="inlineStr">
        <is>
          <t>27100</t>
        </is>
      </c>
      <c r="V21" s="18" t="inlineStr">
        <is>
          <t>15451106023980000</t>
        </is>
      </c>
      <c r="W21" s="18" t="inlineStr">
        <is>
          <t>02910265</t>
        </is>
      </c>
      <c r="X21" s="18" t="inlineStr">
        <is>
          <t>44903995</t>
        </is>
      </c>
      <c r="Y21" s="32" t="n"/>
      <c r="Z21" s="32" t="n"/>
      <c r="AA21" s="27" t="n"/>
      <c r="AB21" s="261" t="n"/>
      <c r="AC21" s="261" t="n"/>
      <c r="AD21" s="28" t="n"/>
      <c r="AE21" s="29" t="n"/>
      <c r="AF21" s="30" t="n"/>
      <c r="AG21" s="33" t="n"/>
    </row>
    <row r="22" ht="58.5" customFormat="1" customHeight="1" s="15">
      <c r="A22" s="223" t="n">
        <v>6</v>
      </c>
      <c r="B22" s="7" t="inlineStr">
        <is>
          <t>SERVIÇOS ESPECIALIZADOS DE AUDITORIA EXTERNA NAS CONTAS E NOS PROCEDIMENTOS DO PROGRAMA NACIONAL DE DESENVOLVIMENTO DO TURISMO - PRODETUR NACIONAL MANAUS, NA FORMA IDENTIFICADA NO PREGRÃO PRESENCIAL Nº 224/2014 CML/PM E SEUS ANEXOS.</t>
        </is>
      </c>
      <c r="C22" s="7" t="n"/>
      <c r="D22" s="7" t="inlineStr">
        <is>
          <t>013/2015</t>
        </is>
      </c>
      <c r="E22" s="7" t="inlineStr">
        <is>
          <t>SEMINF</t>
        </is>
      </c>
      <c r="F22" s="7" t="inlineStr">
        <is>
          <t>BAKER TILLY BRASIL NORTE S/S AUDITORES INDEPENDENTES - EPP.</t>
        </is>
      </c>
      <c r="G22" s="7" t="inlineStr">
        <is>
          <t>ENG.ª CIVIS SYBIL MARIA ANTONY VIEIRALVES FERREIRA E MYRIAN ISRAEL KOIFMAN</t>
        </is>
      </c>
      <c r="H22" s="7" t="inlineStr">
        <is>
          <t>039/2015 GSS/SEMINF</t>
        </is>
      </c>
      <c r="I22" s="246" t="n"/>
      <c r="J22" s="247" t="n">
        <v>92000</v>
      </c>
      <c r="K22" s="247" t="n"/>
      <c r="L22" s="247" t="n"/>
      <c r="M22" s="248" t="n">
        <v>92000</v>
      </c>
      <c r="N22" s="248" t="n"/>
      <c r="O22" s="249" t="n"/>
      <c r="P22" s="250" t="inlineStr">
        <is>
          <t>398 - 18/06/15</t>
        </is>
      </c>
      <c r="Q22" s="8" t="inlineStr">
        <is>
          <t>1ª MEDIÇÃO</t>
        </is>
      </c>
      <c r="R22" s="248" t="n">
        <v>46000</v>
      </c>
      <c r="S22" s="249">
        <f>J22-R22-#REF!</f>
        <v/>
      </c>
      <c r="T22" s="250" t="inlineStr">
        <is>
          <t>2015NE00427</t>
        </is>
      </c>
      <c r="U22" s="9" t="inlineStr">
        <is>
          <t>27100</t>
        </is>
      </c>
      <c r="V22" s="9" t="inlineStr">
        <is>
          <t>15451106110500000</t>
        </is>
      </c>
      <c r="W22" s="9" t="inlineStr">
        <is>
          <t>02910265</t>
        </is>
      </c>
      <c r="X22" s="9" t="inlineStr">
        <is>
          <t>44903901</t>
        </is>
      </c>
      <c r="Y22" s="7" t="n">
        <v>210</v>
      </c>
      <c r="Z22" s="7" t="n"/>
      <c r="AA22" s="19">
        <f>SUM(Y22+Z22)</f>
        <v/>
      </c>
      <c r="AB22" s="255" t="n">
        <v>42121</v>
      </c>
      <c r="AC22" s="255" t="n">
        <v>42330</v>
      </c>
      <c r="AD22" s="20" t="n"/>
      <c r="AE22" s="34" t="inlineStr">
        <is>
          <t>2015/17428/17504/00014</t>
        </is>
      </c>
      <c r="AF22" s="35" t="n"/>
      <c r="AG22" s="14" t="n"/>
    </row>
    <row r="23" ht="46.5" customFormat="1" customHeight="1" s="15">
      <c r="A23" s="224" t="n"/>
      <c r="B23" s="7" t="inlineStr">
        <is>
          <t>SERVIÇOS ESPECIALIZADOS DE AUDITORIA EXTERNA NAS CONTAS E NOS PROCEDIMENTOS DO PROGRAMA NACIONAL DE DESENVOLVIMENTO DO TURISMO - PRODETUR NACIONAL MANAUS, NA FORMA IDENTIFICADA NO PREGRÃO PRESENCIAL Nº 224/2014 CML/PM E SEUS ANEXOS.</t>
        </is>
      </c>
      <c r="C23" s="7" t="n"/>
      <c r="D23" s="7" t="inlineStr">
        <is>
          <t>013/2015</t>
        </is>
      </c>
      <c r="E23" s="7" t="inlineStr">
        <is>
          <t>SEMINF</t>
        </is>
      </c>
      <c r="F23" s="7" t="inlineStr">
        <is>
          <t>BAKER TILLY BRASIL NORTE S/S AUDITORES INDEPENDENTES - EPP.</t>
        </is>
      </c>
      <c r="G23" s="7" t="inlineStr">
        <is>
          <t>ENG.ª CIVIS SYBIL MARIA ANTONY VIEIRALVES FERREIRA E MYRIAN ISRAEL KOIFMAN</t>
        </is>
      </c>
      <c r="H23" s="7" t="inlineStr">
        <is>
          <t>039/2015 GSS/SEMINF</t>
        </is>
      </c>
      <c r="I23" s="246" t="n"/>
      <c r="J23" s="247" t="n">
        <v>92000</v>
      </c>
      <c r="K23" s="247" t="n"/>
      <c r="L23" s="252" t="n"/>
      <c r="M23" s="248" t="n"/>
      <c r="N23" s="248" t="n">
        <v>46000</v>
      </c>
      <c r="O23" s="253" t="n"/>
      <c r="P23" s="250" t="n"/>
      <c r="Q23" s="8" t="n"/>
      <c r="R23" s="248" t="n"/>
      <c r="S23" s="253" t="n"/>
      <c r="T23" s="250" t="inlineStr">
        <is>
          <t>2015NE02177</t>
        </is>
      </c>
      <c r="U23" s="9" t="inlineStr">
        <is>
          <t>27100</t>
        </is>
      </c>
      <c r="V23" s="9" t="inlineStr">
        <is>
          <t>15451106110500000</t>
        </is>
      </c>
      <c r="W23" s="9" t="inlineStr">
        <is>
          <t>02910265</t>
        </is>
      </c>
      <c r="X23" s="9" t="inlineStr">
        <is>
          <t>44903901</t>
        </is>
      </c>
      <c r="Y23" s="31" t="n"/>
      <c r="Z23" s="31" t="n"/>
      <c r="AA23" s="23" t="n"/>
      <c r="AB23" s="257" t="n"/>
      <c r="AC23" s="257" t="n"/>
      <c r="AD23" s="24" t="n"/>
      <c r="AE23" s="36" t="n"/>
      <c r="AF23" s="37" t="n"/>
      <c r="AG23" s="14" t="n"/>
    </row>
    <row r="24" ht="30" customFormat="1" customHeight="1" s="15">
      <c r="A24" s="225" t="n">
        <v>7</v>
      </c>
      <c r="B24" s="7" t="inlineStr">
        <is>
          <t>"ADEQUAÇÃO E PROLONGAMENTO DE CANTEIRO CENTRAL - AV. SILVES, AV. RODRIGO OTÁVIO E ROTATÓRIA DA SUFRAMA".</t>
        </is>
      </c>
      <c r="C24" s="7" t="n"/>
      <c r="D24" s="7" t="inlineStr">
        <is>
          <t>014/2015</t>
        </is>
      </c>
      <c r="E24" s="7" t="inlineStr">
        <is>
          <t>SEMINF</t>
        </is>
      </c>
      <c r="F24" s="7" t="inlineStr">
        <is>
          <t>SVX SERVIÇOS PROFISSIONAIS CONSTRUÇÕES E TRANSPORTES LTDA - ME.</t>
        </is>
      </c>
      <c r="G24" s="7" t="inlineStr">
        <is>
          <t>ENGº CIVIS FÁBIO SEREJO RIBEIRO OU DOUGLAS DA COSTA MICHELE</t>
        </is>
      </c>
      <c r="H24" s="7" t="inlineStr">
        <is>
          <t>040/2015 GSS/SEMINF.</t>
        </is>
      </c>
      <c r="I24" s="246" t="n"/>
      <c r="J24" s="247" t="n">
        <v>82159.89</v>
      </c>
      <c r="K24" s="247" t="n"/>
      <c r="L24" s="247" t="n"/>
      <c r="M24" s="247" t="n">
        <v>82159.89</v>
      </c>
      <c r="N24" s="247" t="n"/>
      <c r="O24" s="249" t="n"/>
      <c r="P24" s="250" t="inlineStr">
        <is>
          <t>223 - 13/06/15</t>
        </is>
      </c>
      <c r="Q24" s="8" t="inlineStr">
        <is>
          <t>1ª MEDIÇÃO</t>
        </is>
      </c>
      <c r="R24" s="248" t="n">
        <v>15563.73</v>
      </c>
      <c r="S24" s="249" t="n">
        <v>0</v>
      </c>
      <c r="T24" s="249" t="inlineStr">
        <is>
          <t>2015NE00588</t>
        </is>
      </c>
      <c r="U24" s="18" t="inlineStr">
        <is>
          <t>50200</t>
        </is>
      </c>
      <c r="V24" s="18" t="inlineStr">
        <is>
          <t>15451102330350000</t>
        </is>
      </c>
      <c r="W24" s="18" t="inlineStr">
        <is>
          <t>02910265</t>
        </is>
      </c>
      <c r="X24" s="18" t="inlineStr">
        <is>
          <t>44905117</t>
        </is>
      </c>
      <c r="Y24" s="7" t="n">
        <v>90</v>
      </c>
      <c r="Z24" s="7" t="n">
        <v>60</v>
      </c>
      <c r="AA24" s="19">
        <f>SUM(Y24+Z24)</f>
        <v/>
      </c>
      <c r="AB24" s="255" t="n">
        <v>42124</v>
      </c>
      <c r="AC24" s="255" t="n">
        <v>42336</v>
      </c>
      <c r="AD24" s="20" t="n"/>
      <c r="AE24" s="34" t="inlineStr">
        <is>
          <t>2015/17428/17504/00015</t>
        </is>
      </c>
      <c r="AF24" s="35" t="n"/>
      <c r="AG24" s="14" t="n"/>
    </row>
    <row r="25" ht="30" customFormat="1" customHeight="1" s="15">
      <c r="A25" s="224" t="n"/>
      <c r="B25" s="7" t="inlineStr">
        <is>
          <t>"ADEQUAÇÃO E PROLONGAMENTO DE CANTEIRO CENTRAL - AV. SILVES, AV. RODRIGO OTÁVIO E ROTATÓRIA DA SUFRAMA".</t>
        </is>
      </c>
      <c r="C25" s="7" t="n"/>
      <c r="D25" s="7" t="inlineStr">
        <is>
          <t>014/2015</t>
        </is>
      </c>
      <c r="E25" s="7" t="inlineStr">
        <is>
          <t>SEMINF</t>
        </is>
      </c>
      <c r="F25" s="7" t="inlineStr">
        <is>
          <t>SVX SERVIÇOS PROFISSIONAIS CONSTRUÇÕES E TRANSPORTES LTDA - ME.</t>
        </is>
      </c>
      <c r="G25" s="7" t="inlineStr">
        <is>
          <t>ENGº CIVIS FÁBIO SEREJO RIBEIRO OU DOUGLAS DA COSTA MICHELE</t>
        </is>
      </c>
      <c r="H25" s="7" t="inlineStr">
        <is>
          <t>040/2015 GSS/SEMINF.</t>
        </is>
      </c>
      <c r="I25" s="246" t="n"/>
      <c r="J25" s="247" t="n">
        <v>82159.89</v>
      </c>
      <c r="K25" s="247" t="n"/>
      <c r="L25" s="252" t="n"/>
      <c r="M25" s="252" t="n"/>
      <c r="N25" s="252" t="n"/>
      <c r="O25" s="253" t="n"/>
      <c r="P25" s="250" t="inlineStr">
        <is>
          <t>240 - 29/07/15</t>
        </is>
      </c>
      <c r="Q25" s="8" t="inlineStr">
        <is>
          <t>2ª MEDIÇÃO</t>
        </is>
      </c>
      <c r="R25" s="248" t="n">
        <v>39480.49</v>
      </c>
      <c r="S25" s="253" t="n"/>
      <c r="T25" s="249" t="inlineStr">
        <is>
          <t>2015NE00588</t>
        </is>
      </c>
      <c r="U25" s="18" t="inlineStr">
        <is>
          <t>50200</t>
        </is>
      </c>
      <c r="V25" s="18" t="inlineStr">
        <is>
          <t>15451102330350000</t>
        </is>
      </c>
      <c r="W25" s="18" t="inlineStr">
        <is>
          <t>02910265</t>
        </is>
      </c>
      <c r="X25" s="18" t="inlineStr">
        <is>
          <t>44905117</t>
        </is>
      </c>
      <c r="Y25" s="31" t="n"/>
      <c r="Z25" s="31" t="n"/>
      <c r="AA25" s="23" t="n"/>
      <c r="AB25" s="257" t="n"/>
      <c r="AC25" s="257" t="n"/>
      <c r="AD25" s="24" t="n"/>
      <c r="AE25" s="36" t="n"/>
      <c r="AF25" s="37" t="n"/>
      <c r="AG25" s="14" t="n"/>
    </row>
    <row r="26" ht="30" customFormat="1" customHeight="1" s="15">
      <c r="A26" s="224" t="n"/>
      <c r="B26" s="7" t="inlineStr">
        <is>
          <t>"ADEQUAÇÃO E PROLONGAMENTO DE CANTEIRO CENTRAL - AV. SILVES, AV. RODRIGO OTÁVIO E ROTATÓRIA DA SUFRAMA".</t>
        </is>
      </c>
      <c r="C26" s="7" t="n"/>
      <c r="D26" s="7" t="inlineStr">
        <is>
          <t>014/2015</t>
        </is>
      </c>
      <c r="E26" s="7" t="inlineStr">
        <is>
          <t>SEMINF</t>
        </is>
      </c>
      <c r="F26" s="7" t="inlineStr">
        <is>
          <t>SVX SERVIÇOS PROFISSIONAIS CONSTRUÇÕES E TRANSPORTES LTDA - ME.</t>
        </is>
      </c>
      <c r="G26" s="7" t="inlineStr">
        <is>
          <t>ENGº CIVIS FÁBIO SEREJO RIBEIRO OU DOUGLAS DA COSTA MICHELE</t>
        </is>
      </c>
      <c r="H26" s="7" t="inlineStr">
        <is>
          <t>040/2015 GSS/SEMINF.</t>
        </is>
      </c>
      <c r="I26" s="246" t="n"/>
      <c r="J26" s="247" t="n">
        <v>82159.89</v>
      </c>
      <c r="K26" s="247" t="n"/>
      <c r="L26" s="252" t="n"/>
      <c r="M26" s="258" t="n"/>
      <c r="N26" s="258" t="n"/>
      <c r="O26" s="253" t="n"/>
      <c r="P26" s="250" t="inlineStr">
        <is>
          <t>260 - 09/09/15</t>
        </is>
      </c>
      <c r="Q26" s="8" t="inlineStr">
        <is>
          <t>3ª MEDIÇÃO</t>
        </is>
      </c>
      <c r="R26" s="248" t="n">
        <v>25873.4</v>
      </c>
      <c r="S26" s="253" t="n"/>
      <c r="T26" s="249" t="inlineStr">
        <is>
          <t>2015NE00588</t>
        </is>
      </c>
      <c r="U26" s="18" t="inlineStr">
        <is>
          <t>50200</t>
        </is>
      </c>
      <c r="V26" s="18" t="inlineStr">
        <is>
          <t>15451102330350000</t>
        </is>
      </c>
      <c r="W26" s="18" t="inlineStr">
        <is>
          <t>02910265</t>
        </is>
      </c>
      <c r="X26" s="18" t="inlineStr">
        <is>
          <t>44905117</t>
        </is>
      </c>
      <c r="Y26" s="31" t="n"/>
      <c r="Z26" s="31" t="n"/>
      <c r="AA26" s="23" t="n"/>
      <c r="AB26" s="257" t="n"/>
      <c r="AC26" s="257" t="n"/>
      <c r="AD26" s="24" t="n"/>
      <c r="AE26" s="36" t="n"/>
      <c r="AF26" s="37" t="n"/>
      <c r="AG26" s="14" t="n"/>
    </row>
    <row r="27" ht="30" customFormat="1" customHeight="1" s="15">
      <c r="A27" s="224" t="n"/>
      <c r="B27" s="7" t="inlineStr">
        <is>
          <t>"ADEQUAÇÃO E PROLONGAMENTO DE CANTEIRO CENTRAL - AV. SILVES, AV. RODRIGO OTÁVIO E ROTATÓRIA DA SUFRAMA".</t>
        </is>
      </c>
      <c r="C27" s="7" t="n"/>
      <c r="D27" s="7" t="inlineStr">
        <is>
          <t>014/2015</t>
        </is>
      </c>
      <c r="E27" s="7" t="inlineStr">
        <is>
          <t>SEMINF</t>
        </is>
      </c>
      <c r="F27" s="7" t="inlineStr">
        <is>
          <t>SVX SERVIÇOS PROFISSIONAIS CONSTRUÇÕES E TRANSPORTES LTDA - ME.</t>
        </is>
      </c>
      <c r="G27" s="7" t="inlineStr">
        <is>
          <t>ENGº CIVIS FÁBIO SEREJO RIBEIRO OU DOUGLAS DA COSTA MICHELE</t>
        </is>
      </c>
      <c r="H27" s="7" t="inlineStr">
        <is>
          <t>040/2015 GSS/SEMINF.</t>
        </is>
      </c>
      <c r="I27" s="246" t="n"/>
      <c r="J27" s="247" t="n">
        <v>82159.89</v>
      </c>
      <c r="K27" s="247" t="n"/>
      <c r="L27" s="252" t="n"/>
      <c r="M27" s="248" t="n"/>
      <c r="N27" s="248" t="n">
        <v>1242.27</v>
      </c>
      <c r="O27" s="253" t="n"/>
      <c r="P27" s="250" t="n"/>
      <c r="Q27" s="8" t="n"/>
      <c r="R27" s="248" t="n"/>
      <c r="S27" s="253" t="n"/>
      <c r="T27" s="250" t="inlineStr">
        <is>
          <t>2015NE02073</t>
        </is>
      </c>
      <c r="U27" s="9" t="inlineStr">
        <is>
          <t>50200</t>
        </is>
      </c>
      <c r="V27" s="9" t="inlineStr">
        <is>
          <t>15451102330350000</t>
        </is>
      </c>
      <c r="W27" s="9" t="inlineStr">
        <is>
          <t>02910265</t>
        </is>
      </c>
      <c r="X27" s="9" t="inlineStr">
        <is>
          <t>44905117</t>
        </is>
      </c>
      <c r="Y27" s="31" t="n"/>
      <c r="Z27" s="31" t="n"/>
      <c r="AA27" s="23" t="n"/>
      <c r="AB27" s="257" t="n"/>
      <c r="AC27" s="257" t="n"/>
      <c r="AD27" s="24" t="n"/>
      <c r="AE27" s="36" t="n"/>
      <c r="AF27" s="37" t="n"/>
      <c r="AG27" s="14" t="n"/>
    </row>
    <row r="28" ht="102" customFormat="1" customHeight="1" s="15">
      <c r="A28" s="226" t="n">
        <v>8</v>
      </c>
      <c r="B28" s="38" t="inlineStr">
        <is>
          <t>"DEMOLIÇÃO DO PRÉDIO AUXILIAR DA ESCOLA HIRAN DE LIMA CAMINHA - PARA ATENDER AS NECESSIDADES DA ADMINISTRAÇÃO EM AÇÕES CORRETIVAS", OBEDECENDO-A FIEL E INTEGRALMENTE.</t>
        </is>
      </c>
      <c r="C28" s="38" t="n"/>
      <c r="D28" s="38" t="inlineStr">
        <is>
          <t>015/2015</t>
        </is>
      </c>
      <c r="E28" s="38" t="n"/>
      <c r="F28" s="38" t="n"/>
      <c r="G28" s="38" t="n"/>
      <c r="H28" s="38" t="n"/>
      <c r="I28" s="262" t="n"/>
      <c r="J28" s="248" t="n"/>
      <c r="K28" s="248" t="n"/>
      <c r="L28" s="248" t="n"/>
      <c r="M28" s="248" t="n"/>
      <c r="N28" s="248" t="n"/>
      <c r="O28" s="250">
        <f>SUM(M28-N28)</f>
        <v/>
      </c>
      <c r="P28" s="250" t="n"/>
      <c r="Q28" s="8" t="n"/>
      <c r="R28" s="248" t="n"/>
      <c r="S28" s="250">
        <f>SUM(J28-M28+N28)</f>
        <v/>
      </c>
      <c r="T28" s="250" t="n"/>
      <c r="U28" s="250" t="n"/>
      <c r="V28" s="250" t="n"/>
      <c r="W28" s="250" t="n"/>
      <c r="X28" s="250" t="n"/>
      <c r="Y28" s="38" t="n"/>
      <c r="Z28" s="38" t="n"/>
      <c r="AA28" s="10">
        <f>SUM(Y28+Z28)</f>
        <v/>
      </c>
      <c r="AB28" s="251" t="n"/>
      <c r="AC28" s="251" t="n"/>
      <c r="AD28" s="11" t="n"/>
      <c r="AE28" s="39" t="n"/>
      <c r="AF28" s="40" t="n"/>
      <c r="AG28" s="14" t="n"/>
    </row>
    <row r="29" ht="30" customFormat="1" customHeight="1" s="15">
      <c r="A29" s="228" t="n">
        <v>9</v>
      </c>
      <c r="B29" s="7" t="inlineStr">
        <is>
          <t>"IMPLANTAÇÃO DE DEFENSAS METÁLICAS NAS DIVERSAS VIAS DA CIDADE".</t>
        </is>
      </c>
      <c r="C29" s="7" t="n"/>
      <c r="D29" s="7" t="inlineStr">
        <is>
          <t>016/2015</t>
        </is>
      </c>
      <c r="E29" s="7" t="inlineStr">
        <is>
          <t>SEMINF</t>
        </is>
      </c>
      <c r="F29" s="7" t="inlineStr">
        <is>
          <t>SVX SERVIÇOS PROFISSIONAIS CONSTRUÇÕES E TRANSPORTES LTDA - ME.</t>
        </is>
      </c>
      <c r="G29" s="7" t="inlineStr">
        <is>
          <t>ENGº CIVIS FÁBIO SEREJO RIBEIRO OU DOUGLAS DA COSTA MICHELE</t>
        </is>
      </c>
      <c r="H29" s="7" t="inlineStr">
        <is>
          <t>041/2015 GSS/SEMINF</t>
        </is>
      </c>
      <c r="I29" s="246" t="n"/>
      <c r="J29" s="247" t="n">
        <v>1015104.29</v>
      </c>
      <c r="K29" s="247" t="n"/>
      <c r="L29" s="247" t="n"/>
      <c r="M29" s="247" t="n">
        <v>1015104.29</v>
      </c>
      <c r="N29" s="247" t="n"/>
      <c r="O29" s="249" t="n"/>
      <c r="P29" s="250" t="inlineStr">
        <is>
          <t>224 - 22/06/15</t>
        </is>
      </c>
      <c r="Q29" s="8" t="inlineStr">
        <is>
          <t>1ª MEDIÇÃO</t>
        </is>
      </c>
      <c r="R29" s="248" t="n">
        <v>216005.63</v>
      </c>
      <c r="S29" s="249">
        <f>J29-R29-R30-R31-R32</f>
        <v/>
      </c>
      <c r="T29" s="249" t="inlineStr">
        <is>
          <t>2015NE02073</t>
        </is>
      </c>
      <c r="U29" s="18" t="inlineStr">
        <is>
          <t>50200</t>
        </is>
      </c>
      <c r="V29" s="18" t="inlineStr">
        <is>
          <t>15451102330350000</t>
        </is>
      </c>
      <c r="W29" s="18" t="inlineStr">
        <is>
          <t>02910265</t>
        </is>
      </c>
      <c r="X29" s="18" t="inlineStr">
        <is>
          <t>44905117</t>
        </is>
      </c>
      <c r="Y29" s="7" t="n">
        <v>90</v>
      </c>
      <c r="Z29" s="7">
        <f>60+60</f>
        <v/>
      </c>
      <c r="AA29" s="19">
        <f>SUM(Y29+Z29)</f>
        <v/>
      </c>
      <c r="AB29" s="255" t="n">
        <v>42124</v>
      </c>
      <c r="AC29" s="255" t="n">
        <v>42336</v>
      </c>
      <c r="AD29" s="20" t="n"/>
      <c r="AE29" s="34" t="inlineStr">
        <is>
          <t>2015/17428/17504/00016</t>
        </is>
      </c>
      <c r="AF29" s="35" t="n"/>
      <c r="AG29" s="14" t="n"/>
    </row>
    <row r="30" ht="30" customFormat="1" customHeight="1" s="15">
      <c r="A30" s="224" t="n"/>
      <c r="B30" s="7" t="inlineStr">
        <is>
          <t>"IMPLANTAÇÃO DE DEFENSAS METÁLICAS NAS DIVERSAS VIAS DA CIDADE".</t>
        </is>
      </c>
      <c r="C30" s="7" t="n"/>
      <c r="D30" s="7" t="inlineStr">
        <is>
          <t>016/2015</t>
        </is>
      </c>
      <c r="E30" s="7" t="inlineStr">
        <is>
          <t>SEMINF</t>
        </is>
      </c>
      <c r="F30" s="7" t="inlineStr">
        <is>
          <t>SVX SERVIÇOS PROFISSIONAIS CONSTRUÇÕES E TRANSPORTES LTDA - ME.</t>
        </is>
      </c>
      <c r="G30" s="7" t="inlineStr">
        <is>
          <t>ENGº CIVIS FÁBIO SEREJO RIBEIRO OU DOUGLAS DA COSTA MICHELE</t>
        </is>
      </c>
      <c r="H30" s="7" t="inlineStr">
        <is>
          <t>041/2015 GSS/SEMINF</t>
        </is>
      </c>
      <c r="I30" s="246" t="n"/>
      <c r="J30" s="247" t="n">
        <v>1015104.29</v>
      </c>
      <c r="K30" s="247" t="n"/>
      <c r="L30" s="252" t="n"/>
      <c r="M30" s="252" t="n"/>
      <c r="N30" s="252" t="n"/>
      <c r="O30" s="253" t="n"/>
      <c r="P30" s="250" t="inlineStr">
        <is>
          <t>245 - 19/08/15</t>
        </is>
      </c>
      <c r="Q30" s="8" t="inlineStr">
        <is>
          <t>2ª MEDIÇÃO</t>
        </is>
      </c>
      <c r="R30" s="248" t="n">
        <v>391668.26</v>
      </c>
      <c r="S30" s="253" t="n"/>
      <c r="T30" s="249" t="inlineStr">
        <is>
          <t>2015NE02073</t>
        </is>
      </c>
      <c r="U30" s="18" t="inlineStr">
        <is>
          <t>50200</t>
        </is>
      </c>
      <c r="V30" s="18" t="inlineStr">
        <is>
          <t>15451102330350000</t>
        </is>
      </c>
      <c r="W30" s="18" t="inlineStr">
        <is>
          <t>02910265</t>
        </is>
      </c>
      <c r="X30" s="18" t="inlineStr">
        <is>
          <t>44905117</t>
        </is>
      </c>
      <c r="Y30" s="31" t="n"/>
      <c r="Z30" s="31" t="n"/>
      <c r="AA30" s="23" t="n"/>
      <c r="AB30" s="257" t="n"/>
      <c r="AC30" s="257" t="n"/>
      <c r="AD30" s="24" t="n"/>
      <c r="AE30" s="36" t="n"/>
      <c r="AF30" s="37" t="n"/>
      <c r="AG30" s="14" t="n"/>
    </row>
    <row r="31" ht="30" customFormat="1" customHeight="1" s="15">
      <c r="A31" s="224" t="n"/>
      <c r="B31" s="7" t="inlineStr">
        <is>
          <t>"IMPLANTAÇÃO DE DEFENSAS METÁLICAS NAS DIVERSAS VIAS DA CIDADE".</t>
        </is>
      </c>
      <c r="C31" s="7" t="n"/>
      <c r="D31" s="7" t="inlineStr">
        <is>
          <t>016/2015</t>
        </is>
      </c>
      <c r="E31" s="7" t="inlineStr">
        <is>
          <t>SEMINF</t>
        </is>
      </c>
      <c r="F31" s="7" t="inlineStr">
        <is>
          <t>SVX SERVIÇOS PROFISSIONAIS CONSTRUÇÕES E TRANSPORTES LTDA - ME.</t>
        </is>
      </c>
      <c r="G31" s="7" t="inlineStr">
        <is>
          <t>ENGº CIVIS FÁBIO SEREJO RIBEIRO OU DOUGLAS DA COSTA MICHELE</t>
        </is>
      </c>
      <c r="H31" s="7" t="inlineStr">
        <is>
          <t>041/2015 GSS/SEMINF</t>
        </is>
      </c>
      <c r="I31" s="246" t="n"/>
      <c r="J31" s="247" t="n">
        <v>1015104.29</v>
      </c>
      <c r="K31" s="247" t="n"/>
      <c r="L31" s="252" t="n"/>
      <c r="M31" s="252" t="n"/>
      <c r="N31" s="252" t="n"/>
      <c r="O31" s="253" t="n"/>
      <c r="P31" s="250" t="inlineStr">
        <is>
          <t>259 - 09/09/15</t>
        </is>
      </c>
      <c r="Q31" s="8" t="inlineStr">
        <is>
          <t>3ª MEDIÇÃO</t>
        </is>
      </c>
      <c r="R31" s="248" t="n">
        <v>311417.69</v>
      </c>
      <c r="S31" s="253" t="n"/>
      <c r="T31" s="249" t="inlineStr">
        <is>
          <t>2015NE02073</t>
        </is>
      </c>
      <c r="U31" s="18" t="inlineStr">
        <is>
          <t>50200</t>
        </is>
      </c>
      <c r="V31" s="18" t="inlineStr">
        <is>
          <t>15451102330350000</t>
        </is>
      </c>
      <c r="W31" s="18" t="inlineStr">
        <is>
          <t>02910265</t>
        </is>
      </c>
      <c r="X31" s="18" t="inlineStr">
        <is>
          <t>44905117</t>
        </is>
      </c>
      <c r="Y31" s="31" t="n"/>
      <c r="Z31" s="31" t="n"/>
      <c r="AA31" s="23" t="n"/>
      <c r="AB31" s="257" t="n"/>
      <c r="AC31" s="257" t="n"/>
      <c r="AD31" s="24" t="n"/>
      <c r="AE31" s="36" t="n"/>
      <c r="AF31" s="37" t="n"/>
      <c r="AG31" s="14" t="n"/>
    </row>
    <row r="32" ht="30" customFormat="1" customHeight="1" s="15">
      <c r="A32" s="227" t="n"/>
      <c r="B32" s="7" t="inlineStr">
        <is>
          <t>"IMPLANTAÇÃO DE DEFENSAS METÁLICAS NAS DIVERSAS VIAS DA CIDADE".</t>
        </is>
      </c>
      <c r="C32" s="7" t="n"/>
      <c r="D32" s="7" t="inlineStr">
        <is>
          <t>016/2015</t>
        </is>
      </c>
      <c r="E32" s="7" t="inlineStr">
        <is>
          <t>SEMINF</t>
        </is>
      </c>
      <c r="F32" s="7" t="inlineStr">
        <is>
          <t>SVX SERVIÇOS PROFISSIONAIS CONSTRUÇÕES E TRANSPORTES LTDA - ME.</t>
        </is>
      </c>
      <c r="G32" s="7" t="inlineStr">
        <is>
          <t>ENGº CIVIS FÁBIO SEREJO RIBEIRO OU DOUGLAS DA COSTA MICHELE</t>
        </is>
      </c>
      <c r="H32" s="7" t="inlineStr">
        <is>
          <t>041/2015 GSS/SEMINF</t>
        </is>
      </c>
      <c r="I32" s="246" t="n"/>
      <c r="J32" s="247" t="n">
        <v>1015104.29</v>
      </c>
      <c r="K32" s="247" t="n"/>
      <c r="L32" s="258" t="n"/>
      <c r="M32" s="258" t="n"/>
      <c r="N32" s="258" t="n"/>
      <c r="O32" s="259" t="n"/>
      <c r="P32" s="250" t="inlineStr">
        <is>
          <t>267 - 09/10/15</t>
        </is>
      </c>
      <c r="Q32" s="8" t="inlineStr">
        <is>
          <t>4ª MEDIÇÃO</t>
        </is>
      </c>
      <c r="R32" s="248" t="n">
        <v>96012.71000000001</v>
      </c>
      <c r="S32" s="259" t="n"/>
      <c r="T32" s="249" t="inlineStr">
        <is>
          <t>2015NE02073</t>
        </is>
      </c>
      <c r="U32" s="18" t="inlineStr">
        <is>
          <t>50200</t>
        </is>
      </c>
      <c r="V32" s="18" t="inlineStr">
        <is>
          <t>15451102330350000</t>
        </is>
      </c>
      <c r="W32" s="18" t="inlineStr">
        <is>
          <t>02910265</t>
        </is>
      </c>
      <c r="X32" s="18" t="inlineStr">
        <is>
          <t>44905117</t>
        </is>
      </c>
      <c r="Y32" s="32" t="n"/>
      <c r="Z32" s="32" t="n"/>
      <c r="AA32" s="27" t="n"/>
      <c r="AB32" s="261" t="n"/>
      <c r="AC32" s="261" t="n"/>
      <c r="AD32" s="28" t="n"/>
      <c r="AE32" s="41" t="n"/>
      <c r="AF32" s="42" t="n"/>
      <c r="AG32" s="14" t="n"/>
    </row>
    <row r="33" ht="36.75" customFormat="1" customHeight="1" s="15">
      <c r="A33" s="226" t="n">
        <v>10</v>
      </c>
      <c r="B33" s="7" t="inlineStr">
        <is>
          <t>CONSULTORIA ESPECIALIZADA PARA ELABORAÇÃO DE PROJETOS BÁSICOS DE ENGENHARIA PARA OBRA DE ARTE ESPECIAL (TRINCHEIRA NA AV. CONSTANTINO NERY X JOÃO VALÉRIO E AV. CONSTANTINO NERY X RUA PARÁ) COM ESTAÇÃO DE TRANSFERÊNCIA E PROJETO BÁSICO DO TERMINAL T6, NA CIDADE DE MANAUS.</t>
        </is>
      </c>
      <c r="C33" s="7" t="n"/>
      <c r="D33" s="7" t="inlineStr">
        <is>
          <t>017/2015</t>
        </is>
      </c>
      <c r="E33" s="7" t="inlineStr">
        <is>
          <t>SEMINF</t>
        </is>
      </c>
      <c r="F33" s="7" t="inlineStr">
        <is>
          <t>LAGHI ENGENHARIA LTDA.</t>
        </is>
      </c>
      <c r="G33" s="7" t="inlineStr">
        <is>
          <t>ENGº CIVIS EDMILSON PINHEIRO LEÃO OU TABAJARA RAMOS DIAS FERREIRA JÚNIOR</t>
        </is>
      </c>
      <c r="H33" s="7" t="inlineStr">
        <is>
          <t>043/2015 GSS/SEMINF</t>
        </is>
      </c>
      <c r="I33" s="246" t="n"/>
      <c r="J33" s="247" t="n">
        <v>2799773.84</v>
      </c>
      <c r="K33" s="247" t="n"/>
      <c r="L33" s="247" t="n"/>
      <c r="M33" s="247" t="n">
        <v>2799773.84</v>
      </c>
      <c r="N33" s="247" t="n"/>
      <c r="O33" s="249" t="n"/>
      <c r="P33" s="250" t="inlineStr">
        <is>
          <t>860 - 05/06/15</t>
        </is>
      </c>
      <c r="Q33" s="8" t="inlineStr">
        <is>
          <t>1ª MEDIÇÃO</t>
        </is>
      </c>
      <c r="R33" s="248" t="n">
        <v>617349.62</v>
      </c>
      <c r="S33" s="249">
        <f>J33-R33-R34-R35</f>
        <v/>
      </c>
      <c r="T33" s="249" t="inlineStr">
        <is>
          <t>2015NE00708</t>
        </is>
      </c>
      <c r="U33" s="18" t="inlineStr">
        <is>
          <t>27100</t>
        </is>
      </c>
      <c r="V33" s="18" t="inlineStr">
        <is>
          <t>15451106023980000</t>
        </is>
      </c>
      <c r="W33" s="18" t="inlineStr">
        <is>
          <t>02910265</t>
        </is>
      </c>
      <c r="X33" s="18" t="inlineStr">
        <is>
          <t>44903995</t>
        </is>
      </c>
      <c r="Y33" s="7" t="n">
        <v>120</v>
      </c>
      <c r="Z33" s="7" t="n"/>
      <c r="AA33" s="19">
        <f>SUM(Y33+Z33)</f>
        <v/>
      </c>
      <c r="AB33" s="255" t="n">
        <v>42130</v>
      </c>
      <c r="AC33" s="255" t="n">
        <v>43457</v>
      </c>
      <c r="AD33" s="20" t="n"/>
      <c r="AE33" s="34" t="inlineStr">
        <is>
          <t>2015/17428/17504/00018</t>
        </is>
      </c>
      <c r="AF33" s="35" t="n"/>
      <c r="AG33" s="14" t="n"/>
    </row>
    <row r="34" ht="42.75" customFormat="1" customHeight="1" s="15">
      <c r="A34" s="224" t="n"/>
      <c r="B34" s="7" t="inlineStr">
        <is>
          <t>CONSULTORIA ESPECIALIZADA PARA ELABORAÇÃO DE PROJETOS BÁSICOS DE ENGENHARIA PARA OBRA DE ARTE ESPECIAL (TRINCHEIRA NA AV. CONSTANTINO NERY X JOÃO VALÉRIO E AV. CONSTANTINO NERY X RUA PARÁ) COM ESTAÇÃO DE TRANSFERÊNCIA E PROJETO BÁSICO DO TERMINAL T6, NA CIDADE DE MANAUS.</t>
        </is>
      </c>
      <c r="C34" s="7" t="n"/>
      <c r="D34" s="7" t="inlineStr">
        <is>
          <t>017/2015</t>
        </is>
      </c>
      <c r="E34" s="7" t="inlineStr">
        <is>
          <t>SEMINF</t>
        </is>
      </c>
      <c r="F34" s="7" t="inlineStr">
        <is>
          <t>LAGHI ENGENHARIA LTDA.</t>
        </is>
      </c>
      <c r="G34" s="7" t="inlineStr">
        <is>
          <t>ENGº CIVIS EDMILSON PINHEIRO LEÃO OU TABAJARA RAMOS DIAS FERREIRA JÚNIOR</t>
        </is>
      </c>
      <c r="H34" s="7" t="inlineStr">
        <is>
          <t>043/2015 GSS/SEMINF</t>
        </is>
      </c>
      <c r="I34" s="246" t="n"/>
      <c r="J34" s="247" t="n">
        <v>2799773.84</v>
      </c>
      <c r="K34" s="247" t="n"/>
      <c r="L34" s="252" t="n"/>
      <c r="M34" s="252" t="n"/>
      <c r="N34" s="252" t="n"/>
      <c r="O34" s="253" t="n"/>
      <c r="P34" s="250" t="inlineStr">
        <is>
          <t>872 - 06/07/15</t>
        </is>
      </c>
      <c r="Q34" s="8" t="inlineStr">
        <is>
          <t>2ª MEDIÇÃO</t>
        </is>
      </c>
      <c r="R34" s="248" t="n">
        <v>893347.5600000001</v>
      </c>
      <c r="S34" s="253" t="n"/>
      <c r="T34" s="249" t="inlineStr">
        <is>
          <t>2015NE00708</t>
        </is>
      </c>
      <c r="U34" s="18" t="inlineStr">
        <is>
          <t>27100</t>
        </is>
      </c>
      <c r="V34" s="18" t="inlineStr">
        <is>
          <t>15451106023980000</t>
        </is>
      </c>
      <c r="W34" s="18" t="inlineStr">
        <is>
          <t>02910265</t>
        </is>
      </c>
      <c r="X34" s="18" t="inlineStr">
        <is>
          <t>44903995</t>
        </is>
      </c>
      <c r="Y34" s="31" t="n"/>
      <c r="Z34" s="31" t="n"/>
      <c r="AA34" s="23" t="n"/>
      <c r="AB34" s="257" t="n"/>
      <c r="AC34" s="257" t="n"/>
      <c r="AD34" s="24" t="n"/>
      <c r="AE34" s="36" t="n"/>
      <c r="AF34" s="37" t="n"/>
      <c r="AG34" s="14" t="n"/>
    </row>
    <row r="35" ht="37.5" customFormat="1" customHeight="1" s="15">
      <c r="A35" s="224" t="n"/>
      <c r="B35" s="7" t="inlineStr">
        <is>
          <t>CONSULTORIA ESPECIALIZADA PARA ELABORAÇÃO DE PROJETOS BÁSICOS DE ENGENHARIA PARA OBRA DE ARTE ESPECIAL (TRINCHEIRA NA AV. CONSTANTINO NERY X JOÃO VALÉRIO E AV. CONSTANTINO NERY X RUA PARÁ) COM ESTAÇÃO DE TRANSFERÊNCIA E PROJETO BÁSICO DO TERMINAL T6, NA CIDADE DE MANAUS.</t>
        </is>
      </c>
      <c r="C35" s="7" t="n"/>
      <c r="D35" s="7" t="inlineStr">
        <is>
          <t>017/2015</t>
        </is>
      </c>
      <c r="E35" s="7" t="inlineStr">
        <is>
          <t>SEMINF</t>
        </is>
      </c>
      <c r="F35" s="7" t="inlineStr">
        <is>
          <t>LAGHI ENGENHARIA LTDA.</t>
        </is>
      </c>
      <c r="G35" s="7" t="inlineStr">
        <is>
          <t>ENGº CIVIS EDMILSON PINHEIRO LEÃO OU TABAJARA RAMOS DIAS FERREIRA JÚNIOR</t>
        </is>
      </c>
      <c r="H35" s="7" t="inlineStr">
        <is>
          <t>043/2015 GSS/SEMINF</t>
        </is>
      </c>
      <c r="I35" s="246" t="n"/>
      <c r="J35" s="247" t="n">
        <v>2799773.84</v>
      </c>
      <c r="K35" s="247" t="n"/>
      <c r="L35" s="252" t="n"/>
      <c r="M35" s="258" t="n"/>
      <c r="N35" s="258" t="n"/>
      <c r="O35" s="253" t="n"/>
      <c r="P35" s="250" t="inlineStr">
        <is>
          <t>891 - 06/08/15</t>
        </is>
      </c>
      <c r="Q35" s="8" t="inlineStr">
        <is>
          <t>3ª MEDIÇÃO</t>
        </is>
      </c>
      <c r="R35" s="248" t="n">
        <v>894201.97</v>
      </c>
      <c r="S35" s="259" t="n"/>
      <c r="T35" s="249" t="inlineStr">
        <is>
          <t>2015NE00708</t>
        </is>
      </c>
      <c r="U35" s="18" t="inlineStr">
        <is>
          <t>27100</t>
        </is>
      </c>
      <c r="V35" s="18" t="inlineStr">
        <is>
          <t>15451106023980000</t>
        </is>
      </c>
      <c r="W35" s="18" t="inlineStr">
        <is>
          <t>02910265</t>
        </is>
      </c>
      <c r="X35" s="18" t="inlineStr">
        <is>
          <t>44903995</t>
        </is>
      </c>
      <c r="Y35" s="31" t="n"/>
      <c r="Z35" s="31" t="n"/>
      <c r="AA35" s="23" t="n"/>
      <c r="AB35" s="257" t="n"/>
      <c r="AC35" s="257" t="n"/>
      <c r="AD35" s="24" t="n"/>
      <c r="AE35" s="36" t="n"/>
      <c r="AF35" s="37" t="n"/>
      <c r="AG35" s="14" t="n"/>
    </row>
    <row r="36" ht="39" customFormat="1" customHeight="1" s="15">
      <c r="A36" s="227" t="n"/>
      <c r="B36" s="7" t="inlineStr">
        <is>
          <t>CONSULTORIA ESPECIALIZADA PARA ELABORAÇÃO DE PROJETOS BÁSICOS DE ENGENHARIA PARA OBRA DE ARTE ESPECIAL (TRINCHEIRA NA AV. CONSTANTINO NERY X JOÃO VALÉRIO E AV. CONSTANTINO NERY X RUA PARÁ) COM ESTAÇÃO DE TRANSFERÊNCIA E PROJETO BÁSICO DO TERMINAL T6, NA CIDADE DE MANAUS.</t>
        </is>
      </c>
      <c r="C36" s="7" t="n"/>
      <c r="D36" s="7" t="inlineStr">
        <is>
          <t>017/2015</t>
        </is>
      </c>
      <c r="E36" s="7" t="inlineStr">
        <is>
          <t>SEMINF</t>
        </is>
      </c>
      <c r="F36" s="7" t="inlineStr">
        <is>
          <t>LAGHI ENGENHARIA LTDA.</t>
        </is>
      </c>
      <c r="G36" s="7" t="inlineStr">
        <is>
          <t>ENGº CIVIS EDMILSON PINHEIRO LEÃO OU TABAJARA RAMOS DIAS FERREIRA JÚNIOR</t>
        </is>
      </c>
      <c r="H36" s="7" t="inlineStr">
        <is>
          <t>043/2015 GSS/SEMINF</t>
        </is>
      </c>
      <c r="I36" s="246" t="n"/>
      <c r="J36" s="247" t="n">
        <v>2799773.84</v>
      </c>
      <c r="K36" s="247" t="n"/>
      <c r="L36" s="258" t="n"/>
      <c r="M36" s="248" t="n"/>
      <c r="N36" s="248" t="n">
        <v>394874.69</v>
      </c>
      <c r="O36" s="259" t="n"/>
      <c r="P36" s="250" t="n"/>
      <c r="Q36" s="8" t="n"/>
      <c r="R36" s="263" t="n"/>
      <c r="S36" s="250" t="n"/>
      <c r="T36" s="250" t="inlineStr">
        <is>
          <t>2015NE02047</t>
        </is>
      </c>
      <c r="U36" s="9" t="inlineStr">
        <is>
          <t>27100</t>
        </is>
      </c>
      <c r="V36" s="9" t="inlineStr">
        <is>
          <t>15451106023980000</t>
        </is>
      </c>
      <c r="W36" s="9" t="inlineStr">
        <is>
          <t>02910265</t>
        </is>
      </c>
      <c r="X36" s="9" t="inlineStr">
        <is>
          <t>44903995</t>
        </is>
      </c>
      <c r="Y36" s="32" t="n"/>
      <c r="Z36" s="32" t="n"/>
      <c r="AA36" s="27" t="n"/>
      <c r="AB36" s="261" t="n"/>
      <c r="AC36" s="261" t="n"/>
      <c r="AD36" s="28" t="n"/>
      <c r="AE36" s="41" t="n"/>
      <c r="AF36" s="42" t="n"/>
      <c r="AG36" s="14" t="n"/>
    </row>
    <row r="37" ht="30" customFormat="1" customHeight="1" s="15">
      <c r="A37" s="228" t="n">
        <v>11</v>
      </c>
      <c r="B37" s="7" t="inlineStr">
        <is>
          <t>SERVIÇOS DE CONSULTORIA ESPECIALIZADA PARA ELABORAÇÃO DE PROJETOS BÁSICOS DE ENGENHARIA PARA URBANIZAÇÃO DO PARQUE PONTA BRANCA, COM ÁREA APROXIMADA DE 205.000 m² E ACESSO DE 4,5KM DA CIDADE DE MANAUS / AM.</t>
        </is>
      </c>
      <c r="C37" s="7" t="n"/>
      <c r="D37" s="7" t="inlineStr">
        <is>
          <t>018/2015</t>
        </is>
      </c>
      <c r="E37" s="7" t="inlineStr">
        <is>
          <t>SEMINF</t>
        </is>
      </c>
      <c r="F37" s="7" t="inlineStr">
        <is>
          <t>LAGHI ENGENHARIA LTDA.</t>
        </is>
      </c>
      <c r="G37" s="7" t="inlineStr">
        <is>
          <t>ARQTº ANDRÉ MORAES DOMINGUES</t>
        </is>
      </c>
      <c r="H37" s="7" t="inlineStr">
        <is>
          <t>046/2015 GSS/SEMINF</t>
        </is>
      </c>
      <c r="I37" s="246" t="n"/>
      <c r="J37" s="247" t="n">
        <v>2568626.35</v>
      </c>
      <c r="K37" s="247" t="n"/>
      <c r="L37" s="247" t="n"/>
      <c r="M37" s="247" t="n">
        <v>2568626.35</v>
      </c>
      <c r="N37" s="248" t="n"/>
      <c r="O37" s="249" t="n"/>
      <c r="P37" s="250" t="inlineStr">
        <is>
          <t>861 - 05/06/15</t>
        </is>
      </c>
      <c r="Q37" s="8" t="inlineStr">
        <is>
          <t>1ª MEDIÇÃO</t>
        </is>
      </c>
      <c r="R37" s="248" t="n">
        <v>627141.5600000001</v>
      </c>
      <c r="S37" s="249">
        <f>J37-R37-R38-R39</f>
        <v/>
      </c>
      <c r="T37" s="249" t="inlineStr">
        <is>
          <t>2015NE00661</t>
        </is>
      </c>
      <c r="U37" s="18" t="inlineStr">
        <is>
          <t>27100</t>
        </is>
      </c>
      <c r="V37" s="18" t="inlineStr">
        <is>
          <t>15451106023980000</t>
        </is>
      </c>
      <c r="W37" s="18" t="inlineStr">
        <is>
          <t>02910265</t>
        </is>
      </c>
      <c r="X37" s="18" t="inlineStr">
        <is>
          <t>44903995</t>
        </is>
      </c>
      <c r="Y37" s="7" t="n">
        <v>120</v>
      </c>
      <c r="Z37" s="7" t="n"/>
      <c r="AA37" s="19">
        <f>SUM(Y37+Z37)</f>
        <v/>
      </c>
      <c r="AB37" s="255" t="n">
        <v>42122</v>
      </c>
      <c r="AC37" s="255" t="n">
        <v>42241</v>
      </c>
      <c r="AD37" s="20" t="n"/>
      <c r="AE37" s="34" t="inlineStr">
        <is>
          <t>2015/17428/17504/00017</t>
        </is>
      </c>
      <c r="AF37" s="35" t="n"/>
      <c r="AG37" s="14" t="n"/>
    </row>
    <row r="38" ht="30" customFormat="1" customHeight="1" s="15">
      <c r="A38" s="224" t="n"/>
      <c r="B38" s="7" t="inlineStr">
        <is>
          <t>SERVIÇOS DE CONSULTORIA ESPECIALIZADA PARA ELABORAÇÃO DE PROJETOS BÁSICOS DE ENGENHARIA PARA URBANIZAÇÃO DO PARQUE PONTA BRANCA, COM ÁREA APROXIMADA DE 205.000 m² E ACESSO DE 4,5KM DA CIDADE DE MANAUS / AM.</t>
        </is>
      </c>
      <c r="C38" s="7" t="n"/>
      <c r="D38" s="7" t="inlineStr">
        <is>
          <t>018/2015</t>
        </is>
      </c>
      <c r="E38" s="7" t="inlineStr">
        <is>
          <t>SEMINF</t>
        </is>
      </c>
      <c r="F38" s="7" t="inlineStr">
        <is>
          <t>LAGHI ENGENHARIA LTDA.</t>
        </is>
      </c>
      <c r="G38" s="7" t="inlineStr">
        <is>
          <t>ARQTº ANDRÉ MORAES DOMINGUES</t>
        </is>
      </c>
      <c r="H38" s="7" t="inlineStr">
        <is>
          <t>046/2015 GSS/SEMINF</t>
        </is>
      </c>
      <c r="I38" s="246" t="n"/>
      <c r="J38" s="247" t="n">
        <v>2568626.35</v>
      </c>
      <c r="K38" s="247" t="n"/>
      <c r="L38" s="252" t="n"/>
      <c r="M38" s="252" t="n"/>
      <c r="N38" s="248" t="n"/>
      <c r="O38" s="253" t="n"/>
      <c r="P38" s="250" t="inlineStr">
        <is>
          <t>873 - 06/07/15</t>
        </is>
      </c>
      <c r="Q38" s="8" t="inlineStr">
        <is>
          <t>2ª MEDIÇÃO</t>
        </is>
      </c>
      <c r="R38" s="248" t="n">
        <v>363143.44</v>
      </c>
      <c r="S38" s="253" t="n"/>
      <c r="T38" s="249" t="inlineStr">
        <is>
          <t>2015NE00661</t>
        </is>
      </c>
      <c r="U38" s="18" t="inlineStr">
        <is>
          <t>27100</t>
        </is>
      </c>
      <c r="V38" s="18" t="inlineStr">
        <is>
          <t>15451106023980000</t>
        </is>
      </c>
      <c r="W38" s="18" t="inlineStr">
        <is>
          <t>02910265</t>
        </is>
      </c>
      <c r="X38" s="18" t="inlineStr">
        <is>
          <t>44903995</t>
        </is>
      </c>
      <c r="Y38" s="31" t="n"/>
      <c r="Z38" s="31" t="n"/>
      <c r="AA38" s="23" t="n"/>
      <c r="AB38" s="257" t="n"/>
      <c r="AC38" s="257" t="n"/>
      <c r="AD38" s="24" t="n"/>
      <c r="AE38" s="36" t="n"/>
      <c r="AF38" s="37" t="n"/>
      <c r="AG38" s="14" t="n"/>
    </row>
    <row r="39" ht="30" customFormat="1" customHeight="1" s="15">
      <c r="A39" s="224" t="n"/>
      <c r="B39" s="7" t="inlineStr">
        <is>
          <t>SERVIÇOS DE CONSULTORIA ESPECIALIZADA PARA ELABORAÇÃO DE PROJETOS BÁSICOS DE ENGENHARIA PARA URBANIZAÇÃO DO PARQUE PONTA BRANCA, COM ÁREA APROXIMADA DE 205.000 m² E ACESSO DE 4,5KM DA CIDADE DE MANAUS / AM.</t>
        </is>
      </c>
      <c r="C39" s="7" t="n"/>
      <c r="D39" s="7" t="inlineStr">
        <is>
          <t>018/2015</t>
        </is>
      </c>
      <c r="E39" s="7" t="inlineStr">
        <is>
          <t>SEMINF</t>
        </is>
      </c>
      <c r="F39" s="7" t="inlineStr">
        <is>
          <t>LAGHI ENGENHARIA LTDA.</t>
        </is>
      </c>
      <c r="G39" s="7" t="inlineStr">
        <is>
          <t>ARQTº ANDRÉ MORAES DOMINGUES</t>
        </is>
      </c>
      <c r="H39" s="7" t="inlineStr">
        <is>
          <t>046/2015 GSS/SEMINF</t>
        </is>
      </c>
      <c r="I39" s="246" t="n"/>
      <c r="J39" s="247" t="n">
        <v>2568626.35</v>
      </c>
      <c r="K39" s="247" t="n"/>
      <c r="L39" s="252" t="n"/>
      <c r="M39" s="258" t="n"/>
      <c r="N39" s="248" t="n"/>
      <c r="O39" s="253" t="n"/>
      <c r="P39" s="250" t="inlineStr">
        <is>
          <t>884 - 29/07/15</t>
        </is>
      </c>
      <c r="Q39" s="8" t="inlineStr">
        <is>
          <t>3ª MEDIÇÃO</t>
        </is>
      </c>
      <c r="R39" s="248" t="n">
        <v>913942.22</v>
      </c>
      <c r="S39" s="259" t="n"/>
      <c r="T39" s="249" t="inlineStr">
        <is>
          <t>2015NE00661</t>
        </is>
      </c>
      <c r="U39" s="18" t="inlineStr">
        <is>
          <t>27100</t>
        </is>
      </c>
      <c r="V39" s="18" t="inlineStr">
        <is>
          <t>15451106023980000</t>
        </is>
      </c>
      <c r="W39" s="18" t="inlineStr">
        <is>
          <t>02910265</t>
        </is>
      </c>
      <c r="X39" s="18" t="inlineStr">
        <is>
          <t>44903995</t>
        </is>
      </c>
      <c r="Y39" s="31" t="n"/>
      <c r="Z39" s="31" t="n"/>
      <c r="AA39" s="23" t="n"/>
      <c r="AB39" s="257" t="n"/>
      <c r="AC39" s="257" t="n"/>
      <c r="AD39" s="24" t="n"/>
      <c r="AE39" s="36" t="n"/>
      <c r="AF39" s="37" t="n"/>
      <c r="AG39" s="14" t="n"/>
    </row>
    <row r="40" ht="30" customFormat="1" customHeight="1" s="15">
      <c r="A40" s="227" t="n"/>
      <c r="B40" s="7" t="inlineStr">
        <is>
          <t>SERVIÇOS DE CONSULTORIA ESPECIALIZADA PARA ELABORAÇÃO DE PROJETOS BÁSICOS DE ENGENHARIA PARA URBANIZAÇÃO DO PARQUE PONTA BRANCA, COM ÁREA APROXIMADA DE 205.000 m² E ACESSO DE 4,5KM DA CIDADE DE MANAUS / AM.</t>
        </is>
      </c>
      <c r="C40" s="7" t="n"/>
      <c r="D40" s="7" t="inlineStr">
        <is>
          <t>018/2015</t>
        </is>
      </c>
      <c r="E40" s="7" t="inlineStr">
        <is>
          <t>SEMINF</t>
        </is>
      </c>
      <c r="F40" s="7" t="inlineStr">
        <is>
          <t>LAGHI ENGENHARIA LTDA.</t>
        </is>
      </c>
      <c r="G40" s="7" t="inlineStr">
        <is>
          <t>ARQTº ANDRÉ MORAES DOMINGUES</t>
        </is>
      </c>
      <c r="H40" s="7" t="inlineStr">
        <is>
          <t>046/2015 GSS/SEMINF</t>
        </is>
      </c>
      <c r="I40" s="246" t="n"/>
      <c r="J40" s="247" t="n">
        <v>2568626.35</v>
      </c>
      <c r="K40" s="247" t="n"/>
      <c r="L40" s="258" t="n"/>
      <c r="M40" s="248" t="n"/>
      <c r="N40" s="248" t="n">
        <v>664399.13</v>
      </c>
      <c r="O40" s="259" t="n"/>
      <c r="P40" s="250" t="n"/>
      <c r="Q40" s="8" t="n"/>
      <c r="R40" s="264" t="n"/>
      <c r="S40" s="250" t="n"/>
      <c r="T40" s="250" t="inlineStr">
        <is>
          <t>2015NE02041</t>
        </is>
      </c>
      <c r="U40" s="9" t="inlineStr">
        <is>
          <t>27100</t>
        </is>
      </c>
      <c r="V40" s="9" t="inlineStr">
        <is>
          <t>15451106023980000</t>
        </is>
      </c>
      <c r="W40" s="9" t="inlineStr">
        <is>
          <t>02910265</t>
        </is>
      </c>
      <c r="X40" s="9" t="inlineStr">
        <is>
          <t>44903995</t>
        </is>
      </c>
      <c r="Y40" s="32" t="n"/>
      <c r="Z40" s="32" t="n"/>
      <c r="AA40" s="27" t="n"/>
      <c r="AB40" s="261" t="n"/>
      <c r="AC40" s="261" t="n"/>
      <c r="AD40" s="28" t="n"/>
      <c r="AE40" s="41" t="n"/>
      <c r="AF40" s="42" t="n"/>
      <c r="AG40" s="14" t="n"/>
    </row>
    <row r="41" ht="120" customFormat="1" customHeight="1" s="45">
      <c r="A41" s="226" t="n">
        <v>12</v>
      </c>
      <c r="B41" s="38" t="inlineStr">
        <is>
          <t>CONSTRUÇÃO DE MURO EM CONCRETO ARMADO, PARA A CONTENÇÃO DE TALUDE, LOCALIZADO NA PARTE FRONTAL DO CAMPO DE FUTEBOL DO BALNEÁRIO GUANABARA COM A AV. PERIMETRAL - BAIRRO PARQUE DEZ DE NOVEMBRO.</t>
        </is>
      </c>
      <c r="C41" s="38" t="n"/>
      <c r="D41" s="38" t="inlineStr">
        <is>
          <t>020/2015</t>
        </is>
      </c>
      <c r="E41" s="38" t="inlineStr">
        <is>
          <t>SEMINF</t>
        </is>
      </c>
      <c r="F41" s="38" t="inlineStr">
        <is>
          <t>J. NASSER ENGENHARIA LTDA.</t>
        </is>
      </c>
      <c r="G41" s="38" t="inlineStr">
        <is>
          <t>ENGº CIVIL FRANCISCO JOSÉ DA COSTA</t>
        </is>
      </c>
      <c r="H41" s="38" t="inlineStr">
        <is>
          <t>059/2015 GSS/SEMINF</t>
        </is>
      </c>
      <c r="I41" s="262" t="n"/>
      <c r="J41" s="248" t="n">
        <v>759773.34</v>
      </c>
      <c r="K41" s="248" t="n"/>
      <c r="L41" s="248" t="n"/>
      <c r="M41" s="248" t="n">
        <v>759773.34</v>
      </c>
      <c r="N41" s="248" t="n"/>
      <c r="O41" s="250" t="n"/>
      <c r="P41" s="250" t="inlineStr">
        <is>
          <t>217 - 06/08/15</t>
        </is>
      </c>
      <c r="Q41" s="8" t="inlineStr">
        <is>
          <t>1ª MEDIÇÃO</t>
        </is>
      </c>
      <c r="R41" s="248" t="n">
        <v>759773.34</v>
      </c>
      <c r="S41" s="250">
        <f>J41-R41</f>
        <v/>
      </c>
      <c r="T41" s="250" t="inlineStr">
        <is>
          <t>2015NE01092</t>
        </is>
      </c>
      <c r="U41" s="9" t="inlineStr">
        <is>
          <t>27100</t>
        </is>
      </c>
      <c r="V41" s="9" t="inlineStr">
        <is>
          <t>15451106023980000</t>
        </is>
      </c>
      <c r="W41" s="9" t="inlineStr">
        <is>
          <t>01000000</t>
        </is>
      </c>
      <c r="X41" s="9" t="inlineStr">
        <is>
          <t>44905117</t>
        </is>
      </c>
      <c r="Y41" s="38" t="n">
        <v>60</v>
      </c>
      <c r="Z41" s="38" t="n"/>
      <c r="AA41" s="10">
        <f>SUM(Y41+Z41)</f>
        <v/>
      </c>
      <c r="AB41" s="251" t="n">
        <v>42174</v>
      </c>
      <c r="AC41" s="251" t="n">
        <v>42233</v>
      </c>
      <c r="AD41" s="11" t="n"/>
      <c r="AE41" s="43" t="inlineStr">
        <is>
          <t xml:space="preserve"> 2015/17428/17509/00008</t>
        </is>
      </c>
      <c r="AF41" s="44" t="n"/>
      <c r="AG41" s="14" t="n"/>
    </row>
    <row r="42" ht="30" customFormat="1" customHeight="1" s="15">
      <c r="A42" s="225" t="n">
        <v>13</v>
      </c>
      <c r="B42" s="7" t="inlineStr">
        <is>
          <t>REFORMA E AMPLIAÇÃO DO TERMINAL DE INTEGRAÇÃO - T2.</t>
        </is>
      </c>
      <c r="C42" s="7" t="n"/>
      <c r="D42" s="7" t="inlineStr">
        <is>
          <t>021/2015</t>
        </is>
      </c>
      <c r="E42" s="7" t="inlineStr">
        <is>
          <t>SEMINF</t>
        </is>
      </c>
      <c r="F42" s="7" t="inlineStr">
        <is>
          <t>MCA CONSTRUTORA EIRELI</t>
        </is>
      </c>
      <c r="G42" s="7" t="inlineStr">
        <is>
          <t>ENGº CIVIL SÉRGIO EDGAR VIEIRA DA ROCHA</t>
        </is>
      </c>
      <c r="H42" s="7" t="n"/>
      <c r="I42" s="246" t="n">
        <v>1046985.47</v>
      </c>
      <c r="J42" s="247" t="n">
        <v>2110228.99</v>
      </c>
      <c r="K42" s="247" t="n"/>
      <c r="L42" s="247" t="n"/>
      <c r="M42" s="247" t="n">
        <v>2110228.99</v>
      </c>
      <c r="N42" s="247" t="n"/>
      <c r="O42" s="249" t="n"/>
      <c r="P42" s="250" t="inlineStr">
        <is>
          <t>295 - 12/08/15</t>
        </is>
      </c>
      <c r="Q42" s="8" t="inlineStr">
        <is>
          <t>1ª MEDIÇÃO</t>
        </is>
      </c>
      <c r="R42" s="248" t="n">
        <v>284821.9</v>
      </c>
      <c r="S42" s="249">
        <f>I42+J42-R42-R43-#REF!-#REF!-#REF!-#REF!</f>
        <v/>
      </c>
      <c r="T42" s="249" t="inlineStr">
        <is>
          <t>2015NE01092</t>
        </is>
      </c>
      <c r="U42" s="18" t="inlineStr">
        <is>
          <t>54200</t>
        </is>
      </c>
      <c r="V42" s="18" t="inlineStr">
        <is>
          <t>15453102230110000</t>
        </is>
      </c>
      <c r="W42" s="18" t="inlineStr">
        <is>
          <t>01000000</t>
        </is>
      </c>
      <c r="X42" s="18" t="inlineStr">
        <is>
          <t>44905193</t>
        </is>
      </c>
      <c r="Y42" s="7" t="n">
        <v>120</v>
      </c>
      <c r="Z42" s="7" t="n"/>
      <c r="AA42" s="19">
        <f>SUM(Y42+Z42)</f>
        <v/>
      </c>
      <c r="AB42" s="255" t="n">
        <v>42174</v>
      </c>
      <c r="AC42" s="255" t="n">
        <v>42432</v>
      </c>
      <c r="AD42" s="20" t="n"/>
      <c r="AE42" s="34" t="inlineStr">
        <is>
          <t>2015/17428/17504/00019</t>
        </is>
      </c>
      <c r="AF42" s="35" t="n"/>
      <c r="AG42" s="14" t="n"/>
    </row>
    <row r="43" ht="30" customFormat="1" customHeight="1" s="15">
      <c r="A43" s="224" t="n"/>
      <c r="B43" s="7" t="inlineStr">
        <is>
          <t>REFORMA E AMPLIAÇÃO DO TERMINAL DE INTEGRAÇÃO - T2.</t>
        </is>
      </c>
      <c r="C43" s="7" t="n"/>
      <c r="D43" s="7" t="inlineStr">
        <is>
          <t>021/2015</t>
        </is>
      </c>
      <c r="E43" s="7" t="inlineStr">
        <is>
          <t>SEMINF</t>
        </is>
      </c>
      <c r="F43" s="7" t="inlineStr">
        <is>
          <t>MCA CONSTRUTORA EIRELI</t>
        </is>
      </c>
      <c r="G43" s="7" t="inlineStr">
        <is>
          <t>ENGº CIVIL SÉRGIO EDGAR VIEIRA DA ROCHA</t>
        </is>
      </c>
      <c r="H43" s="7" t="n"/>
      <c r="I43" s="246" t="n">
        <v>1046985.47</v>
      </c>
      <c r="J43" s="247" t="n">
        <v>2110228.99</v>
      </c>
      <c r="K43" s="247" t="n"/>
      <c r="L43" s="252" t="n"/>
      <c r="M43" s="258" t="n"/>
      <c r="N43" s="258" t="n"/>
      <c r="O43" s="253" t="n"/>
      <c r="P43" s="250" t="inlineStr">
        <is>
          <t>301 - 07/10/15</t>
        </is>
      </c>
      <c r="Q43" s="8" t="inlineStr">
        <is>
          <t>2ª MEDIÇÃO</t>
        </is>
      </c>
      <c r="R43" s="248" t="n">
        <v>401320.42</v>
      </c>
      <c r="S43" s="253" t="n"/>
      <c r="T43" s="249" t="inlineStr">
        <is>
          <t>2015NE01092</t>
        </is>
      </c>
      <c r="U43" s="18" t="inlineStr">
        <is>
          <t>54200</t>
        </is>
      </c>
      <c r="V43" s="18" t="inlineStr">
        <is>
          <t>15453102230110000</t>
        </is>
      </c>
      <c r="W43" s="18" t="inlineStr">
        <is>
          <t>01000000</t>
        </is>
      </c>
      <c r="X43" s="18" t="inlineStr">
        <is>
          <t>44905193</t>
        </is>
      </c>
      <c r="Y43" s="31" t="n"/>
      <c r="Z43" s="31" t="n"/>
      <c r="AA43" s="23" t="n"/>
      <c r="AB43" s="257" t="n"/>
      <c r="AC43" s="257" t="n"/>
      <c r="AD43" s="24" t="n"/>
      <c r="AE43" s="36" t="n"/>
      <c r="AF43" s="37" t="n"/>
      <c r="AG43" s="14" t="n"/>
    </row>
    <row r="44" ht="30" customFormat="1" customHeight="1" s="15">
      <c r="A44" s="224" t="n"/>
      <c r="B44" s="7" t="inlineStr">
        <is>
          <t>REFORMA E AMPLIAÇÃO DO TERMINAL DE INTEGRAÇÃO - T2.</t>
        </is>
      </c>
      <c r="C44" s="7" t="n"/>
      <c r="D44" s="7" t="inlineStr">
        <is>
          <t>021/2015</t>
        </is>
      </c>
      <c r="E44" s="7" t="inlineStr">
        <is>
          <t>SEMINF</t>
        </is>
      </c>
      <c r="F44" s="7" t="inlineStr">
        <is>
          <t>MCA CONSTRUTORA EIRELI</t>
        </is>
      </c>
      <c r="G44" s="7" t="inlineStr">
        <is>
          <t>ENGº CIVIL SÉRGIO EDGAR VIEIRA DA ROCHA</t>
        </is>
      </c>
      <c r="H44" s="7" t="n"/>
      <c r="I44" s="246" t="n">
        <v>1046985.47</v>
      </c>
      <c r="J44" s="247" t="n">
        <v>2110228.99</v>
      </c>
      <c r="K44" s="247" t="n"/>
      <c r="L44" s="252" t="n"/>
      <c r="M44" s="248" t="n"/>
      <c r="N44" s="248" t="n">
        <v>1424086.67</v>
      </c>
      <c r="O44" s="253" t="n"/>
      <c r="P44" s="250" t="n"/>
      <c r="Q44" s="8" t="n"/>
      <c r="R44" s="248" t="n"/>
      <c r="S44" s="253" t="n"/>
      <c r="T44" s="250" t="inlineStr">
        <is>
          <t>2015NE02162</t>
        </is>
      </c>
      <c r="U44" s="9" t="inlineStr">
        <is>
          <t>54200</t>
        </is>
      </c>
      <c r="V44" s="9" t="inlineStr">
        <is>
          <t>15453102230110000</t>
        </is>
      </c>
      <c r="W44" s="9" t="inlineStr">
        <is>
          <t>01000000</t>
        </is>
      </c>
      <c r="X44" s="9" t="inlineStr">
        <is>
          <t>44905193</t>
        </is>
      </c>
      <c r="Y44" s="31" t="n"/>
      <c r="Z44" s="31" t="n"/>
      <c r="AA44" s="23" t="n"/>
      <c r="AB44" s="257" t="n"/>
      <c r="AC44" s="257" t="n"/>
      <c r="AD44" s="24" t="n"/>
      <c r="AE44" s="36" t="n"/>
      <c r="AF44" s="37" t="n"/>
      <c r="AG44" s="14" t="n"/>
    </row>
    <row r="45" ht="30" customFormat="1" customHeight="1" s="54">
      <c r="A45" s="223" t="n">
        <v>14</v>
      </c>
      <c r="B45" s="46" t="inlineStr">
        <is>
          <t>REFORMA DA PASSARELA METÁLICA E CONSTRUÇÃO DA ESCADA E ELEVADORES DE ACESSIBILIDADE, LOCALIZADA NA AV. TORQUATO TAPAJÓS, S/Nº - SANTOS DUMONT, EM MANAUS / AM..</t>
        </is>
      </c>
      <c r="C45" s="46" t="n"/>
      <c r="D45" s="46" t="inlineStr">
        <is>
          <t>026/2015</t>
        </is>
      </c>
      <c r="E45" s="46" t="inlineStr">
        <is>
          <t>SEMINF</t>
        </is>
      </c>
      <c r="F45" s="46" t="inlineStr">
        <is>
          <t>LVM CONSTRUÇÕES LTDA - ME.</t>
        </is>
      </c>
      <c r="G45" s="46" t="inlineStr">
        <is>
          <t>ENGº CIVIS SÉRGIO EDGAR VIEIRA DA ROCHA OU DOUGLAS DA COSTA MICHELE</t>
        </is>
      </c>
      <c r="H45" s="46" t="n"/>
      <c r="I45" s="265" t="n"/>
      <c r="J45" s="266" t="n">
        <v>344447.75</v>
      </c>
      <c r="K45" s="266" t="n"/>
      <c r="L45" s="266" t="n">
        <v>170581.55</v>
      </c>
      <c r="M45" s="267" t="n">
        <v>344447.75</v>
      </c>
      <c r="N45" s="267" t="n"/>
      <c r="O45" s="268" t="n"/>
      <c r="P45" s="269" t="inlineStr">
        <is>
          <t>140 - 24/08/15</t>
        </is>
      </c>
      <c r="Q45" s="47" t="inlineStr">
        <is>
          <t>1ª MEDIÇÃO</t>
        </is>
      </c>
      <c r="R45" s="267" t="n">
        <v>81466.45</v>
      </c>
      <c r="S45" s="268">
        <f>J45-R45-R46</f>
        <v/>
      </c>
      <c r="T45" s="269" t="inlineStr">
        <is>
          <t>2015NE01209</t>
        </is>
      </c>
      <c r="U45" s="48" t="inlineStr">
        <is>
          <t>27100</t>
        </is>
      </c>
      <c r="V45" s="48" t="inlineStr">
        <is>
          <t>15451106010840000</t>
        </is>
      </c>
      <c r="W45" s="48" t="inlineStr">
        <is>
          <t>01000000</t>
        </is>
      </c>
      <c r="X45" s="48" t="inlineStr">
        <is>
          <t>44905193</t>
        </is>
      </c>
      <c r="Y45" s="46" t="n">
        <v>90</v>
      </c>
      <c r="Z45" s="46" t="n">
        <v>90</v>
      </c>
      <c r="AA45" s="49">
        <f>SUM(Y45+Z45)</f>
        <v/>
      </c>
      <c r="AB45" s="270" t="n">
        <v>42192</v>
      </c>
      <c r="AC45" s="270" t="n">
        <v>42375</v>
      </c>
      <c r="AD45" s="50" t="n"/>
      <c r="AE45" s="51" t="inlineStr">
        <is>
          <t>2015/17428/17504/00020</t>
        </is>
      </c>
      <c r="AF45" s="52" t="n"/>
      <c r="AG45" s="53" t="n"/>
    </row>
    <row r="46" ht="30" customFormat="1" customHeight="1" s="54">
      <c r="A46" s="224" t="n"/>
      <c r="B46" s="46" t="inlineStr">
        <is>
          <t>REFORMA DA PASSARELA METÁLICA E CONSTRUÇÃO DA ESCADA E ELEVADORES DE ACESSIBILIDADE, LOCALIZADA NA AV. TORQUATO TAPAJÓS, S/Nº - SANTOS DUMONT, EM MANAUS / AM..</t>
        </is>
      </c>
      <c r="C46" s="46" t="n"/>
      <c r="D46" s="46" t="inlineStr">
        <is>
          <t>026/2015</t>
        </is>
      </c>
      <c r="E46" s="46" t="inlineStr">
        <is>
          <t>SEMINF</t>
        </is>
      </c>
      <c r="F46" s="46" t="inlineStr">
        <is>
          <t>LVM CONSTRUÇÕES LTDA - ME.</t>
        </is>
      </c>
      <c r="G46" s="46" t="inlineStr">
        <is>
          <t>ENGº CIVIS SÉRGIO EDGAR VIEIRA DA ROCHA OU DOUGLAS DA COSTA MICHELE</t>
        </is>
      </c>
      <c r="H46" s="46" t="n"/>
      <c r="I46" s="265" t="n"/>
      <c r="J46" s="266" t="n">
        <v>344447.75</v>
      </c>
      <c r="K46" s="266" t="n"/>
      <c r="L46" s="271" t="n"/>
      <c r="M46" s="267" t="n"/>
      <c r="N46" s="267" t="n"/>
      <c r="O46" s="272" t="n"/>
      <c r="P46" s="269" t="inlineStr">
        <is>
          <t>142 - 15/09/15</t>
        </is>
      </c>
      <c r="Q46" s="47" t="inlineStr">
        <is>
          <t>2ª MEDIÇÃO</t>
        </is>
      </c>
      <c r="R46" s="267" t="n">
        <v>135319.4</v>
      </c>
      <c r="S46" s="272" t="n"/>
      <c r="T46" s="269" t="inlineStr">
        <is>
          <t>2015NE01209</t>
        </is>
      </c>
      <c r="U46" s="48" t="inlineStr">
        <is>
          <t>27100</t>
        </is>
      </c>
      <c r="V46" s="48" t="inlineStr">
        <is>
          <t>15451106010840000</t>
        </is>
      </c>
      <c r="W46" s="48" t="inlineStr">
        <is>
          <t>01000000</t>
        </is>
      </c>
      <c r="X46" s="48" t="inlineStr">
        <is>
          <t>44905193</t>
        </is>
      </c>
      <c r="Y46" s="55" t="n"/>
      <c r="Z46" s="55" t="n"/>
      <c r="AA46" s="56" t="n"/>
      <c r="AB46" s="273" t="n"/>
      <c r="AC46" s="273" t="n"/>
      <c r="AD46" s="57" t="n"/>
      <c r="AE46" s="58" t="n"/>
      <c r="AF46" s="59" t="n"/>
      <c r="AG46" s="53" t="n"/>
    </row>
    <row r="47" ht="30" customFormat="1" customHeight="1" s="54">
      <c r="A47" s="224" t="n"/>
      <c r="B47" s="46" t="inlineStr">
        <is>
          <t>REFORMA DA PASSARELA METÁLICA E CONSTRUÇÃO DA ESCADA E ELEVADORES DE ACESSIBILIDADE, LOCALIZADA NA AV. TORQUATO TAPAJÓS, S/Nº - SANTOS DUMONT, EM MANAUS / AM..</t>
        </is>
      </c>
      <c r="C47" s="46" t="n"/>
      <c r="D47" s="46" t="inlineStr">
        <is>
          <t>026/2015</t>
        </is>
      </c>
      <c r="E47" s="46" t="inlineStr">
        <is>
          <t>SEMINF</t>
        </is>
      </c>
      <c r="F47" s="46" t="inlineStr">
        <is>
          <t>LVM CONSTRUÇÕES LTDA - ME.</t>
        </is>
      </c>
      <c r="G47" s="46" t="inlineStr">
        <is>
          <t>ENGº CIVIS SÉRGIO EDGAR VIEIRA DA ROCHA OU DOUGLAS DA COSTA MICHELE</t>
        </is>
      </c>
      <c r="H47" s="46" t="n"/>
      <c r="I47" s="265" t="n"/>
      <c r="J47" s="266" t="n">
        <v>344447.75</v>
      </c>
      <c r="K47" s="266" t="n"/>
      <c r="L47" s="271" t="n"/>
      <c r="M47" s="267" t="n"/>
      <c r="N47" s="267" t="n">
        <v>127661.9</v>
      </c>
      <c r="O47" s="272" t="n"/>
      <c r="P47" s="269" t="n"/>
      <c r="Q47" s="47" t="n"/>
      <c r="R47" s="267" t="n"/>
      <c r="S47" s="272" t="n"/>
      <c r="T47" s="269" t="inlineStr">
        <is>
          <t>2015NE02106</t>
        </is>
      </c>
      <c r="U47" s="48" t="inlineStr">
        <is>
          <t>27100</t>
        </is>
      </c>
      <c r="V47" s="48" t="inlineStr">
        <is>
          <t>15451106010840000</t>
        </is>
      </c>
      <c r="W47" s="48" t="inlineStr">
        <is>
          <t>01000000</t>
        </is>
      </c>
      <c r="X47" s="48" t="inlineStr">
        <is>
          <t>44905193</t>
        </is>
      </c>
      <c r="Y47" s="55" t="n"/>
      <c r="Z47" s="55" t="n"/>
      <c r="AA47" s="56" t="n"/>
      <c r="AB47" s="273" t="n"/>
      <c r="AC47" s="273" t="n"/>
      <c r="AD47" s="57" t="n"/>
      <c r="AE47" s="58" t="n"/>
      <c r="AF47" s="59" t="n"/>
      <c r="AG47" s="53" t="n"/>
    </row>
    <row r="48" ht="30" customFormat="1" customHeight="1" s="15">
      <c r="A48" s="228" t="n">
        <v>15</v>
      </c>
      <c r="B48" s="7" t="inlineStr">
        <is>
          <t>IMPLANTAÇÃO DOS ABRIGOS DO SISTEMA BUS RAPID - BRS, LOCALIZADOS NA AV. TORQUATO TAPAJÓS, SNº, EM MANAUS / AM.</t>
        </is>
      </c>
      <c r="C48" s="7" t="n"/>
      <c r="D48" s="7" t="inlineStr">
        <is>
          <t>029/2015</t>
        </is>
      </c>
      <c r="E48" s="7" t="inlineStr">
        <is>
          <t>SEMINF</t>
        </is>
      </c>
      <c r="F48" s="7" t="inlineStr">
        <is>
          <t>COMPASSO CONSTRUÇÕES E REFORMA PREDIAIS LTDA.</t>
        </is>
      </c>
      <c r="G48" s="7" t="inlineStr">
        <is>
          <t>ENGº CIVIS SÉRGIO EDGAR VIEIRA DA ROCHA OU DOUGLAS DA COSTA MICHELE</t>
        </is>
      </c>
      <c r="H48" s="7" t="inlineStr">
        <is>
          <t>080/2015 GSS/SEMINF</t>
        </is>
      </c>
      <c r="I48" s="246" t="n"/>
      <c r="J48" s="247" t="n">
        <v>276471.64</v>
      </c>
      <c r="K48" s="247" t="n"/>
      <c r="L48" s="247" t="n"/>
      <c r="M48" s="247" t="n">
        <v>276471.64</v>
      </c>
      <c r="N48" s="247" t="n"/>
      <c r="O48" s="249" t="n"/>
      <c r="P48" s="269" t="inlineStr">
        <is>
          <t>023 - 30/09/15</t>
        </is>
      </c>
      <c r="Q48" s="47" t="inlineStr">
        <is>
          <t>1ª MEDIÇÃO</t>
        </is>
      </c>
      <c r="R48" s="267" t="n">
        <v>199277.44</v>
      </c>
      <c r="S48" s="249">
        <f>M48-R48-R49-R50</f>
        <v/>
      </c>
      <c r="T48" s="268" t="inlineStr">
        <is>
          <t>2015NE01185</t>
        </is>
      </c>
      <c r="U48" s="60" t="inlineStr">
        <is>
          <t>27100</t>
        </is>
      </c>
      <c r="V48" s="60" t="inlineStr">
        <is>
          <t>15453109910900000</t>
        </is>
      </c>
      <c r="W48" s="60" t="inlineStr">
        <is>
          <t>01000000</t>
        </is>
      </c>
      <c r="X48" s="60" t="inlineStr">
        <is>
          <t>44905117</t>
        </is>
      </c>
      <c r="Y48" s="7" t="n"/>
      <c r="Z48" s="7" t="n"/>
      <c r="AA48" s="19">
        <f>SUM(Y48+Z48)</f>
        <v/>
      </c>
      <c r="AB48" s="255" t="n">
        <v>42216</v>
      </c>
      <c r="AC48" s="255" t="n">
        <v>42305</v>
      </c>
      <c r="AD48" s="20" t="n"/>
      <c r="AE48" s="34" t="inlineStr">
        <is>
          <t>2015/17428/17504/00028</t>
        </is>
      </c>
      <c r="AF48" s="35" t="n"/>
      <c r="AG48" s="14" t="n"/>
    </row>
    <row r="49" ht="30" customFormat="1" customHeight="1" s="15">
      <c r="A49" s="224" t="n"/>
      <c r="B49" s="7" t="inlineStr">
        <is>
          <t>IMPLANTAÇÃO DOS ABRIGOS DO SISTEMA BUS RAPID - BRS, LOCALIZADOS NA AV. TORQUATO TAPAJÓS, SNº, EM MANAUS / AM.</t>
        </is>
      </c>
      <c r="C49" s="7" t="n"/>
      <c r="D49" s="7" t="inlineStr">
        <is>
          <t>029/2015</t>
        </is>
      </c>
      <c r="E49" s="7" t="inlineStr">
        <is>
          <t>SEMINF</t>
        </is>
      </c>
      <c r="F49" s="7" t="inlineStr">
        <is>
          <t>COMPASSO CONSTRUÇÕES E REFORMA PREDIAIS LTDA.</t>
        </is>
      </c>
      <c r="G49" s="7" t="inlineStr">
        <is>
          <t>ENGº CIVIS SÉRGIO EDGAR VIEIRA DA ROCHA OU DOUGLAS DA COSTA MICHELE</t>
        </is>
      </c>
      <c r="H49" s="7" t="inlineStr">
        <is>
          <t>080/2015 GSS/SEMINF</t>
        </is>
      </c>
      <c r="I49" s="246" t="n"/>
      <c r="J49" s="247" t="n">
        <v>276471.64</v>
      </c>
      <c r="K49" s="247" t="n"/>
      <c r="L49" s="252" t="n"/>
      <c r="M49" s="252" t="n"/>
      <c r="N49" s="252" t="n"/>
      <c r="O49" s="253" t="n"/>
      <c r="P49" s="269" t="inlineStr">
        <is>
          <t>019 - 29/09/15</t>
        </is>
      </c>
      <c r="Q49" s="47" t="inlineStr">
        <is>
          <t>2ª MEDIÇÃO</t>
        </is>
      </c>
      <c r="R49" s="248" t="n">
        <v>71242.7</v>
      </c>
      <c r="S49" s="253" t="n"/>
      <c r="T49" s="268" t="inlineStr">
        <is>
          <t>2015NE01185</t>
        </is>
      </c>
      <c r="U49" s="60" t="inlineStr">
        <is>
          <t>27100</t>
        </is>
      </c>
      <c r="V49" s="60" t="inlineStr">
        <is>
          <t>15453109910900000</t>
        </is>
      </c>
      <c r="W49" s="60" t="inlineStr">
        <is>
          <t>01000000</t>
        </is>
      </c>
      <c r="X49" s="60" t="inlineStr">
        <is>
          <t>44905117</t>
        </is>
      </c>
      <c r="Y49" s="31" t="n"/>
      <c r="Z49" s="31" t="n"/>
      <c r="AA49" s="23" t="n"/>
      <c r="AB49" s="257" t="n"/>
      <c r="AC49" s="257" t="n"/>
      <c r="AD49" s="24" t="n"/>
      <c r="AE49" s="36" t="n"/>
      <c r="AF49" s="37" t="n"/>
      <c r="AG49" s="14" t="n"/>
    </row>
    <row r="50" ht="30" customFormat="1" customHeight="1" s="15">
      <c r="A50" s="227" t="n"/>
      <c r="B50" s="7" t="inlineStr">
        <is>
          <t>IMPLANTAÇÃO DOS ABRIGOS DO SISTEMA BUS RAPID - BRS, LOCALIZADOS NA AV. TORQUATO TAPAJÓS, SNº, EM MANAUS / AM.</t>
        </is>
      </c>
      <c r="C50" s="7" t="n"/>
      <c r="D50" s="7" t="inlineStr">
        <is>
          <t>029/2015</t>
        </is>
      </c>
      <c r="E50" s="7" t="inlineStr">
        <is>
          <t>SEMINF</t>
        </is>
      </c>
      <c r="F50" s="7" t="inlineStr">
        <is>
          <t>COMPASSO CONSTRUÇÕES E REFORMA PREDIAIS LTDA.</t>
        </is>
      </c>
      <c r="G50" s="7" t="inlineStr">
        <is>
          <t>ENGº CIVIS SÉRGIO EDGAR VIEIRA DA ROCHA OU DOUGLAS DA COSTA MICHELE</t>
        </is>
      </c>
      <c r="H50" s="7" t="inlineStr">
        <is>
          <t>080/2015 GSS/SEMINF</t>
        </is>
      </c>
      <c r="I50" s="246" t="n"/>
      <c r="J50" s="247" t="n">
        <v>276471.64</v>
      </c>
      <c r="K50" s="247" t="n"/>
      <c r="L50" s="258" t="n"/>
      <c r="M50" s="258" t="n"/>
      <c r="N50" s="258" t="n"/>
      <c r="O50" s="259" t="n"/>
      <c r="P50" s="269" t="inlineStr">
        <is>
          <t>036 - 05/11/15</t>
        </is>
      </c>
      <c r="Q50" s="47" t="inlineStr">
        <is>
          <t>3ª MEDIÇÃO</t>
        </is>
      </c>
      <c r="R50" s="248" t="n">
        <v>5951.5</v>
      </c>
      <c r="S50" s="259" t="n"/>
      <c r="T50" s="268" t="inlineStr">
        <is>
          <t>2015NE01185</t>
        </is>
      </c>
      <c r="U50" s="60" t="inlineStr">
        <is>
          <t>27100</t>
        </is>
      </c>
      <c r="V50" s="60" t="inlineStr">
        <is>
          <t>15453109910900000</t>
        </is>
      </c>
      <c r="W50" s="60" t="inlineStr">
        <is>
          <t>01000000</t>
        </is>
      </c>
      <c r="X50" s="60" t="inlineStr">
        <is>
          <t>44905117</t>
        </is>
      </c>
      <c r="Y50" s="32" t="n"/>
      <c r="Z50" s="32" t="n"/>
      <c r="AA50" s="27" t="n"/>
      <c r="AB50" s="261" t="n"/>
      <c r="AC50" s="261" t="n"/>
      <c r="AD50" s="28" t="n"/>
      <c r="AE50" s="41" t="n"/>
      <c r="AF50" s="42" t="n"/>
      <c r="AG50" s="14" t="n"/>
    </row>
    <row r="51" ht="30" customFormat="1" customHeight="1" s="15">
      <c r="A51" s="226" t="n">
        <v>16</v>
      </c>
      <c r="B51" s="7" t="inlineStr">
        <is>
          <t>READEQUAÇÃO DA PRAÇA DE ALIMENTAÇÃO DOM PEDRO - MÁRIO VERÇOSA, LOCALIZADA NA AV. PEDRO TEIXEIRA, S/Nº COM AV. DOM PEDRO - BAIRRO ALVORADA, EM MANAUS / AM.</t>
        </is>
      </c>
      <c r="C51" s="7" t="n"/>
      <c r="D51" s="7" t="inlineStr">
        <is>
          <t>030/2015</t>
        </is>
      </c>
      <c r="E51" s="7" t="inlineStr">
        <is>
          <t>SEMINF</t>
        </is>
      </c>
      <c r="F51" s="7" t="inlineStr">
        <is>
          <t>COMPASSO CONSTRUÇÕES E REFORMAS PREDIAIS LTDA.</t>
        </is>
      </c>
      <c r="G51" s="7" t="inlineStr">
        <is>
          <t>ENGº CIVIL DOUGLAS DA COSTA MICHELE</t>
        </is>
      </c>
      <c r="H51" s="7" t="inlineStr">
        <is>
          <t>081/2015 GSS/SEMINF</t>
        </is>
      </c>
      <c r="I51" s="246" t="n"/>
      <c r="J51" s="247" t="n">
        <v>869758.36</v>
      </c>
      <c r="K51" s="247" t="n"/>
      <c r="L51" s="247" t="n"/>
      <c r="M51" s="247" t="n">
        <v>869758.36</v>
      </c>
      <c r="N51" s="247" t="n"/>
      <c r="O51" s="249" t="n"/>
      <c r="P51" s="269" t="inlineStr">
        <is>
          <t>021 - 30/09/15</t>
        </is>
      </c>
      <c r="Q51" s="47" t="inlineStr">
        <is>
          <t>1ª MEDIÇÃO</t>
        </is>
      </c>
      <c r="R51" s="267" t="n">
        <v>372926.65</v>
      </c>
      <c r="S51" s="249">
        <f>J51-R51-R52-R53</f>
        <v/>
      </c>
      <c r="T51" s="268" t="inlineStr">
        <is>
          <t>2015NE01201</t>
        </is>
      </c>
      <c r="U51" s="60" t="inlineStr">
        <is>
          <t>27100</t>
        </is>
      </c>
      <c r="V51" s="60" t="inlineStr">
        <is>
          <t>15451106122440000</t>
        </is>
      </c>
      <c r="W51" s="60" t="inlineStr">
        <is>
          <t>01000000</t>
        </is>
      </c>
      <c r="X51" s="60" t="inlineStr">
        <is>
          <t>44903916</t>
        </is>
      </c>
      <c r="Y51" s="7" t="n">
        <v>90</v>
      </c>
      <c r="Z51" s="7" t="n"/>
      <c r="AA51" s="19">
        <f>SUM(Y51+Z51)</f>
        <v/>
      </c>
      <c r="AB51" s="255" t="n">
        <v>42216</v>
      </c>
      <c r="AC51" s="255" t="n">
        <v>42305</v>
      </c>
      <c r="AD51" s="20" t="n"/>
      <c r="AE51" s="34" t="inlineStr">
        <is>
          <t>2015/17428/17504/00029</t>
        </is>
      </c>
      <c r="AF51" s="35" t="n"/>
      <c r="AG51" s="14" t="n"/>
    </row>
    <row r="52" ht="30" customFormat="1" customHeight="1" s="15">
      <c r="A52" s="224" t="n"/>
      <c r="B52" s="7" t="inlineStr">
        <is>
          <t>READEQUAÇÃO DA PRAÇA DE ALIMENTAÇÃO DOM PEDRO - MÁRIO VERÇOSA, LOCALIZADA NA AV. PEDRO TEIXEIRA, S/Nº COM AV. DOM PEDRO - BAIRRO ALVORADA, EM MANAUS / AM.</t>
        </is>
      </c>
      <c r="C52" s="7" t="n"/>
      <c r="D52" s="7" t="inlineStr">
        <is>
          <t>030/2015</t>
        </is>
      </c>
      <c r="E52" s="7" t="inlineStr">
        <is>
          <t>SEMINF</t>
        </is>
      </c>
      <c r="F52" s="7" t="inlineStr">
        <is>
          <t>COMPASSO CONSTRUÇÕES E REFORMAS PREDIAIS LTDA.</t>
        </is>
      </c>
      <c r="G52" s="7" t="inlineStr">
        <is>
          <t>ENGº CIVIL DOUGLAS DA COSTA MICHELE</t>
        </is>
      </c>
      <c r="H52" s="7" t="inlineStr">
        <is>
          <t>081/2015 GSS/SEMINF</t>
        </is>
      </c>
      <c r="I52" s="246" t="n"/>
      <c r="J52" s="247" t="n">
        <v>869758.36</v>
      </c>
      <c r="K52" s="247" t="n"/>
      <c r="L52" s="252" t="n"/>
      <c r="M52" s="252" t="n"/>
      <c r="N52" s="252" t="n"/>
      <c r="O52" s="253" t="n"/>
      <c r="P52" s="269" t="inlineStr">
        <is>
          <t>029 - 30/09/15</t>
        </is>
      </c>
      <c r="Q52" s="47" t="inlineStr">
        <is>
          <t>2ª MEDIÇÃO</t>
        </is>
      </c>
      <c r="R52" s="248" t="n">
        <v>384954.67</v>
      </c>
      <c r="S52" s="253" t="n"/>
      <c r="T52" s="268" t="inlineStr">
        <is>
          <t>2015NE01201</t>
        </is>
      </c>
      <c r="U52" s="60" t="inlineStr">
        <is>
          <t>27100</t>
        </is>
      </c>
      <c r="V52" s="60" t="inlineStr">
        <is>
          <t>15451106122440000</t>
        </is>
      </c>
      <c r="W52" s="60" t="inlineStr">
        <is>
          <t>01000000</t>
        </is>
      </c>
      <c r="X52" s="60" t="inlineStr">
        <is>
          <t>44903916</t>
        </is>
      </c>
      <c r="Y52" s="31" t="n"/>
      <c r="Z52" s="31" t="n"/>
      <c r="AA52" s="23" t="n"/>
      <c r="AB52" s="257" t="n"/>
      <c r="AC52" s="257" t="n"/>
      <c r="AD52" s="24" t="n"/>
      <c r="AE52" s="36" t="n"/>
      <c r="AF52" s="37" t="n"/>
      <c r="AG52" s="14" t="n"/>
    </row>
    <row r="53" ht="30" customFormat="1" customHeight="1" s="15">
      <c r="A53" s="227" t="n"/>
      <c r="B53" s="7" t="inlineStr">
        <is>
          <t>READEQUAÇÃO DA PRAÇA DE ALIMENTAÇÃO DOM PEDRO - MÁRIO VERÇOSA, LOCALIZADA NA AV. PEDRO TEIXEIRA, S/Nº COM AV. DOM PEDRO - BAIRRO ALVORADA, EM MANAUS / AM.</t>
        </is>
      </c>
      <c r="C53" s="7" t="n"/>
      <c r="D53" s="7" t="inlineStr">
        <is>
          <t>030/2015</t>
        </is>
      </c>
      <c r="E53" s="7" t="inlineStr">
        <is>
          <t>SEMINF</t>
        </is>
      </c>
      <c r="F53" s="7" t="inlineStr">
        <is>
          <t>COMPASSO CONSTRUÇÕES E REFORMAS PREDIAIS LTDA.</t>
        </is>
      </c>
      <c r="G53" s="7" t="inlineStr">
        <is>
          <t>ENGº CIVIL DOUGLAS DA COSTA MICHELE</t>
        </is>
      </c>
      <c r="H53" s="7" t="inlineStr">
        <is>
          <t>081/2015 GSS/SEMINF</t>
        </is>
      </c>
      <c r="I53" s="246" t="n"/>
      <c r="J53" s="247" t="n">
        <v>869758.36</v>
      </c>
      <c r="K53" s="247" t="n"/>
      <c r="L53" s="258" t="n"/>
      <c r="M53" s="258" t="n"/>
      <c r="N53" s="258" t="n"/>
      <c r="O53" s="259" t="n"/>
      <c r="P53" s="269" t="inlineStr">
        <is>
          <t>035 - 03/11/15</t>
        </is>
      </c>
      <c r="Q53" s="47" t="inlineStr">
        <is>
          <t>3ª MEDIÇÃO</t>
        </is>
      </c>
      <c r="R53" s="248" t="n">
        <v>111877.04</v>
      </c>
      <c r="S53" s="259" t="n"/>
      <c r="T53" s="268" t="inlineStr">
        <is>
          <t>2015NE01201</t>
        </is>
      </c>
      <c r="U53" s="60" t="inlineStr">
        <is>
          <t>27100</t>
        </is>
      </c>
      <c r="V53" s="60" t="inlineStr">
        <is>
          <t>15451106122440000</t>
        </is>
      </c>
      <c r="W53" s="60" t="inlineStr">
        <is>
          <t>01000000</t>
        </is>
      </c>
      <c r="X53" s="60" t="inlineStr">
        <is>
          <t>44903916</t>
        </is>
      </c>
      <c r="Y53" s="32" t="n"/>
      <c r="Z53" s="32" t="n"/>
      <c r="AA53" s="27" t="n"/>
      <c r="AB53" s="261" t="n"/>
      <c r="AC53" s="261" t="n"/>
      <c r="AD53" s="28" t="n"/>
      <c r="AE53" s="41" t="n"/>
      <c r="AF53" s="42" t="n"/>
      <c r="AG53" s="14" t="n"/>
    </row>
    <row r="54" ht="30" customFormat="1" customHeight="1" s="15">
      <c r="A54" s="225" t="n">
        <v>17</v>
      </c>
      <c r="B54" s="7" t="inlineStr">
        <is>
          <t>IMPLANTAÇÃO DO CENTRO DE REFERÊNCIA ESPECIALIZADO EM ASSISTÊNCIA SOCIAL - CREAS ZONA CENTRO SUL, LOCALIZADO A RUA TAPAJÓS ESQUINA COM A RUA LEONARDO MALCHER, Nº 472 - CENTRO.</t>
        </is>
      </c>
      <c r="C54" s="7" t="n"/>
      <c r="D54" s="7" t="inlineStr">
        <is>
          <t>031/2015</t>
        </is>
      </c>
      <c r="E54" s="7" t="inlineStr">
        <is>
          <t>SEMINF</t>
        </is>
      </c>
      <c r="F54" s="7" t="inlineStr">
        <is>
          <t>PROJETO ENGENHARIA LTDA.</t>
        </is>
      </c>
      <c r="G54" s="7" t="inlineStr">
        <is>
          <t>ENGº CIVIL MANUEL MAURO DE SOUZA ARRUDA</t>
        </is>
      </c>
      <c r="H54" s="7" t="inlineStr">
        <is>
          <t>068/2015 GSS/SEMINF</t>
        </is>
      </c>
      <c r="I54" s="246" t="n"/>
      <c r="J54" s="247" t="n">
        <v>240101.08</v>
      </c>
      <c r="K54" s="247" t="n"/>
      <c r="L54" s="247" t="n"/>
      <c r="M54" s="248" t="n">
        <v>240101.08</v>
      </c>
      <c r="N54" s="248" t="n"/>
      <c r="O54" s="249" t="n"/>
      <c r="P54" s="269" t="inlineStr">
        <is>
          <t>068 - 09/10/15</t>
        </is>
      </c>
      <c r="Q54" s="47" t="inlineStr">
        <is>
          <t>1ª MEDIÇÃO</t>
        </is>
      </c>
      <c r="R54" s="267" t="n">
        <v>145537.56</v>
      </c>
      <c r="S54" s="249">
        <f>J54-R54-#REF!-#REF!</f>
        <v/>
      </c>
      <c r="T54" s="269" t="inlineStr">
        <is>
          <t>2015NE01219</t>
        </is>
      </c>
      <c r="U54" s="48" t="inlineStr">
        <is>
          <t>37100</t>
        </is>
      </c>
      <c r="V54" s="48" t="inlineStr">
        <is>
          <t>08422106311370000</t>
        </is>
      </c>
      <c r="W54" s="48" t="inlineStr">
        <is>
          <t>01000000</t>
        </is>
      </c>
      <c r="X54" s="48" t="inlineStr">
        <is>
          <t>44905193</t>
        </is>
      </c>
      <c r="Y54" s="7" t="n">
        <v>90</v>
      </c>
      <c r="Z54" s="7" t="n">
        <v>150</v>
      </c>
      <c r="AA54" s="19">
        <f>SUM(Y54+Z54)</f>
        <v/>
      </c>
      <c r="AB54" s="255" t="n">
        <v>42208</v>
      </c>
      <c r="AC54" s="255" t="n">
        <v>42497</v>
      </c>
      <c r="AD54" s="20" t="n"/>
      <c r="AE54" s="34" t="inlineStr">
        <is>
          <t>2015/17428/17504/00022</t>
        </is>
      </c>
      <c r="AF54" s="35" t="n"/>
      <c r="AG54" s="14" t="n"/>
    </row>
    <row r="55" ht="30" customFormat="1" customHeight="1" s="15">
      <c r="A55" s="224" t="n"/>
      <c r="B55" s="7" t="inlineStr">
        <is>
          <t>IMPLANTAÇÃO DO CENTRO DE REFERÊNCIA ESPECIALIZADO EM ASSISTÊNCIA SOCIAL - CREAS ZONA CENTRO SUL, LOCALIZADO A RUA TAPAJÓS ESQUINA COM A RUA LEONARDO MALCHER, Nº 472 - CENTRO.</t>
        </is>
      </c>
      <c r="C55" s="7" t="n"/>
      <c r="D55" s="7" t="inlineStr">
        <is>
          <t>031/2015</t>
        </is>
      </c>
      <c r="E55" s="7" t="inlineStr">
        <is>
          <t>SEMINF</t>
        </is>
      </c>
      <c r="F55" s="7" t="inlineStr">
        <is>
          <t>PROJETO ENGENHARIA LTDA.</t>
        </is>
      </c>
      <c r="G55" s="7" t="inlineStr">
        <is>
          <t>ENGº CIVIL MANUEL MAURO DE SOUZA ARRUDA</t>
        </is>
      </c>
      <c r="H55" s="7" t="inlineStr">
        <is>
          <t>068/2015 GSS/SEMINF</t>
        </is>
      </c>
      <c r="I55" s="246" t="n"/>
      <c r="J55" s="247" t="n">
        <v>240101.08</v>
      </c>
      <c r="K55" s="247" t="n"/>
      <c r="L55" s="252" t="n"/>
      <c r="M55" s="248" t="n"/>
      <c r="N55" s="248" t="n">
        <v>94563.52</v>
      </c>
      <c r="O55" s="253" t="n"/>
      <c r="P55" s="250" t="n"/>
      <c r="Q55" s="8" t="n"/>
      <c r="R55" s="248" t="n"/>
      <c r="S55" s="253" t="n"/>
      <c r="T55" s="269" t="inlineStr">
        <is>
          <t>2015NE02009</t>
        </is>
      </c>
      <c r="U55" s="48" t="inlineStr">
        <is>
          <t>37100</t>
        </is>
      </c>
      <c r="V55" s="48" t="inlineStr">
        <is>
          <t>08422106311370000</t>
        </is>
      </c>
      <c r="W55" s="48" t="inlineStr">
        <is>
          <t>01000000</t>
        </is>
      </c>
      <c r="X55" s="48" t="inlineStr">
        <is>
          <t>44905193</t>
        </is>
      </c>
      <c r="Y55" s="31" t="n"/>
      <c r="Z55" s="31" t="n"/>
      <c r="AA55" s="23" t="n"/>
      <c r="AB55" s="257" t="n"/>
      <c r="AC55" s="257" t="n"/>
      <c r="AD55" s="24" t="n"/>
      <c r="AE55" s="36" t="n"/>
      <c r="AF55" s="37" t="n"/>
      <c r="AG55" s="14" t="n"/>
    </row>
    <row r="56" ht="30" customFormat="1" customHeight="1" s="15">
      <c r="A56" s="225" t="n">
        <v>18</v>
      </c>
      <c r="B56" s="7" t="inlineStr">
        <is>
          <t>REFORMA DE 500 (QUINHENTOS) ABRIGOS DE ÔIBUS PADRÃO SMTU - LOTE I, DIVERSOS BAIRRO DA CIDADE DE MANAUS..</t>
        </is>
      </c>
      <c r="C56" s="7" t="n"/>
      <c r="D56" s="7" t="inlineStr">
        <is>
          <t>033/2015</t>
        </is>
      </c>
      <c r="E56" s="7" t="inlineStr">
        <is>
          <t>SEMINF</t>
        </is>
      </c>
      <c r="F56" s="7" t="inlineStr">
        <is>
          <t>MCA CONSTRUTORA EIRELI</t>
        </is>
      </c>
      <c r="G56" s="7" t="inlineStr">
        <is>
          <t>ENGº CIVIL DOUGLAS DA COSTA MICHELE</t>
        </is>
      </c>
      <c r="H56" s="7" t="n"/>
      <c r="I56" s="246" t="n"/>
      <c r="J56" s="247" t="n">
        <v>1115028.89</v>
      </c>
      <c r="K56" s="247" t="n">
        <v>190095.7</v>
      </c>
      <c r="L56" s="247" t="n"/>
      <c r="M56" s="248" t="n">
        <v>729750</v>
      </c>
      <c r="N56" s="248" t="n"/>
      <c r="O56" s="249" t="n"/>
      <c r="P56" s="250" t="n"/>
      <c r="Q56" s="8" t="n"/>
      <c r="R56" s="248" t="n"/>
      <c r="S56" s="249">
        <f>J56-#REF!-#REF!-#REF!</f>
        <v/>
      </c>
      <c r="T56" s="269" t="inlineStr">
        <is>
          <t>2015NE01211</t>
        </is>
      </c>
      <c r="U56" s="48" t="inlineStr">
        <is>
          <t>54200</t>
        </is>
      </c>
      <c r="V56" s="48" t="inlineStr">
        <is>
          <t>15453102230130000</t>
        </is>
      </c>
      <c r="W56" s="48" t="inlineStr">
        <is>
          <t>01000000</t>
        </is>
      </c>
      <c r="X56" s="48" t="inlineStr">
        <is>
          <t>44905117</t>
        </is>
      </c>
      <c r="Y56" s="7" t="n">
        <v>120</v>
      </c>
      <c r="Z56" s="7" t="n">
        <v>30</v>
      </c>
      <c r="AA56" s="19">
        <f>SUM(Y56+Z56)</f>
        <v/>
      </c>
      <c r="AB56" s="255" t="n">
        <v>42212</v>
      </c>
      <c r="AC56" s="255" t="n">
        <v>42238</v>
      </c>
      <c r="AD56" s="20" t="n"/>
      <c r="AE56" s="34" t="inlineStr">
        <is>
          <t>2015/17428/17504/00024</t>
        </is>
      </c>
      <c r="AF56" s="35" t="n"/>
      <c r="AG56" s="14" t="n"/>
    </row>
    <row r="57" ht="30" customFormat="1" customHeight="1" s="15">
      <c r="A57" s="224" t="n"/>
      <c r="B57" s="7" t="inlineStr">
        <is>
          <t>REFORMA DE 500 (QUINHENTOS) ABRIGOS DE ÔIBUS PADRÃO SMTU - LOTE I, DIVERSOS BAIRRO DA CIDADE DE MANAUS..</t>
        </is>
      </c>
      <c r="C57" s="7" t="n"/>
      <c r="D57" s="7" t="inlineStr">
        <is>
          <t>033/2015</t>
        </is>
      </c>
      <c r="E57" s="7" t="inlineStr">
        <is>
          <t>SEMINF</t>
        </is>
      </c>
      <c r="F57" s="7" t="inlineStr">
        <is>
          <t>MCA CONSTRUTORA EIRELI</t>
        </is>
      </c>
      <c r="G57" s="7" t="inlineStr">
        <is>
          <t>ENGº CIVIL DOUGLAS DA COSTA MICHELE</t>
        </is>
      </c>
      <c r="H57" s="7" t="n"/>
      <c r="I57" s="246" t="n"/>
      <c r="J57" s="247" t="n">
        <v>1115028.89</v>
      </c>
      <c r="K57" s="247" t="n">
        <v>190095.7</v>
      </c>
      <c r="L57" s="252" t="n"/>
      <c r="M57" s="248" t="n"/>
      <c r="N57" s="248" t="n">
        <v>729750</v>
      </c>
      <c r="O57" s="253" t="n"/>
      <c r="P57" s="250" t="n"/>
      <c r="Q57" s="8" t="n"/>
      <c r="R57" s="248" t="n"/>
      <c r="S57" s="253" t="n"/>
      <c r="T57" s="269" t="inlineStr">
        <is>
          <t>2015NE02079</t>
        </is>
      </c>
      <c r="U57" s="48" t="inlineStr">
        <is>
          <t>54200</t>
        </is>
      </c>
      <c r="V57" s="48" t="inlineStr">
        <is>
          <t>15453102230130000</t>
        </is>
      </c>
      <c r="W57" s="48" t="inlineStr">
        <is>
          <t>01000000</t>
        </is>
      </c>
      <c r="X57" s="48" t="inlineStr">
        <is>
          <t>44905117</t>
        </is>
      </c>
      <c r="Y57" s="31" t="n"/>
      <c r="Z57" s="31" t="n"/>
      <c r="AA57" s="23" t="n"/>
      <c r="AB57" s="257" t="n"/>
      <c r="AC57" s="257" t="n"/>
      <c r="AD57" s="24" t="n"/>
      <c r="AE57" s="36" t="n"/>
      <c r="AF57" s="37" t="n"/>
      <c r="AG57" s="14" t="n"/>
    </row>
    <row r="58" ht="30" customFormat="1" customHeight="1" s="54">
      <c r="A58" s="241" t="n">
        <v>19</v>
      </c>
      <c r="B58" s="46" t="inlineStr">
        <is>
          <t>REFORMA DE 500 (QUINHENTOS) ABRIGOS DE ÔNIBUS PADRÃO SMTU - LOTE II, DIVERSOS LOCAIS DA CIDADE DE MANAUS.</t>
        </is>
      </c>
      <c r="C58" s="46" t="n"/>
      <c r="D58" s="46" t="inlineStr">
        <is>
          <t>034/2015</t>
        </is>
      </c>
      <c r="E58" s="46" t="inlineStr">
        <is>
          <t>SEMINF</t>
        </is>
      </c>
      <c r="F58" s="46" t="inlineStr">
        <is>
          <t>FSB CONSTRUÇÕES E INCORPORAÇÕES LTDA.</t>
        </is>
      </c>
      <c r="G58" s="46" t="inlineStr">
        <is>
          <t>ENGº CIVIL DOUGLAS DA COSTA MICHELE</t>
        </is>
      </c>
      <c r="H58" s="46" t="inlineStr">
        <is>
          <t>078/2015 GSS/SEMINF</t>
        </is>
      </c>
      <c r="I58" s="265" t="n"/>
      <c r="J58" s="266" t="n">
        <v>1263345.58</v>
      </c>
      <c r="K58" s="266" t="n"/>
      <c r="L58" s="266" t="n"/>
      <c r="M58" s="266" t="n">
        <v>729750</v>
      </c>
      <c r="N58" s="266" t="n"/>
      <c r="O58" s="268" t="n"/>
      <c r="P58" s="269" t="inlineStr">
        <is>
          <t>071 - 29/09/15</t>
        </is>
      </c>
      <c r="Q58" s="47" t="inlineStr">
        <is>
          <t>1ª MEDIÇÃO</t>
        </is>
      </c>
      <c r="R58" s="248" t="n">
        <v>109878.49</v>
      </c>
      <c r="S58" s="268">
        <f>J58-R58-R59-R60-#REF!-#REF!-#REF!</f>
        <v/>
      </c>
      <c r="T58" s="268" t="inlineStr">
        <is>
          <t>2015NE01212</t>
        </is>
      </c>
      <c r="U58" s="60" t="inlineStr">
        <is>
          <t>54200</t>
        </is>
      </c>
      <c r="V58" s="60" t="inlineStr">
        <is>
          <t>15453102230130000</t>
        </is>
      </c>
      <c r="W58" s="60" t="inlineStr">
        <is>
          <t>01000000</t>
        </is>
      </c>
      <c r="X58" s="60" t="inlineStr">
        <is>
          <t>44905117</t>
        </is>
      </c>
      <c r="Y58" s="46" t="n">
        <v>120</v>
      </c>
      <c r="Z58" s="46">
        <f>90+120</f>
        <v/>
      </c>
      <c r="AA58" s="49">
        <f>SUM(Y58+Z58)</f>
        <v/>
      </c>
      <c r="AB58" s="270" t="n">
        <v>42212</v>
      </c>
      <c r="AC58" s="270" t="n">
        <v>42717</v>
      </c>
      <c r="AD58" s="50" t="n"/>
      <c r="AE58" s="61" t="inlineStr">
        <is>
          <t>2015/17428/17504/00025</t>
        </is>
      </c>
      <c r="AF58" s="62" t="n"/>
      <c r="AG58" s="53" t="n"/>
    </row>
    <row r="59" ht="30" customFormat="1" customHeight="1" s="54">
      <c r="A59" s="224" t="n"/>
      <c r="B59" s="46" t="inlineStr">
        <is>
          <t>REFORMA DE 500 (QUINHENTOS) ABRIGOS DE ÔNIBUS PADRÃO SMTU - LOTE II, DIVERSOS LOCAIS DA CIDADE DE MANAUS.</t>
        </is>
      </c>
      <c r="C59" s="46" t="n"/>
      <c r="D59" s="46" t="inlineStr">
        <is>
          <t>034/2015</t>
        </is>
      </c>
      <c r="E59" s="46" t="inlineStr">
        <is>
          <t>SEMINF</t>
        </is>
      </c>
      <c r="F59" s="46" t="inlineStr">
        <is>
          <t>FSB CONSTRUÇÕES E INCORPORAÇÕES LTDA.</t>
        </is>
      </c>
      <c r="G59" s="46" t="inlineStr">
        <is>
          <t>ENGº CIVIL DOUGLAS DA COSTA MICHELE</t>
        </is>
      </c>
      <c r="H59" s="46" t="inlineStr">
        <is>
          <t>078/2015 GSS/SEMINF</t>
        </is>
      </c>
      <c r="I59" s="265" t="n"/>
      <c r="J59" s="266" t="n">
        <v>1263345.58</v>
      </c>
      <c r="K59" s="266" t="n"/>
      <c r="L59" s="271" t="n"/>
      <c r="M59" s="271" t="n"/>
      <c r="N59" s="271" t="n"/>
      <c r="O59" s="272" t="n"/>
      <c r="P59" s="269" t="inlineStr">
        <is>
          <t>072 - 06/10/15</t>
        </is>
      </c>
      <c r="Q59" s="47" t="inlineStr">
        <is>
          <t>2ª MEDIÇÃO</t>
        </is>
      </c>
      <c r="R59" s="248" t="n">
        <v>166020.38</v>
      </c>
      <c r="S59" s="272" t="n"/>
      <c r="T59" s="268" t="inlineStr">
        <is>
          <t>2015NE01212</t>
        </is>
      </c>
      <c r="U59" s="60" t="inlineStr">
        <is>
          <t>54200</t>
        </is>
      </c>
      <c r="V59" s="60" t="inlineStr">
        <is>
          <t>15453102230130000</t>
        </is>
      </c>
      <c r="W59" s="60" t="inlineStr">
        <is>
          <t>01000000</t>
        </is>
      </c>
      <c r="X59" s="60" t="inlineStr">
        <is>
          <t>44905117</t>
        </is>
      </c>
      <c r="Y59" s="55" t="n"/>
      <c r="Z59" s="55" t="n"/>
      <c r="AA59" s="56" t="n"/>
      <c r="AB59" s="273" t="n"/>
      <c r="AC59" s="273" t="n"/>
      <c r="AD59" s="57" t="n"/>
      <c r="AE59" s="63" t="n"/>
      <c r="AF59" s="64" t="n"/>
      <c r="AG59" s="53" t="n"/>
    </row>
    <row r="60" ht="30" customFormat="1" customHeight="1" s="54">
      <c r="A60" s="224" t="n"/>
      <c r="B60" s="46" t="inlineStr">
        <is>
          <t>REFORMA DE 500 (QUINHENTOS) ABRIGOS DE ÔNIBUS PADRÃO SMTU - LOTE II, DIVERSOS LOCAIS DA CIDADE DE MANAUS.</t>
        </is>
      </c>
      <c r="C60" s="46" t="n"/>
      <c r="D60" s="46" t="inlineStr">
        <is>
          <t>034/2015</t>
        </is>
      </c>
      <c r="E60" s="46" t="inlineStr">
        <is>
          <t>SEMINF</t>
        </is>
      </c>
      <c r="F60" s="46" t="inlineStr">
        <is>
          <t>FSB CONSTRUÇÕES E INCORPORAÇÕES LTDA.</t>
        </is>
      </c>
      <c r="G60" s="46" t="inlineStr">
        <is>
          <t>ENGº CIVIL DOUGLAS DA COSTA MICHELE</t>
        </is>
      </c>
      <c r="H60" s="46" t="inlineStr">
        <is>
          <t>078/2015 GSS/SEMINF</t>
        </is>
      </c>
      <c r="I60" s="265" t="n"/>
      <c r="J60" s="266" t="n">
        <v>1263345.58</v>
      </c>
      <c r="K60" s="266" t="n"/>
      <c r="L60" s="271" t="n"/>
      <c r="M60" s="274" t="n"/>
      <c r="N60" s="274" t="n"/>
      <c r="O60" s="272" t="n"/>
      <c r="P60" s="269" t="inlineStr">
        <is>
          <t>073 - 09/11/15</t>
        </is>
      </c>
      <c r="Q60" s="47" t="inlineStr">
        <is>
          <t>3ª MEDIÇÃO</t>
        </is>
      </c>
      <c r="R60" s="248" t="n">
        <v>173575.4</v>
      </c>
      <c r="S60" s="272" t="n"/>
      <c r="T60" s="268" t="inlineStr">
        <is>
          <t>2015NE01212</t>
        </is>
      </c>
      <c r="U60" s="60" t="inlineStr">
        <is>
          <t>54200</t>
        </is>
      </c>
      <c r="V60" s="60" t="inlineStr">
        <is>
          <t>15453102230130000</t>
        </is>
      </c>
      <c r="W60" s="60" t="inlineStr">
        <is>
          <t>01000000</t>
        </is>
      </c>
      <c r="X60" s="60" t="inlineStr">
        <is>
          <t>44905117</t>
        </is>
      </c>
      <c r="Y60" s="55" t="n"/>
      <c r="Z60" s="55" t="n"/>
      <c r="AA60" s="56" t="n"/>
      <c r="AB60" s="273" t="n"/>
      <c r="AC60" s="273" t="n"/>
      <c r="AD60" s="57" t="n"/>
      <c r="AE60" s="63" t="n"/>
      <c r="AF60" s="64" t="n"/>
      <c r="AG60" s="53" t="n"/>
    </row>
    <row r="61" ht="30" customFormat="1" customHeight="1" s="54">
      <c r="A61" s="224" t="n"/>
      <c r="B61" s="46" t="inlineStr">
        <is>
          <t>REFORMA DE 500 (QUINHENTOS) ABRIGOS DE ÔNIBUS PADRÃO SMTU - LOTE II, DIVERSOS LOCAIS DA CIDADE DE MANAUS.</t>
        </is>
      </c>
      <c r="C61" s="46" t="n"/>
      <c r="D61" s="46" t="inlineStr">
        <is>
          <t>034/2015</t>
        </is>
      </c>
      <c r="E61" s="46" t="inlineStr">
        <is>
          <t>SEMINF</t>
        </is>
      </c>
      <c r="F61" s="46" t="inlineStr">
        <is>
          <t>FSB CONSTRUÇÕES E INCORPORAÇÕES LTDA.</t>
        </is>
      </c>
      <c r="G61" s="46" t="inlineStr">
        <is>
          <t>ENGº CIVIL DOUGLAS DA COSTA MICHELE</t>
        </is>
      </c>
      <c r="H61" s="46" t="inlineStr">
        <is>
          <t>078/2015 GSS/SEMINF</t>
        </is>
      </c>
      <c r="I61" s="265" t="n"/>
      <c r="J61" s="266" t="n">
        <v>1263345.58</v>
      </c>
      <c r="K61" s="266" t="n"/>
      <c r="L61" s="271" t="n"/>
      <c r="M61" s="267" t="n"/>
      <c r="N61" s="267" t="n">
        <v>280275.73</v>
      </c>
      <c r="O61" s="272" t="n"/>
      <c r="P61" s="269" t="n"/>
      <c r="Q61" s="47" t="n"/>
      <c r="R61" s="267" t="n"/>
      <c r="S61" s="272" t="n"/>
      <c r="T61" s="269" t="inlineStr">
        <is>
          <t>2015NE02082</t>
        </is>
      </c>
      <c r="U61" s="48" t="inlineStr">
        <is>
          <t>54200</t>
        </is>
      </c>
      <c r="V61" s="48" t="inlineStr">
        <is>
          <t>15453102230130000</t>
        </is>
      </c>
      <c r="W61" s="48" t="inlineStr">
        <is>
          <t>01000000</t>
        </is>
      </c>
      <c r="X61" s="48" t="inlineStr">
        <is>
          <t>44905117</t>
        </is>
      </c>
      <c r="Y61" s="55" t="n"/>
      <c r="Z61" s="55" t="n"/>
      <c r="AA61" s="56" t="n"/>
      <c r="AB61" s="273" t="n"/>
      <c r="AC61" s="273" t="n"/>
      <c r="AD61" s="57" t="n"/>
      <c r="AE61" s="63" t="n"/>
      <c r="AF61" s="64" t="n"/>
      <c r="AG61" s="53" t="n"/>
    </row>
    <row r="62" ht="30" customFormat="1" customHeight="1" s="15">
      <c r="A62" s="228" t="n">
        <v>20</v>
      </c>
      <c r="B62" s="7" t="inlineStr">
        <is>
          <t>REFORMA DE 500 (QUINHENTOS) ABRIGOS DE ÔNIBUS PADRÃO SMTU, LOTE III.</t>
        </is>
      </c>
      <c r="C62" s="7" t="n"/>
      <c r="D62" s="19" t="inlineStr">
        <is>
          <t>035/2015</t>
        </is>
      </c>
      <c r="E62" s="7" t="inlineStr">
        <is>
          <t>SEMINF</t>
        </is>
      </c>
      <c r="F62" s="7" t="inlineStr">
        <is>
          <t>DMP CONSTRUTORA LTDA.</t>
        </is>
      </c>
      <c r="G62" s="275" t="inlineStr">
        <is>
          <t>ENGº CIVIL DOUGLAS DA COSTA MICHELE</t>
        </is>
      </c>
      <c r="H62" s="275" t="inlineStr">
        <is>
          <t>082/2015 GSS/SEMINF</t>
        </is>
      </c>
      <c r="I62" s="246" t="n"/>
      <c r="J62" s="246" t="n">
        <v>1092319.11</v>
      </c>
      <c r="K62" s="246" t="n"/>
      <c r="L62" s="246" t="n"/>
      <c r="M62" s="262" t="n">
        <v>729750</v>
      </c>
      <c r="N62" s="262" t="n"/>
      <c r="O62" s="249" t="n"/>
      <c r="P62" s="250" t="n"/>
      <c r="Q62" s="10" t="n"/>
      <c r="R62" s="248" t="n"/>
      <c r="S62" s="249">
        <f>J62-#REF!-#REF!-#REF!-R64-R65-R66</f>
        <v/>
      </c>
      <c r="T62" s="269" t="inlineStr">
        <is>
          <t>2015NE01214</t>
        </is>
      </c>
      <c r="U62" s="48" t="inlineStr">
        <is>
          <t>54200</t>
        </is>
      </c>
      <c r="V62" s="48" t="inlineStr">
        <is>
          <t>15453102230130000</t>
        </is>
      </c>
      <c r="W62" s="48" t="inlineStr">
        <is>
          <t>01000000</t>
        </is>
      </c>
      <c r="X62" s="48" t="inlineStr">
        <is>
          <t>44905117</t>
        </is>
      </c>
      <c r="Y62" s="7" t="n">
        <v>120</v>
      </c>
      <c r="Z62" s="7">
        <f>120+90</f>
        <v/>
      </c>
      <c r="AA62" s="19">
        <f>SUM(Y62+Z62)</f>
        <v/>
      </c>
      <c r="AB62" s="65" t="n">
        <v>42227</v>
      </c>
      <c r="AC62" s="65" t="n">
        <v>42711</v>
      </c>
      <c r="AD62" s="20" t="n"/>
      <c r="AE62" s="34" t="inlineStr">
        <is>
          <t>2015/17428/17504/00026</t>
        </is>
      </c>
      <c r="AF62" s="35" t="n"/>
      <c r="AG62" s="14" t="n"/>
    </row>
    <row r="63" ht="30" customFormat="1" customHeight="1" s="15">
      <c r="A63" s="224" t="n"/>
      <c r="B63" s="7" t="inlineStr">
        <is>
          <t>REFORMA DE 500 (QUINHENTOS) ABRIGOS DE ÔNIBUS PADRÃO SMTU, LOTE III.</t>
        </is>
      </c>
      <c r="C63" s="7" t="n"/>
      <c r="D63" s="19" t="inlineStr">
        <is>
          <t>035/2015</t>
        </is>
      </c>
      <c r="E63" s="7" t="inlineStr">
        <is>
          <t>SEMINF</t>
        </is>
      </c>
      <c r="F63" s="7" t="inlineStr">
        <is>
          <t>DMP CONSTRUTORA LTDA.</t>
        </is>
      </c>
      <c r="G63" s="275" t="inlineStr">
        <is>
          <t>ENGº CIVIL DOUGLAS DA COSTA MICHELE</t>
        </is>
      </c>
      <c r="H63" s="275" t="inlineStr">
        <is>
          <t>082/2015 GSS/SEMINF</t>
        </is>
      </c>
      <c r="I63" s="246" t="n"/>
      <c r="J63" s="246" t="n">
        <v>1092319.11</v>
      </c>
      <c r="K63" s="246" t="n"/>
      <c r="L63" s="276" t="n"/>
      <c r="M63" s="262" t="n"/>
      <c r="N63" s="262" t="n">
        <v>729750</v>
      </c>
      <c r="O63" s="253" t="n"/>
      <c r="P63" s="250" t="n"/>
      <c r="Q63" s="10" t="n"/>
      <c r="R63" s="248" t="n"/>
      <c r="S63" s="253" t="n"/>
      <c r="T63" s="269" t="inlineStr">
        <is>
          <t>2015NE02093</t>
        </is>
      </c>
      <c r="U63" s="48" t="inlineStr">
        <is>
          <t>54200</t>
        </is>
      </c>
      <c r="V63" s="48" t="inlineStr">
        <is>
          <t>15453102230130000</t>
        </is>
      </c>
      <c r="W63" s="48" t="inlineStr">
        <is>
          <t>01000000</t>
        </is>
      </c>
      <c r="X63" s="48" t="inlineStr">
        <is>
          <t>44905117</t>
        </is>
      </c>
      <c r="Y63" s="31" t="n"/>
      <c r="Z63" s="31" t="n"/>
      <c r="AA63" s="23" t="n"/>
      <c r="AB63" s="66" t="n"/>
      <c r="AC63" s="66" t="n"/>
      <c r="AD63" s="24" t="n"/>
      <c r="AE63" s="36" t="n"/>
      <c r="AF63" s="37" t="n"/>
      <c r="AG63" s="14" t="n"/>
    </row>
    <row r="64" ht="30" customFormat="1" customHeight="1" s="15">
      <c r="A64" s="224" t="n"/>
      <c r="B64" s="7" t="inlineStr">
        <is>
          <t>REFORMA DE 500 (QUINHENTOS) ABRIGOS DE ÔNIBUS PADRÃO SMTU, LOTE III.</t>
        </is>
      </c>
      <c r="C64" s="7" t="n"/>
      <c r="D64" s="19" t="inlineStr">
        <is>
          <t>035/2015</t>
        </is>
      </c>
      <c r="E64" s="7" t="inlineStr">
        <is>
          <t>SEMINF</t>
        </is>
      </c>
      <c r="F64" s="7" t="inlineStr">
        <is>
          <t>DMP CONSTRUTORA LTDA.</t>
        </is>
      </c>
      <c r="G64" s="275" t="inlineStr">
        <is>
          <t>ENGº CIVIL DOUGLAS DA COSTA MICHELE</t>
        </is>
      </c>
      <c r="H64" s="275" t="inlineStr">
        <is>
          <t>082/2015 GSS/SEMINF</t>
        </is>
      </c>
      <c r="I64" s="246" t="n"/>
      <c r="J64" s="246" t="n">
        <v>1092319.11</v>
      </c>
      <c r="K64" s="246" t="n"/>
      <c r="L64" s="276" t="n"/>
      <c r="M64" s="262" t="n">
        <v>88929.13</v>
      </c>
      <c r="N64" s="262" t="n"/>
      <c r="O64" s="253" t="n"/>
      <c r="P64" s="269" t="inlineStr">
        <is>
          <t>057 - 04/05/16</t>
        </is>
      </c>
      <c r="Q64" s="47" t="inlineStr">
        <is>
          <t>2ª MEDIÇÃO</t>
        </is>
      </c>
      <c r="R64" s="262" t="n">
        <v>88929.13</v>
      </c>
      <c r="S64" s="253" t="n"/>
      <c r="T64" s="269" t="inlineStr">
        <is>
          <t>2015NE00941</t>
        </is>
      </c>
      <c r="U64" s="48" t="inlineStr">
        <is>
          <t>54200</t>
        </is>
      </c>
      <c r="V64" s="48" t="inlineStr">
        <is>
          <t>15453102230130000</t>
        </is>
      </c>
      <c r="W64" s="48" t="inlineStr">
        <is>
          <t>02910265</t>
        </is>
      </c>
      <c r="X64" s="48" t="inlineStr">
        <is>
          <t>44909217</t>
        </is>
      </c>
      <c r="Y64" s="31" t="n"/>
      <c r="Z64" s="31" t="n"/>
      <c r="AA64" s="23" t="n"/>
      <c r="AB64" s="66" t="n"/>
      <c r="AC64" s="66" t="n"/>
      <c r="AD64" s="24" t="n"/>
      <c r="AE64" s="36" t="n"/>
      <c r="AF64" s="37" t="n"/>
      <c r="AG64" s="14" t="n"/>
    </row>
    <row r="65" ht="30" customFormat="1" customHeight="1" s="15">
      <c r="A65" s="224" t="n"/>
      <c r="B65" s="7" t="inlineStr">
        <is>
          <t>REFORMA DE 500 (QUINHENTOS) ABRIGOS DE ÔNIBUS PADRÃO SMTU, LOTE III.</t>
        </is>
      </c>
      <c r="C65" s="7" t="n"/>
      <c r="D65" s="19" t="inlineStr">
        <is>
          <t>035/2015</t>
        </is>
      </c>
      <c r="E65" s="7" t="inlineStr">
        <is>
          <t>SEMINF</t>
        </is>
      </c>
      <c r="F65" s="7" t="inlineStr">
        <is>
          <t>DMP CONSTRUTORA LTDA.</t>
        </is>
      </c>
      <c r="G65" s="275" t="inlineStr">
        <is>
          <t>ENGº CIVIL DOUGLAS DA COSTA MICHELE</t>
        </is>
      </c>
      <c r="H65" s="275" t="inlineStr">
        <is>
          <t>082/2015 GSS/SEMINF</t>
        </is>
      </c>
      <c r="I65" s="246" t="n"/>
      <c r="J65" s="246" t="n">
        <v>1092319.11</v>
      </c>
      <c r="K65" s="246" t="n"/>
      <c r="L65" s="276" t="n"/>
      <c r="M65" s="262" t="n">
        <v>174327.16</v>
      </c>
      <c r="N65" s="262" t="n"/>
      <c r="O65" s="253" t="n"/>
      <c r="P65" s="269" t="inlineStr">
        <is>
          <t>059 - 01/06/16</t>
        </is>
      </c>
      <c r="Q65" s="47" t="inlineStr">
        <is>
          <t>3ª MEDIÇÃO</t>
        </is>
      </c>
      <c r="R65" s="262" t="n">
        <v>174327.16</v>
      </c>
      <c r="S65" s="253" t="n"/>
      <c r="T65" s="269" t="inlineStr">
        <is>
          <t>2015NE00961</t>
        </is>
      </c>
      <c r="U65" s="48" t="inlineStr">
        <is>
          <t>54200</t>
        </is>
      </c>
      <c r="V65" s="48" t="inlineStr">
        <is>
          <t>15453102230130000</t>
        </is>
      </c>
      <c r="W65" s="48" t="inlineStr">
        <is>
          <t>02910265</t>
        </is>
      </c>
      <c r="X65" s="48" t="inlineStr">
        <is>
          <t>44909217</t>
        </is>
      </c>
      <c r="Y65" s="31" t="n"/>
      <c r="Z65" s="31" t="n"/>
      <c r="AA65" s="23" t="n"/>
      <c r="AB65" s="66" t="n"/>
      <c r="AC65" s="66" t="n"/>
      <c r="AD65" s="24" t="n"/>
      <c r="AE65" s="36" t="n"/>
      <c r="AF65" s="37" t="n"/>
      <c r="AG65" s="14" t="n"/>
    </row>
    <row r="66" ht="30" customFormat="1" customHeight="1" s="15">
      <c r="A66" s="224" t="n"/>
      <c r="B66" s="7" t="inlineStr">
        <is>
          <t>REFORMA DE 500 (QUINHENTOS) ABRIGOS DE ÔNIBUS PADRÃO SMTU, LOTE III.</t>
        </is>
      </c>
      <c r="C66" s="7" t="n"/>
      <c r="D66" s="19" t="inlineStr">
        <is>
          <t>035/2015</t>
        </is>
      </c>
      <c r="E66" s="7" t="inlineStr">
        <is>
          <t>SEMINF</t>
        </is>
      </c>
      <c r="F66" s="7" t="inlineStr">
        <is>
          <t>DMP CONSTRUTORA LTDA.</t>
        </is>
      </c>
      <c r="G66" s="275" t="inlineStr">
        <is>
          <t>ENGº CIVIL DOUGLAS DA COSTA MICHELE</t>
        </is>
      </c>
      <c r="H66" s="275" t="inlineStr">
        <is>
          <t>082/2015 GSS/SEMINF</t>
        </is>
      </c>
      <c r="I66" s="246" t="n"/>
      <c r="J66" s="246" t="n">
        <v>1092319.11</v>
      </c>
      <c r="K66" s="246" t="n"/>
      <c r="L66" s="276" t="n"/>
      <c r="M66" s="262" t="n">
        <v>220687.85</v>
      </c>
      <c r="N66" s="262" t="n"/>
      <c r="O66" s="253" t="n"/>
      <c r="P66" s="269" t="inlineStr">
        <is>
          <t>068 - 06/10/16</t>
        </is>
      </c>
      <c r="Q66" s="47" t="inlineStr">
        <is>
          <t>5ª, 6ª e 7ª MEDIÇÃO</t>
        </is>
      </c>
      <c r="R66" s="262" t="n">
        <v>100018.73</v>
      </c>
      <c r="S66" s="253" t="n"/>
      <c r="T66" s="269" t="inlineStr">
        <is>
          <t>2015NE01394</t>
        </is>
      </c>
      <c r="U66" s="48" t="inlineStr">
        <is>
          <t>54200</t>
        </is>
      </c>
      <c r="V66" s="48" t="inlineStr">
        <is>
          <t>15453102230130000</t>
        </is>
      </c>
      <c r="W66" s="48" t="inlineStr">
        <is>
          <t>02910265</t>
        </is>
      </c>
      <c r="X66" s="48" t="inlineStr">
        <is>
          <t>44905117</t>
        </is>
      </c>
      <c r="Y66" s="31" t="n"/>
      <c r="Z66" s="31" t="n"/>
      <c r="AA66" s="23" t="n"/>
      <c r="AB66" s="66" t="n"/>
      <c r="AC66" s="66" t="n"/>
      <c r="AD66" s="24" t="n"/>
      <c r="AE66" s="36" t="n"/>
      <c r="AF66" s="37" t="n"/>
      <c r="AG66" s="14" t="n"/>
    </row>
    <row r="67" ht="30" customFormat="1" customHeight="1" s="15">
      <c r="A67" s="227" t="n"/>
      <c r="B67" s="7" t="inlineStr">
        <is>
          <t>REFORMA DE 500 (QUINHENTOS) ABRIGOS DE ÔNIBUS PADRÃO SMTU, LOTE III.</t>
        </is>
      </c>
      <c r="C67" s="7" t="n"/>
      <c r="D67" s="19" t="inlineStr">
        <is>
          <t>035/2015</t>
        </is>
      </c>
      <c r="E67" s="7" t="inlineStr">
        <is>
          <t>SEMINF</t>
        </is>
      </c>
      <c r="F67" s="7" t="inlineStr">
        <is>
          <t>DMP CONSTRUTORA LTDA.</t>
        </is>
      </c>
      <c r="G67" s="275" t="inlineStr">
        <is>
          <t>ENGº CIVIL DOUGLAS DA COSTA MICHELE</t>
        </is>
      </c>
      <c r="H67" s="275" t="inlineStr">
        <is>
          <t>082/2015 GSS/SEMINF</t>
        </is>
      </c>
      <c r="I67" s="246" t="n"/>
      <c r="J67" s="246" t="n">
        <v>1092319.11</v>
      </c>
      <c r="K67" s="246" t="n"/>
      <c r="L67" s="277" t="n"/>
      <c r="M67" s="262" t="n"/>
      <c r="N67" s="262" t="n">
        <v>120669.12</v>
      </c>
      <c r="O67" s="259" t="n"/>
      <c r="P67" s="250" t="n"/>
      <c r="Q67" s="10" t="n"/>
      <c r="R67" s="248" t="n"/>
      <c r="S67" s="259" t="n"/>
      <c r="T67" s="269" t="inlineStr">
        <is>
          <t>2015NE01760</t>
        </is>
      </c>
      <c r="U67" s="48" t="inlineStr">
        <is>
          <t>54200</t>
        </is>
      </c>
      <c r="V67" s="48" t="inlineStr">
        <is>
          <t>15453102230130000</t>
        </is>
      </c>
      <c r="W67" s="48" t="inlineStr">
        <is>
          <t>02910265</t>
        </is>
      </c>
      <c r="X67" s="48" t="inlineStr">
        <is>
          <t>44905117</t>
        </is>
      </c>
      <c r="Y67" s="32" t="n"/>
      <c r="Z67" s="32" t="n"/>
      <c r="AA67" s="27" t="n"/>
      <c r="AB67" s="67" t="n"/>
      <c r="AC67" s="67" t="n"/>
      <c r="AD67" s="28" t="n"/>
      <c r="AE67" s="41" t="n"/>
      <c r="AF67" s="42" t="n"/>
      <c r="AG67" s="14" t="n"/>
    </row>
    <row r="68" ht="30" customFormat="1" customHeight="1" s="45">
      <c r="A68" s="223" t="n">
        <v>21</v>
      </c>
      <c r="B68" s="7" t="inlineStr">
        <is>
          <t>REFORMA DE 500 (QUINHENTOS) ABRIGOS DE ÔNIBUS PADRÃO SMTU - LOTE IV.</t>
        </is>
      </c>
      <c r="C68" s="7" t="n"/>
      <c r="D68" s="19" t="inlineStr">
        <is>
          <t>036/2015</t>
        </is>
      </c>
      <c r="E68" s="7" t="inlineStr">
        <is>
          <t>SEMINF</t>
        </is>
      </c>
      <c r="F68" s="7" t="inlineStr">
        <is>
          <t>DMP CONSTRUTORA LTDA.</t>
        </is>
      </c>
      <c r="G68" s="275" t="inlineStr">
        <is>
          <t>ENGº CIVIL DOUGLAS DA COSTA MICHELE</t>
        </is>
      </c>
      <c r="H68" s="275" t="inlineStr">
        <is>
          <t>083/2015 GSS/SEMINF</t>
        </is>
      </c>
      <c r="I68" s="246" t="n"/>
      <c r="J68" s="246" t="n">
        <v>1231248.06</v>
      </c>
      <c r="K68" s="246" t="n"/>
      <c r="L68" s="246" t="n"/>
      <c r="M68" s="262" t="n">
        <v>729750</v>
      </c>
      <c r="N68" s="262" t="n"/>
      <c r="O68" s="249" t="n"/>
      <c r="P68" s="250" t="n"/>
      <c r="Q68" s="10" t="n"/>
      <c r="R68" s="248" t="n"/>
      <c r="S68" s="249">
        <f>J68-#REF!-#REF!-#REF!-#REF!-#REF!-#REF!</f>
        <v/>
      </c>
      <c r="T68" s="269" t="inlineStr">
        <is>
          <t>2015NE01215</t>
        </is>
      </c>
      <c r="U68" s="48" t="inlineStr">
        <is>
          <t>54200</t>
        </is>
      </c>
      <c r="V68" s="48" t="inlineStr">
        <is>
          <t>15453102230130000</t>
        </is>
      </c>
      <c r="W68" s="48" t="inlineStr">
        <is>
          <t>01000000</t>
        </is>
      </c>
      <c r="X68" s="48" t="inlineStr">
        <is>
          <t>44905117</t>
        </is>
      </c>
      <c r="Y68" s="7">
        <f>120+90</f>
        <v/>
      </c>
      <c r="Z68" s="7" t="n">
        <v>120</v>
      </c>
      <c r="AA68" s="19">
        <f>SUM(Y68+Z68)</f>
        <v/>
      </c>
      <c r="AB68" s="65" t="n">
        <v>42227</v>
      </c>
      <c r="AC68" s="65" t="n">
        <v>42711</v>
      </c>
      <c r="AD68" s="20" t="n"/>
      <c r="AE68" s="34" t="inlineStr">
        <is>
          <t>2015/17428/17504/00027</t>
        </is>
      </c>
      <c r="AF68" s="35" t="n"/>
      <c r="AG68" s="14" t="n"/>
    </row>
    <row r="69" ht="30" customFormat="1" customHeight="1" s="45">
      <c r="A69" s="224" t="n"/>
      <c r="B69" s="7" t="inlineStr">
        <is>
          <t>REFORMA DE 500 (QUINHENTOS) ABRIGOS DE ÔNIBUS PADRÃO SMTU - LOTE IV.</t>
        </is>
      </c>
      <c r="C69" s="7" t="n"/>
      <c r="D69" s="19" t="inlineStr">
        <is>
          <t>036/2015</t>
        </is>
      </c>
      <c r="E69" s="7" t="inlineStr">
        <is>
          <t>SEMINF</t>
        </is>
      </c>
      <c r="F69" s="7" t="inlineStr">
        <is>
          <t>DMP CONSTRUTORA LTDA.</t>
        </is>
      </c>
      <c r="G69" s="275" t="inlineStr">
        <is>
          <t>ENGº CIVIL DOUGLAS DA COSTA MICHELE</t>
        </is>
      </c>
      <c r="H69" s="275" t="inlineStr">
        <is>
          <t>083/2015 GSS/SEMINF</t>
        </is>
      </c>
      <c r="I69" s="246" t="n"/>
      <c r="J69" s="246" t="n">
        <v>1231248.06</v>
      </c>
      <c r="K69" s="246" t="n"/>
      <c r="L69" s="276" t="n"/>
      <c r="M69" s="262" t="n"/>
      <c r="N69" s="262" t="n">
        <v>729750</v>
      </c>
      <c r="O69" s="253" t="n"/>
      <c r="P69" s="250" t="n"/>
      <c r="Q69" s="10" t="n"/>
      <c r="R69" s="248" t="n"/>
      <c r="S69" s="253" t="n"/>
      <c r="T69" s="269" t="inlineStr">
        <is>
          <t>2015NE02112</t>
        </is>
      </c>
      <c r="U69" s="48" t="inlineStr">
        <is>
          <t>54200</t>
        </is>
      </c>
      <c r="V69" s="48" t="inlineStr">
        <is>
          <t>15453102230130000</t>
        </is>
      </c>
      <c r="W69" s="48" t="inlineStr">
        <is>
          <t>01000000</t>
        </is>
      </c>
      <c r="X69" s="48" t="inlineStr">
        <is>
          <t>44905117</t>
        </is>
      </c>
      <c r="Y69" s="31" t="n"/>
      <c r="Z69" s="31" t="n"/>
      <c r="AA69" s="23" t="n"/>
      <c r="AB69" s="66" t="n"/>
      <c r="AC69" s="66" t="n"/>
      <c r="AD69" s="24" t="n"/>
      <c r="AE69" s="36" t="n"/>
      <c r="AF69" s="37" t="n"/>
      <c r="AG69" s="14" t="n"/>
    </row>
    <row r="70" ht="30" customFormat="1" customHeight="1" s="45">
      <c r="A70" s="225" t="n">
        <v>22</v>
      </c>
      <c r="B70" s="7" t="inlineStr">
        <is>
          <t>CONSTRUÇÃO DE 7 (SETE) TERMINAIS DE BAIRROS.</t>
        </is>
      </c>
      <c r="C70" s="7" t="n"/>
      <c r="D70" s="19" t="inlineStr">
        <is>
          <t>037/2015</t>
        </is>
      </c>
      <c r="E70" s="7" t="inlineStr">
        <is>
          <t>SEMINF</t>
        </is>
      </c>
      <c r="F70" s="7" t="inlineStr">
        <is>
          <t>DMP CONSTRUTORA LTDA.</t>
        </is>
      </c>
      <c r="G70" s="275" t="inlineStr">
        <is>
          <t xml:space="preserve">ENGº CIVIS FRANCISCO ROMOALDO R. PAULINO OU CLAUDIONILDO TELES BATALHA  </t>
        </is>
      </c>
      <c r="H70" s="275" t="inlineStr">
        <is>
          <t>086/2015 GSS/SEMINF</t>
        </is>
      </c>
      <c r="I70" s="246" t="n"/>
      <c r="J70" s="246" t="n">
        <v>466806.74</v>
      </c>
      <c r="K70" s="246" t="n"/>
      <c r="L70" s="246" t="n"/>
      <c r="M70" s="262" t="n">
        <v>466806.74</v>
      </c>
      <c r="N70" s="262" t="n"/>
      <c r="O70" s="249" t="n"/>
      <c r="P70" s="250" t="n"/>
      <c r="Q70" s="10" t="n"/>
      <c r="R70" s="248" t="n"/>
      <c r="S70" s="249">
        <f>J70-#REF!-#REF!</f>
        <v/>
      </c>
      <c r="T70" s="269" t="inlineStr">
        <is>
          <t>2015NE01257</t>
        </is>
      </c>
      <c r="U70" s="48" t="inlineStr">
        <is>
          <t>54200</t>
        </is>
      </c>
      <c r="V70" s="48" t="inlineStr">
        <is>
          <t>15453102230110000</t>
        </is>
      </c>
      <c r="W70" s="48" t="inlineStr">
        <is>
          <t>01000000</t>
        </is>
      </c>
      <c r="X70" s="48" t="inlineStr">
        <is>
          <t>44905117</t>
        </is>
      </c>
      <c r="Y70" s="7" t="n">
        <v>90</v>
      </c>
      <c r="Z70" s="7" t="n"/>
      <c r="AA70" s="19">
        <f>SUM(Y70+Z70)</f>
        <v/>
      </c>
      <c r="AB70" s="65" t="n">
        <v>42228</v>
      </c>
      <c r="AC70" s="65" t="n">
        <v>42720</v>
      </c>
      <c r="AD70" s="20" t="n"/>
      <c r="AE70" s="34" t="inlineStr">
        <is>
          <t>2015/17428/17504/00031</t>
        </is>
      </c>
      <c r="AF70" s="35" t="n"/>
      <c r="AG70" s="14" t="n"/>
    </row>
    <row r="71" ht="30" customFormat="1" customHeight="1" s="45">
      <c r="A71" s="224" t="n"/>
      <c r="B71" s="7" t="inlineStr">
        <is>
          <t>CONSTRUÇÃO DE 7 (SETE) TERMINAIS DE BAIRROS.</t>
        </is>
      </c>
      <c r="C71" s="7" t="n"/>
      <c r="D71" s="19" t="inlineStr">
        <is>
          <t>037/2015</t>
        </is>
      </c>
      <c r="E71" s="7" t="inlineStr">
        <is>
          <t>SEMINF</t>
        </is>
      </c>
      <c r="F71" s="7" t="inlineStr">
        <is>
          <t>DMP CONSTRUTORA LTDA.</t>
        </is>
      </c>
      <c r="G71" s="275" t="inlineStr">
        <is>
          <t xml:space="preserve">ENGº CIVIS FRANCISCO ROMOALDO R. PAULINO OU CLAUDIONILDO TELES BATALHA  </t>
        </is>
      </c>
      <c r="H71" s="275" t="inlineStr">
        <is>
          <t>086/2015 GSS/SEMINF</t>
        </is>
      </c>
      <c r="I71" s="246" t="n"/>
      <c r="J71" s="246" t="n">
        <v>466806.74</v>
      </c>
      <c r="K71" s="246" t="n"/>
      <c r="L71" s="276" t="n"/>
      <c r="M71" s="262" t="n"/>
      <c r="N71" s="262" t="n">
        <v>466806.74</v>
      </c>
      <c r="O71" s="253" t="n"/>
      <c r="P71" s="250" t="n"/>
      <c r="Q71" s="10" t="n"/>
      <c r="R71" s="248" t="n"/>
      <c r="S71" s="253" t="n"/>
      <c r="T71" s="269" t="inlineStr">
        <is>
          <t>2015NE02166</t>
        </is>
      </c>
      <c r="U71" s="48" t="inlineStr">
        <is>
          <t>54200</t>
        </is>
      </c>
      <c r="V71" s="48" t="inlineStr">
        <is>
          <t>15453102230110000</t>
        </is>
      </c>
      <c r="W71" s="48" t="inlineStr">
        <is>
          <t>01000000</t>
        </is>
      </c>
      <c r="X71" s="48" t="inlineStr">
        <is>
          <t>44905117</t>
        </is>
      </c>
      <c r="Y71" s="31" t="n"/>
      <c r="Z71" s="31" t="n"/>
      <c r="AA71" s="23" t="n"/>
      <c r="AB71" s="66" t="n"/>
      <c r="AC71" s="66" t="n"/>
      <c r="AD71" s="24" t="n"/>
      <c r="AE71" s="36" t="n"/>
      <c r="AF71" s="37" t="n"/>
      <c r="AG71" s="14" t="n"/>
    </row>
    <row r="72" ht="131.25" customFormat="1" customHeight="1" s="45">
      <c r="A72" s="68" t="n">
        <v>23</v>
      </c>
      <c r="B72" s="69" t="inlineStr">
        <is>
          <t>CONSTRUÇÃO DE ACADEMIA AO AR LIVRE, LOCAIS: AV. ALBERTO CARREIRA, S/Nº - JAPIIM; AV. BOULEVARD ÁLVARO MAIA, S/Nº - PRAÇA 14 DE JANEIRO; RUA SAMUEL BENCHIMOL, S/Nº - PARQUE DEZ DE NOVEMBRO (PASSEIO DO MINDÚ) E ESTRADA DA PONTA NEGRA, S/Nº - PONTA NEGRA.</t>
        </is>
      </c>
      <c r="C72" s="69" t="n"/>
      <c r="D72" s="70" t="inlineStr">
        <is>
          <t>040/2015</t>
        </is>
      </c>
      <c r="E72" s="69" t="n"/>
      <c r="F72" s="69" t="n"/>
      <c r="G72" s="278" t="n"/>
      <c r="H72" s="278" t="n"/>
      <c r="I72" s="279" t="n"/>
      <c r="J72" s="279" t="n"/>
      <c r="K72" s="279" t="n"/>
      <c r="L72" s="279" t="n"/>
      <c r="M72" s="279" t="n"/>
      <c r="N72" s="279" t="n"/>
      <c r="O72" s="280">
        <f>SUM(M72-N72)</f>
        <v/>
      </c>
      <c r="P72" s="280" t="n"/>
      <c r="Q72" s="70" t="n"/>
      <c r="R72" s="281" t="n"/>
      <c r="S72" s="280">
        <f>SUM(J72-M72+N72)</f>
        <v/>
      </c>
      <c r="T72" s="280" t="n"/>
      <c r="U72" s="280" t="n"/>
      <c r="V72" s="280" t="n"/>
      <c r="W72" s="280" t="n"/>
      <c r="X72" s="280" t="n"/>
      <c r="Y72" s="69" t="n"/>
      <c r="Z72" s="69" t="n"/>
      <c r="AA72" s="70">
        <f>SUM(Y72+Z72)</f>
        <v/>
      </c>
      <c r="AB72" s="71" t="n"/>
      <c r="AC72" s="71" t="n"/>
      <c r="AD72" s="72" t="n"/>
      <c r="AE72" s="73" t="n"/>
      <c r="AF72" s="74" t="n"/>
      <c r="AG72" s="14" t="n"/>
    </row>
    <row r="73" ht="131.25" customFormat="1" customHeight="1" s="45">
      <c r="A73" s="75" t="n">
        <v>24</v>
      </c>
      <c r="B73" s="69" t="inlineStr">
        <is>
          <t>CONSTRUÇÃO DE ACADEMIA AO AR LIVRE DO JAPIIM, LOCALIZADA NA AV. RODRIGO OTÁVIO, S/Nº - JAPIIM.</t>
        </is>
      </c>
      <c r="C73" s="69" t="n"/>
      <c r="D73" s="70" t="inlineStr">
        <is>
          <t>041/2015</t>
        </is>
      </c>
      <c r="E73" s="69" t="n"/>
      <c r="F73" s="69" t="n"/>
      <c r="G73" s="278" t="n"/>
      <c r="H73" s="278" t="n"/>
      <c r="I73" s="279" t="n"/>
      <c r="J73" s="279" t="n"/>
      <c r="K73" s="279" t="n"/>
      <c r="L73" s="279" t="n"/>
      <c r="M73" s="279" t="n"/>
      <c r="N73" s="279" t="n"/>
      <c r="O73" s="280">
        <f>SUM(M73-N73)</f>
        <v/>
      </c>
      <c r="P73" s="280" t="n"/>
      <c r="Q73" s="70" t="n"/>
      <c r="R73" s="281" t="n"/>
      <c r="S73" s="280">
        <f>SUM(J73-M73+N73)</f>
        <v/>
      </c>
      <c r="T73" s="280" t="n"/>
      <c r="U73" s="280" t="n"/>
      <c r="V73" s="280" t="n"/>
      <c r="W73" s="280" t="n"/>
      <c r="X73" s="280" t="n"/>
      <c r="Y73" s="69" t="n"/>
      <c r="Z73" s="69" t="n"/>
      <c r="AA73" s="70">
        <f>SUM(Y73+Z73)</f>
        <v/>
      </c>
      <c r="AB73" s="71" t="n"/>
      <c r="AC73" s="71" t="n"/>
      <c r="AD73" s="72" t="n"/>
      <c r="AE73" s="73" t="n"/>
      <c r="AF73" s="74" t="n"/>
      <c r="AG73" s="14" t="n"/>
    </row>
    <row r="74" ht="30" customFormat="1" customHeight="1" s="45">
      <c r="A74" s="226" t="n">
        <v>25</v>
      </c>
      <c r="B74" s="7" t="inlineStr">
        <is>
          <t>CONSTRUÇÃO DE ACADEMIA AO AR LIVRE COMUNIDADE DO TUPÉ, LOCALIZADA NA COMUNIDADE DO TUPÉ.</t>
        </is>
      </c>
      <c r="C74" s="7" t="n"/>
      <c r="D74" s="19" t="inlineStr">
        <is>
          <t>042/2015</t>
        </is>
      </c>
      <c r="E74" s="7" t="inlineStr">
        <is>
          <t>SEMINF</t>
        </is>
      </c>
      <c r="F74" s="7" t="inlineStr">
        <is>
          <t>SIMONETO MULTI SERVIÇOS DE CONSERVAÇÃO E LIMPEZA LTDA.</t>
        </is>
      </c>
      <c r="G74" s="275" t="inlineStr">
        <is>
          <t>ENGº CIVIL MANUEL MAURO DE SOUZA ARRUDA</t>
        </is>
      </c>
      <c r="H74" s="275" t="inlineStr">
        <is>
          <t>088/2015 GSS/SEMINF</t>
        </is>
      </c>
      <c r="I74" s="246" t="n"/>
      <c r="J74" s="246" t="n">
        <v>138041.6</v>
      </c>
      <c r="K74" s="246" t="n"/>
      <c r="L74" s="246" t="n"/>
      <c r="M74" s="246" t="n">
        <v>138041.6</v>
      </c>
      <c r="N74" s="246" t="n"/>
      <c r="O74" s="249" t="n"/>
      <c r="P74" s="269" t="inlineStr">
        <is>
          <t>022 - 21/09/15</t>
        </is>
      </c>
      <c r="Q74" s="47" t="inlineStr">
        <is>
          <t>1ª MEDIÇÃO</t>
        </is>
      </c>
      <c r="R74" s="262" t="n">
        <v>73419.35000000001</v>
      </c>
      <c r="S74" s="249">
        <f>J74-R74-R75-R76</f>
        <v/>
      </c>
      <c r="T74" s="268" t="inlineStr">
        <is>
          <t>2015NE01374</t>
        </is>
      </c>
      <c r="U74" s="60" t="inlineStr">
        <is>
          <t>26100</t>
        </is>
      </c>
      <c r="V74" s="60" t="inlineStr">
        <is>
          <t>27812100211220000</t>
        </is>
      </c>
      <c r="W74" s="60" t="inlineStr">
        <is>
          <t>01000000</t>
        </is>
      </c>
      <c r="X74" s="60" t="inlineStr">
        <is>
          <t>44905117</t>
        </is>
      </c>
      <c r="Y74" s="7" t="n">
        <v>90</v>
      </c>
      <c r="Z74" s="7" t="n"/>
      <c r="AA74" s="19">
        <f>SUM(Y74+Z74)</f>
        <v/>
      </c>
      <c r="AB74" s="65" t="n">
        <v>42235</v>
      </c>
      <c r="AC74" s="65" t="n">
        <v>42490</v>
      </c>
      <c r="AD74" s="20" t="n"/>
      <c r="AE74" s="34" t="inlineStr">
        <is>
          <t>2015/17428/17504/00035</t>
        </is>
      </c>
      <c r="AF74" s="35" t="n"/>
      <c r="AG74" s="14" t="n"/>
    </row>
    <row r="75" ht="30" customFormat="1" customHeight="1" s="45">
      <c r="A75" s="224" t="n"/>
      <c r="B75" s="7" t="inlineStr">
        <is>
          <t>CONSTRUÇÃO DE ACADEMIA AO AR LIVRE COMUNIDADE DO TUPÉ, LOCALIZADA NA COMUNIDADE DO TUPÉ.</t>
        </is>
      </c>
      <c r="C75" s="7" t="n"/>
      <c r="D75" s="19" t="inlineStr">
        <is>
          <t>042/2015</t>
        </is>
      </c>
      <c r="E75" s="7" t="inlineStr">
        <is>
          <t>SEMINF</t>
        </is>
      </c>
      <c r="F75" s="7" t="inlineStr">
        <is>
          <t>SIMONETO MULTI SERVIÇOS DE CONSERVAÇÃO E LIMPEZA LTDA.</t>
        </is>
      </c>
      <c r="G75" s="275" t="inlineStr">
        <is>
          <t>ENGº CIVIL MANUEL MAURO DE SOUZA ARRUDA</t>
        </is>
      </c>
      <c r="H75" s="275" t="inlineStr">
        <is>
          <t>088/2015 GSS/SEMINF</t>
        </is>
      </c>
      <c r="I75" s="246" t="n"/>
      <c r="J75" s="246" t="n">
        <v>138041.6</v>
      </c>
      <c r="K75" s="246" t="n"/>
      <c r="L75" s="276" t="n"/>
      <c r="M75" s="276" t="n"/>
      <c r="N75" s="276" t="n"/>
      <c r="O75" s="253" t="n"/>
      <c r="P75" s="269" t="inlineStr">
        <is>
          <t>025 - 04/11/15</t>
        </is>
      </c>
      <c r="Q75" s="47" t="inlineStr">
        <is>
          <t>2ª MEDIÇÃO</t>
        </is>
      </c>
      <c r="R75" s="262" t="n">
        <v>38856</v>
      </c>
      <c r="S75" s="253" t="n"/>
      <c r="T75" s="268" t="inlineStr">
        <is>
          <t>2015NE01374</t>
        </is>
      </c>
      <c r="U75" s="60" t="inlineStr">
        <is>
          <t>26100</t>
        </is>
      </c>
      <c r="V75" s="60" t="inlineStr">
        <is>
          <t>27812100211220000</t>
        </is>
      </c>
      <c r="W75" s="60" t="inlineStr">
        <is>
          <t>01000000</t>
        </is>
      </c>
      <c r="X75" s="60" t="inlineStr">
        <is>
          <t>44905117</t>
        </is>
      </c>
      <c r="Y75" s="31" t="n"/>
      <c r="Z75" s="31" t="n"/>
      <c r="AA75" s="23" t="n"/>
      <c r="AB75" s="66" t="n"/>
      <c r="AC75" s="66" t="n"/>
      <c r="AD75" s="24" t="n"/>
      <c r="AE75" s="36" t="n"/>
      <c r="AF75" s="37" t="n"/>
      <c r="AG75" s="14" t="n"/>
    </row>
    <row r="76" ht="30" customFormat="1" customHeight="1" s="45">
      <c r="A76" s="227" t="n"/>
      <c r="B76" s="7" t="inlineStr">
        <is>
          <t>CONSTRUÇÃO DE ACADEMIA AO AR LIVRE COMUNIDADE DO TUPÉ, LOCALIZADA NA COMUNIDADE DO TUPÉ.</t>
        </is>
      </c>
      <c r="C76" s="7" t="n"/>
      <c r="D76" s="19" t="inlineStr">
        <is>
          <t>042/2015</t>
        </is>
      </c>
      <c r="E76" s="7" t="inlineStr">
        <is>
          <t>SEMINF</t>
        </is>
      </c>
      <c r="F76" s="7" t="inlineStr">
        <is>
          <t>SIMONETO MULTI SERVIÇOS DE CONSERVAÇÃO E LIMPEZA LTDA.</t>
        </is>
      </c>
      <c r="G76" s="275" t="inlineStr">
        <is>
          <t>ENGº CIVIL MANUEL MAURO DE SOUZA ARRUDA</t>
        </is>
      </c>
      <c r="H76" s="275" t="inlineStr">
        <is>
          <t>088/2015 GSS/SEMINF</t>
        </is>
      </c>
      <c r="I76" s="246" t="n"/>
      <c r="J76" s="246" t="n">
        <v>138041.6</v>
      </c>
      <c r="K76" s="246" t="n"/>
      <c r="L76" s="277" t="n"/>
      <c r="M76" s="277" t="n"/>
      <c r="N76" s="277" t="n"/>
      <c r="O76" s="259" t="n"/>
      <c r="P76" s="269" t="inlineStr">
        <is>
          <t>030 - 04/05/16</t>
        </is>
      </c>
      <c r="Q76" s="47" t="inlineStr">
        <is>
          <t>3ª MEDIÇÃO</t>
        </is>
      </c>
      <c r="R76" s="248" t="n">
        <v>25766.25</v>
      </c>
      <c r="S76" s="259" t="n"/>
      <c r="T76" s="268" t="inlineStr">
        <is>
          <t>2015NE01374</t>
        </is>
      </c>
      <c r="U76" s="60" t="inlineStr">
        <is>
          <t>26100</t>
        </is>
      </c>
      <c r="V76" s="60" t="inlineStr">
        <is>
          <t>27812100211220000</t>
        </is>
      </c>
      <c r="W76" s="60" t="inlineStr">
        <is>
          <t>01000000</t>
        </is>
      </c>
      <c r="X76" s="60" t="inlineStr">
        <is>
          <t>44905117</t>
        </is>
      </c>
      <c r="Y76" s="32" t="n"/>
      <c r="Z76" s="32" t="n"/>
      <c r="AA76" s="27" t="n"/>
      <c r="AB76" s="67" t="n"/>
      <c r="AC76" s="67" t="n"/>
      <c r="AD76" s="28" t="n"/>
      <c r="AE76" s="41" t="n"/>
      <c r="AF76" s="42" t="n"/>
      <c r="AG76" s="14" t="n"/>
    </row>
    <row r="77" ht="30" customFormat="1" customHeight="1" s="45">
      <c r="A77" s="225" t="n">
        <v>26</v>
      </c>
      <c r="B77" s="7" t="inlineStr">
        <is>
          <t>CONSTRUÇÃO DE ACADEMIA AO AR LIVRE COMPLEXO ESPORTIVO ROUXINOL, S/Nº - BAIRRO CIDADE NOVA, EM MANAUS / AM.</t>
        </is>
      </c>
      <c r="C77" s="7" t="n"/>
      <c r="D77" s="19" t="inlineStr">
        <is>
          <t>043/2015</t>
        </is>
      </c>
      <c r="E77" s="7" t="inlineStr">
        <is>
          <t>SEMINF</t>
        </is>
      </c>
      <c r="F77" s="7" t="inlineStr">
        <is>
          <t>MASTER'S ENGENHARIA, INSTALAÇÕES E PROJETOS LTDA.</t>
        </is>
      </c>
      <c r="G77" s="275" t="inlineStr">
        <is>
          <t>ENGº CIVIL RONDINELE DA SILVA BRITO</t>
        </is>
      </c>
      <c r="H77" s="275" t="inlineStr">
        <is>
          <t>089/2015 GSS/SEMINF</t>
        </is>
      </c>
      <c r="I77" s="246" t="n"/>
      <c r="J77" s="246" t="n">
        <v>47556.44</v>
      </c>
      <c r="K77" s="246" t="n"/>
      <c r="L77" s="246" t="n"/>
      <c r="M77" s="262" t="n">
        <v>47556.44</v>
      </c>
      <c r="N77" s="262" t="n"/>
      <c r="O77" s="249" t="n"/>
      <c r="P77" s="269" t="inlineStr">
        <is>
          <t>01604 - 03/11/15</t>
        </is>
      </c>
      <c r="Q77" s="47" t="inlineStr">
        <is>
          <t>1ª MEDIÇÃO</t>
        </is>
      </c>
      <c r="R77" s="262" t="n">
        <v>28752.02</v>
      </c>
      <c r="S77" s="249">
        <f>J77-R77-#REF!</f>
        <v/>
      </c>
      <c r="T77" s="269" t="inlineStr">
        <is>
          <t>2015NE01400</t>
        </is>
      </c>
      <c r="U77" s="48" t="inlineStr">
        <is>
          <t>26100</t>
        </is>
      </c>
      <c r="V77" s="48" t="inlineStr">
        <is>
          <t>27812100211220000</t>
        </is>
      </c>
      <c r="W77" s="48" t="inlineStr">
        <is>
          <t>01000000</t>
        </is>
      </c>
      <c r="X77" s="48" t="inlineStr">
        <is>
          <t>44905117</t>
        </is>
      </c>
      <c r="Y77" s="7" t="n">
        <v>90</v>
      </c>
      <c r="Z77" s="7" t="n"/>
      <c r="AA77" s="19">
        <f>SUM(Y77+Z77)</f>
        <v/>
      </c>
      <c r="AB77" s="65" t="n">
        <v>42236</v>
      </c>
      <c r="AC77" s="65" t="n">
        <v>42325</v>
      </c>
      <c r="AD77" s="20" t="n"/>
      <c r="AE77" s="34" t="inlineStr">
        <is>
          <t>2015/17428/17504/00036</t>
        </is>
      </c>
      <c r="AF77" s="35" t="n"/>
      <c r="AG77" s="14" t="n"/>
    </row>
    <row r="78" ht="30" customFormat="1" customHeight="1" s="45">
      <c r="A78" s="224" t="n"/>
      <c r="B78" s="7" t="inlineStr">
        <is>
          <t>CONSTRUÇÃO DE ACADEMIA AO AR LIVRE COMPLEXO ESPORTIVO ROUXINOL, S/Nº - BAIRRO CIDADE NOVA, EM MANAUS / AM.</t>
        </is>
      </c>
      <c r="C78" s="7" t="n"/>
      <c r="D78" s="19" t="inlineStr">
        <is>
          <t>043/2015</t>
        </is>
      </c>
      <c r="E78" s="7" t="inlineStr">
        <is>
          <t>SEMINF</t>
        </is>
      </c>
      <c r="F78" s="7" t="inlineStr">
        <is>
          <t>MASTER'S ENGENHARIA, INSTALAÇÕES E PROJETOS LTDA.</t>
        </is>
      </c>
      <c r="G78" s="275" t="inlineStr">
        <is>
          <t>ENGº CIVIL RONDINELE DA SILVA BRITO</t>
        </is>
      </c>
      <c r="H78" s="275" t="inlineStr">
        <is>
          <t>089/2015 GSS/SEMINF</t>
        </is>
      </c>
      <c r="I78" s="246" t="n"/>
      <c r="J78" s="246" t="n">
        <v>47556.44</v>
      </c>
      <c r="K78" s="246" t="n"/>
      <c r="L78" s="276" t="n"/>
      <c r="M78" s="262" t="n"/>
      <c r="N78" s="262" t="n">
        <v>18804.42</v>
      </c>
      <c r="O78" s="253" t="n"/>
      <c r="P78" s="250" t="n"/>
      <c r="Q78" s="10" t="n"/>
      <c r="R78" s="248" t="n"/>
      <c r="S78" s="253" t="n"/>
      <c r="T78" s="269" t="inlineStr">
        <is>
          <t>2015NE02210</t>
        </is>
      </c>
      <c r="U78" s="48" t="inlineStr">
        <is>
          <t>26100</t>
        </is>
      </c>
      <c r="V78" s="48" t="inlineStr">
        <is>
          <t>27812100211220000</t>
        </is>
      </c>
      <c r="W78" s="48" t="inlineStr">
        <is>
          <t>01000000</t>
        </is>
      </c>
      <c r="X78" s="48" t="inlineStr">
        <is>
          <t>44905117</t>
        </is>
      </c>
      <c r="Y78" s="31" t="n"/>
      <c r="Z78" s="31" t="n"/>
      <c r="AA78" s="23" t="n"/>
      <c r="AB78" s="66" t="n"/>
      <c r="AC78" s="66" t="n"/>
      <c r="AD78" s="24" t="n"/>
      <c r="AE78" s="36" t="n"/>
      <c r="AF78" s="37" t="n"/>
      <c r="AG78" s="14" t="n"/>
    </row>
    <row r="79" ht="131.25" customFormat="1" customHeight="1" s="54">
      <c r="A79" s="226" t="n">
        <v>27</v>
      </c>
      <c r="B79" s="69" t="inlineStr">
        <is>
          <t>CONSTRUÇÃO DO CENTRO POP, LOCALIZADO A RUA JARDIM PETRÓPOLIS - BAIRRO PETRÓPOLIS, EM MANAUS / AM.</t>
        </is>
      </c>
      <c r="C79" s="76" t="inlineStr">
        <is>
          <t>RUA JARDIM PETRÓPOLIS - BAIRRO PETRÓPOLIS, EM MANAUS / AM.</t>
        </is>
      </c>
      <c r="D79" s="77" t="inlineStr">
        <is>
          <t>044/2014</t>
        </is>
      </c>
      <c r="E79" s="77" t="inlineStr">
        <is>
          <t>SEMINF</t>
        </is>
      </c>
      <c r="F79" s="76" t="inlineStr">
        <is>
          <t>MCA CONSTRUTORA LTDA</t>
        </is>
      </c>
      <c r="G79" s="76" t="inlineStr">
        <is>
          <t>ENGº CIVIL RONDINELE DA SILVA BRITO</t>
        </is>
      </c>
      <c r="H79" s="69" t="n"/>
      <c r="I79" s="279" t="n"/>
      <c r="J79" s="281" t="n"/>
      <c r="K79" s="281" t="n"/>
      <c r="L79" s="281" t="n"/>
      <c r="M79" s="281" t="n"/>
      <c r="N79" s="281" t="n"/>
      <c r="O79" s="280">
        <f>SUM(M79-N79)</f>
        <v/>
      </c>
      <c r="P79" s="280" t="n"/>
      <c r="Q79" s="78" t="n"/>
      <c r="R79" s="281" t="n"/>
      <c r="S79" s="280">
        <f>SUM(J79-M79+N79)</f>
        <v/>
      </c>
      <c r="T79" s="280" t="n"/>
      <c r="U79" s="280" t="n"/>
      <c r="V79" s="280" t="n"/>
      <c r="W79" s="280" t="n"/>
      <c r="X79" s="280" t="n"/>
      <c r="Y79" s="69" t="n"/>
      <c r="Z79" s="69" t="n"/>
      <c r="AA79" s="70">
        <f>SUM(Y79+Z79)</f>
        <v/>
      </c>
      <c r="AB79" s="282" t="n"/>
      <c r="AC79" s="282" t="n"/>
      <c r="AD79" s="72" t="n"/>
      <c r="AE79" s="69" t="n"/>
      <c r="AF79" s="79" t="n"/>
      <c r="AG79" s="53" t="inlineStr">
        <is>
          <t xml:space="preserve">OBRA EXISTENTE NO SISTEMA DE ORDEM DE SERVIÇOS COM O MESMO NUMERO DE CONTRATO DE OUTRA OBRA </t>
        </is>
      </c>
    </row>
    <row r="80" ht="54" customFormat="1" customHeight="1" s="45">
      <c r="A80" s="228" t="n">
        <v>28</v>
      </c>
      <c r="B80" s="7" t="inlineStr">
        <is>
          <t>CONSTRUÇÃO DA COBERTURA DA ACADEMIA AO AR LIVRE TERCEIRA IDADE Dr. THOMAS, LOCALIZADA A RUA Dr. THOMAS, Nº 798 - BAIRRO NOSSA SENHORA DAS GRAÇAS, EM MANAUS / AM.</t>
        </is>
      </c>
      <c r="C80" s="7" t="n"/>
      <c r="D80" s="19" t="inlineStr">
        <is>
          <t>044/2015</t>
        </is>
      </c>
      <c r="E80" s="7" t="inlineStr">
        <is>
          <t>SEMINF</t>
        </is>
      </c>
      <c r="F80" s="7" t="inlineStr">
        <is>
          <t>H.B. ENGENHARIA LTDA.</t>
        </is>
      </c>
      <c r="G80" s="275" t="inlineStr">
        <is>
          <t>ENGº CIVIL RONDINELE DA SILVA BRITO</t>
        </is>
      </c>
      <c r="H80" s="275" t="inlineStr">
        <is>
          <t>090/2015 GSS/SEMINF</t>
        </is>
      </c>
      <c r="I80" s="246" t="n"/>
      <c r="J80" s="246" t="n">
        <v>67830.21000000001</v>
      </c>
      <c r="K80" s="246" t="n"/>
      <c r="L80" s="246" t="n"/>
      <c r="M80" s="246" t="n">
        <v>67830.21000000001</v>
      </c>
      <c r="N80" s="246" t="n"/>
      <c r="O80" s="249" t="n"/>
      <c r="P80" s="269" t="inlineStr">
        <is>
          <t>137 - 22/09/15</t>
        </is>
      </c>
      <c r="Q80" s="47" t="inlineStr">
        <is>
          <t>1ª MEDIÇÃO</t>
        </is>
      </c>
      <c r="R80" s="262" t="n">
        <v>43186.12</v>
      </c>
      <c r="S80" s="249">
        <f>J80-R80-R81</f>
        <v/>
      </c>
      <c r="T80" s="268" t="inlineStr">
        <is>
          <t>2015NE01418</t>
        </is>
      </c>
      <c r="U80" s="60" t="inlineStr">
        <is>
          <t>26100</t>
        </is>
      </c>
      <c r="V80" s="60" t="inlineStr">
        <is>
          <t>27812100211220000</t>
        </is>
      </c>
      <c r="W80" s="60" t="inlineStr">
        <is>
          <t>01000000</t>
        </is>
      </c>
      <c r="X80" s="60" t="inlineStr">
        <is>
          <t>44905117</t>
        </is>
      </c>
      <c r="Y80" s="7" t="n">
        <v>60</v>
      </c>
      <c r="Z80" s="7" t="n"/>
      <c r="AA80" s="19">
        <f>SUM(Y80+Z80)</f>
        <v/>
      </c>
      <c r="AB80" s="65" t="n">
        <v>42242</v>
      </c>
      <c r="AC80" s="65" t="n">
        <v>42301</v>
      </c>
      <c r="AD80" s="20" t="n"/>
      <c r="AE80" s="34" t="inlineStr">
        <is>
          <t>2015/17428/17504/00034</t>
        </is>
      </c>
      <c r="AF80" s="35" t="n"/>
      <c r="AG80" s="14" t="n"/>
    </row>
    <row r="81" ht="51.75" customFormat="1" customHeight="1" s="45">
      <c r="A81" s="227" t="n"/>
      <c r="B81" s="7" t="inlineStr">
        <is>
          <t>CONSTRUÇÃO DA COBERTURA DA ACADEMIA AO AR LIVRE TERCEIRA IDADE Dr. THOMAS, LOCALIZADA A RUA Dr. THOMAS, Nº 798 - BAIRRO NOSSA SENHORA DAS GRAÇAS, EM MANAUS / AM.</t>
        </is>
      </c>
      <c r="C81" s="7" t="n"/>
      <c r="D81" s="19" t="inlineStr">
        <is>
          <t>044/2015</t>
        </is>
      </c>
      <c r="E81" s="7" t="inlineStr">
        <is>
          <t>SEMINF</t>
        </is>
      </c>
      <c r="F81" s="7" t="inlineStr">
        <is>
          <t>H.B. ENGENHARIA LTDA.</t>
        </is>
      </c>
      <c r="G81" s="275" t="inlineStr">
        <is>
          <t>ENGº CIVIL RONDINELE DA SILVA BRITO</t>
        </is>
      </c>
      <c r="H81" s="275" t="inlineStr">
        <is>
          <t>090/2015 GSS/SEMINF</t>
        </is>
      </c>
      <c r="I81" s="246" t="n"/>
      <c r="J81" s="246" t="n">
        <v>67830.21000000001</v>
      </c>
      <c r="K81" s="246" t="n"/>
      <c r="L81" s="277" t="n"/>
      <c r="M81" s="277" t="n"/>
      <c r="N81" s="277" t="n"/>
      <c r="O81" s="259" t="n"/>
      <c r="P81" s="269" t="inlineStr">
        <is>
          <t>141 - 27/10/15</t>
        </is>
      </c>
      <c r="Q81" s="47" t="inlineStr">
        <is>
          <t>2ª MEDIÇÃO</t>
        </is>
      </c>
      <c r="R81" s="262" t="n">
        <v>24644.09</v>
      </c>
      <c r="S81" s="259" t="n"/>
      <c r="T81" s="268" t="inlineStr">
        <is>
          <t>2015NE01418</t>
        </is>
      </c>
      <c r="U81" s="60" t="inlineStr">
        <is>
          <t>26100</t>
        </is>
      </c>
      <c r="V81" s="60" t="inlineStr">
        <is>
          <t>27812100211220000</t>
        </is>
      </c>
      <c r="W81" s="60" t="inlineStr">
        <is>
          <t>01000000</t>
        </is>
      </c>
      <c r="X81" s="60" t="inlineStr">
        <is>
          <t>44905117</t>
        </is>
      </c>
      <c r="Y81" s="32" t="n"/>
      <c r="Z81" s="32" t="n"/>
      <c r="AA81" s="27" t="n"/>
      <c r="AB81" s="67" t="n"/>
      <c r="AC81" s="67" t="n"/>
      <c r="AD81" s="28" t="n"/>
      <c r="AE81" s="41" t="n"/>
      <c r="AF81" s="42" t="n"/>
      <c r="AG81" s="14" t="n"/>
    </row>
    <row r="82" ht="162.75" customFormat="1" customHeight="1" s="45">
      <c r="A82" s="68" t="n">
        <v>29</v>
      </c>
      <c r="B82" s="69" t="inlineStr">
        <is>
          <t>SERVIÇOS DE RECUPERAÇÃO DE PAVIMENTO, TERRAPLENAGEM, RECAPEAMENTO ASFÁLTICO, DRENAGEM E OBRAS COMPLEMENTARES - LOTE VIII, DECORRENTE DO TERMO DE CONVÊNIO Nº 002/2014 - CASA CIVIL DE COOPERAÇÃO TÉCNICA E FINANCEIRA ENTRE O ESTADO DO AMAZONAS E O MUNICÍPIO DE MANAUS.</t>
        </is>
      </c>
      <c r="C82" s="69" t="n"/>
      <c r="D82" s="70" t="inlineStr">
        <is>
          <t>045/2015</t>
        </is>
      </c>
      <c r="E82" s="69" t="n"/>
      <c r="F82" s="69" t="n"/>
      <c r="G82" s="278" t="n"/>
      <c r="H82" s="278" t="n"/>
      <c r="I82" s="279" t="n"/>
      <c r="J82" s="279" t="n"/>
      <c r="K82" s="279" t="n"/>
      <c r="L82" s="279" t="n"/>
      <c r="M82" s="279" t="n"/>
      <c r="N82" s="279" t="n"/>
      <c r="O82" s="280">
        <f>SUM(M82-N82)</f>
        <v/>
      </c>
      <c r="P82" s="280" t="n"/>
      <c r="Q82" s="70" t="n"/>
      <c r="R82" s="281" t="n"/>
      <c r="S82" s="280">
        <f>SUM(J82-M82+N82)</f>
        <v/>
      </c>
      <c r="T82" s="280" t="n"/>
      <c r="U82" s="280" t="n"/>
      <c r="V82" s="280" t="n"/>
      <c r="W82" s="280" t="n"/>
      <c r="X82" s="280" t="n"/>
      <c r="Y82" s="69" t="n"/>
      <c r="Z82" s="69" t="n"/>
      <c r="AA82" s="70">
        <f>SUM(Y82+Z82)</f>
        <v/>
      </c>
      <c r="AB82" s="71" t="n"/>
      <c r="AC82" s="71" t="n"/>
      <c r="AD82" s="72" t="n"/>
      <c r="AE82" s="69" t="n"/>
      <c r="AF82" s="79" t="n"/>
      <c r="AG82" s="14" t="n"/>
    </row>
    <row r="83" ht="156" customFormat="1" customHeight="1" s="45">
      <c r="A83" s="75" t="n">
        <v>30</v>
      </c>
      <c r="B83" s="69" t="inlineStr">
        <is>
          <t>OBRAS E SERVIÇOS DE RECUPERAÇÃO DE PAVIMENTO, TERRAPLENAGEM, RECAPEAMENTO ASFÁLTICO, DRENAGEM E OBRAS COMPLEMENTARES - LOTE VI, DECORRENTE DO TERMO DE CONVÊNIO Nº 002/2014 - CASA CIVIL DE COOPERAÇÃO TÉCNICA E FINANCEIRA ENTRE O ESTADO DO AMAZONAS E O MUNICÍPIO DE MANAUS.</t>
        </is>
      </c>
      <c r="C83" s="69" t="n"/>
      <c r="D83" s="70" t="inlineStr">
        <is>
          <t>046/2015</t>
        </is>
      </c>
      <c r="E83" s="69" t="n"/>
      <c r="F83" s="69" t="n"/>
      <c r="G83" s="278" t="n"/>
      <c r="H83" s="278" t="n"/>
      <c r="I83" s="279" t="n"/>
      <c r="J83" s="279" t="n"/>
      <c r="K83" s="279" t="n"/>
      <c r="L83" s="279" t="n"/>
      <c r="M83" s="279" t="n"/>
      <c r="N83" s="279" t="n"/>
      <c r="O83" s="280">
        <f>SUM(M83-N83)</f>
        <v/>
      </c>
      <c r="P83" s="280" t="n"/>
      <c r="Q83" s="70" t="n"/>
      <c r="R83" s="281" t="n"/>
      <c r="S83" s="280">
        <f>SUM(J83-M83+N83)</f>
        <v/>
      </c>
      <c r="T83" s="280" t="n"/>
      <c r="U83" s="280" t="n"/>
      <c r="V83" s="280" t="n"/>
      <c r="W83" s="280" t="n"/>
      <c r="X83" s="280" t="n"/>
      <c r="Y83" s="69" t="n"/>
      <c r="Z83" s="69" t="n"/>
      <c r="AA83" s="70">
        <f>SUM(Y83+Z83)</f>
        <v/>
      </c>
      <c r="AB83" s="71" t="n"/>
      <c r="AC83" s="71" t="n"/>
      <c r="AD83" s="72" t="n"/>
      <c r="AE83" s="69" t="n"/>
      <c r="AF83" s="79" t="n"/>
      <c r="AG83" s="14" t="n"/>
    </row>
    <row r="84" ht="30" customFormat="1" customHeight="1" s="45">
      <c r="A84" s="223" t="n">
        <v>31</v>
      </c>
      <c r="B84" s="7" t="inlineStr">
        <is>
          <t>CONSTRUÇÃO DE PONTE MISTA EM CONCRETO ARMADO E VIGAS METÁLICAS, LOCALIZADA A RUA MATRINXÃ, S/Nº - BAIRRO SANTA ETELVINA, EM MANAUS / AM.</t>
        </is>
      </c>
      <c r="C84" s="7" t="n"/>
      <c r="D84" s="19" t="inlineStr">
        <is>
          <t>047/2015</t>
        </is>
      </c>
      <c r="E84" s="7" t="inlineStr">
        <is>
          <t>SEMINF</t>
        </is>
      </c>
      <c r="F84" s="7" t="inlineStr">
        <is>
          <t>ECOVEC CONSTRUÇÃO EIRELI - EPP.</t>
        </is>
      </c>
      <c r="G84" s="275" t="inlineStr">
        <is>
          <t>ENGº CIVIL HILLACE MOTTA LOPES</t>
        </is>
      </c>
      <c r="H84" s="275" t="inlineStr">
        <is>
          <t>092/2015 GSS/SEMINF</t>
        </is>
      </c>
      <c r="I84" s="246" t="n"/>
      <c r="J84" s="246" t="n">
        <v>1290147.57</v>
      </c>
      <c r="K84" s="246" t="n"/>
      <c r="L84" s="246" t="n"/>
      <c r="M84" s="262" t="n">
        <v>1290147.57</v>
      </c>
      <c r="N84" s="262" t="n"/>
      <c r="O84" s="249" t="n"/>
      <c r="P84" s="269" t="inlineStr">
        <is>
          <t>049 - 13/10/15</t>
        </is>
      </c>
      <c r="Q84" s="47" t="inlineStr">
        <is>
          <t>1ª MEDIÇÃO</t>
        </is>
      </c>
      <c r="R84" s="262" t="n">
        <v>308375.42</v>
      </c>
      <c r="S84" s="249">
        <f>J84-R84-#REF!-#REF!-#REF!</f>
        <v/>
      </c>
      <c r="T84" s="269" t="inlineStr">
        <is>
          <t>2015NE01432</t>
        </is>
      </c>
      <c r="U84" s="48" t="inlineStr">
        <is>
          <t>27100</t>
        </is>
      </c>
      <c r="V84" s="48" t="inlineStr">
        <is>
          <t>15451106023980000</t>
        </is>
      </c>
      <c r="W84" s="48" t="inlineStr">
        <is>
          <t>01000000</t>
        </is>
      </c>
      <c r="X84" s="48" t="inlineStr">
        <is>
          <t>44905117</t>
        </is>
      </c>
      <c r="Y84" s="7" t="n">
        <v>120</v>
      </c>
      <c r="Z84" s="7" t="n">
        <v>60</v>
      </c>
      <c r="AA84" s="19">
        <f>SUM(Y84+Z84)</f>
        <v/>
      </c>
      <c r="AB84" s="65" t="n">
        <v>42248</v>
      </c>
      <c r="AC84" s="65" t="n">
        <v>42579</v>
      </c>
      <c r="AD84" s="20" t="n"/>
      <c r="AE84" s="34" t="inlineStr">
        <is>
          <t>2015/17428/17504/00037</t>
        </is>
      </c>
      <c r="AF84" s="35" t="n"/>
      <c r="AG84" s="14" t="n"/>
    </row>
    <row r="85" ht="30" customFormat="1" customHeight="1" s="45">
      <c r="A85" s="224" t="n"/>
      <c r="B85" s="7" t="inlineStr">
        <is>
          <t>CONSTRUÇÃO DE PONTE MISTA EM CONCRETO ARMADO E VIGAS METÁLICAS, LOCALIZADA A RUA MATRINXÃ, S/Nº - BAIRRO SANTA ETELVINA, EM MANAUS / AM.</t>
        </is>
      </c>
      <c r="C85" s="7" t="n"/>
      <c r="D85" s="19" t="inlineStr">
        <is>
          <t>047/2015</t>
        </is>
      </c>
      <c r="E85" s="7" t="inlineStr">
        <is>
          <t>SEMINF</t>
        </is>
      </c>
      <c r="F85" s="7" t="inlineStr">
        <is>
          <t>ECOVEC CONSTRUÇÃO EIRELI - EPP.</t>
        </is>
      </c>
      <c r="G85" s="275" t="inlineStr">
        <is>
          <t>ENGº CIVIL HILLACE MOTTA LOPES</t>
        </is>
      </c>
      <c r="H85" s="275" t="inlineStr">
        <is>
          <t>092/2015 GSS/SEMINF</t>
        </is>
      </c>
      <c r="I85" s="246" t="n"/>
      <c r="J85" s="246" t="n">
        <v>1290147.57</v>
      </c>
      <c r="K85" s="246" t="n"/>
      <c r="L85" s="276" t="n"/>
      <c r="M85" s="262" t="n"/>
      <c r="N85" s="262" t="n">
        <v>981772.15</v>
      </c>
      <c r="O85" s="253" t="n"/>
      <c r="P85" s="250" t="n"/>
      <c r="Q85" s="10" t="n"/>
      <c r="R85" s="248" t="n"/>
      <c r="S85" s="253" t="n"/>
      <c r="T85" s="269" t="inlineStr">
        <is>
          <t>2015NE02118</t>
        </is>
      </c>
      <c r="U85" s="48" t="inlineStr">
        <is>
          <t>27100</t>
        </is>
      </c>
      <c r="V85" s="48" t="inlineStr">
        <is>
          <t>15451106023980000</t>
        </is>
      </c>
      <c r="W85" s="48" t="inlineStr">
        <is>
          <t>01000000</t>
        </is>
      </c>
      <c r="X85" s="48" t="inlineStr">
        <is>
          <t>44905117</t>
        </is>
      </c>
      <c r="Y85" s="31" t="n"/>
      <c r="Z85" s="31" t="n"/>
      <c r="AA85" s="23" t="n"/>
      <c r="AB85" s="66" t="n"/>
      <c r="AC85" s="66" t="n"/>
      <c r="AD85" s="24" t="n"/>
      <c r="AE85" s="36" t="n"/>
      <c r="AF85" s="37" t="n"/>
      <c r="AG85" s="14" t="n"/>
    </row>
    <row r="86" ht="30" customFormat="1" customHeight="1" s="45">
      <c r="A86" s="225" t="n">
        <v>32</v>
      </c>
      <c r="B86" s="7" t="inlineStr">
        <is>
          <t>CONSTRUÇÃO DO PRÉDIO DIMICRO - 2ª ETAPA, LOCALIZADO A RUA PAJURAZINHO (ANTIGO RAMAL DO BRASILEIRINHO) DISTRITO INDUSTRIAL.</t>
        </is>
      </c>
      <c r="C86" s="7" t="n"/>
      <c r="D86" s="19" t="inlineStr">
        <is>
          <t>048/2015</t>
        </is>
      </c>
      <c r="E86" s="7" t="inlineStr">
        <is>
          <t>SEMINF</t>
        </is>
      </c>
      <c r="F86" s="7" t="inlineStr">
        <is>
          <t>CONSTRUTORA RIO NEGRO LTDA.</t>
        </is>
      </c>
      <c r="G86" s="275" t="inlineStr">
        <is>
          <t>ENGº CIVIL SÉRGIO EDGAR VIEIRA DA ROCHA</t>
        </is>
      </c>
      <c r="H86" s="275" t="inlineStr">
        <is>
          <t>097/2015 GSS/SEMINF</t>
        </is>
      </c>
      <c r="I86" s="246" t="n"/>
      <c r="J86" s="246" t="n">
        <v>748227.41</v>
      </c>
      <c r="K86" s="246" t="n"/>
      <c r="L86" s="246" t="n">
        <v>186529.53</v>
      </c>
      <c r="M86" s="246" t="n">
        <v>748227.41</v>
      </c>
      <c r="N86" s="246" t="n"/>
      <c r="O86" s="249" t="n"/>
      <c r="P86" s="269" t="inlineStr">
        <is>
          <t>009 - 07/10/15</t>
        </is>
      </c>
      <c r="Q86" s="47" t="inlineStr">
        <is>
          <t>1ª MEDIÇÃO</t>
        </is>
      </c>
      <c r="R86" s="262" t="n">
        <v>102798.16</v>
      </c>
      <c r="S86" s="249">
        <f>J86+L86-R86-R87-#REF!-#REF!</f>
        <v/>
      </c>
      <c r="T86" s="268" t="inlineStr">
        <is>
          <t>2015NE01488</t>
        </is>
      </c>
      <c r="U86" s="60" t="inlineStr">
        <is>
          <t>27100</t>
        </is>
      </c>
      <c r="V86" s="60" t="inlineStr">
        <is>
          <t>15451108310680000</t>
        </is>
      </c>
      <c r="W86" s="60" t="inlineStr">
        <is>
          <t>01000000</t>
        </is>
      </c>
      <c r="X86" s="60" t="inlineStr">
        <is>
          <t>44905117</t>
        </is>
      </c>
      <c r="Y86" s="7" t="n">
        <v>90</v>
      </c>
      <c r="Z86" s="7" t="n">
        <v>60</v>
      </c>
      <c r="AA86" s="19">
        <f>SUM(Y86+Z86)</f>
        <v/>
      </c>
      <c r="AB86" s="65" t="n">
        <v>42255</v>
      </c>
      <c r="AC86" s="65" t="n">
        <v>42644</v>
      </c>
      <c r="AD86" s="20" t="n"/>
      <c r="AE86" s="34" t="inlineStr">
        <is>
          <t>2015/17428/17504/00039</t>
        </is>
      </c>
      <c r="AF86" s="35" t="n"/>
      <c r="AG86" s="14" t="n"/>
    </row>
    <row r="87" ht="30" customFormat="1" customHeight="1" s="45">
      <c r="A87" s="224" t="n"/>
      <c r="B87" s="7" t="inlineStr">
        <is>
          <t>CONSTRUÇÃO DO PRÉDIO DIMICRO - 2ª ETAPA, LOCALIZADO A RUA PAJURAZINHO (ANTIGO RAMAL DO BRASILEIRINHO) DISTRITO INDUSTRIAL.</t>
        </is>
      </c>
      <c r="C87" s="7" t="n"/>
      <c r="D87" s="19" t="inlineStr">
        <is>
          <t>048/2015</t>
        </is>
      </c>
      <c r="E87" s="7" t="inlineStr">
        <is>
          <t>SEMINF</t>
        </is>
      </c>
      <c r="F87" s="7" t="inlineStr">
        <is>
          <t>CONSTRUTORA RIO NEGRO LTDA.</t>
        </is>
      </c>
      <c r="G87" s="275" t="inlineStr">
        <is>
          <t>ENGº CIVIL SÉRGIO EDGAR VIEIRA DA ROCHA</t>
        </is>
      </c>
      <c r="H87" s="275" t="inlineStr">
        <is>
          <t>097/2015 GSS/SEMINF</t>
        </is>
      </c>
      <c r="I87" s="246" t="n"/>
      <c r="J87" s="246" t="n">
        <v>748227.41</v>
      </c>
      <c r="K87" s="246" t="n"/>
      <c r="L87" s="276" t="n"/>
      <c r="M87" s="277" t="n"/>
      <c r="N87" s="277" t="n"/>
      <c r="O87" s="253" t="n"/>
      <c r="P87" s="269" t="inlineStr">
        <is>
          <t>011 - 27/11/15</t>
        </is>
      </c>
      <c r="Q87" s="47" t="inlineStr">
        <is>
          <t>2ª MEDIÇÃO</t>
        </is>
      </c>
      <c r="R87" s="262" t="n">
        <v>302042.68</v>
      </c>
      <c r="S87" s="253" t="n"/>
      <c r="T87" s="268" t="inlineStr">
        <is>
          <t>2015NE01488</t>
        </is>
      </c>
      <c r="U87" s="60" t="inlineStr">
        <is>
          <t>27100</t>
        </is>
      </c>
      <c r="V87" s="60" t="inlineStr">
        <is>
          <t>15451108310680000</t>
        </is>
      </c>
      <c r="W87" s="60" t="inlineStr">
        <is>
          <t>01000000</t>
        </is>
      </c>
      <c r="X87" s="60" t="inlineStr">
        <is>
          <t>44905117</t>
        </is>
      </c>
      <c r="Y87" s="31" t="n"/>
      <c r="Z87" s="31" t="n"/>
      <c r="AA87" s="23" t="n"/>
      <c r="AB87" s="66" t="n"/>
      <c r="AC87" s="66" t="n"/>
      <c r="AD87" s="24" t="n"/>
      <c r="AE87" s="36" t="n"/>
      <c r="AF87" s="37" t="n"/>
      <c r="AG87" s="14" t="n"/>
    </row>
    <row r="88" ht="30" customFormat="1" customHeight="1" s="45">
      <c r="A88" s="224" t="n"/>
      <c r="B88" s="7" t="inlineStr">
        <is>
          <t>CONSTRUÇÃO DO PRÉDIO DIMICRO - 2ª ETAPA, LOCALIZADO A RUA PAJURAZINHO (ANTIGO RAMAL DO BRASILEIRINHO) DISTRITO INDUSTRIAL.</t>
        </is>
      </c>
      <c r="C88" s="7" t="n"/>
      <c r="D88" s="19" t="inlineStr">
        <is>
          <t>048/2015</t>
        </is>
      </c>
      <c r="E88" s="7" t="inlineStr">
        <is>
          <t>SEMINF</t>
        </is>
      </c>
      <c r="F88" s="7" t="inlineStr">
        <is>
          <t>CONSTRUTORA RIO NEGRO LTDA.</t>
        </is>
      </c>
      <c r="G88" s="275" t="inlineStr">
        <is>
          <t>ENGº CIVIL SÉRGIO EDGAR VIEIRA DA ROCHA</t>
        </is>
      </c>
      <c r="H88" s="275" t="inlineStr">
        <is>
          <t>097/2015 GSS/SEMINF</t>
        </is>
      </c>
      <c r="I88" s="246" t="n"/>
      <c r="J88" s="246" t="n">
        <v>748227.41</v>
      </c>
      <c r="K88" s="246" t="n"/>
      <c r="L88" s="276" t="n"/>
      <c r="M88" s="262" t="n"/>
      <c r="N88" s="262" t="n">
        <v>343386.57</v>
      </c>
      <c r="O88" s="253" t="n"/>
      <c r="P88" s="250" t="n"/>
      <c r="Q88" s="10" t="n"/>
      <c r="R88" s="248" t="n"/>
      <c r="S88" s="253" t="n"/>
      <c r="T88" s="269" t="inlineStr">
        <is>
          <t>2015NE02044</t>
        </is>
      </c>
      <c r="U88" s="48" t="inlineStr">
        <is>
          <t>27100</t>
        </is>
      </c>
      <c r="V88" s="48" t="inlineStr">
        <is>
          <t>15451108310680000</t>
        </is>
      </c>
      <c r="W88" s="48" t="inlineStr">
        <is>
          <t>01000000</t>
        </is>
      </c>
      <c r="X88" s="48" t="inlineStr">
        <is>
          <t>44905117</t>
        </is>
      </c>
      <c r="Y88" s="31" t="n"/>
      <c r="Z88" s="31" t="n"/>
      <c r="AA88" s="23" t="n"/>
      <c r="AB88" s="66" t="n"/>
      <c r="AC88" s="66" t="n"/>
      <c r="AD88" s="24" t="n"/>
      <c r="AE88" s="36" t="n"/>
      <c r="AF88" s="37" t="n"/>
      <c r="AG88" s="14" t="n"/>
    </row>
    <row r="89" ht="30" customFormat="1" customHeight="1" s="45">
      <c r="A89" s="223" t="n">
        <v>33</v>
      </c>
      <c r="B89" s="7" t="inlineStr">
        <is>
          <t>CONSTRUÇÃO DE ACADEMIA AO AR LIVRE PRAÇA POLIVALENTE DO JAPIIM, LOCALIZADA A AV. JORGE BEVILÁQUA, S/Nº - PRAÇA POLIVALENTE - BAIRRO JAPIIM.</t>
        </is>
      </c>
      <c r="C89" s="7" t="n"/>
      <c r="D89" s="19" t="inlineStr">
        <is>
          <t>049/2015</t>
        </is>
      </c>
      <c r="E89" s="7" t="inlineStr">
        <is>
          <t>SEMINF</t>
        </is>
      </c>
      <c r="F89" s="7" t="inlineStr">
        <is>
          <t>SVX SERVIÇOS PROFISSIONAIS CONSTRUÇÕES E TRANSPORTES LTDA - ME.</t>
        </is>
      </c>
      <c r="G89" s="275" t="inlineStr">
        <is>
          <t>ENGº CIVIL RONDINELE DA SILVA BRITO</t>
        </is>
      </c>
      <c r="H89" s="275" t="inlineStr">
        <is>
          <t>098/2015 GSS/SEMINF</t>
        </is>
      </c>
      <c r="I89" s="246" t="n"/>
      <c r="J89" s="246" t="n">
        <v>94943.17999999999</v>
      </c>
      <c r="K89" s="246" t="n"/>
      <c r="L89" s="246" t="n"/>
      <c r="M89" s="262" t="n">
        <v>94943.17999999999</v>
      </c>
      <c r="N89" s="262" t="n"/>
      <c r="O89" s="249" t="n"/>
      <c r="P89" s="269" t="inlineStr">
        <is>
          <t>268 - 09/10/15</t>
        </is>
      </c>
      <c r="Q89" s="47" t="inlineStr">
        <is>
          <t>1ª MEDIÇÃO</t>
        </is>
      </c>
      <c r="R89" s="262" t="n">
        <v>46091.25</v>
      </c>
      <c r="S89" s="249">
        <f>J89-R89-#REF!</f>
        <v/>
      </c>
      <c r="T89" s="269" t="inlineStr">
        <is>
          <t>2015NE01514</t>
        </is>
      </c>
      <c r="U89" s="48" t="inlineStr">
        <is>
          <t>26100</t>
        </is>
      </c>
      <c r="V89" s="48" t="inlineStr">
        <is>
          <t>27812100211220000</t>
        </is>
      </c>
      <c r="W89" s="48" t="inlineStr">
        <is>
          <t>01000000</t>
        </is>
      </c>
      <c r="X89" s="48" t="inlineStr">
        <is>
          <t>44905117</t>
        </is>
      </c>
      <c r="Y89" s="7" t="n">
        <v>30</v>
      </c>
      <c r="Z89" s="7" t="n">
        <v>60</v>
      </c>
      <c r="AA89" s="19">
        <f>SUM(Y89+Z89)</f>
        <v/>
      </c>
      <c r="AB89" s="65" t="n">
        <v>42255</v>
      </c>
      <c r="AC89" s="65" t="n">
        <v>42595</v>
      </c>
      <c r="AD89" s="20" t="n"/>
      <c r="AE89" s="34" t="inlineStr">
        <is>
          <t>2015/17428/17504/00042</t>
        </is>
      </c>
      <c r="AF89" s="35" t="n"/>
      <c r="AG89" s="14" t="n"/>
    </row>
    <row r="90" ht="30" customFormat="1" customHeight="1" s="45">
      <c r="A90" s="224" t="n"/>
      <c r="B90" s="7" t="inlineStr">
        <is>
          <t>CONSTRUÇÃO DE ACADEMIA AO AR LIVRE PRAÇA POLIVALENTE DO JAPIIM, LOCALIZADA A AV. JORGE BEVILÁQUA, S/Nº - PRAÇA POLIVALENTE - BAIRRO JAPIIM.</t>
        </is>
      </c>
      <c r="C90" s="7" t="n"/>
      <c r="D90" s="19" t="inlineStr">
        <is>
          <t>049/2015</t>
        </is>
      </c>
      <c r="E90" s="7" t="inlineStr">
        <is>
          <t>SEMINF</t>
        </is>
      </c>
      <c r="F90" s="7" t="inlineStr">
        <is>
          <t>SVX SERVIÇOS PROFISSIONAIS CONSTRUÇÕES E TRANSPORTES LTDA - ME.</t>
        </is>
      </c>
      <c r="G90" s="275" t="inlineStr">
        <is>
          <t>ENGº CIVIL RONDINELE DA SILVA BRITO</t>
        </is>
      </c>
      <c r="H90" s="275" t="inlineStr">
        <is>
          <t>098/2015 GSS/SEMINF</t>
        </is>
      </c>
      <c r="I90" s="246" t="n"/>
      <c r="J90" s="246" t="n">
        <v>94943.17999999999</v>
      </c>
      <c r="K90" s="246" t="n"/>
      <c r="L90" s="276" t="n"/>
      <c r="M90" s="262" t="n"/>
      <c r="N90" s="262" t="n">
        <v>48851.93</v>
      </c>
      <c r="O90" s="253" t="n"/>
      <c r="P90" s="250" t="n"/>
      <c r="Q90" s="10" t="n"/>
      <c r="R90" s="248" t="n"/>
      <c r="S90" s="253" t="n"/>
      <c r="T90" s="269" t="inlineStr">
        <is>
          <t>2015NE02215</t>
        </is>
      </c>
      <c r="U90" s="48" t="inlineStr">
        <is>
          <t>26100</t>
        </is>
      </c>
      <c r="V90" s="48" t="inlineStr">
        <is>
          <t>27812100211220000</t>
        </is>
      </c>
      <c r="W90" s="48" t="inlineStr">
        <is>
          <t>01000000</t>
        </is>
      </c>
      <c r="X90" s="48" t="inlineStr">
        <is>
          <t>44905117</t>
        </is>
      </c>
      <c r="Y90" s="31" t="n"/>
      <c r="Z90" s="31" t="n"/>
      <c r="AA90" s="23" t="n"/>
      <c r="AB90" s="66" t="n"/>
      <c r="AC90" s="66" t="n"/>
      <c r="AD90" s="24" t="n"/>
      <c r="AE90" s="36" t="n"/>
      <c r="AF90" s="37" t="n"/>
      <c r="AG90" s="14" t="n"/>
    </row>
    <row r="91" ht="30" customFormat="1" customHeight="1" s="54">
      <c r="A91" s="242" t="n">
        <v>34</v>
      </c>
      <c r="B91" s="46" t="inlineStr">
        <is>
          <t>OBRAS E SERVIÇOS DE RECUPERAÇÃO DE PAVIMENTO, TERRAPLENAGEM, RECAPEAMENTO ASFÁLTICO, DRENAGEM E OBRAS COMPLEMENTARES - LOTE I, DECORRENTE DO TERMO DE CONVÊNIO Nº 002/2014 - CASA CIVIL DE COOPERAÇÃO TÉCNICA E FINANCEIRA ENTRE O ESTADO DO AMAZONAS E O MUNICÍPIO DE MANAUS.</t>
        </is>
      </c>
      <c r="C91" s="46" t="n"/>
      <c r="D91" s="49" t="inlineStr">
        <is>
          <t>050/2015</t>
        </is>
      </c>
      <c r="E91" s="46" t="inlineStr">
        <is>
          <t>SEMINF</t>
        </is>
      </c>
      <c r="F91" s="46" t="inlineStr">
        <is>
          <t>TERCOM TERRAPLENAGEM LTDA.</t>
        </is>
      </c>
      <c r="G91" s="283" t="inlineStr">
        <is>
          <t>ENGº CIVIS TABAJARA RAMOS DIAS FERREIRA JÚNIOR E FRANCISCO JOSÉ DA COSTA E ROBERTO GUIMARÃES BICHARA E ANTONIO CARLOS OLIVEIRA COELHO</t>
        </is>
      </c>
      <c r="H91" s="283" t="inlineStr">
        <is>
          <t>099/2015 GSS/SEMINF</t>
        </is>
      </c>
      <c r="I91" s="265" t="n"/>
      <c r="J91" s="265" t="n">
        <v>10841461.77</v>
      </c>
      <c r="K91" s="265" t="n"/>
      <c r="L91" s="265" t="n"/>
      <c r="M91" s="284" t="n">
        <v>10841461.77</v>
      </c>
      <c r="N91" s="284" t="n"/>
      <c r="O91" s="268" t="n"/>
      <c r="P91" s="269" t="n"/>
      <c r="Q91" s="47" t="n"/>
      <c r="R91" s="262" t="n"/>
      <c r="S91" s="268">
        <f>J91-#REF!-#REF!-#REF!-#REF!-#REF!-#REF!-#REF!</f>
        <v/>
      </c>
      <c r="T91" s="269" t="inlineStr">
        <is>
          <t>2015NE01558</t>
        </is>
      </c>
      <c r="U91" s="48" t="inlineStr">
        <is>
          <t>27100</t>
        </is>
      </c>
      <c r="V91" s="48" t="inlineStr">
        <is>
          <t>15451106023980000</t>
        </is>
      </c>
      <c r="W91" s="48" t="inlineStr">
        <is>
          <t>02240084</t>
        </is>
      </c>
      <c r="X91" s="48" t="inlineStr">
        <is>
          <t>44905117</t>
        </is>
      </c>
      <c r="Y91" s="46" t="n">
        <v>120</v>
      </c>
      <c r="Z91" s="46" t="n"/>
      <c r="AA91" s="49">
        <f>SUM(Y91+Z91)</f>
        <v/>
      </c>
      <c r="AB91" s="80" t="n">
        <v>42257</v>
      </c>
      <c r="AC91" s="80" t="n">
        <v>42736</v>
      </c>
      <c r="AD91" s="50" t="n"/>
      <c r="AE91" s="34" t="inlineStr">
        <is>
          <t>2015/17428/17504/00043</t>
        </is>
      </c>
      <c r="AF91" s="35" t="n"/>
      <c r="AG91" s="53" t="n"/>
    </row>
    <row r="92" ht="30" customFormat="1" customHeight="1" s="54">
      <c r="A92" s="224" t="n"/>
      <c r="B92" s="46" t="inlineStr">
        <is>
          <t>OBRAS E SERVIÇOS DE RECUPERAÇÃO DE PAVIMENTO, TERRAPLENAGEM, RECAPEAMENTO ASFÁLTICO, DRENAGEM E OBRAS COMPLEMENTARES - LOTE I, DECORRENTE DO TERMO DE CONVÊNIO Nº 002/2014 - CASA CIVIL DE COOPERAÇÃO TÉCNICA E FINANCEIRA ENTRE O ESTADO DO AMAZONAS E O MUNICÍPIO DE MANAUS.</t>
        </is>
      </c>
      <c r="C92" s="46" t="n"/>
      <c r="D92" s="49" t="inlineStr">
        <is>
          <t>050/2015</t>
        </is>
      </c>
      <c r="E92" s="46" t="inlineStr">
        <is>
          <t>SEMINF</t>
        </is>
      </c>
      <c r="F92" s="46" t="inlineStr">
        <is>
          <t>TERCOM TERRAPLENAGEM LTDA.</t>
        </is>
      </c>
      <c r="G92" s="283" t="inlineStr">
        <is>
          <t>ENGº CIVIS TABAJARA RAMOS DIAS FERREIRA JÚNIOR E FRANCISCO JOSÉ DA COSTA E ROBERTO GUIMARÃES BICHARA E ANTONIO CARLOS OLIVEIRA COELHO</t>
        </is>
      </c>
      <c r="H92" s="283" t="inlineStr">
        <is>
          <t>099/2015 GSS/SEMINF</t>
        </is>
      </c>
      <c r="I92" s="265" t="n"/>
      <c r="J92" s="265" t="n">
        <v>10841461.77</v>
      </c>
      <c r="K92" s="265" t="n"/>
      <c r="L92" s="285" t="n"/>
      <c r="M92" s="284" t="n"/>
      <c r="N92" s="284" t="n">
        <v>10841461.77</v>
      </c>
      <c r="O92" s="272" t="n"/>
      <c r="P92" s="269" t="n"/>
      <c r="Q92" s="81" t="n"/>
      <c r="R92" s="267" t="n"/>
      <c r="S92" s="272" t="n"/>
      <c r="T92" s="269" t="inlineStr">
        <is>
          <t>2015NE02075</t>
        </is>
      </c>
      <c r="U92" s="48" t="inlineStr">
        <is>
          <t>27100</t>
        </is>
      </c>
      <c r="V92" s="48" t="inlineStr">
        <is>
          <t>15451106023980000</t>
        </is>
      </c>
      <c r="W92" s="48" t="inlineStr">
        <is>
          <t>02240084</t>
        </is>
      </c>
      <c r="X92" s="48" t="inlineStr">
        <is>
          <t>44905117</t>
        </is>
      </c>
      <c r="Y92" s="55" t="n"/>
      <c r="Z92" s="55" t="n"/>
      <c r="AA92" s="56" t="n"/>
      <c r="AB92" s="82" t="n"/>
      <c r="AC92" s="82" t="n"/>
      <c r="AD92" s="57" t="n"/>
      <c r="AE92" s="36" t="n"/>
      <c r="AF92" s="37" t="n"/>
      <c r="AG92" s="53" t="n"/>
    </row>
    <row r="93" ht="131.25" customFormat="1" customHeight="1" s="45">
      <c r="A93" s="68" t="n">
        <v>35</v>
      </c>
      <c r="B93" s="69" t="inlineStr">
        <is>
          <t>CONSTRUÇÃO DE ACADEMIA AO AR LIVRE DO PARQUE SÃO PEDRO, LOCALIZADA A RUA DO COMÉRCIO, S/Nº - BAIRRO TARUMÃ, EM MANAUS / AM.</t>
        </is>
      </c>
      <c r="C93" s="69" t="n"/>
      <c r="D93" s="70" t="inlineStr">
        <is>
          <t>051/2015</t>
        </is>
      </c>
      <c r="E93" s="69" t="n"/>
      <c r="F93" s="69" t="n"/>
      <c r="G93" s="286" t="n"/>
      <c r="H93" s="286" t="n"/>
      <c r="I93" s="287" t="n"/>
      <c r="J93" s="279" t="n"/>
      <c r="K93" s="279" t="n"/>
      <c r="L93" s="279" t="n"/>
      <c r="M93" s="279" t="n"/>
      <c r="N93" s="279" t="n"/>
      <c r="O93" s="280">
        <f>SUM(M93-N93)</f>
        <v/>
      </c>
      <c r="P93" s="280" t="n"/>
      <c r="Q93" s="70" t="n"/>
      <c r="R93" s="281" t="n"/>
      <c r="S93" s="280">
        <f>SUM(J93-M93+N93)</f>
        <v/>
      </c>
      <c r="T93" s="280" t="n"/>
      <c r="U93" s="280" t="n"/>
      <c r="V93" s="280" t="n"/>
      <c r="W93" s="280" t="n"/>
      <c r="X93" s="280" t="n"/>
      <c r="Y93" s="69" t="n"/>
      <c r="Z93" s="69" t="n"/>
      <c r="AA93" s="70">
        <f>SUM(Y93+Z93)</f>
        <v/>
      </c>
      <c r="AB93" s="71" t="n"/>
      <c r="AC93" s="71" t="n"/>
      <c r="AD93" s="72" t="n"/>
      <c r="AE93" s="73" t="n"/>
      <c r="AF93" s="74" t="n"/>
      <c r="AG93" s="14" t="n"/>
    </row>
    <row r="94" ht="47.25" customFormat="1" customHeight="1" s="45">
      <c r="A94" s="228" t="n">
        <v>36</v>
      </c>
      <c r="B94" s="7" t="inlineStr">
        <is>
          <t>REFORMA PARCIAL DO CENTRO DE ESPORTE E LAZER DO ALVORADA - AVENIDA "A", S/Nº - BAIRRO ALVORADA, EM MANAUS / AM.</t>
        </is>
      </c>
      <c r="C94" s="7" t="n"/>
      <c r="D94" s="19" t="inlineStr">
        <is>
          <t>052/2015</t>
        </is>
      </c>
      <c r="E94" s="7" t="inlineStr">
        <is>
          <t>SEMINF</t>
        </is>
      </c>
      <c r="F94" s="7" t="inlineStr">
        <is>
          <t>MASTER'S ENGENHARIA, INSTALAÇÕES E PROJETOS LTDA.</t>
        </is>
      </c>
      <c r="G94" s="288" t="inlineStr">
        <is>
          <t>ENGº CIVIL FÁBIO SEREJO RIBEIRO</t>
        </is>
      </c>
      <c r="H94" s="288" t="inlineStr">
        <is>
          <t>106/2015 GSS/SEMINF</t>
        </is>
      </c>
      <c r="I94" s="289" t="n"/>
      <c r="J94" s="246" t="n">
        <v>102444.55</v>
      </c>
      <c r="K94" s="246" t="n"/>
      <c r="L94" s="246" t="n"/>
      <c r="M94" s="246" t="n">
        <v>102444.55</v>
      </c>
      <c r="N94" s="246" t="n"/>
      <c r="O94" s="249" t="n"/>
      <c r="P94" s="269" t="inlineStr">
        <is>
          <t>1603 - 03/05/15</t>
        </is>
      </c>
      <c r="Q94" s="47" t="inlineStr">
        <is>
          <t>1ª MEDIÇÃO</t>
        </is>
      </c>
      <c r="R94" s="262" t="n">
        <v>73357.17</v>
      </c>
      <c r="S94" s="249">
        <f>J94-R94-R95</f>
        <v/>
      </c>
      <c r="T94" s="268" t="inlineStr">
        <is>
          <t>2015NE01562</t>
        </is>
      </c>
      <c r="U94" s="60" t="inlineStr">
        <is>
          <t>27100</t>
        </is>
      </c>
      <c r="V94" s="60" t="inlineStr">
        <is>
          <t>15451106122440000</t>
        </is>
      </c>
      <c r="W94" s="60" t="inlineStr">
        <is>
          <t>01000000</t>
        </is>
      </c>
      <c r="X94" s="60" t="inlineStr">
        <is>
          <t>44903916</t>
        </is>
      </c>
      <c r="Y94" s="7" t="n">
        <v>60</v>
      </c>
      <c r="Z94" s="7" t="n"/>
      <c r="AA94" s="19">
        <f>SUM(Y94+Z94)</f>
        <v/>
      </c>
      <c r="AB94" s="65" t="n">
        <v>42268</v>
      </c>
      <c r="AC94" s="65" t="n">
        <v>42327</v>
      </c>
      <c r="AD94" s="20" t="n"/>
      <c r="AE94" s="34" t="inlineStr">
        <is>
          <t>2015/17428/17504/00045</t>
        </is>
      </c>
      <c r="AF94" s="35" t="n"/>
      <c r="AG94" s="14" t="n"/>
    </row>
    <row r="95" ht="39.75" customFormat="1" customHeight="1" s="45">
      <c r="A95" s="227" t="n"/>
      <c r="B95" s="7" t="inlineStr">
        <is>
          <t>REFORMA PARCIAL DO CENTRO DE ESPORTE E LAZER DO ALVORADA - AVENIDA "A", S/Nº - BAIRRO ALVORADA, EM MANAUS / AM.</t>
        </is>
      </c>
      <c r="C95" s="7" t="n"/>
      <c r="D95" s="19" t="inlineStr">
        <is>
          <t>052/2015</t>
        </is>
      </c>
      <c r="E95" s="7" t="inlineStr">
        <is>
          <t>SEMINF</t>
        </is>
      </c>
      <c r="F95" s="7" t="inlineStr">
        <is>
          <t>MASTER'S ENGENHARIA, INSTALAÇÕES E PROJETOS LTDA.</t>
        </is>
      </c>
      <c r="G95" s="288" t="inlineStr">
        <is>
          <t>ENGº CIVIL FÁBIO SEREJO RIBEIRO</t>
        </is>
      </c>
      <c r="H95" s="288" t="inlineStr">
        <is>
          <t>106/2015 GSS/SEMINF</t>
        </is>
      </c>
      <c r="I95" s="289" t="n"/>
      <c r="J95" s="246" t="n">
        <v>102444.55</v>
      </c>
      <c r="K95" s="246" t="n"/>
      <c r="L95" s="277" t="n"/>
      <c r="M95" s="277" t="n"/>
      <c r="N95" s="277" t="n"/>
      <c r="O95" s="259" t="n"/>
      <c r="P95" s="269" t="inlineStr">
        <is>
          <t>1615 - 17/11/15</t>
        </is>
      </c>
      <c r="Q95" s="47" t="inlineStr">
        <is>
          <t>2ª MEDIÇÃO</t>
        </is>
      </c>
      <c r="R95" s="262" t="n">
        <v>29087.38</v>
      </c>
      <c r="S95" s="259" t="n"/>
      <c r="T95" s="268" t="inlineStr">
        <is>
          <t>2015NE01562</t>
        </is>
      </c>
      <c r="U95" s="60" t="inlineStr">
        <is>
          <t>27100</t>
        </is>
      </c>
      <c r="V95" s="60" t="inlineStr">
        <is>
          <t>15451106122440000</t>
        </is>
      </c>
      <c r="W95" s="60" t="inlineStr">
        <is>
          <t>01000000</t>
        </is>
      </c>
      <c r="X95" s="60" t="inlineStr">
        <is>
          <t>44903916</t>
        </is>
      </c>
      <c r="Y95" s="32" t="n"/>
      <c r="Z95" s="32" t="n"/>
      <c r="AA95" s="27" t="n"/>
      <c r="AB95" s="67" t="n"/>
      <c r="AC95" s="67" t="n"/>
      <c r="AD95" s="28" t="n"/>
      <c r="AE95" s="41" t="n"/>
      <c r="AF95" s="42" t="n"/>
      <c r="AG95" s="14" t="n"/>
    </row>
    <row r="96" ht="30" customFormat="1" customHeight="1" s="15">
      <c r="A96" s="223" t="n">
        <v>37</v>
      </c>
      <c r="B96" s="7" t="inlineStr">
        <is>
          <t>CONSTRUÇÃO DE ACADEMIA AO AR LIVRE CONJUNTO SANTOS DUMONT, LOCALIZADA NA ALAMEDA SANTOS DUMONT, S/Nº , BAIRRO DA PAZ, EM MANAUS / AM.</t>
        </is>
      </c>
      <c r="C96" s="7" t="n"/>
      <c r="D96" s="19" t="inlineStr">
        <is>
          <t>053/2015</t>
        </is>
      </c>
      <c r="E96" s="7" t="inlineStr">
        <is>
          <t>SEMINF</t>
        </is>
      </c>
      <c r="F96" s="7" t="inlineStr">
        <is>
          <t>MASTER'S ENGENHARIA, INSTALAÇÕES E PROJETOS LTDA.</t>
        </is>
      </c>
      <c r="G96" s="288" t="inlineStr">
        <is>
          <t>ENGº CIVIL FRANCISCO ROMOALDO R. PAULINO</t>
        </is>
      </c>
      <c r="H96" s="288" t="inlineStr">
        <is>
          <t>107/2015 GSS/SEMINF</t>
        </is>
      </c>
      <c r="I96" s="289" t="n"/>
      <c r="J96" s="246" t="n">
        <v>126258.12</v>
      </c>
      <c r="K96" s="246" t="n"/>
      <c r="L96" s="246" t="n"/>
      <c r="M96" s="262" t="n">
        <v>126258.12</v>
      </c>
      <c r="N96" s="262" t="n"/>
      <c r="O96" s="249" t="n"/>
      <c r="P96" s="269" t="inlineStr">
        <is>
          <t>1744 - 05/04/16</t>
        </is>
      </c>
      <c r="Q96" s="47" t="inlineStr">
        <is>
          <t>1ª MEDIÇÃO</t>
        </is>
      </c>
      <c r="R96" s="262" t="n">
        <v>68186.39999999999</v>
      </c>
      <c r="S96" s="249">
        <f>J96-R96-#REF!</f>
        <v/>
      </c>
      <c r="T96" s="269" t="inlineStr">
        <is>
          <t>2015NE01574</t>
        </is>
      </c>
      <c r="U96" s="48" t="inlineStr">
        <is>
          <t>27100</t>
        </is>
      </c>
      <c r="V96" s="48" t="inlineStr">
        <is>
          <t>15451106110500000</t>
        </is>
      </c>
      <c r="W96" s="48" t="inlineStr">
        <is>
          <t>01000000</t>
        </is>
      </c>
      <c r="X96" s="48" t="inlineStr">
        <is>
          <t>44905117</t>
        </is>
      </c>
      <c r="Y96" s="7" t="n">
        <v>90</v>
      </c>
      <c r="Z96" s="7" t="n"/>
      <c r="AA96" s="19">
        <f>SUM(Y96+Z96)</f>
        <v/>
      </c>
      <c r="AB96" s="65" t="n">
        <v>42268</v>
      </c>
      <c r="AC96" s="65" t="n">
        <v>42608</v>
      </c>
      <c r="AD96" s="20" t="n"/>
      <c r="AE96" s="34" t="inlineStr">
        <is>
          <t xml:space="preserve"> 2015/17428/17504/00048</t>
        </is>
      </c>
      <c r="AF96" s="35" t="n"/>
      <c r="AG96" s="14" t="n"/>
    </row>
    <row r="97" ht="30" customFormat="1" customHeight="1" s="15">
      <c r="A97" s="224" t="n"/>
      <c r="B97" s="7" t="inlineStr">
        <is>
          <t>CONSTRUÇÃO DE ACADEMIA AO AR LIVRE CONJUNTO SANTOS DUMONT, LOCALIZADA NA ALAMEDA SANTOS DUMONT, S/Nº , BAIRRO DA PAZ, EM MANAUS / AM.</t>
        </is>
      </c>
      <c r="C97" s="7" t="n"/>
      <c r="D97" s="19" t="inlineStr">
        <is>
          <t>053/2015</t>
        </is>
      </c>
      <c r="E97" s="7" t="inlineStr">
        <is>
          <t>SEMINF</t>
        </is>
      </c>
      <c r="F97" s="7" t="inlineStr">
        <is>
          <t>MASTER'S ENGENHARIA, INSTALAÇÕES E PROJETOS LTDA.</t>
        </is>
      </c>
      <c r="G97" s="288" t="inlineStr">
        <is>
          <t>ENGº CIVIL FRANCISCO ROMOALDO R. PAULINO</t>
        </is>
      </c>
      <c r="H97" s="288" t="inlineStr">
        <is>
          <t>107/2015 GSS/SEMINF</t>
        </is>
      </c>
      <c r="I97" s="289" t="n"/>
      <c r="J97" s="246" t="n">
        <v>126258.12</v>
      </c>
      <c r="K97" s="246" t="n"/>
      <c r="L97" s="276" t="n"/>
      <c r="M97" s="262" t="n"/>
      <c r="N97" s="262" t="n">
        <v>58071.72</v>
      </c>
      <c r="O97" s="253" t="n"/>
      <c r="P97" s="250" t="n"/>
      <c r="Q97" s="10" t="n"/>
      <c r="R97" s="248" t="n"/>
      <c r="S97" s="253" t="n"/>
      <c r="T97" s="269" t="inlineStr">
        <is>
          <t>2015NE0052</t>
        </is>
      </c>
      <c r="U97" s="48" t="inlineStr">
        <is>
          <t>27100</t>
        </is>
      </c>
      <c r="V97" s="48" t="inlineStr">
        <is>
          <t>15451106110500000</t>
        </is>
      </c>
      <c r="W97" s="48" t="inlineStr">
        <is>
          <t>01000000</t>
        </is>
      </c>
      <c r="X97" s="48" t="inlineStr">
        <is>
          <t>44905117</t>
        </is>
      </c>
      <c r="Y97" s="31" t="n"/>
      <c r="Z97" s="31" t="n"/>
      <c r="AA97" s="23" t="n"/>
      <c r="AB97" s="66" t="n"/>
      <c r="AC97" s="66" t="n"/>
      <c r="AD97" s="24" t="n"/>
      <c r="AE97" s="36" t="n"/>
      <c r="AF97" s="37" t="n"/>
      <c r="AG97" s="14" t="n"/>
    </row>
    <row r="98" ht="45.75" customFormat="1" customHeight="1" s="15">
      <c r="A98" s="228" t="n">
        <v>38</v>
      </c>
      <c r="B98" s="7" t="inlineStr">
        <is>
          <t>CONSTRUÇÃO DE ACADEMIA AO AR LIVRE DA PRAÇA DO JORGE TEIXEIRA, LOCALIZADA A RUA DAS ROSAS COM  A RUA DOS LÍRIOS, S/Nº - BAIRRO JORGE TEIXEIRA, EM MANAUS / AM.</t>
        </is>
      </c>
      <c r="C98" s="7" t="n"/>
      <c r="D98" s="19" t="inlineStr">
        <is>
          <t>054/2015</t>
        </is>
      </c>
      <c r="E98" s="7" t="inlineStr">
        <is>
          <t>SEMINF</t>
        </is>
      </c>
      <c r="F98" s="7" t="inlineStr">
        <is>
          <t>COMPASSO CONSTRUÇÕES E REFORMAS PREDIAIS LTDA.</t>
        </is>
      </c>
      <c r="G98" s="275" t="inlineStr">
        <is>
          <t>ENGº CIVIL CLAUDIONILDO TELES BATALHA</t>
        </is>
      </c>
      <c r="H98" s="275" t="inlineStr">
        <is>
          <t>102/2015 GSS/SEMINF</t>
        </is>
      </c>
      <c r="I98" s="246" t="n"/>
      <c r="J98" s="246" t="n">
        <v>110479.71</v>
      </c>
      <c r="K98" s="246" t="n"/>
      <c r="L98" s="246" t="n"/>
      <c r="M98" s="262" t="n">
        <v>110479.71</v>
      </c>
      <c r="N98" s="262" t="n"/>
      <c r="O98" s="249" t="n"/>
      <c r="P98" s="269" t="inlineStr">
        <is>
          <t>046 - 30/11/15</t>
        </is>
      </c>
      <c r="Q98" s="47" t="inlineStr">
        <is>
          <t>1ª MEDIÇÃO</t>
        </is>
      </c>
      <c r="R98" s="262" t="n">
        <v>52065.3</v>
      </c>
      <c r="S98" s="249">
        <f>J98-R98-R99</f>
        <v/>
      </c>
      <c r="T98" s="268" t="inlineStr">
        <is>
          <t>2015NE01571</t>
        </is>
      </c>
      <c r="U98" s="60" t="inlineStr">
        <is>
          <t>27100</t>
        </is>
      </c>
      <c r="V98" s="60" t="inlineStr">
        <is>
          <t>15451106110500000</t>
        </is>
      </c>
      <c r="W98" s="60" t="inlineStr">
        <is>
          <t>01000000</t>
        </is>
      </c>
      <c r="X98" s="60" t="inlineStr">
        <is>
          <t>44905117</t>
        </is>
      </c>
      <c r="Y98" s="7" t="n">
        <v>60</v>
      </c>
      <c r="Z98" s="7" t="n"/>
      <c r="AA98" s="19">
        <f>SUM(Y98+Z98)</f>
        <v/>
      </c>
      <c r="AB98" s="65" t="n">
        <v>42268</v>
      </c>
      <c r="AC98" s="65" t="n">
        <v>42429</v>
      </c>
      <c r="AD98" s="20" t="n"/>
      <c r="AE98" s="34" t="inlineStr">
        <is>
          <t>2015/17428/17504/00046</t>
        </is>
      </c>
      <c r="AF98" s="35" t="n"/>
      <c r="AG98" s="14" t="n"/>
    </row>
    <row r="99" ht="48" customFormat="1" customHeight="1" s="15">
      <c r="A99" s="227" t="n"/>
      <c r="B99" s="7" t="inlineStr">
        <is>
          <t>CONSTRUÇÃO DE ACADEMIA AO AR LIVRE DA PRAÇA DO JORGE TEIXEIRA, LOCALIZADA A RUA DAS ROSAS COM  A RUA DOS LÍRIOS, S/Nº - BAIRRO JORGE TEIXEIRA, EM MANAUS / AM.</t>
        </is>
      </c>
      <c r="C99" s="7" t="n"/>
      <c r="D99" s="19" t="inlineStr">
        <is>
          <t>054/2015</t>
        </is>
      </c>
      <c r="E99" s="7" t="inlineStr">
        <is>
          <t>SEMINF</t>
        </is>
      </c>
      <c r="F99" s="7" t="inlineStr">
        <is>
          <t>COMPASSO CONSTRUÇÕES E REFORMAS PREDIAIS LTDA.</t>
        </is>
      </c>
      <c r="G99" s="275" t="inlineStr">
        <is>
          <t>ENGº CIVIL CLAUDIONILDO TELES BATALHA</t>
        </is>
      </c>
      <c r="H99" s="275" t="inlineStr">
        <is>
          <t>102/2015 GSS/SEMINF</t>
        </is>
      </c>
      <c r="I99" s="246" t="n"/>
      <c r="J99" s="246" t="n">
        <v>110479.71</v>
      </c>
      <c r="K99" s="246" t="n"/>
      <c r="L99" s="277" t="n"/>
      <c r="M99" s="262" t="n"/>
      <c r="N99" s="262" t="n"/>
      <c r="O99" s="259" t="n"/>
      <c r="P99" s="269" t="inlineStr">
        <is>
          <t>062 - 17/05/16</t>
        </is>
      </c>
      <c r="Q99" s="47" t="inlineStr">
        <is>
          <t>2ª MEDIÇÃO</t>
        </is>
      </c>
      <c r="R99" s="262" t="n">
        <v>58414.41</v>
      </c>
      <c r="S99" s="259" t="n"/>
      <c r="T99" s="268" t="inlineStr">
        <is>
          <t>2015NE01571</t>
        </is>
      </c>
      <c r="U99" s="60" t="inlineStr">
        <is>
          <t>27100</t>
        </is>
      </c>
      <c r="V99" s="60" t="inlineStr">
        <is>
          <t>15451106110500000</t>
        </is>
      </c>
      <c r="W99" s="60" t="inlineStr">
        <is>
          <t>01000000</t>
        </is>
      </c>
      <c r="X99" s="60" t="inlineStr">
        <is>
          <t>44905117</t>
        </is>
      </c>
      <c r="Y99" s="32" t="n"/>
      <c r="Z99" s="32" t="n"/>
      <c r="AA99" s="27" t="n"/>
      <c r="AB99" s="67" t="n"/>
      <c r="AC99" s="67" t="n"/>
      <c r="AD99" s="28" t="n"/>
      <c r="AE99" s="41" t="n"/>
      <c r="AF99" s="42" t="n"/>
      <c r="AG99" s="14" t="n"/>
    </row>
    <row r="100" ht="30" customFormat="1" customHeight="1" s="15">
      <c r="A100" s="223" t="n">
        <v>39</v>
      </c>
      <c r="B100" s="7" t="inlineStr">
        <is>
          <t>REFORMA DA QUADRA POLIESPORTIVA SANTA LUZIA, LOCALIZADA A RUA PROFESSOR CARLOS MESQUITA, S/Nº - BAIRRO SANTA LUZIA, EM MANAUS / A</t>
        </is>
      </c>
      <c r="C100" s="7" t="n"/>
      <c r="D100" s="19" t="inlineStr">
        <is>
          <t>055/2015</t>
        </is>
      </c>
      <c r="E100" s="7" t="inlineStr">
        <is>
          <t>SEMINF</t>
        </is>
      </c>
      <c r="F100" s="7" t="inlineStr">
        <is>
          <t>CONSTRUTORA JEP CONSTRUÇÃO E PROJETOS CIVIL LTDA - ME.</t>
        </is>
      </c>
      <c r="G100" s="275" t="inlineStr">
        <is>
          <t>ENGº CIVIL FÁBIO SEREJO RIBEIRO</t>
        </is>
      </c>
      <c r="H100" s="275" t="inlineStr">
        <is>
          <t>103/2015 GSS/SEMINF</t>
        </is>
      </c>
      <c r="I100" s="246" t="n"/>
      <c r="J100" s="246" t="n">
        <v>80948.7</v>
      </c>
      <c r="K100" s="246" t="n"/>
      <c r="L100" s="246" t="n">
        <v>12251.19</v>
      </c>
      <c r="M100" s="262" t="n">
        <v>80948.7</v>
      </c>
      <c r="N100" s="262" t="n"/>
      <c r="O100" s="249" t="n"/>
      <c r="P100" s="269" t="inlineStr">
        <is>
          <t>170 - 09/11/15</t>
        </is>
      </c>
      <c r="Q100" s="47" t="inlineStr">
        <is>
          <t>1ª MEDIÇÃO</t>
        </is>
      </c>
      <c r="R100" s="262" t="n">
        <v>78928.05</v>
      </c>
      <c r="S100" s="249">
        <f>J100+L100-R100-#REF!-#REF!</f>
        <v/>
      </c>
      <c r="T100" s="269" t="inlineStr">
        <is>
          <t>2015NE01573</t>
        </is>
      </c>
      <c r="U100" s="48" t="inlineStr">
        <is>
          <t>26100</t>
        </is>
      </c>
      <c r="V100" s="48" t="inlineStr">
        <is>
          <t>27812100210690000</t>
        </is>
      </c>
      <c r="W100" s="48" t="inlineStr">
        <is>
          <t>01000000</t>
        </is>
      </c>
      <c r="X100" s="48" t="inlineStr">
        <is>
          <t>44903916</t>
        </is>
      </c>
      <c r="Y100" s="7" t="n">
        <v>90</v>
      </c>
      <c r="Z100" s="7" t="n"/>
      <c r="AA100" s="19">
        <f>SUM(Y100+Z100)</f>
        <v/>
      </c>
      <c r="AB100" s="65" t="n">
        <v>42268</v>
      </c>
      <c r="AC100" s="65" t="n">
        <v>42585</v>
      </c>
      <c r="AD100" s="20" t="n"/>
      <c r="AE100" s="34" t="inlineStr">
        <is>
          <t>2015/17428/17504/00047</t>
        </is>
      </c>
      <c r="AF100" s="35" t="n"/>
      <c r="AG100" s="14" t="n"/>
    </row>
    <row r="101" ht="30" customFormat="1" customHeight="1" s="15">
      <c r="A101" s="224" t="n"/>
      <c r="B101" s="7" t="inlineStr">
        <is>
          <t>REFORMA DA QUADRA POLIESPORTIVA SANTA LUZIA, LOCALIZADA A RUA PROFESSOR CARLOS MESQUITA, S/Nº - BAIRRO SANTA LUZIA, EM MANAUS / A</t>
        </is>
      </c>
      <c r="C101" s="7" t="n"/>
      <c r="D101" s="19" t="inlineStr">
        <is>
          <t>055/2015</t>
        </is>
      </c>
      <c r="E101" s="7" t="inlineStr">
        <is>
          <t>SEMINF</t>
        </is>
      </c>
      <c r="F101" s="7" t="inlineStr">
        <is>
          <t>CONSTRUTORA JEP CONSTRUÇÃO E PROJETOS CIVIL LTDA - ME.</t>
        </is>
      </c>
      <c r="G101" s="275" t="inlineStr">
        <is>
          <t>ENGº CIVIL FÁBIO SEREJO RIBEIRO</t>
        </is>
      </c>
      <c r="H101" s="275" t="inlineStr">
        <is>
          <t>103/2015 GSS/SEMINF</t>
        </is>
      </c>
      <c r="I101" s="246" t="n"/>
      <c r="J101" s="246" t="n">
        <v>80948.7</v>
      </c>
      <c r="K101" s="246" t="n"/>
      <c r="L101" s="276" t="n"/>
      <c r="M101" s="262" t="n"/>
      <c r="N101" s="262" t="n">
        <v>2020.65</v>
      </c>
      <c r="O101" s="253" t="n"/>
      <c r="P101" s="250" t="n"/>
      <c r="Q101" s="10" t="n"/>
      <c r="R101" s="248" t="n"/>
      <c r="S101" s="253" t="n"/>
      <c r="T101" s="269" t="inlineStr">
        <is>
          <t>2015NE02208</t>
        </is>
      </c>
      <c r="U101" s="48" t="inlineStr">
        <is>
          <t>26100</t>
        </is>
      </c>
      <c r="V101" s="48" t="inlineStr">
        <is>
          <t>27812100210690000</t>
        </is>
      </c>
      <c r="W101" s="48" t="inlineStr">
        <is>
          <t>01000000</t>
        </is>
      </c>
      <c r="X101" s="48" t="inlineStr">
        <is>
          <t>44903916</t>
        </is>
      </c>
      <c r="Y101" s="31" t="n"/>
      <c r="Z101" s="31" t="n"/>
      <c r="AA101" s="23" t="n"/>
      <c r="AB101" s="66" t="n"/>
      <c r="AC101" s="66" t="n"/>
      <c r="AD101" s="24" t="n"/>
      <c r="AE101" s="36" t="n"/>
      <c r="AF101" s="37" t="n"/>
      <c r="AG101" s="14" t="n"/>
    </row>
    <row r="102" ht="47.25" customFormat="1" customHeight="1" s="15">
      <c r="A102" s="228" t="n">
        <v>40</v>
      </c>
      <c r="B102" s="7" t="inlineStr">
        <is>
          <t>CONSTRUÇÃO DE ACADEMIA AO AR LIVRE PRAÇA DO CJ. NOVA REPÚBLICA, LOCALIZADA A RUA "A", CONJUNTO NOVA REPÚBLICA - DISTRITO INDUSTRIAL, EM MANAUS / AM.</t>
        </is>
      </c>
      <c r="C102" s="7" t="n"/>
      <c r="D102" s="19" t="inlineStr">
        <is>
          <t>056/2015</t>
        </is>
      </c>
      <c r="E102" s="7" t="inlineStr">
        <is>
          <t>SEMINF</t>
        </is>
      </c>
      <c r="F102" s="7" t="inlineStr">
        <is>
          <t>MASTER ENGENHARIA LTDA.</t>
        </is>
      </c>
      <c r="G102" s="288" t="inlineStr">
        <is>
          <t>ENGº CIVIL FRANCISCO ROMOALDO R. PAULINO</t>
        </is>
      </c>
      <c r="H102" s="288" t="inlineStr">
        <is>
          <t>110/2015 GSS/SEMINF</t>
        </is>
      </c>
      <c r="I102" s="289" t="n"/>
      <c r="J102" s="246" t="n">
        <v>83090.69</v>
      </c>
      <c r="K102" s="246" t="n"/>
      <c r="L102" s="246" t="n"/>
      <c r="M102" s="262" t="n">
        <v>83090.69</v>
      </c>
      <c r="N102" s="262" t="n"/>
      <c r="O102" s="249" t="n"/>
      <c r="P102" s="269" t="inlineStr">
        <is>
          <t>081 - 30/11/15</t>
        </is>
      </c>
      <c r="Q102" s="47" t="inlineStr">
        <is>
          <t>1ª MEDIÇÃO</t>
        </is>
      </c>
      <c r="R102" s="262" t="n">
        <v>47485.1</v>
      </c>
      <c r="S102" s="249">
        <f>J102-R102-R103</f>
        <v/>
      </c>
      <c r="T102" s="268" t="inlineStr">
        <is>
          <t>2015NE01575</t>
        </is>
      </c>
      <c r="U102" s="60" t="inlineStr">
        <is>
          <t>27100</t>
        </is>
      </c>
      <c r="V102" s="60" t="inlineStr">
        <is>
          <t>15451106110500000</t>
        </is>
      </c>
      <c r="W102" s="60" t="inlineStr">
        <is>
          <t>01000000</t>
        </is>
      </c>
      <c r="X102" s="60" t="inlineStr">
        <is>
          <t>44905117</t>
        </is>
      </c>
      <c r="Y102" s="7" t="n">
        <v>90</v>
      </c>
      <c r="Z102" s="7" t="n"/>
      <c r="AA102" s="19">
        <f>SUM(Y102+Z102)</f>
        <v/>
      </c>
      <c r="AB102" s="65" t="n">
        <v>42270</v>
      </c>
      <c r="AC102" s="65" t="n">
        <v>42553</v>
      </c>
      <c r="AD102" s="20" t="n"/>
      <c r="AE102" s="34" t="inlineStr">
        <is>
          <t xml:space="preserve"> 2015/17428/17504/00049</t>
        </is>
      </c>
      <c r="AF102" s="35" t="n"/>
      <c r="AG102" s="14" t="n"/>
    </row>
    <row r="103" ht="42.75" customFormat="1" customHeight="1" s="15">
      <c r="A103" s="227" t="n"/>
      <c r="B103" s="7" t="inlineStr">
        <is>
          <t>CONSTRUÇÃO DE ACADEMIA AO AR LIVRE PRAÇA DO CJ. NOVA REPÚBLICA, LOCALIZADA A RUA "A", CONJUNTO NOVA REPÚBLICA - DISTRITO INDUSTRIAL, EM MANAUS / AM.</t>
        </is>
      </c>
      <c r="C103" s="7" t="n"/>
      <c r="D103" s="19" t="inlineStr">
        <is>
          <t>056/2015</t>
        </is>
      </c>
      <c r="E103" s="7" t="inlineStr">
        <is>
          <t>SEMINF</t>
        </is>
      </c>
      <c r="F103" s="7" t="inlineStr">
        <is>
          <t>MASTER ENGENHARIA LTDA.</t>
        </is>
      </c>
      <c r="G103" s="288" t="inlineStr">
        <is>
          <t>ENGº CIVIL FRANCISCO ROMOALDO R. PAULINO</t>
        </is>
      </c>
      <c r="H103" s="288" t="inlineStr">
        <is>
          <t>110/2015 GSS/SEMINF</t>
        </is>
      </c>
      <c r="I103" s="289" t="n"/>
      <c r="J103" s="246" t="n">
        <v>83090.69</v>
      </c>
      <c r="K103" s="246" t="n"/>
      <c r="L103" s="277" t="n"/>
      <c r="M103" s="262" t="n"/>
      <c r="N103" s="262" t="n"/>
      <c r="O103" s="259" t="n"/>
      <c r="P103" s="269" t="inlineStr">
        <is>
          <t>081 - 30/11/15</t>
        </is>
      </c>
      <c r="Q103" s="47" t="inlineStr">
        <is>
          <t>2ª MEDIÇÃO</t>
        </is>
      </c>
      <c r="R103" s="262" t="n">
        <v>35605.59</v>
      </c>
      <c r="S103" s="259" t="n"/>
      <c r="T103" s="268" t="inlineStr">
        <is>
          <t>2015NE01575</t>
        </is>
      </c>
      <c r="U103" s="60" t="inlineStr">
        <is>
          <t>27100</t>
        </is>
      </c>
      <c r="V103" s="60" t="inlineStr">
        <is>
          <t>15451106110500000</t>
        </is>
      </c>
      <c r="W103" s="60" t="inlineStr">
        <is>
          <t>01000000</t>
        </is>
      </c>
      <c r="X103" s="60" t="inlineStr">
        <is>
          <t>44905117</t>
        </is>
      </c>
      <c r="Y103" s="32" t="n"/>
      <c r="Z103" s="32" t="n"/>
      <c r="AA103" s="27" t="n"/>
      <c r="AB103" s="67" t="n"/>
      <c r="AC103" s="67" t="n"/>
      <c r="AD103" s="28" t="n"/>
      <c r="AE103" s="41" t="n"/>
      <c r="AF103" s="42" t="n"/>
      <c r="AG103" s="14" t="n"/>
    </row>
    <row r="104" ht="30" customFormat="1" customHeight="1" s="15">
      <c r="A104" s="223" t="n">
        <v>41</v>
      </c>
      <c r="B104" s="7" t="inlineStr">
        <is>
          <t>REQUALIFICAÇÃO URBANA DA AVENIDA EDUARDO RIBEIRO, LOCALIZADA NA AV. EDUARDO RIBEIRO - BAIRRO CENTRO.</t>
        </is>
      </c>
      <c r="C104" s="7" t="n"/>
      <c r="D104" s="19" t="inlineStr">
        <is>
          <t>057/2015</t>
        </is>
      </c>
      <c r="E104" s="7" t="inlineStr">
        <is>
          <t>SEMINF</t>
        </is>
      </c>
      <c r="F104" s="7" t="inlineStr">
        <is>
          <t>CONSTRUTORA PROGRESSO LTDA.</t>
        </is>
      </c>
      <c r="G104" s="288" t="inlineStr">
        <is>
          <t>ENGº CIVIS JOSÉ AUGUSTO CARVALHO SENA OU SÉRGIO EDGAR VIEIRA DA ROCHA</t>
        </is>
      </c>
      <c r="H104" s="288" t="inlineStr">
        <is>
          <t>109/2015 GSS/SEMINF</t>
        </is>
      </c>
      <c r="I104" s="289" t="n"/>
      <c r="J104" s="246" t="n">
        <v>9235262.4</v>
      </c>
      <c r="K104" s="246" t="n"/>
      <c r="L104" s="246" t="n"/>
      <c r="M104" s="262" t="n">
        <v>1500000</v>
      </c>
      <c r="N104" s="262" t="n"/>
      <c r="O104" s="250" t="n"/>
      <c r="P104" s="269" t="inlineStr">
        <is>
          <t>183 - 22/10/15</t>
        </is>
      </c>
      <c r="Q104" s="47" t="inlineStr">
        <is>
          <t>1ª MEDIÇÃO</t>
        </is>
      </c>
      <c r="R104" s="262" t="n">
        <v>779046.46</v>
      </c>
      <c r="S104" s="249">
        <f>J104-#REF!-#REF!-R104-R108-#REF!-#REF!-#REF!-#REF!-#REF!-#REF!-#REF!</f>
        <v/>
      </c>
      <c r="T104" s="269" t="inlineStr">
        <is>
          <t>2015NE01586</t>
        </is>
      </c>
      <c r="U104" s="48" t="inlineStr">
        <is>
          <t>56900</t>
        </is>
      </c>
      <c r="V104" s="48" t="inlineStr">
        <is>
          <t>15451107040470000</t>
        </is>
      </c>
      <c r="W104" s="48" t="inlineStr">
        <is>
          <t>06100000</t>
        </is>
      </c>
      <c r="X104" s="48" t="inlineStr">
        <is>
          <t>44905117</t>
        </is>
      </c>
      <c r="Y104" s="7" t="n">
        <v>120</v>
      </c>
      <c r="Z104" s="7">
        <f>120+120+60</f>
        <v/>
      </c>
      <c r="AA104" s="19">
        <f>SUM(Y104+Z104)</f>
        <v/>
      </c>
      <c r="AB104" s="65" t="n">
        <v>42270</v>
      </c>
      <c r="AC104" s="65" t="n">
        <v>42821</v>
      </c>
      <c r="AD104" s="20" t="n"/>
      <c r="AE104" s="34" t="inlineStr">
        <is>
          <t>2015/17428/17504/00053</t>
        </is>
      </c>
      <c r="AF104" s="35" t="n"/>
      <c r="AG104" s="14" t="n"/>
    </row>
    <row r="105" ht="30" customFormat="1" customHeight="1" s="15">
      <c r="A105" s="224" t="n"/>
      <c r="B105" s="7" t="inlineStr">
        <is>
          <t>REQUALIFICAÇÃO URBANA DA AVENIDA EDUARDO RIBEIRO, LOCALIZADA NA AV. EDUARDO RIBEIRO - BAIRRO CENTRO.</t>
        </is>
      </c>
      <c r="C105" s="7" t="n"/>
      <c r="D105" s="19" t="inlineStr">
        <is>
          <t>057/2015</t>
        </is>
      </c>
      <c r="E105" s="7" t="inlineStr">
        <is>
          <t>SEMINF</t>
        </is>
      </c>
      <c r="F105" s="7" t="inlineStr">
        <is>
          <t>CONSTRUTORA PROGRESSO LTDA.</t>
        </is>
      </c>
      <c r="G105" s="288" t="inlineStr">
        <is>
          <t>ENGº CIVIS JOSÉ AUGUSTO CARVALHO SENA OU SÉRGIO EDGAR VIEIRA DA ROCHA</t>
        </is>
      </c>
      <c r="H105" s="288" t="inlineStr">
        <is>
          <t>109/2015 GSS/SEMINF</t>
        </is>
      </c>
      <c r="I105" s="289" t="n"/>
      <c r="J105" s="246" t="n">
        <v>9235262.4</v>
      </c>
      <c r="K105" s="246" t="n"/>
      <c r="L105" s="276" t="n"/>
      <c r="M105" s="262" t="n">
        <v>6000000</v>
      </c>
      <c r="N105" s="262" t="n"/>
      <c r="O105" s="250" t="n"/>
      <c r="P105" s="250" t="n"/>
      <c r="Q105" s="10" t="n"/>
      <c r="R105" s="248" t="n"/>
      <c r="S105" s="253" t="n"/>
      <c r="T105" s="269" t="inlineStr">
        <is>
          <t>2015NE01980</t>
        </is>
      </c>
      <c r="U105" s="48" t="inlineStr">
        <is>
          <t>56900</t>
        </is>
      </c>
      <c r="V105" s="48" t="inlineStr">
        <is>
          <t>15451107040470000</t>
        </is>
      </c>
      <c r="W105" s="48" t="inlineStr">
        <is>
          <t>06100000</t>
        </is>
      </c>
      <c r="X105" s="48" t="inlineStr">
        <is>
          <t>44905117</t>
        </is>
      </c>
      <c r="Y105" s="31" t="n"/>
      <c r="Z105" s="31" t="n"/>
      <c r="AA105" s="23" t="n"/>
      <c r="AB105" s="66" t="n"/>
      <c r="AC105" s="66" t="n"/>
      <c r="AD105" s="24" t="n"/>
      <c r="AE105" s="36" t="n"/>
      <c r="AF105" s="37" t="n"/>
      <c r="AG105" s="14" t="n"/>
    </row>
    <row r="106" ht="30" customFormat="1" customHeight="1" s="15">
      <c r="A106" s="224" t="n"/>
      <c r="B106" s="7" t="inlineStr">
        <is>
          <t>REQUALIFICAÇÃO URBANA DA AVENIDA EDUARDO RIBEIRO, LOCALIZADA NA AV. EDUARDO RIBEIRO - BAIRRO CENTRO.</t>
        </is>
      </c>
      <c r="C106" s="7" t="n"/>
      <c r="D106" s="19" t="inlineStr">
        <is>
          <t>057/2015</t>
        </is>
      </c>
      <c r="E106" s="7" t="inlineStr">
        <is>
          <t>SEMINF</t>
        </is>
      </c>
      <c r="F106" s="7" t="inlineStr">
        <is>
          <t>CONSTRUTORA PROGRESSO LTDA.</t>
        </is>
      </c>
      <c r="G106" s="288" t="inlineStr">
        <is>
          <t>ENGº CIVIS JOSÉ AUGUSTO CARVALHO SENA OU SÉRGIO EDGAR VIEIRA DA ROCHA</t>
        </is>
      </c>
      <c r="H106" s="288" t="inlineStr">
        <is>
          <t>109/2015 GSS/SEMINF</t>
        </is>
      </c>
      <c r="I106" s="289" t="n"/>
      <c r="J106" s="246" t="n">
        <v>9235262.4</v>
      </c>
      <c r="K106" s="276" t="n"/>
      <c r="L106" s="276" t="n"/>
      <c r="M106" s="262" t="n"/>
      <c r="N106" s="262" t="n">
        <v>720953.54</v>
      </c>
      <c r="O106" s="250" t="n"/>
      <c r="P106" s="250" t="n"/>
      <c r="Q106" s="10" t="n"/>
      <c r="R106" s="248" t="n"/>
      <c r="S106" s="253" t="n"/>
      <c r="T106" s="269" t="inlineStr">
        <is>
          <t>2015NE02084</t>
        </is>
      </c>
      <c r="U106" s="48" t="inlineStr">
        <is>
          <t>56900</t>
        </is>
      </c>
      <c r="V106" s="48" t="inlineStr">
        <is>
          <t>15451107040470000</t>
        </is>
      </c>
      <c r="W106" s="48" t="inlineStr">
        <is>
          <t>06100000</t>
        </is>
      </c>
      <c r="X106" s="48" t="inlineStr">
        <is>
          <t>44905117</t>
        </is>
      </c>
      <c r="Y106" s="31" t="n"/>
      <c r="Z106" s="31" t="n"/>
      <c r="AA106" s="23" t="n"/>
      <c r="AB106" s="66" t="n"/>
      <c r="AC106" s="66" t="n"/>
      <c r="AD106" s="24" t="n"/>
      <c r="AE106" s="36" t="n"/>
      <c r="AF106" s="37" t="n"/>
      <c r="AG106" s="14" t="n"/>
    </row>
    <row r="107" ht="30" customFormat="1" customHeight="1" s="15">
      <c r="A107" s="224" t="n"/>
      <c r="B107" s="7" t="inlineStr">
        <is>
          <t>REQUALIFICAÇÃO URBANA DA AVENIDA EDUARDO RIBEIRO, LOCALIZADA NA AV. EDUARDO RIBEIRO - BAIRRO CENTRO.</t>
        </is>
      </c>
      <c r="C107" s="7" t="n"/>
      <c r="D107" s="19" t="inlineStr">
        <is>
          <t>057/2015</t>
        </is>
      </c>
      <c r="E107" s="7" t="inlineStr">
        <is>
          <t>SEMINF</t>
        </is>
      </c>
      <c r="F107" s="7" t="inlineStr">
        <is>
          <t>CONSTRUTORA PROGRESSO LTDA.</t>
        </is>
      </c>
      <c r="G107" s="288" t="inlineStr">
        <is>
          <t>ENGº CIVIS JOSÉ AUGUSTO CARVALHO SENA OU SÉRGIO EDGAR VIEIRA DA ROCHA</t>
        </is>
      </c>
      <c r="H107" s="288" t="inlineStr">
        <is>
          <t>109/2015 GSS/SEMINF</t>
        </is>
      </c>
      <c r="I107" s="289" t="n"/>
      <c r="J107" s="246" t="n">
        <v>9235262.4</v>
      </c>
      <c r="K107" s="276" t="n"/>
      <c r="L107" s="276" t="n"/>
      <c r="M107" s="262" t="n"/>
      <c r="N107" s="262" t="n">
        <v>6000000</v>
      </c>
      <c r="O107" s="250" t="n"/>
      <c r="P107" s="250" t="n"/>
      <c r="Q107" s="10" t="n"/>
      <c r="R107" s="248" t="n"/>
      <c r="S107" s="253" t="n"/>
      <c r="T107" s="269" t="inlineStr">
        <is>
          <t>2015NE02087</t>
        </is>
      </c>
      <c r="U107" s="48" t="inlineStr">
        <is>
          <t>56900</t>
        </is>
      </c>
      <c r="V107" s="48" t="inlineStr">
        <is>
          <t>15451107040470000</t>
        </is>
      </c>
      <c r="W107" s="48" t="inlineStr">
        <is>
          <t>06100000</t>
        </is>
      </c>
      <c r="X107" s="48" t="inlineStr">
        <is>
          <t>44905117</t>
        </is>
      </c>
      <c r="Y107" s="31" t="n"/>
      <c r="Z107" s="31" t="n"/>
      <c r="AA107" s="23" t="n"/>
      <c r="AB107" s="66" t="n"/>
      <c r="AC107" s="66" t="n"/>
      <c r="AD107" s="24" t="n"/>
      <c r="AE107" s="36" t="n"/>
      <c r="AF107" s="37" t="n"/>
      <c r="AG107" s="14" t="n"/>
    </row>
    <row r="108" ht="30" customFormat="1" customHeight="1" s="15">
      <c r="A108" s="224" t="n"/>
      <c r="B108" s="7" t="inlineStr">
        <is>
          <t>REQUALIFICAÇÃO URBANA DA AVENIDA EDUARDO RIBEIRO, LOCALIZADA NA AV. EDUARDO RIBEIRO - BAIRRO CENTRO.</t>
        </is>
      </c>
      <c r="C108" s="7" t="n"/>
      <c r="D108" s="19" t="inlineStr">
        <is>
          <t>057/2015</t>
        </is>
      </c>
      <c r="E108" s="7" t="inlineStr">
        <is>
          <t>SEMINF</t>
        </is>
      </c>
      <c r="F108" s="7" t="inlineStr">
        <is>
          <t>CONSTRUTORA PROGRESSO LTDA.</t>
        </is>
      </c>
      <c r="G108" s="288" t="inlineStr">
        <is>
          <t>ENGº CIVIS JOSÉ AUGUSTO CARVALHO SENA OU SÉRGIO EDGAR VIEIRA DA ROCHA</t>
        </is>
      </c>
      <c r="H108" s="288" t="inlineStr">
        <is>
          <t>109/2015 GSS/SEMINF</t>
        </is>
      </c>
      <c r="I108" s="289" t="n"/>
      <c r="J108" s="246" t="n">
        <v>9235262.4</v>
      </c>
      <c r="K108" s="276" t="n"/>
      <c r="L108" s="276" t="n"/>
      <c r="M108" s="262" t="n">
        <v>997288.96</v>
      </c>
      <c r="N108" s="262" t="n"/>
      <c r="O108" s="250" t="n"/>
      <c r="P108" s="269" t="inlineStr">
        <is>
          <t>194 - 02/12/15</t>
        </is>
      </c>
      <c r="Q108" s="47" t="inlineStr">
        <is>
          <t>2ª MEDIÇÃO</t>
        </is>
      </c>
      <c r="R108" s="262" t="n">
        <v>997288.96</v>
      </c>
      <c r="S108" s="253" t="n"/>
      <c r="T108" s="269" t="inlineStr">
        <is>
          <t>2015NE02126</t>
        </is>
      </c>
      <c r="U108" s="48" t="inlineStr">
        <is>
          <t>56900</t>
        </is>
      </c>
      <c r="V108" s="48" t="inlineStr">
        <is>
          <t>15451107040470000</t>
        </is>
      </c>
      <c r="W108" s="48" t="inlineStr">
        <is>
          <t>06100000</t>
        </is>
      </c>
      <c r="X108" s="48" t="inlineStr">
        <is>
          <t>44905117</t>
        </is>
      </c>
      <c r="Y108" s="31" t="n"/>
      <c r="Z108" s="31" t="n"/>
      <c r="AA108" s="23" t="n"/>
      <c r="AB108" s="66" t="n"/>
      <c r="AC108" s="66" t="n"/>
      <c r="AD108" s="24" t="n"/>
      <c r="AE108" s="36" t="n"/>
      <c r="AF108" s="37" t="n"/>
      <c r="AG108" s="14" t="n"/>
    </row>
    <row r="109" ht="30" customFormat="1" customHeight="1" s="15">
      <c r="A109" s="228" t="n">
        <v>42</v>
      </c>
      <c r="B109" s="7" t="inlineStr">
        <is>
          <t>REFORMA PARCIAL DO COMPLEXO ESPORTIVO DA VILA DA PRATA, LOCALIZADO A RUA AJURICABA COM A RUA VOLUNTÁRIOS DA PÁTRIA, S/Nº - BAIRRO VILA DA PRATA.</t>
        </is>
      </c>
      <c r="C109" s="7" t="n"/>
      <c r="D109" s="19" t="inlineStr">
        <is>
          <t>058/2015</t>
        </is>
      </c>
      <c r="E109" s="7" t="inlineStr">
        <is>
          <t>SEMINF</t>
        </is>
      </c>
      <c r="F109" s="7" t="inlineStr">
        <is>
          <t>ITACOL COMÉRCIO E SERVIÇOS DE MATERIAIS DE CONSTRUÇÃO LTDA - EPP.</t>
        </is>
      </c>
      <c r="G109" s="288" t="inlineStr">
        <is>
          <t>ENGº CIVIL ALBERTINO AZULAY MELLO</t>
        </is>
      </c>
      <c r="H109" s="288" t="inlineStr">
        <is>
          <t>117/2015 GSS/SEMINF</t>
        </is>
      </c>
      <c r="I109" s="289" t="n"/>
      <c r="J109" s="246" t="n">
        <v>273602.28</v>
      </c>
      <c r="K109" s="246" t="n"/>
      <c r="L109" s="246" t="n">
        <v>273602.28</v>
      </c>
      <c r="M109" s="246" t="n"/>
      <c r="N109" s="246" t="n"/>
      <c r="O109" s="249" t="n"/>
      <c r="P109" s="269" t="inlineStr">
        <is>
          <t>2098 - 03/12/15</t>
        </is>
      </c>
      <c r="Q109" s="47" t="inlineStr">
        <is>
          <t xml:space="preserve">1ª MEDIÇÃO </t>
        </is>
      </c>
      <c r="R109" s="262" t="n">
        <v>39458.19</v>
      </c>
      <c r="S109" s="249">
        <f>J109-R109-R110-R111-R112</f>
        <v/>
      </c>
      <c r="T109" s="268" t="inlineStr">
        <is>
          <t>2015NE01586</t>
        </is>
      </c>
      <c r="U109" s="60" t="inlineStr">
        <is>
          <t>26100</t>
        </is>
      </c>
      <c r="V109" s="60" t="inlineStr">
        <is>
          <t>27812100210690000</t>
        </is>
      </c>
      <c r="W109" s="60" t="inlineStr">
        <is>
          <t>01000000</t>
        </is>
      </c>
      <c r="X109" s="60" t="inlineStr">
        <is>
          <t>44903916</t>
        </is>
      </c>
      <c r="Y109" s="7" t="n">
        <v>90</v>
      </c>
      <c r="Z109" s="7" t="n">
        <v>45</v>
      </c>
      <c r="AA109" s="19">
        <f>SUM(Y109+Z109)</f>
        <v/>
      </c>
      <c r="AB109" s="65" t="n">
        <v>42278</v>
      </c>
      <c r="AC109" s="65" t="n">
        <v>42529</v>
      </c>
      <c r="AD109" s="20" t="n"/>
      <c r="AE109" s="34" t="inlineStr">
        <is>
          <t>2015/17428/17504/00051</t>
        </is>
      </c>
      <c r="AF109" s="35" t="n"/>
      <c r="AG109" s="14" t="n"/>
    </row>
    <row r="110" ht="30" customFormat="1" customHeight="1" s="15">
      <c r="A110" s="224" t="n"/>
      <c r="B110" s="7" t="inlineStr">
        <is>
          <t>REFORMA PARCIAL DO COMPLEXO ESPORTIVO DA VILA DA PRATA, LOCALIZADO A RUA AJURICABA COM A RUA VOLUNTÁRIOS DA PÁTRIA, S/Nº - BAIRRO VILA DA PRATA.</t>
        </is>
      </c>
      <c r="C110" s="7" t="n"/>
      <c r="D110" s="19" t="inlineStr">
        <is>
          <t>058/2015</t>
        </is>
      </c>
      <c r="E110" s="7" t="inlineStr">
        <is>
          <t>SEMINF</t>
        </is>
      </c>
      <c r="F110" s="7" t="inlineStr">
        <is>
          <t>ITACOL COMÉRCIO E SERVIÇOS DE MATERIAIS DE CONSTRUÇÃO LTDA - EPP.</t>
        </is>
      </c>
      <c r="G110" s="288" t="inlineStr">
        <is>
          <t>ENGº CIVIL ALBERTINO AZULAY MELLO</t>
        </is>
      </c>
      <c r="H110" s="288" t="inlineStr">
        <is>
          <t>117/2015 GSS/SEMINF</t>
        </is>
      </c>
      <c r="I110" s="289" t="n"/>
      <c r="J110" s="246" t="n">
        <v>273602.28</v>
      </c>
      <c r="K110" s="276" t="n"/>
      <c r="L110" s="276" t="n"/>
      <c r="M110" s="276" t="n"/>
      <c r="N110" s="276" t="n"/>
      <c r="O110" s="253" t="n"/>
      <c r="P110" s="269" t="inlineStr">
        <is>
          <t>2258 - 25/04/16</t>
        </is>
      </c>
      <c r="Q110" s="47" t="inlineStr">
        <is>
          <t>2ª MEDIÇÃO</t>
        </is>
      </c>
      <c r="R110" s="262" t="n">
        <v>128335.91</v>
      </c>
      <c r="S110" s="253" t="n"/>
      <c r="T110" s="268" t="inlineStr">
        <is>
          <t>2015NE01586</t>
        </is>
      </c>
      <c r="U110" s="60" t="inlineStr">
        <is>
          <t>26100</t>
        </is>
      </c>
      <c r="V110" s="60" t="inlineStr">
        <is>
          <t>27812100210690000</t>
        </is>
      </c>
      <c r="W110" s="60" t="inlineStr">
        <is>
          <t>01000000</t>
        </is>
      </c>
      <c r="X110" s="60" t="inlineStr">
        <is>
          <t>44903916</t>
        </is>
      </c>
      <c r="Y110" s="31" t="n"/>
      <c r="Z110" s="31" t="n"/>
      <c r="AA110" s="23" t="n"/>
      <c r="AB110" s="66" t="n"/>
      <c r="AC110" s="66" t="n"/>
      <c r="AD110" s="24" t="n"/>
      <c r="AE110" s="36" t="n"/>
      <c r="AF110" s="37" t="n"/>
      <c r="AG110" s="14" t="n"/>
    </row>
    <row r="111" ht="30" customFormat="1" customHeight="1" s="15">
      <c r="A111" s="224" t="n"/>
      <c r="B111" s="7" t="inlineStr">
        <is>
          <t>REFORMA PARCIAL DO COMPLEXO ESPORTIVO DA VILA DA PRATA, LOCALIZADO A RUA AJURICABA COM A RUA VOLUNTÁRIOS DA PÁTRIA, S/Nº - BAIRRO VILA DA PRATA.</t>
        </is>
      </c>
      <c r="C111" s="7" t="n"/>
      <c r="D111" s="19" t="inlineStr">
        <is>
          <t>058/2015</t>
        </is>
      </c>
      <c r="E111" s="7" t="inlineStr">
        <is>
          <t>SEMINF</t>
        </is>
      </c>
      <c r="F111" s="7" t="inlineStr">
        <is>
          <t>ITACOL COMÉRCIO E SERVIÇOS DE MATERIAIS DE CONSTRUÇÃO LTDA - EPP.</t>
        </is>
      </c>
      <c r="G111" s="288" t="inlineStr">
        <is>
          <t>ENGº CIVIL ALBERTINO AZULAY MELLO</t>
        </is>
      </c>
      <c r="H111" s="288" t="inlineStr">
        <is>
          <t>117/2015 GSS/SEMINF</t>
        </is>
      </c>
      <c r="I111" s="289" t="n"/>
      <c r="J111" s="246" t="n">
        <v>273602.28</v>
      </c>
      <c r="K111" s="276" t="n"/>
      <c r="L111" s="276" t="n"/>
      <c r="M111" s="276" t="n"/>
      <c r="N111" s="276" t="n"/>
      <c r="O111" s="253" t="n"/>
      <c r="P111" s="269" t="inlineStr">
        <is>
          <t>2320 - 18/05/16</t>
        </is>
      </c>
      <c r="Q111" s="47" t="inlineStr">
        <is>
          <t>3ª MEDIÇÃO</t>
        </is>
      </c>
      <c r="R111" s="262" t="n">
        <v>12414.1</v>
      </c>
      <c r="S111" s="253" t="n"/>
      <c r="T111" s="268" t="inlineStr">
        <is>
          <t>2015NE01586</t>
        </is>
      </c>
      <c r="U111" s="60" t="inlineStr">
        <is>
          <t>26100</t>
        </is>
      </c>
      <c r="V111" s="60" t="inlineStr">
        <is>
          <t>27812100210690000</t>
        </is>
      </c>
      <c r="W111" s="60" t="inlineStr">
        <is>
          <t>01000000</t>
        </is>
      </c>
      <c r="X111" s="60" t="inlineStr">
        <is>
          <t>44903916</t>
        </is>
      </c>
      <c r="Y111" s="31" t="n"/>
      <c r="Z111" s="31" t="n"/>
      <c r="AA111" s="23" t="n"/>
      <c r="AB111" s="66" t="n"/>
      <c r="AC111" s="66" t="n"/>
      <c r="AD111" s="24" t="n"/>
      <c r="AE111" s="36" t="n"/>
      <c r="AF111" s="37" t="n"/>
      <c r="AG111" s="14" t="n"/>
    </row>
    <row r="112" ht="30" customFormat="1" customHeight="1" s="15">
      <c r="A112" s="227" t="n"/>
      <c r="B112" s="7" t="inlineStr">
        <is>
          <t>REFORMA PARCIAL DO COMPLEXO ESPORTIVO DA VILA DA PRATA, LOCALIZADO A RUA AJURICABA COM A RUA VOLUNTÁRIOS DA PÁTRIA, S/Nº - BAIRRO VILA DA PRATA.</t>
        </is>
      </c>
      <c r="C112" s="7" t="n"/>
      <c r="D112" s="19" t="inlineStr">
        <is>
          <t>058/2015</t>
        </is>
      </c>
      <c r="E112" s="7" t="inlineStr">
        <is>
          <t>SEMINF</t>
        </is>
      </c>
      <c r="F112" s="7" t="inlineStr">
        <is>
          <t>ITACOL COMÉRCIO E SERVIÇOS DE MATERIAIS DE CONSTRUÇÃO LTDA - EPP.</t>
        </is>
      </c>
      <c r="G112" s="288" t="inlineStr">
        <is>
          <t>ENGº CIVIL ALBERTINO AZULAY MELLO</t>
        </is>
      </c>
      <c r="H112" s="288" t="inlineStr">
        <is>
          <t>117/2015 GSS/SEMINF</t>
        </is>
      </c>
      <c r="I112" s="289" t="n"/>
      <c r="J112" s="246" t="n">
        <v>273602.28</v>
      </c>
      <c r="K112" s="277" t="n"/>
      <c r="L112" s="277" t="n"/>
      <c r="M112" s="277" t="n"/>
      <c r="N112" s="277" t="n"/>
      <c r="O112" s="259" t="n"/>
      <c r="P112" s="269" t="inlineStr">
        <is>
          <t>2321 - 20/05/16</t>
        </is>
      </c>
      <c r="Q112" s="47" t="inlineStr">
        <is>
          <t>4ª MEDIÇÃO</t>
        </is>
      </c>
      <c r="R112" s="262" t="n">
        <v>86414.31</v>
      </c>
      <c r="S112" s="259" t="n"/>
      <c r="T112" s="268" t="inlineStr">
        <is>
          <t>2015NE01586</t>
        </is>
      </c>
      <c r="U112" s="60" t="inlineStr">
        <is>
          <t>26100</t>
        </is>
      </c>
      <c r="V112" s="60" t="inlineStr">
        <is>
          <t>27812100210690000</t>
        </is>
      </c>
      <c r="W112" s="60" t="inlineStr">
        <is>
          <t>01000000</t>
        </is>
      </c>
      <c r="X112" s="60" t="inlineStr">
        <is>
          <t>44903916</t>
        </is>
      </c>
      <c r="Y112" s="32" t="n"/>
      <c r="Z112" s="32" t="n"/>
      <c r="AA112" s="27" t="n"/>
      <c r="AB112" s="67" t="n"/>
      <c r="AC112" s="67" t="n"/>
      <c r="AD112" s="28" t="n"/>
      <c r="AE112" s="41" t="n"/>
      <c r="AF112" s="42" t="n"/>
      <c r="AG112" s="14" t="n"/>
    </row>
    <row r="113" ht="102" customFormat="1" customHeight="1" s="15">
      <c r="A113" s="68" t="n">
        <v>43</v>
      </c>
      <c r="B113" s="69" t="inlineStr">
        <is>
          <t>REFORMA E CONSTRUÇÃO DA COBERTURA DA QUADRA DE ESPORTES DO CENTRO DE ESPORTE E LAZER DA CIDADE DE DEUS, LOCALIZADO A RUA GAIVOTA COM O BECO TAPITI - BAIRRO CIDADE DE DEUS, EM MANAUS / AM.</t>
        </is>
      </c>
      <c r="C113" s="69" t="n"/>
      <c r="D113" s="70" t="inlineStr">
        <is>
          <t>059/2015</t>
        </is>
      </c>
      <c r="E113" s="69" t="n"/>
      <c r="F113" s="69" t="n"/>
      <c r="G113" s="286" t="n"/>
      <c r="H113" s="286" t="n"/>
      <c r="I113" s="287" t="n"/>
      <c r="J113" s="279" t="n"/>
      <c r="K113" s="279" t="n"/>
      <c r="L113" s="279" t="n"/>
      <c r="M113" s="279" t="n"/>
      <c r="N113" s="279" t="n"/>
      <c r="O113" s="280">
        <f>SUM(M113-N113)</f>
        <v/>
      </c>
      <c r="P113" s="280" t="n"/>
      <c r="Q113" s="70" t="n"/>
      <c r="R113" s="281" t="n"/>
      <c r="S113" s="280">
        <f>SUM(J113+L113-M113+N113)</f>
        <v/>
      </c>
      <c r="T113" s="280" t="n"/>
      <c r="U113" s="280" t="n"/>
      <c r="V113" s="280" t="n"/>
      <c r="W113" s="280" t="n"/>
      <c r="X113" s="280" t="n"/>
      <c r="Y113" s="69" t="n"/>
      <c r="Z113" s="69" t="n"/>
      <c r="AA113" s="70">
        <f>SUM(Y113+Z113)</f>
        <v/>
      </c>
      <c r="AB113" s="71" t="n"/>
      <c r="AC113" s="71" t="n"/>
      <c r="AD113" s="72" t="n"/>
      <c r="AE113" s="69" t="n"/>
      <c r="AF113" s="79" t="n"/>
      <c r="AG113" s="14" t="n"/>
    </row>
    <row r="114" ht="30" customFormat="1" customHeight="1" s="15">
      <c r="A114" s="225" t="n">
        <v>44</v>
      </c>
      <c r="B114" s="7" t="inlineStr">
        <is>
          <t>PERFURAÇÃO DE POÇO TUBULAR PROFUNDO DE 120M COM Ø "6, NA COMUNIDADE NOVA CANAÃ DO ARUAÚ, EM MANAUS / AM.</t>
        </is>
      </c>
      <c r="C114" s="7" t="n"/>
      <c r="D114" s="19" t="inlineStr">
        <is>
          <t>060/2015</t>
        </is>
      </c>
      <c r="E114" s="7" t="inlineStr">
        <is>
          <t>SEMINF</t>
        </is>
      </c>
      <c r="F114" s="7" t="inlineStr">
        <is>
          <t>INTELLI PROJETOS E CONSTRUÇÕES LTDA.</t>
        </is>
      </c>
      <c r="G114" s="288" t="inlineStr">
        <is>
          <t>GEÓLOGO ELIESER DIAS PAIVA OU ENGº CIVIL FRANCISCO ROMOALDO R. PAULINO</t>
        </is>
      </c>
      <c r="H114" s="288" t="inlineStr">
        <is>
          <t>119/2015 GSS/SEMINF</t>
        </is>
      </c>
      <c r="I114" s="289" t="n"/>
      <c r="J114" s="246" t="n">
        <v>118520.27</v>
      </c>
      <c r="K114" s="246" t="n"/>
      <c r="L114" s="246" t="n">
        <v>9742.120000000001</v>
      </c>
      <c r="M114" s="262" t="n">
        <v>118520.27</v>
      </c>
      <c r="N114" s="262" t="n"/>
      <c r="O114" s="249" t="n"/>
      <c r="P114" s="250" t="n"/>
      <c r="Q114" s="10" t="n"/>
      <c r="R114" s="248" t="n"/>
      <c r="S114" s="249">
        <f>J114+L114-R116-#REF!-#REF!-#REF!</f>
        <v/>
      </c>
      <c r="T114" s="269" t="inlineStr">
        <is>
          <t>2015NE01587</t>
        </is>
      </c>
      <c r="U114" s="48" t="inlineStr">
        <is>
          <t>15102</t>
        </is>
      </c>
      <c r="V114" s="48" t="inlineStr">
        <is>
          <t>06182104421040000</t>
        </is>
      </c>
      <c r="W114" s="48" t="inlineStr">
        <is>
          <t>02240093</t>
        </is>
      </c>
      <c r="X114" s="48" t="inlineStr">
        <is>
          <t>44905196</t>
        </is>
      </c>
      <c r="Y114" s="7" t="n">
        <v>60</v>
      </c>
      <c r="Z114" s="7" t="n"/>
      <c r="AA114" s="19">
        <f>SUM(Y114+Z114)</f>
        <v/>
      </c>
      <c r="AB114" s="65" t="n">
        <v>42284</v>
      </c>
      <c r="AC114" s="65" t="n">
        <v>42660</v>
      </c>
      <c r="AD114" s="20" t="n"/>
      <c r="AE114" s="34" t="inlineStr">
        <is>
          <t>2015/17428/17504/00057</t>
        </is>
      </c>
      <c r="AF114" s="35" t="n"/>
      <c r="AG114" s="14" t="n"/>
    </row>
    <row r="115" ht="30" customFormat="1" customHeight="1" s="15">
      <c r="A115" s="224" t="n"/>
      <c r="B115" s="7" t="inlineStr">
        <is>
          <t>PERFURAÇÃO DE POÇO TUBULAR PROFUNDO DE 120M COM Ø "6, NA COMUNIDADE NOVA CANAÃ DO ARUAÚ, EM MANAUS / AM.</t>
        </is>
      </c>
      <c r="C115" s="7" t="n"/>
      <c r="D115" s="19" t="inlineStr">
        <is>
          <t>060/2015</t>
        </is>
      </c>
      <c r="E115" s="7" t="inlineStr">
        <is>
          <t>SEMINF</t>
        </is>
      </c>
      <c r="F115" s="7" t="inlineStr">
        <is>
          <t>INTELLI PROJETOS E CONSTRUÇÕES LTDA.</t>
        </is>
      </c>
      <c r="G115" s="288" t="inlineStr">
        <is>
          <t>GEÓLOGO ELIESER DIAS PAIVA OU ENGº CIVIL FRANCISCO ROMOALDO R. PAULINO</t>
        </is>
      </c>
      <c r="H115" s="288" t="inlineStr">
        <is>
          <t>119/2015 GSS/SEMINF</t>
        </is>
      </c>
      <c r="I115" s="289" t="n"/>
      <c r="J115" s="246" t="n">
        <v>118520.27</v>
      </c>
      <c r="K115" s="276" t="n"/>
      <c r="L115" s="276" t="n"/>
      <c r="M115" s="262" t="n"/>
      <c r="N115" s="262" t="n">
        <v>118520.27</v>
      </c>
      <c r="O115" s="253" t="n"/>
      <c r="P115" s="250" t="n"/>
      <c r="Q115" s="10" t="n"/>
      <c r="R115" s="248" t="n"/>
      <c r="S115" s="253" t="n"/>
      <c r="T115" s="269" t="inlineStr">
        <is>
          <t>2015NE02086</t>
        </is>
      </c>
      <c r="U115" s="48" t="inlineStr">
        <is>
          <t>15102</t>
        </is>
      </c>
      <c r="V115" s="48" t="inlineStr">
        <is>
          <t>06182104421040000</t>
        </is>
      </c>
      <c r="W115" s="48" t="inlineStr">
        <is>
          <t>02240093</t>
        </is>
      </c>
      <c r="X115" s="48" t="inlineStr">
        <is>
          <t>44905196</t>
        </is>
      </c>
      <c r="Y115" s="31" t="n"/>
      <c r="Z115" s="31" t="n"/>
      <c r="AA115" s="23" t="n"/>
      <c r="AB115" s="66" t="n"/>
      <c r="AC115" s="66" t="n"/>
      <c r="AD115" s="24" t="n"/>
      <c r="AE115" s="36" t="n"/>
      <c r="AF115" s="37" t="n"/>
      <c r="AG115" s="14" t="n"/>
    </row>
    <row r="116" ht="30" customFormat="1" customHeight="1" s="15">
      <c r="A116" s="224" t="n"/>
      <c r="B116" s="7" t="inlineStr">
        <is>
          <t>PERFURAÇÃO DE POÇO TUBULAR PROFUNDO DE 120M COM Ø "6, NA COMUNIDADE NOVA CANAÃ DO ARUAÚ, EM MANAUS / AM.</t>
        </is>
      </c>
      <c r="C116" s="7" t="n"/>
      <c r="D116" s="19" t="inlineStr">
        <is>
          <t>060/2015</t>
        </is>
      </c>
      <c r="E116" s="7" t="inlineStr">
        <is>
          <t>SEMINF</t>
        </is>
      </c>
      <c r="F116" s="7" t="inlineStr">
        <is>
          <t>INTELLI PROJETOS E CONSTRUÇÕES LTDA.</t>
        </is>
      </c>
      <c r="G116" s="288" t="inlineStr">
        <is>
          <t>GEÓLOGO ELIESER DIAS PAIVA OU ENGº CIVIL FRANCISCO ROMOALDO R. PAULINO</t>
        </is>
      </c>
      <c r="H116" s="288" t="inlineStr">
        <is>
          <t>119/2015 GSS/SEMINF</t>
        </is>
      </c>
      <c r="I116" s="289" t="n"/>
      <c r="J116" s="246" t="n">
        <v>118520.27</v>
      </c>
      <c r="K116" s="276" t="n"/>
      <c r="L116" s="276" t="n"/>
      <c r="M116" s="262" t="n">
        <v>75873.28999999999</v>
      </c>
      <c r="N116" s="262" t="n"/>
      <c r="O116" s="253" t="n"/>
      <c r="P116" s="269" t="inlineStr">
        <is>
          <t>250 - 01/12/15</t>
        </is>
      </c>
      <c r="Q116" s="47" t="inlineStr">
        <is>
          <t xml:space="preserve">1ª MEDIÇÃO </t>
        </is>
      </c>
      <c r="R116" s="262" t="n">
        <v>75873.28999999999</v>
      </c>
      <c r="S116" s="253" t="n"/>
      <c r="T116" s="269" t="inlineStr">
        <is>
          <t>2015NE02152</t>
        </is>
      </c>
      <c r="U116" s="48" t="inlineStr">
        <is>
          <t>15102</t>
        </is>
      </c>
      <c r="V116" s="48" t="inlineStr">
        <is>
          <t>06182104421040000</t>
        </is>
      </c>
      <c r="W116" s="48" t="inlineStr">
        <is>
          <t>02240093</t>
        </is>
      </c>
      <c r="X116" s="48" t="inlineStr">
        <is>
          <t>44905196</t>
        </is>
      </c>
      <c r="Y116" s="31" t="n"/>
      <c r="Z116" s="31" t="n"/>
      <c r="AA116" s="23" t="n"/>
      <c r="AB116" s="66" t="n"/>
      <c r="AC116" s="66" t="n"/>
      <c r="AD116" s="24" t="n"/>
      <c r="AE116" s="36" t="n"/>
      <c r="AF116" s="37" t="n"/>
      <c r="AG116" s="14" t="n"/>
    </row>
    <row r="117" ht="30" customFormat="1" customHeight="1" s="15">
      <c r="A117" s="223" t="n">
        <v>45</v>
      </c>
      <c r="B117" s="7" t="inlineStr">
        <is>
          <t>CONSTRUÇÃO DE ACADEMIA AO AR LIVRE SÃO LÁZARO, LOCALIZADA A RUA NOVA, S/Nº - BAIRRO SÃO LÁZARO, EM MANAUS / AM.</t>
        </is>
      </c>
      <c r="C117" s="7" t="n"/>
      <c r="D117" s="19" t="inlineStr">
        <is>
          <t>075/2015</t>
        </is>
      </c>
      <c r="E117" s="7" t="inlineStr">
        <is>
          <t>SEMINF</t>
        </is>
      </c>
      <c r="F117" s="7" t="inlineStr">
        <is>
          <t>MASTER'S ENGENHARIA, INSTALAÇÕES E PROJETOS LTDA.</t>
        </is>
      </c>
      <c r="G117" s="288" t="inlineStr">
        <is>
          <t>ENGº CIVIL FÁBIO SEREJO RIBEIRO</t>
        </is>
      </c>
      <c r="H117" s="288" t="inlineStr">
        <is>
          <t>145/2015 GSS/SEMINF</t>
        </is>
      </c>
      <c r="I117" s="289" t="n"/>
      <c r="J117" s="246" t="n">
        <v>102570.81</v>
      </c>
      <c r="K117" s="246" t="n"/>
      <c r="L117" s="246" t="n"/>
      <c r="M117" s="262" t="n">
        <v>102570.81</v>
      </c>
      <c r="N117" s="250" t="n"/>
      <c r="O117" s="249" t="n"/>
      <c r="P117" s="269" t="inlineStr">
        <is>
          <t>1745 - 05/04/16</t>
        </is>
      </c>
      <c r="Q117" s="47" t="inlineStr">
        <is>
          <t xml:space="preserve">1ª MEDIÇÃO </t>
        </is>
      </c>
      <c r="R117" s="262" t="n">
        <v>63228.45</v>
      </c>
      <c r="S117" s="249">
        <f>J117-R117-#REF!</f>
        <v/>
      </c>
      <c r="T117" s="269" t="inlineStr">
        <is>
          <t>2015NE01640</t>
        </is>
      </c>
      <c r="U117" s="48" t="inlineStr">
        <is>
          <t>27100</t>
        </is>
      </c>
      <c r="V117" s="48" t="inlineStr">
        <is>
          <t>15451106110500000</t>
        </is>
      </c>
      <c r="W117" s="48" t="inlineStr">
        <is>
          <t>01000000</t>
        </is>
      </c>
      <c r="X117" s="48" t="inlineStr">
        <is>
          <t>44905117</t>
        </is>
      </c>
      <c r="Y117" s="7" t="n">
        <v>60</v>
      </c>
      <c r="Z117" s="7" t="n"/>
      <c r="AA117" s="19">
        <f>SUM(Y117+Z117)</f>
        <v/>
      </c>
      <c r="AB117" s="65" t="n">
        <v>42306</v>
      </c>
      <c r="AC117" s="65" t="n">
        <v>42936</v>
      </c>
      <c r="AD117" s="20" t="n"/>
      <c r="AE117" s="34" t="inlineStr">
        <is>
          <t>2015/17428/17504/00056</t>
        </is>
      </c>
      <c r="AF117" s="35" t="n"/>
      <c r="AG117" s="14" t="n"/>
    </row>
    <row r="118" ht="30" customFormat="1" customHeight="1" s="15">
      <c r="A118" s="228" t="n">
        <v>46</v>
      </c>
      <c r="B118" s="7" t="inlineStr">
        <is>
          <t>REFORMA DO CENTRO DE REFERÊNCIA ESPECIALIZADO EM ASSITÊNCIA SOCIAL (CRAS), DA ZONA CENTRO SUL, LOCALIZADO NA AV. GAL. RODRIGO OTÁVIO, S/Nº - BAIRRO JAPIIM; REFORMA DO CENTRO DE REFERÊNCIA ESPECIALIZADO EM ASSITÊNCIA SOCIAL (CREAS), DA ZONA CENTRO SUL, LOCALIZADO NA AV. GAL. RODRIGO OTÁVIO, S/Nº - BAIRRO JAPIIM; REFORMA DO CENTRO DE REFERÊNCIA ESPECIALIZADO EM ASSITÊNCIA SOCIAL (CREAS), DA ZONA CENTRO OESTE, LOCALIZADO A RUA 04, S/Nº - BAIRRO ALVORADA I, ESQUINA COM A AV. "A", EM MANAUS / AM.</t>
        </is>
      </c>
      <c r="C118" s="7" t="n"/>
      <c r="D118" s="19" t="inlineStr">
        <is>
          <t>077/2015</t>
        </is>
      </c>
      <c r="E118" s="7" t="inlineStr">
        <is>
          <t>SEMINF</t>
        </is>
      </c>
      <c r="F118" s="7" t="inlineStr">
        <is>
          <t>A DA S GONZAGA COMÉRCIO E SERVIÇOS LTDA - ME.</t>
        </is>
      </c>
      <c r="G118" s="288" t="inlineStr">
        <is>
          <t>ENGº CIVIL RONDINELE DA SILVA BRITO</t>
        </is>
      </c>
      <c r="H118" s="288" t="inlineStr">
        <is>
          <t>129/2015 GSS/SEMINF</t>
        </is>
      </c>
      <c r="I118" s="289" t="n"/>
      <c r="J118" s="246" t="n">
        <v>713189.4300000001</v>
      </c>
      <c r="K118" s="246" t="n"/>
      <c r="L118" s="246" t="n"/>
      <c r="M118" s="262" t="n">
        <v>215989.58</v>
      </c>
      <c r="N118" s="262" t="n"/>
      <c r="O118" s="249" t="n"/>
      <c r="P118" s="250" t="n"/>
      <c r="Q118" s="10" t="n"/>
      <c r="R118" s="248" t="n"/>
      <c r="S118" s="249">
        <f>J118-R124-R125-#REF!</f>
        <v/>
      </c>
      <c r="T118" s="269" t="inlineStr">
        <is>
          <t>2015NE01737</t>
        </is>
      </c>
      <c r="U118" s="48" t="inlineStr">
        <is>
          <t>37900</t>
        </is>
      </c>
      <c r="V118" s="48" t="inlineStr">
        <is>
          <t>08422106622110000</t>
        </is>
      </c>
      <c r="W118" s="48" t="inlineStr">
        <is>
          <t>06290000</t>
        </is>
      </c>
      <c r="X118" s="48" t="inlineStr">
        <is>
          <t>33903916</t>
        </is>
      </c>
      <c r="Y118" s="7" t="n">
        <v>60</v>
      </c>
      <c r="Z118" s="7" t="n"/>
      <c r="AA118" s="19">
        <f>SUM(Y118+Z118)</f>
        <v/>
      </c>
      <c r="AB118" s="65" t="n">
        <v>42292</v>
      </c>
      <c r="AC118" s="65" t="n">
        <v>42351</v>
      </c>
      <c r="AD118" s="20" t="n"/>
      <c r="AE118" s="34" t="inlineStr">
        <is>
          <t xml:space="preserve"> 2015/17428/17495/00034</t>
        </is>
      </c>
      <c r="AF118" s="35" t="n"/>
      <c r="AG118" s="14" t="n"/>
    </row>
    <row r="119" ht="30" customFormat="1" customHeight="1" s="15">
      <c r="A119" s="224" t="n"/>
      <c r="B119" s="7" t="inlineStr">
        <is>
          <t>REFORMA DO CENTRO DE REFERÊNCIA ESPECIALIZADO EM ASSITÊNCIA SOCIAL (CRAS), DA ZONA CENTRO SUL, LOCALIZADO NA AV. GAL. RODRIGO OTÁVIO, S/Nº - BAIRRO JAPIIM; REFORMA DO CENTRO DE REFERÊNCIA ESPECIALIZADO EM ASSITÊNCIA SOCIAL (CREAS), DA ZONA CENTRO SUL, LOCALIZADO NA AV. GAL. RODRIGO OTÁVIO, S/Nº - BAIRRO JAPIIM; REFORMA DO CENTRO DE REFERÊNCIA ESPECIALIZADO EM ASSITÊNCIA SOCIAL (CREAS), DA ZONA CENTRO OESTE, LOCALIZADO A RUA 04, S/Nº - BAIRRO ALVORADA I, ESQUINA COM A AV. "A", EM MANAUS / AM.</t>
        </is>
      </c>
      <c r="C119" s="7" t="n"/>
      <c r="D119" s="19" t="inlineStr">
        <is>
          <t>077/2015</t>
        </is>
      </c>
      <c r="E119" s="7" t="inlineStr">
        <is>
          <t>SEMINF</t>
        </is>
      </c>
      <c r="F119" s="7" t="inlineStr">
        <is>
          <t>A DA S GONZAGA COMÉRCIO E SERVIÇOS LTDA - ME.</t>
        </is>
      </c>
      <c r="G119" s="288" t="inlineStr">
        <is>
          <t>ENGº CIVIL RONDINELE DA SILVA BRITO</t>
        </is>
      </c>
      <c r="H119" s="288" t="inlineStr">
        <is>
          <t>129/2015 GSS/SEMINF</t>
        </is>
      </c>
      <c r="I119" s="289" t="n"/>
      <c r="J119" s="246" t="n">
        <v>713189.4300000001</v>
      </c>
      <c r="K119" s="276" t="n"/>
      <c r="L119" s="276" t="n"/>
      <c r="M119" s="262" t="n">
        <v>328773.21</v>
      </c>
      <c r="N119" s="262" t="n"/>
      <c r="O119" s="253" t="n"/>
      <c r="P119" s="250" t="n"/>
      <c r="Q119" s="10" t="n"/>
      <c r="R119" s="248" t="n"/>
      <c r="S119" s="253" t="n"/>
      <c r="T119" s="269" t="inlineStr">
        <is>
          <t>2015NE01735</t>
        </is>
      </c>
      <c r="U119" s="48" t="inlineStr">
        <is>
          <t>37100</t>
        </is>
      </c>
      <c r="V119" s="48" t="inlineStr">
        <is>
          <t>08422106311820000</t>
        </is>
      </c>
      <c r="W119" s="48" t="inlineStr">
        <is>
          <t>01000000</t>
        </is>
      </c>
      <c r="X119" s="48" t="inlineStr">
        <is>
          <t>33903916</t>
        </is>
      </c>
      <c r="Y119" s="31" t="n"/>
      <c r="Z119" s="31" t="n"/>
      <c r="AA119" s="23" t="n"/>
      <c r="AB119" s="66" t="n"/>
      <c r="AC119" s="66" t="n"/>
      <c r="AD119" s="24" t="n"/>
      <c r="AE119" s="36" t="n"/>
      <c r="AF119" s="37" t="n"/>
      <c r="AG119" s="14" t="n"/>
    </row>
    <row r="120" ht="30" customFormat="1" customHeight="1" s="15">
      <c r="A120" s="224" t="n"/>
      <c r="B120" s="7" t="inlineStr">
        <is>
          <t>REFORMA DO CENTRO DE REFERÊNCIA ESPECIALIZADO EM ASSITÊNCIA SOCIAL (CRAS), DA ZONA CENTRO SUL, LOCALIZADO NA AV. GAL. RODRIGO OTÁVIO, S/Nº - BAIRRO JAPIIM; REFORMA DO CENTRO DE REFERÊNCIA ESPECIALIZADO EM ASSITÊNCIA SOCIAL (CREAS), DA ZONA CENTRO SUL, LOCALIZADO NA AV. GAL. RODRIGO OTÁVIO, S/Nº - BAIRRO JAPIIM; REFORMA DO CENTRO DE REFERÊNCIA ESPECIALIZADO EM ASSITÊNCIA SOCIAL (CREAS), DA ZONA CENTRO OESTE, LOCALIZADO A RUA 04, S/Nº - BAIRRO ALVORADA I, ESQUINA COM A AV. "A", EM MANAUS / AM.</t>
        </is>
      </c>
      <c r="C120" s="7" t="n"/>
      <c r="D120" s="19" t="inlineStr">
        <is>
          <t>077/2015</t>
        </is>
      </c>
      <c r="E120" s="7" t="inlineStr">
        <is>
          <t>SEMINF</t>
        </is>
      </c>
      <c r="F120" s="7" t="inlineStr">
        <is>
          <t>A DA S GONZAGA COMÉRCIO E SERVIÇOS LTDA - ME.</t>
        </is>
      </c>
      <c r="G120" s="288" t="inlineStr">
        <is>
          <t>ENGº CIVIL RONDINELE DA SILVA BRITO</t>
        </is>
      </c>
      <c r="H120" s="288" t="inlineStr">
        <is>
          <t>129/2015 GSS/SEMINF</t>
        </is>
      </c>
      <c r="I120" s="289" t="n"/>
      <c r="J120" s="246" t="n">
        <v>713189.4300000001</v>
      </c>
      <c r="K120" s="276" t="n"/>
      <c r="L120" s="276" t="n"/>
      <c r="M120" s="262" t="n">
        <v>168426.64</v>
      </c>
      <c r="N120" s="262" t="n"/>
      <c r="O120" s="253" t="n"/>
      <c r="P120" s="250" t="n"/>
      <c r="Q120" s="10" t="n"/>
      <c r="R120" s="248" t="n"/>
      <c r="S120" s="253" t="n"/>
      <c r="T120" s="269" t="inlineStr">
        <is>
          <t>2015NE01733</t>
        </is>
      </c>
      <c r="U120" s="48" t="inlineStr">
        <is>
          <t>37100</t>
        </is>
      </c>
      <c r="V120" s="48" t="inlineStr">
        <is>
          <t>08422106311820000</t>
        </is>
      </c>
      <c r="W120" s="48" t="inlineStr">
        <is>
          <t>01000000</t>
        </is>
      </c>
      <c r="X120" s="48" t="inlineStr">
        <is>
          <t>33903916</t>
        </is>
      </c>
      <c r="Y120" s="31" t="n"/>
      <c r="Z120" s="31" t="n"/>
      <c r="AA120" s="23" t="n"/>
      <c r="AB120" s="66" t="n"/>
      <c r="AC120" s="66" t="n"/>
      <c r="AD120" s="24" t="n"/>
      <c r="AE120" s="36" t="n"/>
      <c r="AF120" s="37" t="n"/>
      <c r="AG120" s="14" t="n"/>
    </row>
    <row r="121" ht="30" customFormat="1" customHeight="1" s="15">
      <c r="A121" s="224" t="n"/>
      <c r="B121" s="7" t="inlineStr">
        <is>
          <t>REFORMA DO CENTRO DE REFERÊNCIA ESPECIALIZADO EM ASSITÊNCIA SOCIAL (CRAS), DA ZONA CENTRO SUL, LOCALIZADO NA AV. GAL. RODRIGO OTÁVIO, S/Nº - BAIRRO JAPIIM; REFORMA DO CENTRO DE REFERÊNCIA ESPECIALIZADO EM ASSITÊNCIA SOCIAL (CREAS), DA ZONA CENTRO SUL, LOCALIZADO NA AV. GAL. RODRIGO OTÁVIO, S/Nº - BAIRRO JAPIIM; REFORMA DO CENTRO DE REFERÊNCIA ESPECIALIZADO EM ASSITÊNCIA SOCIAL (CREAS), DA ZONA CENTRO OESTE, LOCALIZADO A RUA 04, S/Nº - BAIRRO ALVORADA I, ESQUINA COM A AV. "A", EM MANAUS / AM.</t>
        </is>
      </c>
      <c r="C121" s="7" t="n"/>
      <c r="D121" s="19" t="inlineStr">
        <is>
          <t>077/2015</t>
        </is>
      </c>
      <c r="E121" s="7" t="inlineStr">
        <is>
          <t>SEMINF</t>
        </is>
      </c>
      <c r="F121" s="7" t="inlineStr">
        <is>
          <t>A DA S GONZAGA COMÉRCIO E SERVIÇOS LTDA - ME.</t>
        </is>
      </c>
      <c r="G121" s="288" t="inlineStr">
        <is>
          <t>ENGº CIVIL RONDINELE DA SILVA BRITO</t>
        </is>
      </c>
      <c r="H121" s="288" t="inlineStr">
        <is>
          <t>129/2015 GSS/SEMINF</t>
        </is>
      </c>
      <c r="I121" s="289" t="n"/>
      <c r="J121" s="246" t="n">
        <v>713189.4300000001</v>
      </c>
      <c r="K121" s="276" t="n"/>
      <c r="L121" s="276" t="n"/>
      <c r="M121" s="262" t="n"/>
      <c r="N121" s="262" t="n">
        <v>215989.58</v>
      </c>
      <c r="O121" s="253" t="n"/>
      <c r="P121" s="250" t="n"/>
      <c r="Q121" s="10" t="n"/>
      <c r="R121" s="248" t="n"/>
      <c r="S121" s="253" t="n"/>
      <c r="T121" s="269" t="inlineStr">
        <is>
          <t>2015NE02094</t>
        </is>
      </c>
      <c r="U121" s="48" t="inlineStr">
        <is>
          <t>37900</t>
        </is>
      </c>
      <c r="V121" s="48" t="inlineStr">
        <is>
          <t>08422106622110000</t>
        </is>
      </c>
      <c r="W121" s="48" t="inlineStr">
        <is>
          <t>06290000</t>
        </is>
      </c>
      <c r="X121" s="48" t="inlineStr">
        <is>
          <t>33903916</t>
        </is>
      </c>
      <c r="Y121" s="31" t="n"/>
      <c r="Z121" s="31" t="n"/>
      <c r="AA121" s="23" t="n"/>
      <c r="AB121" s="66" t="n"/>
      <c r="AC121" s="66" t="n"/>
      <c r="AD121" s="24" t="n"/>
      <c r="AE121" s="36" t="n"/>
      <c r="AF121" s="37" t="n"/>
      <c r="AG121" s="14" t="n"/>
    </row>
    <row r="122" ht="30" customFormat="1" customHeight="1" s="15">
      <c r="A122" s="224" t="n"/>
      <c r="B122" s="7" t="inlineStr">
        <is>
          <t>REFORMA DO CENTRO DE REFERÊNCIA ESPECIALIZADO EM ASSITÊNCIA SOCIAL (CRAS), DA ZONA CENTRO SUL, LOCALIZADO NA AV. GAL. RODRIGO OTÁVIO, S/Nº - BAIRRO JAPIIM; REFORMA DO CENTRO DE REFERÊNCIA ESPECIALIZADO EM ASSITÊNCIA SOCIAL (CREAS), DA ZONA CENTRO SUL, LOCALIZADO NA AV. GAL. RODRIGO OTÁVIO, S/Nº - BAIRRO JAPIIM; REFORMA DO CENTRO DE REFERÊNCIA ESPECIALIZADO EM ASSITÊNCIA SOCIAL (CREAS), DA ZONA CENTRO OESTE, LOCALIZADO A RUA 04, S/Nº - BAIRRO ALVORADA I, ESQUINA COM A AV. "A", EM MANAUS / AM.</t>
        </is>
      </c>
      <c r="C122" s="7" t="n"/>
      <c r="D122" s="19" t="inlineStr">
        <is>
          <t>077/2015</t>
        </is>
      </c>
      <c r="E122" s="7" t="inlineStr">
        <is>
          <t>SEMINF</t>
        </is>
      </c>
      <c r="F122" s="7" t="inlineStr">
        <is>
          <t>A DA S GONZAGA COMÉRCIO E SERVIÇOS LTDA - ME.</t>
        </is>
      </c>
      <c r="G122" s="288" t="inlineStr">
        <is>
          <t>ENGº CIVIL RONDINELE DA SILVA BRITO</t>
        </is>
      </c>
      <c r="H122" s="288" t="inlineStr">
        <is>
          <t>129/2015 GSS/SEMINF</t>
        </is>
      </c>
      <c r="I122" s="289" t="n"/>
      <c r="J122" s="246" t="n">
        <v>713189.4300000001</v>
      </c>
      <c r="K122" s="276" t="n"/>
      <c r="L122" s="276" t="n"/>
      <c r="M122" s="262" t="n"/>
      <c r="N122" s="262" t="n">
        <v>328773.21</v>
      </c>
      <c r="O122" s="253" t="n"/>
      <c r="P122" s="250" t="n"/>
      <c r="Q122" s="10" t="n"/>
      <c r="R122" s="248" t="n"/>
      <c r="S122" s="253" t="n"/>
      <c r="T122" s="269" t="inlineStr">
        <is>
          <t>2015NE02016</t>
        </is>
      </c>
      <c r="U122" s="48" t="inlineStr">
        <is>
          <t>37100</t>
        </is>
      </c>
      <c r="V122" s="48" t="inlineStr">
        <is>
          <t>08422106311820000</t>
        </is>
      </c>
      <c r="W122" s="48" t="inlineStr">
        <is>
          <t>01000000</t>
        </is>
      </c>
      <c r="X122" s="48" t="inlineStr">
        <is>
          <t>33903916</t>
        </is>
      </c>
      <c r="Y122" s="31" t="n"/>
      <c r="Z122" s="31" t="n"/>
      <c r="AA122" s="23" t="n"/>
      <c r="AB122" s="66" t="n"/>
      <c r="AC122" s="66" t="n"/>
      <c r="AD122" s="24" t="n"/>
      <c r="AE122" s="36" t="n"/>
      <c r="AF122" s="37" t="n"/>
      <c r="AG122" s="14" t="n"/>
    </row>
    <row r="123" ht="30" customFormat="1" customHeight="1" s="15">
      <c r="A123" s="224" t="n"/>
      <c r="B123" s="7" t="inlineStr">
        <is>
          <t>REFORMA DO CENTRO DE REFERÊNCIA ESPECIALIZADO EM ASSITÊNCIA SOCIAL (CRAS), DA ZONA CENTRO SUL, LOCALIZADO NA AV. GAL. RODRIGO OTÁVIO, S/Nº - BAIRRO JAPIIM; REFORMA DO CENTRO DE REFERÊNCIA ESPECIALIZADO EM ASSITÊNCIA SOCIAL (CREAS), DA ZONA CENTRO SUL, LOCALIZADO NA AV. GAL. RODRIGO OTÁVIO, S/Nº - BAIRRO JAPIIM; REFORMA DO CENTRO DE REFERÊNCIA ESPECIALIZADO EM ASSITÊNCIA SOCIAL (CREAS), DA ZONA CENTRO OESTE, LOCALIZADO A RUA 04, S/Nº - BAIRRO ALVORADA I, ESQUINA COM A AV. "A", EM MANAUS / AM.</t>
        </is>
      </c>
      <c r="C123" s="7" t="n"/>
      <c r="D123" s="19" t="inlineStr">
        <is>
          <t>077/2015</t>
        </is>
      </c>
      <c r="E123" s="7" t="inlineStr">
        <is>
          <t>SEMINF</t>
        </is>
      </c>
      <c r="F123" s="7" t="inlineStr">
        <is>
          <t>A DA S GONZAGA COMÉRCIO E SERVIÇOS LTDA - ME.</t>
        </is>
      </c>
      <c r="G123" s="288" t="inlineStr">
        <is>
          <t>ENGº CIVIL RONDINELE DA SILVA BRITO</t>
        </is>
      </c>
      <c r="H123" s="288" t="inlineStr">
        <is>
          <t>129/2015 GSS/SEMINF</t>
        </is>
      </c>
      <c r="I123" s="289" t="n"/>
      <c r="J123" s="246" t="n">
        <v>713189.4300000001</v>
      </c>
      <c r="K123" s="276" t="n"/>
      <c r="L123" s="276" t="n"/>
      <c r="M123" s="262" t="n"/>
      <c r="N123" s="262" t="n">
        <v>168426.64</v>
      </c>
      <c r="O123" s="253" t="n"/>
      <c r="P123" s="250" t="n"/>
      <c r="Q123" s="10" t="n"/>
      <c r="R123" s="248" t="n"/>
      <c r="S123" s="253" t="n"/>
      <c r="T123" s="269" t="inlineStr">
        <is>
          <t>2015NE02012</t>
        </is>
      </c>
      <c r="U123" s="48" t="inlineStr">
        <is>
          <t>37100</t>
        </is>
      </c>
      <c r="V123" s="48" t="inlineStr">
        <is>
          <t>08422106311820000</t>
        </is>
      </c>
      <c r="W123" s="48" t="inlineStr">
        <is>
          <t>01000000</t>
        </is>
      </c>
      <c r="X123" s="48" t="inlineStr">
        <is>
          <t>33903916</t>
        </is>
      </c>
      <c r="Y123" s="31" t="n"/>
      <c r="Z123" s="31" t="n"/>
      <c r="AA123" s="23" t="n"/>
      <c r="AB123" s="66" t="n"/>
      <c r="AC123" s="66" t="n"/>
      <c r="AD123" s="24" t="n"/>
      <c r="AE123" s="36" t="n"/>
      <c r="AF123" s="37" t="n"/>
      <c r="AG123" s="14" t="n"/>
    </row>
    <row r="124" ht="30" customFormat="1" customHeight="1" s="15">
      <c r="A124" s="224" t="n"/>
      <c r="B124" s="7" t="inlineStr">
        <is>
          <t>REFORMA DO CENTRO DE REFERÊNCIA ESPECIALIZADO EM ASSITÊNCIA SOCIAL (CRAS), DA ZONA CENTRO SUL, LOCALIZADO NA AV. GAL. RODRIGO OTÁVIO, S/Nº - BAIRRO JAPIIM; REFORMA DO CENTRO DE REFERÊNCIA ESPECIALIZADO EM ASSITÊNCIA SOCIAL (CREAS), DA ZONA CENTRO SUL, LOCALIZADO NA AV. GAL. RODRIGO OTÁVIO, S/Nº - BAIRRO JAPIIM; REFORMA DO CENTRO DE REFERÊNCIA ESPECIALIZADO EM ASSITÊNCIA SOCIAL (CREAS), DA ZONA CENTRO OESTE, LOCALIZADO A RUA 04, S/Nº - BAIRRO ALVORADA I, ESQUINA COM A AV. "A", EM MANAUS / AM.</t>
        </is>
      </c>
      <c r="C124" s="7" t="n"/>
      <c r="D124" s="19" t="inlineStr">
        <is>
          <t>077/2015</t>
        </is>
      </c>
      <c r="E124" s="7" t="inlineStr">
        <is>
          <t>SEMINF</t>
        </is>
      </c>
      <c r="F124" s="7" t="inlineStr">
        <is>
          <t>A DA S GONZAGA COMÉRCIO E SERVIÇOS LTDA - ME.</t>
        </is>
      </c>
      <c r="G124" s="288" t="inlineStr">
        <is>
          <t>ENGº CIVIL RONDINELE DA SILVA BRITO</t>
        </is>
      </c>
      <c r="H124" s="288" t="inlineStr">
        <is>
          <t>129/2015 GSS/SEMINF</t>
        </is>
      </c>
      <c r="I124" s="289" t="n"/>
      <c r="J124" s="246" t="n">
        <v>713189.4300000001</v>
      </c>
      <c r="K124" s="276" t="n"/>
      <c r="L124" s="276" t="n"/>
      <c r="M124" s="262" t="n">
        <v>328773.21</v>
      </c>
      <c r="N124" s="262" t="n"/>
      <c r="O124" s="253" t="n"/>
      <c r="P124" s="269" t="inlineStr">
        <is>
          <t>226 - 02/12/15</t>
        </is>
      </c>
      <c r="Q124" s="47" t="inlineStr">
        <is>
          <t xml:space="preserve">1ª MEDIÇÃO </t>
        </is>
      </c>
      <c r="R124" s="262" t="n">
        <v>324663.25</v>
      </c>
      <c r="S124" s="253" t="n"/>
      <c r="T124" s="269" t="inlineStr">
        <is>
          <t>2015NE02263</t>
        </is>
      </c>
      <c r="U124" s="48" t="inlineStr">
        <is>
          <t>37100</t>
        </is>
      </c>
      <c r="V124" s="48" t="inlineStr">
        <is>
          <t>08422106311820000</t>
        </is>
      </c>
      <c r="W124" s="48" t="inlineStr">
        <is>
          <t>01000000</t>
        </is>
      </c>
      <c r="X124" s="48" t="inlineStr">
        <is>
          <t>33903916</t>
        </is>
      </c>
      <c r="Y124" s="31" t="n"/>
      <c r="Z124" s="31" t="n"/>
      <c r="AA124" s="23" t="n"/>
      <c r="AB124" s="66" t="n"/>
      <c r="AC124" s="66" t="n"/>
      <c r="AD124" s="24" t="n"/>
      <c r="AE124" s="36" t="n"/>
      <c r="AF124" s="37" t="n"/>
      <c r="AG124" s="14" t="n"/>
    </row>
    <row r="125" ht="30" customFormat="1" customHeight="1" s="15">
      <c r="A125" s="224" t="n"/>
      <c r="B125" s="7" t="inlineStr">
        <is>
          <t>REFORMA DO CENTRO DE REFERÊNCIA ESPECIALIZADO EM ASSITÊNCIA SOCIAL (CRAS), DA ZONA CENTRO SUL, LOCALIZADO NA AV. GAL. RODRIGO OTÁVIO, S/Nº - BAIRRO JAPIIM; REFORMA DO CENTRO DE REFERÊNCIA ESPECIALIZADO EM ASSITÊNCIA SOCIAL (CREAS), DA ZONA CENTRO SUL, LOCALIZADO NA AV. GAL. RODRIGO OTÁVIO, S/Nº - BAIRRO JAPIIM; REFORMA DO CENTRO DE REFERÊNCIA ESPECIALIZADO EM ASSITÊNCIA SOCIAL (CREAS), DA ZONA CENTRO OESTE, LOCALIZADO A RUA 04, S/Nº - BAIRRO ALVORADA I, ESQUINA COM A AV. "A", EM MANAUS / AM.</t>
        </is>
      </c>
      <c r="C125" s="7" t="n"/>
      <c r="D125" s="19" t="inlineStr">
        <is>
          <t>077/2015</t>
        </is>
      </c>
      <c r="E125" s="7" t="inlineStr">
        <is>
          <t>SEMINF</t>
        </is>
      </c>
      <c r="F125" s="7" t="inlineStr">
        <is>
          <t>A DA S GONZAGA COMÉRCIO E SERVIÇOS LTDA - ME.</t>
        </is>
      </c>
      <c r="G125" s="288" t="inlineStr">
        <is>
          <t>ENGº CIVIL RONDINELE DA SILVA BRITO</t>
        </is>
      </c>
      <c r="H125" s="288" t="inlineStr">
        <is>
          <t>129/2015 GSS/SEMINF</t>
        </is>
      </c>
      <c r="I125" s="289" t="n"/>
      <c r="J125" s="246" t="n">
        <v>713189.4300000001</v>
      </c>
      <c r="K125" s="276" t="n"/>
      <c r="L125" s="276" t="n"/>
      <c r="M125" s="262" t="n">
        <v>213933.75</v>
      </c>
      <c r="N125" s="262" t="n"/>
      <c r="O125" s="253" t="n"/>
      <c r="P125" s="269" t="inlineStr">
        <is>
          <t>227 - 02/12/15</t>
        </is>
      </c>
      <c r="Q125" s="47" t="inlineStr">
        <is>
          <t xml:space="preserve">1ª MEDIÇÃO </t>
        </is>
      </c>
      <c r="R125" s="262" t="n">
        <v>213933.75</v>
      </c>
      <c r="S125" s="253" t="n"/>
      <c r="T125" s="269" t="inlineStr">
        <is>
          <t>2015NE02161</t>
        </is>
      </c>
      <c r="U125" s="48" t="inlineStr">
        <is>
          <t>37900</t>
        </is>
      </c>
      <c r="V125" s="48" t="inlineStr">
        <is>
          <t>08422106622110000</t>
        </is>
      </c>
      <c r="W125" s="48" t="inlineStr">
        <is>
          <t>06290000</t>
        </is>
      </c>
      <c r="X125" s="48" t="inlineStr">
        <is>
          <t>33903916</t>
        </is>
      </c>
      <c r="Y125" s="31" t="n"/>
      <c r="Z125" s="31" t="n"/>
      <c r="AA125" s="23" t="n"/>
      <c r="AB125" s="66" t="n"/>
      <c r="AC125" s="66" t="n"/>
      <c r="AD125" s="24" t="n"/>
      <c r="AE125" s="36" t="n"/>
      <c r="AF125" s="37" t="n"/>
      <c r="AG125" s="14" t="n"/>
    </row>
    <row r="126" ht="30" customFormat="1" customHeight="1" s="15">
      <c r="A126" s="227" t="n"/>
      <c r="B126" s="7" t="inlineStr">
        <is>
          <t>REFORMA DO CENTRO DE REFERÊNCIA ESPECIALIZADO EM ASSITÊNCIA SOCIAL (CRAS), DA ZONA CENTRO SUL, LOCALIZADO NA AV. GAL. RODRIGO OTÁVIO, S/Nº - BAIRRO JAPIIM; REFORMA DO CENTRO DE REFERÊNCIA ESPECIALIZADO EM ASSITÊNCIA SOCIAL (CREAS), DA ZONA CENTRO SUL, LOCALIZADO NA AV. GAL. RODRIGO OTÁVIO, S/Nº - BAIRRO JAPIIM; REFORMA DO CENTRO DE REFERÊNCIA ESPECIALIZADO EM ASSITÊNCIA SOCIAL (CREAS), DA ZONA CENTRO OESTE, LOCALIZADO A RUA 04, S/Nº - BAIRRO ALVORADA I, ESQUINA COM A AV. "A", EM MANAUS / AM.</t>
        </is>
      </c>
      <c r="C126" s="7" t="n"/>
      <c r="D126" s="19" t="inlineStr">
        <is>
          <t>077/2015</t>
        </is>
      </c>
      <c r="E126" s="7" t="inlineStr">
        <is>
          <t>SEMINF</t>
        </is>
      </c>
      <c r="F126" s="7" t="inlineStr">
        <is>
          <t>A DA S GONZAGA COMÉRCIO E SERVIÇOS LTDA - ME.</t>
        </is>
      </c>
      <c r="G126" s="288" t="inlineStr">
        <is>
          <t>ENGº CIVIL RONDINELE DA SILVA BRITO</t>
        </is>
      </c>
      <c r="H126" s="288" t="inlineStr">
        <is>
          <t>129/2015 GSS/SEMINF</t>
        </is>
      </c>
      <c r="I126" s="289" t="n"/>
      <c r="J126" s="246" t="n">
        <v>713189.4300000001</v>
      </c>
      <c r="K126" s="277" t="n"/>
      <c r="L126" s="277" t="n"/>
      <c r="M126" s="262" t="n"/>
      <c r="N126" s="262" t="n">
        <v>4109.96</v>
      </c>
      <c r="O126" s="259" t="n"/>
      <c r="P126" s="250" t="n"/>
      <c r="Q126" s="10" t="n"/>
      <c r="R126" s="248" t="n"/>
      <c r="S126" s="259" t="n"/>
      <c r="T126" s="269" t="inlineStr">
        <is>
          <t>2015NE02314</t>
        </is>
      </c>
      <c r="U126" s="48" t="inlineStr">
        <is>
          <t>37100</t>
        </is>
      </c>
      <c r="V126" s="48" t="inlineStr">
        <is>
          <t>08422106311820000</t>
        </is>
      </c>
      <c r="W126" s="48" t="inlineStr">
        <is>
          <t>01000000</t>
        </is>
      </c>
      <c r="X126" s="48" t="inlineStr">
        <is>
          <t>33903916</t>
        </is>
      </c>
      <c r="Y126" s="32" t="n"/>
      <c r="Z126" s="32" t="n"/>
      <c r="AA126" s="27" t="n"/>
      <c r="AB126" s="67" t="n"/>
      <c r="AC126" s="67" t="n"/>
      <c r="AD126" s="28" t="n"/>
      <c r="AE126" s="41" t="n"/>
      <c r="AF126" s="42" t="n"/>
      <c r="AG126" s="14" t="n"/>
    </row>
    <row r="127" ht="178.5" customFormat="1" customHeight="1" s="15">
      <c r="A127" s="68" t="n">
        <v>47</v>
      </c>
      <c r="B127" s="69" t="inlineStr">
        <is>
          <t>OBRAS E SERVIÇOS DE RECUPERAÇÃO DE PAVIMENTO, TERRAPLENAGEM, RECAPEAMENTO ASFÁLTICO, DRENAGEM E OBRAS COMPLEMETARES - LOTE III, DECORRENTE DO TERMO DE CONVÊNIO Nº 002/2014 - CASA CIVIL DE COOPERAÇÃO TÉCNICA E FINANCEIRA CELEBRADO ENTRE O ESTADO DO AMAZONAS E O MUNICÍPIO DE MANAUS.</t>
        </is>
      </c>
      <c r="C127" s="69" t="n"/>
      <c r="D127" s="70" t="inlineStr">
        <is>
          <t>078/2015</t>
        </is>
      </c>
      <c r="E127" s="69" t="n"/>
      <c r="F127" s="69" t="n"/>
      <c r="G127" s="286" t="n"/>
      <c r="H127" s="286" t="n"/>
      <c r="I127" s="287" t="n"/>
      <c r="J127" s="279" t="n"/>
      <c r="K127" s="279" t="n"/>
      <c r="L127" s="279" t="n"/>
      <c r="M127" s="279" t="n"/>
      <c r="N127" s="279" t="n"/>
      <c r="O127" s="280">
        <f>SUM(M127-N127)</f>
        <v/>
      </c>
      <c r="P127" s="280" t="n"/>
      <c r="Q127" s="70" t="n"/>
      <c r="R127" s="281" t="n"/>
      <c r="S127" s="280">
        <f>SUM(J127+L127-M127+N127)</f>
        <v/>
      </c>
      <c r="T127" s="280" t="n"/>
      <c r="U127" s="280" t="n"/>
      <c r="V127" s="280" t="n"/>
      <c r="W127" s="280" t="n"/>
      <c r="X127" s="280" t="n"/>
      <c r="Y127" s="69" t="n"/>
      <c r="Z127" s="69" t="n"/>
      <c r="AA127" s="70">
        <f>SUM(Y127+Z127)</f>
        <v/>
      </c>
      <c r="AB127" s="71" t="n"/>
      <c r="AC127" s="71" t="n"/>
      <c r="AD127" s="72" t="n"/>
      <c r="AE127" s="69" t="n"/>
      <c r="AF127" s="79" t="n"/>
      <c r="AG127" s="14" t="n"/>
    </row>
    <row r="128" ht="89.25" customFormat="1" customHeight="1" s="15">
      <c r="A128" s="75" t="n">
        <v>48</v>
      </c>
      <c r="B128" s="69" t="inlineStr">
        <is>
          <t>REFORMA PARCIAL DO COMPLEXO ESPORTIVO SANTO AGOSTINHO, LOCALIZADO A RUA JERICÓ COM A JERUSALÉM - BAIRRO SANTO AGOSTINHO, EM MANAUS / AM.</t>
        </is>
      </c>
      <c r="C128" s="69" t="n"/>
      <c r="D128" s="70" t="inlineStr">
        <is>
          <t>079/2015</t>
        </is>
      </c>
      <c r="E128" s="69" t="n"/>
      <c r="F128" s="69" t="n"/>
      <c r="G128" s="286" t="n"/>
      <c r="H128" s="286" t="n"/>
      <c r="I128" s="287" t="n"/>
      <c r="J128" s="279" t="n"/>
      <c r="K128" s="279" t="n"/>
      <c r="L128" s="279" t="n"/>
      <c r="M128" s="279" t="n"/>
      <c r="N128" s="279" t="n"/>
      <c r="O128" s="280">
        <f>SUM(M128-N128)</f>
        <v/>
      </c>
      <c r="P128" s="280" t="n"/>
      <c r="Q128" s="70" t="n"/>
      <c r="R128" s="281" t="n"/>
      <c r="S128" s="280">
        <f>SUM(J128+L128-M128+N128)</f>
        <v/>
      </c>
      <c r="T128" s="280" t="n"/>
      <c r="U128" s="280" t="n"/>
      <c r="V128" s="280" t="n"/>
      <c r="W128" s="280" t="n"/>
      <c r="X128" s="280" t="n"/>
      <c r="Y128" s="69" t="n"/>
      <c r="Z128" s="69" t="n"/>
      <c r="AA128" s="70">
        <f>SUM(Y128+Z128)</f>
        <v/>
      </c>
      <c r="AB128" s="71" t="n"/>
      <c r="AC128" s="71" t="n"/>
      <c r="AD128" s="72" t="n"/>
      <c r="AE128" s="69" t="n"/>
      <c r="AF128" s="79" t="n"/>
      <c r="AG128" s="14" t="n"/>
    </row>
    <row r="129" ht="30" customFormat="1" customHeight="1" s="15">
      <c r="A129" s="223" t="n">
        <v>49</v>
      </c>
      <c r="B129" s="7" t="inlineStr">
        <is>
          <t>REFORMA E REVITALIZAÇÃO DA PRAÇA DO KYSSIA, LOCALIZADA A RUA FLÁVIO ESPÍRITO SANTO, S/Nº - CONJUNTO KYSSIA - BAIRRO DOM PEDRO, EM MANAUS / AM.</t>
        </is>
      </c>
      <c r="C129" s="7" t="n"/>
      <c r="D129" s="19" t="inlineStr">
        <is>
          <t>081/2015</t>
        </is>
      </c>
      <c r="E129" s="7" t="inlineStr">
        <is>
          <t>SEMINF</t>
        </is>
      </c>
      <c r="F129" s="7" t="inlineStr">
        <is>
          <t>MASTER'S ENGENHARIA, INSTALAÇÕES E PROJETOS LTDA.</t>
        </is>
      </c>
      <c r="G129" s="288" t="inlineStr">
        <is>
          <t>ENGº CIVIL TABAJARA RAMOS DIAS FERREIRA JÚNIOR</t>
        </is>
      </c>
      <c r="H129" s="288" t="inlineStr">
        <is>
          <t>146/2015 GSS/SEMINF</t>
        </is>
      </c>
      <c r="I129" s="289" t="n"/>
      <c r="J129" s="246" t="n">
        <v>116494.32</v>
      </c>
      <c r="K129" s="246" t="n"/>
      <c r="L129" s="246" t="n"/>
      <c r="M129" s="262" t="n">
        <v>116494.32</v>
      </c>
      <c r="N129" s="262" t="n"/>
      <c r="O129" s="249" t="n"/>
      <c r="P129" s="269" t="inlineStr">
        <is>
          <t>01789 - 17/05/16</t>
        </is>
      </c>
      <c r="Q129" s="47" t="inlineStr">
        <is>
          <t xml:space="preserve">1ª MEDIÇÃO </t>
        </is>
      </c>
      <c r="R129" s="262" t="n">
        <v>27078.02</v>
      </c>
      <c r="S129" s="249">
        <f>J129-R129-#REF!</f>
        <v/>
      </c>
      <c r="T129" s="269" t="inlineStr">
        <is>
          <t>2015NE01740</t>
        </is>
      </c>
      <c r="U129" s="48" t="inlineStr">
        <is>
          <t>27100</t>
        </is>
      </c>
      <c r="V129" s="48" t="inlineStr">
        <is>
          <t>15451106122440000</t>
        </is>
      </c>
      <c r="W129" s="48" t="inlineStr">
        <is>
          <t>01000000</t>
        </is>
      </c>
      <c r="X129" s="48" t="inlineStr">
        <is>
          <t>44903916</t>
        </is>
      </c>
      <c r="Y129" s="7" t="n">
        <v>60</v>
      </c>
      <c r="Z129" s="7" t="n"/>
      <c r="AA129" s="19">
        <f>SUM(Y129+Z129)</f>
        <v/>
      </c>
      <c r="AB129" s="65" t="n">
        <v>42306</v>
      </c>
      <c r="AC129" s="65" t="n">
        <v>42660</v>
      </c>
      <c r="AD129" s="20" t="n"/>
      <c r="AE129" s="34" t="inlineStr">
        <is>
          <t>2015/17428/17504/00063</t>
        </is>
      </c>
      <c r="AF129" s="35" t="n"/>
      <c r="AG129" s="14" t="n"/>
    </row>
    <row r="130" ht="30" customFormat="1" customHeight="1" s="15">
      <c r="A130" s="225" t="n">
        <v>50</v>
      </c>
      <c r="B130" s="7" t="inlineStr">
        <is>
          <t>SERVIÇOS DE MANUTENÇÃO E REPARO PREDIAL, DESTINADO A ATENDER AS NECESSIDADES DA SECRETARIA MUNICIPAL DE INFRAESTRUTURA - SEMINF.</t>
        </is>
      </c>
      <c r="C130" s="7" t="n"/>
      <c r="D130" s="19" t="inlineStr">
        <is>
          <t>083/2015</t>
        </is>
      </c>
      <c r="E130" s="7" t="inlineStr">
        <is>
          <t>SEMINF</t>
        </is>
      </c>
      <c r="F130" s="7" t="inlineStr">
        <is>
          <t>ELIZABETH RAMOS MARQUES EIRELI - ME.</t>
        </is>
      </c>
      <c r="G130" s="288" t="inlineStr">
        <is>
          <t>ENGº CIVIL RONDINELE DA SILVA BRITO</t>
        </is>
      </c>
      <c r="H130" s="288" t="inlineStr">
        <is>
          <t>128/2015 GSS/SEMINF</t>
        </is>
      </c>
      <c r="I130" s="289" t="n"/>
      <c r="J130" s="246" t="n">
        <v>3736308.5</v>
      </c>
      <c r="K130" s="246" t="n"/>
      <c r="L130" s="246" t="n"/>
      <c r="M130" s="262" t="n">
        <v>125000</v>
      </c>
      <c r="N130" s="262" t="n"/>
      <c r="O130" s="249" t="n"/>
      <c r="P130" s="269" t="inlineStr">
        <is>
          <t>091 - 10/11/15</t>
        </is>
      </c>
      <c r="Q130" s="47" t="inlineStr">
        <is>
          <t xml:space="preserve">1ª MEDIÇÃO </t>
        </is>
      </c>
      <c r="R130" s="262" t="n">
        <v>125000</v>
      </c>
      <c r="S130" s="249">
        <f>J130-R130-#REF!-#REF!-#REF!-#REF!</f>
        <v/>
      </c>
      <c r="T130" s="269" t="inlineStr">
        <is>
          <t>2015NE01788</t>
        </is>
      </c>
      <c r="U130" s="48" t="inlineStr">
        <is>
          <t>27100</t>
        </is>
      </c>
      <c r="V130" s="48" t="inlineStr">
        <is>
          <t>15451106122440000</t>
        </is>
      </c>
      <c r="W130" s="48" t="inlineStr">
        <is>
          <t>01000000</t>
        </is>
      </c>
      <c r="X130" s="48" t="inlineStr">
        <is>
          <t>44903916</t>
        </is>
      </c>
      <c r="Y130" s="7" t="n">
        <v>365</v>
      </c>
      <c r="Z130" s="7" t="n"/>
      <c r="AA130" s="19">
        <f>SUM(Y130+Z130)</f>
        <v/>
      </c>
      <c r="AB130" s="65" t="n">
        <v>42306</v>
      </c>
      <c r="AC130" s="65" t="n">
        <v>42672</v>
      </c>
      <c r="AD130" s="20" t="n"/>
      <c r="AE130" s="34" t="inlineStr">
        <is>
          <t>2015/17428/17495/00049</t>
        </is>
      </c>
      <c r="AF130" s="35" t="n"/>
      <c r="AG130" s="14" t="n"/>
    </row>
    <row r="131" ht="30" customFormat="1" customHeight="1" s="15">
      <c r="A131" s="223" t="n">
        <v>51</v>
      </c>
      <c r="B131" s="7" t="inlineStr">
        <is>
          <t>ADEQUAÇÃO E REFORMA DA EMEF DOMINGOS SÁVIO, LOCALIZADA A RUA ABÍLIO ALENCAR, S/Nº - BAIRRO ALVORADA, EM MANAUS / AM.</t>
        </is>
      </c>
      <c r="C131" s="7" t="n"/>
      <c r="D131" s="19" t="inlineStr">
        <is>
          <t>084/2015</t>
        </is>
      </c>
      <c r="E131" s="7" t="inlineStr">
        <is>
          <t>SEMINF</t>
        </is>
      </c>
      <c r="F131" s="7" t="inlineStr">
        <is>
          <t>CONSTRUBAN SERVIÇOS E CONSTRUÇÕES LTDA.</t>
        </is>
      </c>
      <c r="G131" s="288" t="inlineStr">
        <is>
          <t>ENGº CIVIS ANTONIO CARLOS OLIVEIRA COELHO E FRANCISCO JOSÉ DA COSTA</t>
        </is>
      </c>
      <c r="H131" s="288" t="inlineStr">
        <is>
          <t>135/2015 GSS/SEMINF</t>
        </is>
      </c>
      <c r="I131" s="289" t="n"/>
      <c r="J131" s="246" t="n">
        <v>1870647.35</v>
      </c>
      <c r="K131" s="246" t="n"/>
      <c r="L131" s="246" t="n"/>
      <c r="M131" s="262" t="n">
        <v>1870647.35</v>
      </c>
      <c r="N131" s="262" t="n"/>
      <c r="O131" s="249" t="n"/>
      <c r="P131" s="250" t="n"/>
      <c r="Q131" s="10" t="n"/>
      <c r="R131" s="248" t="n"/>
      <c r="S131" s="249">
        <f>J131+#REF!-#REF!-#REF!-#REF!-#REF!-#REF!-#REF!-#REF!-#REF!-#REF!</f>
        <v/>
      </c>
      <c r="T131" s="269" t="inlineStr">
        <is>
          <t>2015NE01781</t>
        </is>
      </c>
      <c r="U131" s="48" t="inlineStr">
        <is>
          <t>18100</t>
        </is>
      </c>
      <c r="V131" s="48" t="inlineStr">
        <is>
          <t>12361103120940000</t>
        </is>
      </c>
      <c r="W131" s="48" t="inlineStr">
        <is>
          <t>01010000</t>
        </is>
      </c>
      <c r="X131" s="48" t="inlineStr">
        <is>
          <t>33903916</t>
        </is>
      </c>
      <c r="Y131" s="7" t="n">
        <v>210</v>
      </c>
      <c r="Z131" s="7" t="n"/>
      <c r="AA131" s="19">
        <f>SUM(Y131+Z131)</f>
        <v/>
      </c>
      <c r="AB131" s="65" t="n">
        <v>42320</v>
      </c>
      <c r="AC131" s="65" t="n">
        <v>42982</v>
      </c>
      <c r="AD131" s="20" t="n"/>
      <c r="AE131" s="34" t="inlineStr">
        <is>
          <t>2015/17428/17504/00064</t>
        </is>
      </c>
      <c r="AF131" s="35" t="n"/>
      <c r="AG131" s="14" t="n"/>
    </row>
    <row r="132" ht="30" customFormat="1" customHeight="1" s="15">
      <c r="A132" s="224" t="n"/>
      <c r="B132" s="7" t="inlineStr">
        <is>
          <t>ADEQUAÇÃO E REFORMA DA EMEF DOMINGOS SÁVIO, LOCALIZADA A RUA ABÍLIO ALENCAR, S/Nº - BAIRRO ALVORADA, EM MANAUS / AM.</t>
        </is>
      </c>
      <c r="C132" s="7" t="n"/>
      <c r="D132" s="19" t="inlineStr">
        <is>
          <t>084/2015</t>
        </is>
      </c>
      <c r="E132" s="7" t="inlineStr">
        <is>
          <t>SEMINF</t>
        </is>
      </c>
      <c r="F132" s="7" t="inlineStr">
        <is>
          <t>CONSTRUBAN SERVIÇOS E CONSTRUÇÕES LTDA.</t>
        </is>
      </c>
      <c r="G132" s="288" t="inlineStr">
        <is>
          <t>ENGº CIVIS ANTONIO CARLOS OLIVEIRA COELHO E FRANCISCO JOSÉ DA COSTA</t>
        </is>
      </c>
      <c r="H132" s="288" t="inlineStr">
        <is>
          <t>135/2015 GSS/SEMINF</t>
        </is>
      </c>
      <c r="I132" s="289" t="n"/>
      <c r="J132" s="246" t="n">
        <v>1870647.35</v>
      </c>
      <c r="K132" s="276" t="n"/>
      <c r="L132" s="276" t="n"/>
      <c r="M132" s="262" t="n"/>
      <c r="N132" s="262" t="n">
        <v>1870647.35</v>
      </c>
      <c r="O132" s="253" t="n"/>
      <c r="P132" s="250" t="n"/>
      <c r="Q132" s="10" t="n"/>
      <c r="R132" s="248" t="n"/>
      <c r="S132" s="253" t="n"/>
      <c r="T132" s="269" t="inlineStr">
        <is>
          <t>2015NE02180</t>
        </is>
      </c>
      <c r="U132" s="48" t="inlineStr">
        <is>
          <t>18100</t>
        </is>
      </c>
      <c r="V132" s="48" t="inlineStr">
        <is>
          <t>12361103120940000</t>
        </is>
      </c>
      <c r="W132" s="48" t="inlineStr">
        <is>
          <t>01010000</t>
        </is>
      </c>
      <c r="X132" s="48" t="inlineStr">
        <is>
          <t>33903916</t>
        </is>
      </c>
      <c r="Y132" s="31" t="n"/>
      <c r="Z132" s="31" t="n"/>
      <c r="AA132" s="23" t="n"/>
      <c r="AB132" s="66" t="n"/>
      <c r="AC132" s="66" t="n"/>
      <c r="AD132" s="24" t="n"/>
      <c r="AE132" s="36" t="n"/>
      <c r="AF132" s="37" t="n"/>
      <c r="AG132" s="14" t="n"/>
    </row>
    <row r="133" ht="30" customFormat="1" customHeight="1" s="15">
      <c r="A133" s="225" t="n">
        <v>52</v>
      </c>
      <c r="B133" s="7" t="inlineStr">
        <is>
          <t>REFORMA E REVITALIZAÇÃO DA PRAÇA DO CONJUNTO JARDIM PETRÓPOLIS, LOCALIZADA NA RUA NÁUTICO E RUA ANDERSON DE MENEZES - BAIRRO PETRÓPOLIS, EM MANAUS / AM.</t>
        </is>
      </c>
      <c r="C133" s="7" t="n"/>
      <c r="D133" s="19" t="inlineStr">
        <is>
          <t>085/2015</t>
        </is>
      </c>
      <c r="E133" s="7" t="inlineStr">
        <is>
          <t>SEMINF</t>
        </is>
      </c>
      <c r="F133" s="7" t="inlineStr">
        <is>
          <t>RENZO CONSTRUÇÕES EIRELI - EPP.</t>
        </is>
      </c>
      <c r="G133" s="288" t="inlineStr">
        <is>
          <t>ENGº CIVIL FÁBIO SEREJO RIBEIRO</t>
        </is>
      </c>
      <c r="H133" s="288" t="inlineStr">
        <is>
          <t>139/2015 GSS/SEMINF</t>
        </is>
      </c>
      <c r="I133" s="289" t="n"/>
      <c r="J133" s="246" t="n">
        <v>353971.87</v>
      </c>
      <c r="K133" s="246" t="n"/>
      <c r="L133" s="246" t="n"/>
      <c r="M133" s="246" t="n">
        <v>353971.87</v>
      </c>
      <c r="N133" s="246" t="n"/>
      <c r="O133" s="249" t="n"/>
      <c r="P133" s="269" t="inlineStr">
        <is>
          <t>069 - 18/12/15</t>
        </is>
      </c>
      <c r="Q133" s="47" t="inlineStr">
        <is>
          <t xml:space="preserve">1ª MEDIÇÃO </t>
        </is>
      </c>
      <c r="R133" s="262" t="n">
        <v>92074.16</v>
      </c>
      <c r="S133" s="249">
        <f>J133+#REF!-R133-R134-R135-R136-#REF!</f>
        <v/>
      </c>
      <c r="T133" s="268" t="inlineStr">
        <is>
          <t>2015NE01794</t>
        </is>
      </c>
      <c r="U133" s="60" t="inlineStr">
        <is>
          <t>27100</t>
        </is>
      </c>
      <c r="V133" s="60" t="inlineStr">
        <is>
          <t>15451106122440000</t>
        </is>
      </c>
      <c r="W133" s="60" t="inlineStr">
        <is>
          <t>01000000</t>
        </is>
      </c>
      <c r="X133" s="60" t="inlineStr">
        <is>
          <t>44903916</t>
        </is>
      </c>
      <c r="Y133" s="7" t="n">
        <v>90</v>
      </c>
      <c r="Z133" s="7" t="n">
        <v>60</v>
      </c>
      <c r="AA133" s="19">
        <f>SUM(Y133+Z133)</f>
        <v/>
      </c>
      <c r="AB133" s="65" t="n">
        <v>42320</v>
      </c>
      <c r="AC133" s="65" t="n">
        <v>42622</v>
      </c>
      <c r="AD133" s="20" t="n"/>
      <c r="AE133" s="34" t="inlineStr">
        <is>
          <t>2015/17428/17504/00065</t>
        </is>
      </c>
      <c r="AF133" s="35" t="n"/>
      <c r="AG133" s="14" t="n"/>
    </row>
    <row r="134" ht="30" customFormat="1" customHeight="1" s="15">
      <c r="A134" s="224" t="n"/>
      <c r="B134" s="7" t="inlineStr">
        <is>
          <t>REFORMA E REVITALIZAÇÃO DA PRAÇA DO CONJUNTO JARDIM PETRÓPOLIS, LOCALIZADA NA RUA NÁUTICO E RUA ANDERSON DE MENEZES - BAIRRO PETRÓPOLIS, EM MANAUS / AM.</t>
        </is>
      </c>
      <c r="C134" s="7" t="n"/>
      <c r="D134" s="19" t="inlineStr">
        <is>
          <t>085/2015</t>
        </is>
      </c>
      <c r="E134" s="7" t="inlineStr">
        <is>
          <t>SEMINF</t>
        </is>
      </c>
      <c r="F134" s="7" t="inlineStr">
        <is>
          <t>RENZO CONSTRUÇÕES EIRELI - EPP.</t>
        </is>
      </c>
      <c r="G134" s="288" t="inlineStr">
        <is>
          <t>ENGº CIVIL FÁBIO SEREJO RIBEIRO</t>
        </is>
      </c>
      <c r="H134" s="288" t="inlineStr">
        <is>
          <t>139/2015 GSS/SEMINF</t>
        </is>
      </c>
      <c r="I134" s="289" t="n"/>
      <c r="J134" s="246" t="n">
        <v>353971.87</v>
      </c>
      <c r="K134" s="276" t="n"/>
      <c r="L134" s="276" t="n"/>
      <c r="M134" s="276" t="n"/>
      <c r="N134" s="276" t="n"/>
      <c r="O134" s="253" t="n"/>
      <c r="P134" s="269" t="inlineStr">
        <is>
          <t>070 - 18/01/16</t>
        </is>
      </c>
      <c r="Q134" s="47" t="inlineStr">
        <is>
          <t xml:space="preserve">2ª MEDIÇÃO </t>
        </is>
      </c>
      <c r="R134" s="262" t="n">
        <v>151993.2</v>
      </c>
      <c r="S134" s="253" t="n"/>
      <c r="T134" s="268" t="inlineStr">
        <is>
          <t>2015NE01794</t>
        </is>
      </c>
      <c r="U134" s="60" t="inlineStr">
        <is>
          <t>27100</t>
        </is>
      </c>
      <c r="V134" s="60" t="inlineStr">
        <is>
          <t>15451106122440000</t>
        </is>
      </c>
      <c r="W134" s="60" t="inlineStr">
        <is>
          <t>01000000</t>
        </is>
      </c>
      <c r="X134" s="60" t="inlineStr">
        <is>
          <t>44903916</t>
        </is>
      </c>
      <c r="Y134" s="31" t="n"/>
      <c r="Z134" s="31" t="n"/>
      <c r="AA134" s="23" t="n"/>
      <c r="AB134" s="66" t="n"/>
      <c r="AC134" s="66" t="n"/>
      <c r="AD134" s="24" t="n"/>
      <c r="AE134" s="36" t="n"/>
      <c r="AF134" s="37" t="n"/>
      <c r="AG134" s="14" t="n"/>
    </row>
    <row r="135" ht="30" customFormat="1" customHeight="1" s="15">
      <c r="A135" s="224" t="n"/>
      <c r="B135" s="7" t="inlineStr">
        <is>
          <t>REFORMA E REVITALIZAÇÃO DA PRAÇA DO CONJUNTO JARDIM PETRÓPOLIS, LOCALIZADA NA RUA NÁUTICO E RUA ANDERSON DE MENEZES - BAIRRO PETRÓPOLIS, EM MANAUS / AM.</t>
        </is>
      </c>
      <c r="C135" s="7" t="n"/>
      <c r="D135" s="19" t="inlineStr">
        <is>
          <t>085/2015</t>
        </is>
      </c>
      <c r="E135" s="7" t="inlineStr">
        <is>
          <t>SEMINF</t>
        </is>
      </c>
      <c r="F135" s="7" t="inlineStr">
        <is>
          <t>RENZO CONSTRUÇÕES EIRELI - EPP.</t>
        </is>
      </c>
      <c r="G135" s="288" t="inlineStr">
        <is>
          <t>ENGº CIVIL FÁBIO SEREJO RIBEIRO</t>
        </is>
      </c>
      <c r="H135" s="288" t="inlineStr">
        <is>
          <t>139/2015 GSS/SEMINF</t>
        </is>
      </c>
      <c r="I135" s="289" t="n"/>
      <c r="J135" s="246" t="n">
        <v>353971.87</v>
      </c>
      <c r="K135" s="276" t="n"/>
      <c r="L135" s="276" t="n"/>
      <c r="M135" s="276" t="n"/>
      <c r="N135" s="276" t="n"/>
      <c r="O135" s="253" t="n"/>
      <c r="P135" s="269" t="inlineStr">
        <is>
          <t>071 - 09/03/16</t>
        </is>
      </c>
      <c r="Q135" s="47" t="inlineStr">
        <is>
          <t xml:space="preserve">3ª MEDIÇÃO </t>
        </is>
      </c>
      <c r="R135" s="262" t="n">
        <v>103061.99</v>
      </c>
      <c r="S135" s="253" t="n"/>
      <c r="T135" s="268" t="inlineStr">
        <is>
          <t>2015NE01794</t>
        </is>
      </c>
      <c r="U135" s="60" t="inlineStr">
        <is>
          <t>27100</t>
        </is>
      </c>
      <c r="V135" s="60" t="inlineStr">
        <is>
          <t>15451106122440000</t>
        </is>
      </c>
      <c r="W135" s="60" t="inlineStr">
        <is>
          <t>01000000</t>
        </is>
      </c>
      <c r="X135" s="60" t="inlineStr">
        <is>
          <t>44903916</t>
        </is>
      </c>
      <c r="Y135" s="31" t="n"/>
      <c r="Z135" s="31" t="n"/>
      <c r="AA135" s="23" t="n"/>
      <c r="AB135" s="66" t="n"/>
      <c r="AC135" s="66" t="n"/>
      <c r="AD135" s="24" t="n"/>
      <c r="AE135" s="36" t="n"/>
      <c r="AF135" s="37" t="n"/>
      <c r="AG135" s="14" t="n"/>
    </row>
    <row r="136" ht="30" customFormat="1" customHeight="1" s="15">
      <c r="A136" s="224" t="n"/>
      <c r="B136" s="7" t="inlineStr">
        <is>
          <t>REFORMA E REVITALIZAÇÃO DA PRAÇA DO CONJUNTO JARDIM PETRÓPOLIS, LOCALIZADA NA RUA NÁUTICO E RUA ANDERSON DE MENEZES - BAIRRO PETRÓPOLIS, EM MANAUS / AM.</t>
        </is>
      </c>
      <c r="C136" s="7" t="n"/>
      <c r="D136" s="19" t="inlineStr">
        <is>
          <t>085/2015</t>
        </is>
      </c>
      <c r="E136" s="7" t="inlineStr">
        <is>
          <t>SEMINF</t>
        </is>
      </c>
      <c r="F136" s="7" t="inlineStr">
        <is>
          <t>RENZO CONSTRUÇÕES EIRELI - EPP.</t>
        </is>
      </c>
      <c r="G136" s="288" t="inlineStr">
        <is>
          <t>ENGº CIVIL FÁBIO SEREJO RIBEIRO</t>
        </is>
      </c>
      <c r="H136" s="288" t="inlineStr">
        <is>
          <t>139/2015 GSS/SEMINF</t>
        </is>
      </c>
      <c r="I136" s="289" t="n"/>
      <c r="J136" s="246" t="n">
        <v>353971.87</v>
      </c>
      <c r="K136" s="276" t="n"/>
      <c r="L136" s="277" t="n"/>
      <c r="M136" s="277" t="n"/>
      <c r="N136" s="276" t="n"/>
      <c r="O136" s="253" t="n"/>
      <c r="P136" s="269" t="inlineStr">
        <is>
          <t>075 - 06/10/16</t>
        </is>
      </c>
      <c r="Q136" s="47" t="inlineStr">
        <is>
          <t xml:space="preserve">4ª MEDIÇÃO </t>
        </is>
      </c>
      <c r="R136" s="262" t="n">
        <v>6842.52</v>
      </c>
      <c r="S136" s="253" t="n"/>
      <c r="T136" s="268" t="inlineStr">
        <is>
          <t>2015NE01794</t>
        </is>
      </c>
      <c r="U136" s="60" t="inlineStr">
        <is>
          <t>27100</t>
        </is>
      </c>
      <c r="V136" s="60" t="inlineStr">
        <is>
          <t>15451106122440000</t>
        </is>
      </c>
      <c r="W136" s="60" t="inlineStr">
        <is>
          <t>01000000</t>
        </is>
      </c>
      <c r="X136" s="60" t="inlineStr">
        <is>
          <t>44903916</t>
        </is>
      </c>
      <c r="Y136" s="31" t="n"/>
      <c r="Z136" s="31" t="n"/>
      <c r="AA136" s="23" t="n"/>
      <c r="AB136" s="66" t="n"/>
      <c r="AC136" s="66" t="n"/>
      <c r="AD136" s="24" t="n"/>
      <c r="AE136" s="36" t="n"/>
      <c r="AF136" s="37" t="n"/>
      <c r="AG136" s="14" t="n"/>
    </row>
    <row r="137" ht="53.25" customFormat="1" customHeight="1" s="15">
      <c r="A137" s="226" t="n">
        <v>53</v>
      </c>
      <c r="B137" s="7" t="inlineStr">
        <is>
          <t>REFORMA E REVITALIZAÇÃO DO CAMPO DE AREIA DO MONTE SIÃO II, LOCALIZADO NA AV. GRANDE CIRCULAR, S/Nº - BAIRRO MONTE SIÃO, EM MANAUS / AM.</t>
        </is>
      </c>
      <c r="C137" s="7" t="n"/>
      <c r="D137" s="19" t="inlineStr">
        <is>
          <t>086/2015</t>
        </is>
      </c>
      <c r="E137" s="7" t="inlineStr">
        <is>
          <t>SEMINF</t>
        </is>
      </c>
      <c r="F137" s="7" t="inlineStr">
        <is>
          <t>MP CONSTRUÇÕES LTDA.</t>
        </is>
      </c>
      <c r="G137" s="288" t="inlineStr">
        <is>
          <t>ENGº CIVIL DOUGLAS DA COSTA MICHELE</t>
        </is>
      </c>
      <c r="H137" s="288" t="inlineStr">
        <is>
          <t>138/2015 GSS/SEMINF</t>
        </is>
      </c>
      <c r="I137" s="289" t="n"/>
      <c r="J137" s="246" t="n">
        <v>212796.68</v>
      </c>
      <c r="K137" s="246" t="n"/>
      <c r="L137" s="246" t="n"/>
      <c r="M137" s="246" t="n">
        <v>212796.68</v>
      </c>
      <c r="N137" s="246" t="n"/>
      <c r="O137" s="249" t="n"/>
      <c r="P137" s="269" t="inlineStr">
        <is>
          <t>032 - 30/11/15</t>
        </is>
      </c>
      <c r="Q137" s="47" t="inlineStr">
        <is>
          <t xml:space="preserve">1ª MEDIÇÃO </t>
        </is>
      </c>
      <c r="R137" s="262" t="n">
        <v>143259.46</v>
      </c>
      <c r="S137" s="249">
        <f>J137-R137-R138</f>
        <v/>
      </c>
      <c r="T137" s="268" t="inlineStr">
        <is>
          <t>2015NE01863</t>
        </is>
      </c>
      <c r="U137" s="60" t="inlineStr">
        <is>
          <t>27100</t>
        </is>
      </c>
      <c r="V137" s="60" t="inlineStr">
        <is>
          <t>15451106122440000</t>
        </is>
      </c>
      <c r="W137" s="60" t="inlineStr">
        <is>
          <t>01000000</t>
        </is>
      </c>
      <c r="X137" s="60" t="inlineStr">
        <is>
          <t>44903916</t>
        </is>
      </c>
      <c r="Y137" s="7" t="n">
        <v>90</v>
      </c>
      <c r="Z137" s="7" t="n"/>
      <c r="AA137" s="19">
        <f>SUM(Y137+Z137)</f>
        <v/>
      </c>
      <c r="AB137" s="65" t="n">
        <v>42319</v>
      </c>
      <c r="AC137" s="65" t="n">
        <v>42408</v>
      </c>
      <c r="AD137" s="20" t="n"/>
      <c r="AE137" s="34" t="inlineStr">
        <is>
          <t>2015/17428/17504/00066</t>
        </is>
      </c>
      <c r="AF137" s="35" t="n"/>
      <c r="AG137" s="14" t="n"/>
    </row>
    <row r="138" ht="43.5" customFormat="1" customHeight="1" s="15">
      <c r="A138" s="227" t="n"/>
      <c r="B138" s="7" t="inlineStr">
        <is>
          <t>REFORMA E REVITALIZAÇÃO DO CAMPO DE AREIA DO MONTE SIÃO II, LOCALIZADO NA AV. GRANDE CIRCULAR, S/Nº - BAIRRO MONTE SIÃO, EM MANAUS / AM.</t>
        </is>
      </c>
      <c r="C138" s="7" t="n"/>
      <c r="D138" s="19" t="inlineStr">
        <is>
          <t>086/2015</t>
        </is>
      </c>
      <c r="E138" s="7" t="inlineStr">
        <is>
          <t>SEMINF</t>
        </is>
      </c>
      <c r="F138" s="7" t="inlineStr">
        <is>
          <t>MP CONSTRUÇÕES LTDA.</t>
        </is>
      </c>
      <c r="G138" s="288" t="inlineStr">
        <is>
          <t>ENGº CIVIL DOUGLAS DA COSTA MICHELE</t>
        </is>
      </c>
      <c r="H138" s="288" t="inlineStr">
        <is>
          <t>138/2015 GSS/SEMINF</t>
        </is>
      </c>
      <c r="I138" s="289" t="n"/>
      <c r="J138" s="246" t="n">
        <v>212796.68</v>
      </c>
      <c r="K138" s="277" t="n"/>
      <c r="L138" s="277" t="n"/>
      <c r="M138" s="277" t="n"/>
      <c r="N138" s="277" t="n"/>
      <c r="O138" s="259" t="n"/>
      <c r="P138" s="269" t="inlineStr">
        <is>
          <t>033 - 26/01/16</t>
        </is>
      </c>
      <c r="Q138" s="47" t="inlineStr">
        <is>
          <t xml:space="preserve">2ª MEDIÇÃO </t>
        </is>
      </c>
      <c r="R138" s="262" t="n">
        <v>69537.22</v>
      </c>
      <c r="S138" s="259" t="n"/>
      <c r="T138" s="268" t="inlineStr">
        <is>
          <t>2015NE01863</t>
        </is>
      </c>
      <c r="U138" s="60" t="inlineStr">
        <is>
          <t>27100</t>
        </is>
      </c>
      <c r="V138" s="60" t="inlineStr">
        <is>
          <t>15451106122440000</t>
        </is>
      </c>
      <c r="W138" s="60" t="inlineStr">
        <is>
          <t>01000000</t>
        </is>
      </c>
      <c r="X138" s="60" t="inlineStr">
        <is>
          <t>44903916</t>
        </is>
      </c>
      <c r="Y138" s="32" t="n"/>
      <c r="Z138" s="32" t="n"/>
      <c r="AA138" s="27" t="n"/>
      <c r="AB138" s="67" t="n"/>
      <c r="AC138" s="67" t="n"/>
      <c r="AD138" s="28" t="n"/>
      <c r="AE138" s="41" t="n"/>
      <c r="AF138" s="42" t="n"/>
      <c r="AG138" s="14" t="n"/>
    </row>
    <row r="139" ht="77.25" customFormat="1" customHeight="1" s="15">
      <c r="A139" s="228" t="n">
        <v>54</v>
      </c>
      <c r="B139" s="38" t="inlineStr">
        <is>
          <t>REFORMA DA PRAÇA SÁ PEIXOTO, LOCALIZADA NA PRAÇA SÁ PEIXOTO, S/Nº, BAIRRO EDUCANDOS, MANAUS/ AM.</t>
        </is>
      </c>
      <c r="C139" s="38" t="n"/>
      <c r="D139" s="10" t="inlineStr">
        <is>
          <t>087/2015</t>
        </is>
      </c>
      <c r="E139" s="38" t="inlineStr">
        <is>
          <t>SEMINF</t>
        </is>
      </c>
      <c r="F139" s="38" t="inlineStr">
        <is>
          <t>QUALITY CONSTRUÇÕES E SERVIÇOS LTDA</t>
        </is>
      </c>
      <c r="G139" s="290" t="inlineStr">
        <is>
          <t>ENGº CIVIL MANUEL MAURO DE SOUZA ARRUDA.</t>
        </is>
      </c>
      <c r="H139" s="290" t="inlineStr">
        <is>
          <t xml:space="preserve"> 049/2016 GSS/SEMINF </t>
        </is>
      </c>
      <c r="I139" s="291" t="n"/>
      <c r="J139" s="262" t="n">
        <v>21750</v>
      </c>
      <c r="K139" s="262" t="n"/>
      <c r="L139" s="262" t="n"/>
      <c r="M139" s="262" t="n">
        <v>21750</v>
      </c>
      <c r="N139" s="262" t="n"/>
      <c r="O139" s="250" t="n"/>
      <c r="P139" s="269" t="inlineStr">
        <is>
          <t>049 - 16/05/16</t>
        </is>
      </c>
      <c r="Q139" s="47" t="inlineStr">
        <is>
          <t xml:space="preserve">1ª MEDIÇÃO </t>
        </is>
      </c>
      <c r="R139" s="262" t="n">
        <v>21750</v>
      </c>
      <c r="S139" s="250" t="n"/>
      <c r="T139" s="269" t="inlineStr">
        <is>
          <t>2015NE01705</t>
        </is>
      </c>
      <c r="U139" s="48" t="inlineStr">
        <is>
          <t>27100</t>
        </is>
      </c>
      <c r="V139" s="48" t="inlineStr">
        <is>
          <t>15451106122440000</t>
        </is>
      </c>
      <c r="W139" s="48" t="inlineStr">
        <is>
          <t>01000000</t>
        </is>
      </c>
      <c r="X139" s="48" t="inlineStr">
        <is>
          <t>44903916</t>
        </is>
      </c>
      <c r="Y139" s="38" t="n">
        <v>30</v>
      </c>
      <c r="Z139" s="38" t="n"/>
      <c r="AA139" s="10">
        <f>SUM(Y139+Z139)</f>
        <v/>
      </c>
      <c r="AB139" s="83" t="n">
        <v>42339</v>
      </c>
      <c r="AC139" s="83" t="n">
        <v>42368</v>
      </c>
      <c r="AD139" s="11" t="n"/>
      <c r="AE139" s="43" t="inlineStr">
        <is>
          <t>2015/17428/17504/00061</t>
        </is>
      </c>
      <c r="AF139" s="44" t="n"/>
      <c r="AG139" s="14" t="n"/>
    </row>
    <row r="140" ht="153" customFormat="1" customHeight="1" s="15">
      <c r="A140" s="68" t="n">
        <v>55</v>
      </c>
      <c r="B140" s="69" t="inlineStr">
        <is>
          <t>PRESTAÇÃO DE SERVIÇOS À UNIDADE EXECUTORA DO PROGRAMA DE INFRAESTRUTURA URBANA E AMBIENTAL DE MANAUS - UEP/SEMIF, DE GERENCIAMENTO DAS OBRAS DO PROGRAMA DE RECUPERAÇÃO AMBIENTAL E REQUALIFICAÇÃO SOCIAL E URBANÍSTICA DO IGARAPÉ DO MINDÚ.</t>
        </is>
      </c>
      <c r="C140" s="69" t="n"/>
      <c r="D140" s="70" t="inlineStr">
        <is>
          <t>088/2015</t>
        </is>
      </c>
      <c r="E140" s="69" t="n"/>
      <c r="F140" s="69" t="n"/>
      <c r="G140" s="286" t="n"/>
      <c r="H140" s="286" t="n"/>
      <c r="I140" s="287" t="n"/>
      <c r="J140" s="279" t="n"/>
      <c r="K140" s="279" t="n"/>
      <c r="L140" s="279" t="n"/>
      <c r="M140" s="279" t="n"/>
      <c r="N140" s="279" t="n"/>
      <c r="O140" s="280" t="n"/>
      <c r="P140" s="280" t="n"/>
      <c r="Q140" s="70" t="n"/>
      <c r="R140" s="281" t="n"/>
      <c r="S140" s="280" t="n"/>
      <c r="T140" s="280" t="n"/>
      <c r="U140" s="280" t="n"/>
      <c r="V140" s="280" t="n"/>
      <c r="W140" s="280" t="n"/>
      <c r="X140" s="280" t="n"/>
      <c r="Y140" s="69" t="n"/>
      <c r="Z140" s="69" t="n"/>
      <c r="AA140" s="70" t="n"/>
      <c r="AB140" s="71" t="n"/>
      <c r="AC140" s="71" t="n"/>
      <c r="AD140" s="72" t="n"/>
      <c r="AE140" s="69" t="n"/>
      <c r="AF140" s="79" t="n"/>
      <c r="AG140" s="14" t="n"/>
    </row>
    <row r="141" ht="50.25" customFormat="1" customHeight="1" s="15">
      <c r="A141" s="228" t="n">
        <v>56</v>
      </c>
      <c r="B141" s="7" t="inlineStr">
        <is>
          <t>CONSTRUÇÃO DE ACADEMIA AO AR LIVRE PRAÇA MANAUS 2000, LOCALIZADO NO BECO CABRAL, S/Nº - NA COMUNIDADE DO 40 - BAIRRO MANAUS 2000.</t>
        </is>
      </c>
      <c r="C141" s="7" t="n"/>
      <c r="D141" s="19" t="inlineStr">
        <is>
          <t>089/2015</t>
        </is>
      </c>
      <c r="E141" s="7" t="inlineStr">
        <is>
          <t>SEMINF</t>
        </is>
      </c>
      <c r="F141" s="7" t="inlineStr">
        <is>
          <t>SVX SERVIÇOS PROFISSIONAIS CONSTRUÇÕES E TRANSPORTES LTDA - ME.</t>
        </is>
      </c>
      <c r="G141" s="288" t="inlineStr">
        <is>
          <t xml:space="preserve">ENGº CIVIL FÁBIO SEREJO RIBEIRO </t>
        </is>
      </c>
      <c r="H141" s="84" t="n"/>
      <c r="I141" s="289" t="n"/>
      <c r="J141" s="246" t="n">
        <v>84236.3</v>
      </c>
      <c r="K141" s="246" t="n"/>
      <c r="L141" s="246" t="n"/>
      <c r="M141" s="246" t="n">
        <v>84236.3</v>
      </c>
      <c r="N141" s="246" t="n"/>
      <c r="O141" s="249" t="n"/>
      <c r="P141" s="269" t="inlineStr">
        <is>
          <t>340 - 10/05/16</t>
        </is>
      </c>
      <c r="Q141" s="47" t="inlineStr">
        <is>
          <t xml:space="preserve">1ª MEDIÇÃO </t>
        </is>
      </c>
      <c r="R141" s="262" t="n">
        <v>33638.51</v>
      </c>
      <c r="S141" s="249" t="n"/>
      <c r="T141" s="268" t="inlineStr">
        <is>
          <t>2015NE01880</t>
        </is>
      </c>
      <c r="U141" s="60" t="inlineStr">
        <is>
          <t>27100</t>
        </is>
      </c>
      <c r="V141" s="60" t="inlineStr">
        <is>
          <t xml:space="preserve">15451106110500000 </t>
        </is>
      </c>
      <c r="W141" s="60" t="inlineStr">
        <is>
          <t>01000000</t>
        </is>
      </c>
      <c r="X141" s="60" t="inlineStr">
        <is>
          <t>44905117</t>
        </is>
      </c>
      <c r="Y141" s="7" t="n">
        <v>30</v>
      </c>
      <c r="Z141" s="85" t="n"/>
      <c r="AA141" s="19">
        <f>SUM(Y141+Z141)</f>
        <v/>
      </c>
      <c r="AB141" s="65" t="n">
        <v>42342</v>
      </c>
      <c r="AC141" s="65" t="n">
        <v>42484</v>
      </c>
      <c r="AD141" s="20" t="n"/>
      <c r="AE141" s="34" t="inlineStr">
        <is>
          <t>2015/17428/17504/00068</t>
        </is>
      </c>
      <c r="AF141" s="35" t="n"/>
      <c r="AG141" s="14" t="n"/>
    </row>
    <row r="142" ht="50.25" customFormat="1" customHeight="1" s="15">
      <c r="A142" s="227" t="n"/>
      <c r="B142" s="7" t="inlineStr">
        <is>
          <t>CONSTRUÇÃO DE ACADEMIA AO AR LIVRE PRAÇA MANAUS 2000, LOCALIZADO NO BECO CABRAL, S/Nº - NA COMUNIDADE DO 40 - BAIRRO MANAUS 2000.</t>
        </is>
      </c>
      <c r="C142" s="7" t="n"/>
      <c r="D142" s="19" t="inlineStr">
        <is>
          <t>089/2015</t>
        </is>
      </c>
      <c r="E142" s="7" t="inlineStr">
        <is>
          <t>SEMINF</t>
        </is>
      </c>
      <c r="F142" s="7" t="inlineStr">
        <is>
          <t>SVX SERVIÇOS PROFISSIONAIS CONSTRUÇÕES E TRANSPORTES LTDA - ME.</t>
        </is>
      </c>
      <c r="G142" s="288" t="inlineStr">
        <is>
          <t xml:space="preserve">ENGº CIVIL FÁBIO SEREJO RIBEIRO </t>
        </is>
      </c>
      <c r="H142" s="84" t="n"/>
      <c r="I142" s="289" t="n"/>
      <c r="J142" s="246" t="n">
        <v>84236.3</v>
      </c>
      <c r="K142" s="277" t="n"/>
      <c r="L142" s="277" t="n"/>
      <c r="M142" s="277" t="n"/>
      <c r="N142" s="277" t="n"/>
      <c r="O142" s="259" t="n"/>
      <c r="P142" s="269" t="inlineStr">
        <is>
          <t>342 - 10/05/16</t>
        </is>
      </c>
      <c r="Q142" s="47" t="inlineStr">
        <is>
          <t xml:space="preserve">2ª MEDIÇÃO </t>
        </is>
      </c>
      <c r="R142" s="262" t="n">
        <v>50597.79</v>
      </c>
      <c r="S142" s="259" t="n"/>
      <c r="T142" s="268" t="inlineStr">
        <is>
          <t>2015NE01880</t>
        </is>
      </c>
      <c r="U142" s="60" t="inlineStr">
        <is>
          <t>27100</t>
        </is>
      </c>
      <c r="V142" s="60" t="inlineStr">
        <is>
          <t xml:space="preserve">15451106110500000 </t>
        </is>
      </c>
      <c r="W142" s="60" t="inlineStr">
        <is>
          <t>01000000</t>
        </is>
      </c>
      <c r="X142" s="60" t="inlineStr">
        <is>
          <t>44905117</t>
        </is>
      </c>
      <c r="Y142" s="32" t="n"/>
      <c r="Z142" s="86" t="n"/>
      <c r="AA142" s="27" t="n"/>
      <c r="AB142" s="67" t="n"/>
      <c r="AC142" s="67" t="n"/>
      <c r="AD142" s="28" t="n"/>
      <c r="AE142" s="41" t="n"/>
      <c r="AF142" s="42" t="n"/>
      <c r="AG142" s="14" t="n"/>
    </row>
    <row r="143" ht="61.5" customFormat="1" customHeight="1" s="54">
      <c r="A143" s="223" t="n">
        <v>57</v>
      </c>
      <c r="B143" s="46" t="inlineStr">
        <is>
          <t>CONSTRUÇÃO DE ACADEMIA AO AR LIVRE NA COLÔNIA ANTONIO ALEIXO,  LOCALIZADA NA AV. GETÚLIO VARGAS, S/N° PRAÇA ELEVADA DA CAIXA D'ÁGUA - BAIRRO COLÔNIA ANTONIO ALEIXO - MANAUS / AM.</t>
        </is>
      </c>
      <c r="C143" s="46" t="n"/>
      <c r="D143" s="49" t="inlineStr">
        <is>
          <t xml:space="preserve">090/2015 </t>
        </is>
      </c>
      <c r="E143" s="46" t="inlineStr">
        <is>
          <t>SEMINF</t>
        </is>
      </c>
      <c r="F143" s="46" t="inlineStr">
        <is>
          <t>GML CONSTRUÇÕES LTDA - EPP</t>
        </is>
      </c>
      <c r="G143" s="292" t="inlineStr">
        <is>
          <t>RONDINELE DA SILVA BRITO</t>
        </is>
      </c>
      <c r="H143" s="87" t="inlineStr">
        <is>
          <t>015/2016 GSS/SEMINF</t>
        </is>
      </c>
      <c r="I143" s="293" t="n"/>
      <c r="J143" s="265" t="n">
        <v>99994.92999999999</v>
      </c>
      <c r="K143" s="265" t="n"/>
      <c r="L143" s="265" t="n"/>
      <c r="M143" s="284" t="n">
        <v>99994.92999999999</v>
      </c>
      <c r="N143" s="284" t="n"/>
      <c r="O143" s="268" t="n"/>
      <c r="P143" s="269" t="inlineStr">
        <is>
          <t>100 - 08/06/16</t>
        </is>
      </c>
      <c r="Q143" s="47" t="inlineStr">
        <is>
          <t xml:space="preserve">1ª MEDIÇÃO </t>
        </is>
      </c>
      <c r="R143" s="262" t="n">
        <v>42217.95</v>
      </c>
      <c r="S143" s="268">
        <f>J143-R143</f>
        <v/>
      </c>
      <c r="T143" s="269" t="inlineStr">
        <is>
          <t>2015NE01877</t>
        </is>
      </c>
      <c r="U143" s="48" t="inlineStr">
        <is>
          <t>27100</t>
        </is>
      </c>
      <c r="V143" s="48" t="inlineStr">
        <is>
          <t>15451106110500000</t>
        </is>
      </c>
      <c r="W143" s="48" t="inlineStr">
        <is>
          <t>01000000</t>
        </is>
      </c>
      <c r="X143" s="48" t="inlineStr">
        <is>
          <t>44905117</t>
        </is>
      </c>
      <c r="Y143" s="46" t="n">
        <v>60</v>
      </c>
      <c r="Z143" s="46" t="n"/>
      <c r="AA143" s="49">
        <f>SUM(Y143+Z143)</f>
        <v/>
      </c>
      <c r="AB143" s="80" t="n">
        <v>42353</v>
      </c>
      <c r="AC143" s="80" t="n">
        <v>43251</v>
      </c>
      <c r="AD143" s="50" t="n"/>
      <c r="AE143" s="51" t="inlineStr">
        <is>
          <t>2015/17428/17504/00070</t>
        </is>
      </c>
      <c r="AF143" s="52" t="n"/>
      <c r="AG143" s="88" t="n"/>
      <c r="AH143" s="89" t="n"/>
      <c r="AI143" s="89" t="n"/>
      <c r="AJ143" s="89" t="n"/>
      <c r="AK143" s="89" t="n"/>
      <c r="AL143" s="89" t="n"/>
    </row>
    <row r="144" ht="30" customFormat="1" customHeight="1" s="15">
      <c r="A144" s="228" t="n">
        <v>58</v>
      </c>
      <c r="B144" s="7" t="inlineStr">
        <is>
          <t>REFORMA DO CAMPO POLIVALENTE E ÁREA ADMINISTRATIVA DO JAPIIM, LOCALIZADA NA RUA 20, N°61 - BAIRRO JAPIIM - MANAUS / AM.</t>
        </is>
      </c>
      <c r="C144" s="7" t="n"/>
      <c r="D144" s="19" t="inlineStr">
        <is>
          <t>091/2015</t>
        </is>
      </c>
      <c r="E144" s="7" t="inlineStr">
        <is>
          <t>SEMINF</t>
        </is>
      </c>
      <c r="F144" s="7" t="inlineStr">
        <is>
          <t>GML CONSTRUÇÕES LTDA - EPP</t>
        </is>
      </c>
      <c r="G144" s="288" t="inlineStr">
        <is>
          <t>RONDINELE DA SILVA BRITO</t>
        </is>
      </c>
      <c r="H144" s="84" t="inlineStr">
        <is>
          <t>016/2016 GSS/SEMINF</t>
        </is>
      </c>
      <c r="I144" s="289" t="n"/>
      <c r="J144" s="246" t="n">
        <v>221235.8</v>
      </c>
      <c r="K144" s="246" t="n"/>
      <c r="L144" s="246" t="n"/>
      <c r="M144" s="246" t="n">
        <v>221235.8</v>
      </c>
      <c r="N144" s="246" t="n"/>
      <c r="O144" s="249" t="n"/>
      <c r="P144" s="269" t="inlineStr">
        <is>
          <t>097 - 07/03/16</t>
        </is>
      </c>
      <c r="Q144" s="47" t="inlineStr">
        <is>
          <t xml:space="preserve">1ª MEDIÇÃO </t>
        </is>
      </c>
      <c r="R144" s="262" t="n">
        <v>52023.82</v>
      </c>
      <c r="S144" s="249">
        <f>J144-R144-R145-R146</f>
        <v/>
      </c>
      <c r="T144" s="268" t="inlineStr">
        <is>
          <t>2015NE01876</t>
        </is>
      </c>
      <c r="U144" s="60" t="inlineStr">
        <is>
          <t>27100</t>
        </is>
      </c>
      <c r="V144" s="60" t="inlineStr">
        <is>
          <t>15451106122440000</t>
        </is>
      </c>
      <c r="W144" s="60" t="inlineStr">
        <is>
          <t>01000000</t>
        </is>
      </c>
      <c r="X144" s="60" t="inlineStr">
        <is>
          <t>44903916</t>
        </is>
      </c>
      <c r="Y144" s="7" t="n">
        <v>120</v>
      </c>
      <c r="Z144" s="7" t="n"/>
      <c r="AA144" s="19">
        <f>SUM(Y144+Z144)</f>
        <v/>
      </c>
      <c r="AB144" s="65" t="n">
        <v>42353</v>
      </c>
      <c r="AC144" s="65" t="n">
        <v>43403</v>
      </c>
      <c r="AD144" s="20" t="n"/>
      <c r="AE144" s="34" t="inlineStr">
        <is>
          <t>2015/17428/17504/00071</t>
        </is>
      </c>
      <c r="AF144" s="35" t="n"/>
      <c r="AG144" s="14" t="n"/>
    </row>
    <row r="145" ht="30" customFormat="1" customHeight="1" s="15">
      <c r="A145" s="224" t="n"/>
      <c r="B145" s="7" t="inlineStr">
        <is>
          <t>REFORMA DO CAMPO POLIVALENTE E ÁREA ADMINISTRATIVA DO JAPIIM, LOCALIZADA NA RUA 20, N°61 - BAIRRO JAPIIM - MANAUS / AM.</t>
        </is>
      </c>
      <c r="C145" s="7" t="n"/>
      <c r="D145" s="19" t="inlineStr">
        <is>
          <t>091/2015</t>
        </is>
      </c>
      <c r="E145" s="7" t="inlineStr">
        <is>
          <t>SEMINF</t>
        </is>
      </c>
      <c r="F145" s="7" t="inlineStr">
        <is>
          <t>GML CONSTRUÇÕES LTDA - EPP</t>
        </is>
      </c>
      <c r="G145" s="288" t="inlineStr">
        <is>
          <t>RONDINELE DA SILVA BRITO</t>
        </is>
      </c>
      <c r="H145" s="84" t="inlineStr">
        <is>
          <t>016/2016 GSS/SEMINF</t>
        </is>
      </c>
      <c r="I145" s="289" t="n"/>
      <c r="J145" s="246" t="n">
        <v>221235.8</v>
      </c>
      <c r="K145" s="276" t="n"/>
      <c r="L145" s="276" t="n"/>
      <c r="M145" s="276" t="n"/>
      <c r="N145" s="276" t="n"/>
      <c r="O145" s="253" t="n"/>
      <c r="P145" s="269" t="inlineStr">
        <is>
          <t>101 - 11/07/16</t>
        </is>
      </c>
      <c r="Q145" s="47" t="inlineStr">
        <is>
          <t xml:space="preserve">2ª MEDIÇÃO </t>
        </is>
      </c>
      <c r="R145" s="262" t="n">
        <v>54317.92</v>
      </c>
      <c r="S145" s="253" t="n"/>
      <c r="T145" s="268" t="inlineStr">
        <is>
          <t>2015NE01876</t>
        </is>
      </c>
      <c r="U145" s="60" t="inlineStr">
        <is>
          <t>27100</t>
        </is>
      </c>
      <c r="V145" s="60" t="inlineStr">
        <is>
          <t>15451106122440000</t>
        </is>
      </c>
      <c r="W145" s="60" t="inlineStr">
        <is>
          <t>01000000</t>
        </is>
      </c>
      <c r="X145" s="60" t="inlineStr">
        <is>
          <t>44903916</t>
        </is>
      </c>
      <c r="Y145" s="31" t="n"/>
      <c r="Z145" s="31" t="n"/>
      <c r="AA145" s="23" t="n"/>
      <c r="AB145" s="66" t="n"/>
      <c r="AC145" s="66" t="n"/>
      <c r="AD145" s="24" t="n"/>
      <c r="AE145" s="36" t="n"/>
      <c r="AF145" s="37" t="n"/>
      <c r="AG145" s="14" t="n"/>
    </row>
    <row r="146" ht="30" customFormat="1" customHeight="1" s="15">
      <c r="A146" s="227" t="n"/>
      <c r="B146" s="7" t="inlineStr">
        <is>
          <t>REFORMA DO CAMPO POLIVALENTE E ÁREA ADMINISTRATIVA DO JAPIIM, LOCALIZADA NA RUA 20, N°61 - BAIRRO JAPIIM - MANAUS / AM.</t>
        </is>
      </c>
      <c r="C146" s="7" t="n"/>
      <c r="D146" s="19" t="inlineStr">
        <is>
          <t>091/2015</t>
        </is>
      </c>
      <c r="E146" s="7" t="inlineStr">
        <is>
          <t>SEMINF</t>
        </is>
      </c>
      <c r="F146" s="7" t="inlineStr">
        <is>
          <t>GML CONSTRUÇÕES LTDA - EPP</t>
        </is>
      </c>
      <c r="G146" s="288" t="inlineStr">
        <is>
          <t>RONDINELE DA SILVA BRITO</t>
        </is>
      </c>
      <c r="H146" s="84" t="inlineStr">
        <is>
          <t>016/2016 GSS/SEMINF</t>
        </is>
      </c>
      <c r="I146" s="289" t="n"/>
      <c r="J146" s="246" t="n">
        <v>221235.8</v>
      </c>
      <c r="K146" s="277" t="n"/>
      <c r="L146" s="277" t="n"/>
      <c r="M146" s="277" t="n"/>
      <c r="N146" s="277" t="n"/>
      <c r="O146" s="259" t="n"/>
      <c r="P146" s="269" t="inlineStr">
        <is>
          <t>103 - 11/10/16</t>
        </is>
      </c>
      <c r="Q146" s="47" t="inlineStr">
        <is>
          <t xml:space="preserve">3ª MEDIÇÃO </t>
        </is>
      </c>
      <c r="R146" s="262" t="n">
        <v>100000.44</v>
      </c>
      <c r="S146" s="259" t="n"/>
      <c r="T146" s="268" t="inlineStr">
        <is>
          <t>2015NE01876</t>
        </is>
      </c>
      <c r="U146" s="60" t="inlineStr">
        <is>
          <t>27100</t>
        </is>
      </c>
      <c r="V146" s="60" t="inlineStr">
        <is>
          <t>15451106122440000</t>
        </is>
      </c>
      <c r="W146" s="60" t="inlineStr">
        <is>
          <t>01000000</t>
        </is>
      </c>
      <c r="X146" s="60" t="inlineStr">
        <is>
          <t>44903916</t>
        </is>
      </c>
      <c r="Y146" s="32" t="n"/>
      <c r="Z146" s="32" t="n"/>
      <c r="AA146" s="27" t="n"/>
      <c r="AB146" s="67" t="n"/>
      <c r="AC146" s="67" t="n"/>
      <c r="AD146" s="28" t="n"/>
      <c r="AE146" s="41" t="n"/>
      <c r="AF146" s="42" t="n"/>
      <c r="AG146" s="14" t="n"/>
    </row>
    <row r="147" ht="30" customFormat="1" customHeight="1" s="15">
      <c r="A147" s="223" t="n">
        <v>59</v>
      </c>
      <c r="B147" s="7" t="inlineStr">
        <is>
          <t>REFORMA E REVITALIZAÇÃO DA FEIRA DA BETÂNIA, LOCALIZADA NA AV. ADALBERTO VALE S/Nº - BAIRRO BETÂNIA.</t>
        </is>
      </c>
      <c r="C147" s="7" t="n"/>
      <c r="D147" s="19" t="inlineStr">
        <is>
          <t>093/2015</t>
        </is>
      </c>
      <c r="E147" s="7" t="inlineStr">
        <is>
          <t>SEMINF</t>
        </is>
      </c>
      <c r="F147" s="7" t="inlineStr">
        <is>
          <t>CONSTRUTORA JEP CONSTRUÇÃO E PROJETOS CIVIL LTDA - ME.</t>
        </is>
      </c>
      <c r="G147" s="288" t="inlineStr">
        <is>
          <t>ENGº CIVIL FRANCISCO ROMOALDO R. PAULINO</t>
        </is>
      </c>
      <c r="H147" s="84" t="inlineStr">
        <is>
          <t>011/2016</t>
        </is>
      </c>
      <c r="I147" s="289" t="n"/>
      <c r="J147" s="246" t="n">
        <v>279178.03</v>
      </c>
      <c r="K147" s="246" t="n"/>
      <c r="L147" s="246" t="n"/>
      <c r="M147" s="246" t="n">
        <v>279178.03</v>
      </c>
      <c r="N147" s="246" t="n"/>
      <c r="O147" s="249" t="n"/>
      <c r="P147" s="269" t="inlineStr">
        <is>
          <t>183 - 06/04/16</t>
        </is>
      </c>
      <c r="Q147" s="47" t="inlineStr">
        <is>
          <t xml:space="preserve">1ª MEDIÇÃO </t>
        </is>
      </c>
      <c r="R147" s="262" t="n">
        <v>218030.17</v>
      </c>
      <c r="S147" s="249" t="n"/>
      <c r="T147" s="268" t="inlineStr">
        <is>
          <t>2015NE01987</t>
        </is>
      </c>
      <c r="U147" s="60" t="inlineStr">
        <is>
          <t>27100</t>
        </is>
      </c>
      <c r="V147" s="60" t="inlineStr">
        <is>
          <t>15451106122440000</t>
        </is>
      </c>
      <c r="W147" s="60" t="inlineStr">
        <is>
          <t>01000000</t>
        </is>
      </c>
      <c r="X147" s="60" t="inlineStr">
        <is>
          <t>44903995</t>
        </is>
      </c>
      <c r="Y147" s="7" t="n">
        <v>90</v>
      </c>
      <c r="Z147" s="7" t="n"/>
      <c r="AA147" s="19">
        <f>SUM(Y147+Z147)</f>
        <v/>
      </c>
      <c r="AB147" s="65" t="n">
        <v>42373</v>
      </c>
      <c r="AC147" s="65" t="n">
        <v>42462</v>
      </c>
      <c r="AD147" s="20" t="n"/>
      <c r="AE147" s="34" t="inlineStr">
        <is>
          <t>2015/17428/17504/00073</t>
        </is>
      </c>
      <c r="AF147" s="35" t="n"/>
      <c r="AG147" s="14" t="n"/>
    </row>
    <row r="148" ht="30" customFormat="1" customHeight="1" s="15">
      <c r="A148" s="224" t="n"/>
      <c r="B148" s="7" t="inlineStr">
        <is>
          <t>REFORMA E REVITALIZAÇÃO DA FEIRA DA BETÂNIA, LOCALIZADA NA AV. ADALBERTO VALE S/Nº - BAIRRO BETÂNIA.</t>
        </is>
      </c>
      <c r="C148" s="7" t="n"/>
      <c r="D148" s="19" t="inlineStr">
        <is>
          <t>093/2015</t>
        </is>
      </c>
      <c r="E148" s="7" t="inlineStr">
        <is>
          <t>SEMINF</t>
        </is>
      </c>
      <c r="F148" s="7" t="inlineStr">
        <is>
          <t>CONSTRUTORA JEP CONSTRUÇÃO E PROJETOS CIVIL LTDA - ME.</t>
        </is>
      </c>
      <c r="G148" s="288" t="inlineStr">
        <is>
          <t>ENGº CIVIL FRANCISCO ROMOALDO R. PAULINO</t>
        </is>
      </c>
      <c r="H148" s="84" t="inlineStr">
        <is>
          <t>011/2016</t>
        </is>
      </c>
      <c r="I148" s="289" t="n"/>
      <c r="J148" s="246" t="n">
        <v>279178.03</v>
      </c>
      <c r="K148" s="276" t="n"/>
      <c r="L148" s="277" t="n"/>
      <c r="M148" s="277" t="n"/>
      <c r="N148" s="276" t="n"/>
      <c r="O148" s="253" t="n"/>
      <c r="P148" s="269" t="inlineStr">
        <is>
          <t>200 - 20/09/16</t>
        </is>
      </c>
      <c r="Q148" s="47" t="inlineStr">
        <is>
          <t xml:space="preserve">2ª MEDIÇÃO </t>
        </is>
      </c>
      <c r="R148" s="262" t="n">
        <v>61147.86</v>
      </c>
      <c r="S148" s="253" t="n"/>
      <c r="T148" s="268" t="inlineStr">
        <is>
          <t>2015NE01987</t>
        </is>
      </c>
      <c r="U148" s="60" t="inlineStr">
        <is>
          <t>27100</t>
        </is>
      </c>
      <c r="V148" s="60" t="inlineStr">
        <is>
          <t>15451106122440000</t>
        </is>
      </c>
      <c r="W148" s="60" t="inlineStr">
        <is>
          <t>01000000</t>
        </is>
      </c>
      <c r="X148" s="60" t="inlineStr">
        <is>
          <t>44903995</t>
        </is>
      </c>
      <c r="Y148" s="31" t="n"/>
      <c r="Z148" s="31" t="n"/>
      <c r="AA148" s="23" t="n"/>
      <c r="AB148" s="66" t="n"/>
      <c r="AC148" s="66" t="n"/>
      <c r="AD148" s="24" t="n"/>
      <c r="AE148" s="36" t="n"/>
      <c r="AF148" s="37" t="n"/>
      <c r="AG148" s="14" t="n"/>
    </row>
    <row r="149" ht="56.25" customFormat="1" customHeight="1" s="15">
      <c r="A149" s="228" t="n">
        <v>60</v>
      </c>
      <c r="B149" s="7" t="inlineStr">
        <is>
          <t>CONSTRUÇÃO DE ACADEMIA AO AR LIVRE GUSTAVO NASCIMENTO, LOCALIZADO NA AV. TARSILA MENDES COM RUA DOS PAVÕES - COMUNIDADE AUGUSTO NASCIMENTO - BAIRRO NOVA CIDADE - MANAUS / AM.</t>
        </is>
      </c>
      <c r="C149" s="7" t="n"/>
      <c r="D149" s="19" t="inlineStr">
        <is>
          <t xml:space="preserve">094/2015 </t>
        </is>
      </c>
      <c r="E149" s="7" t="inlineStr">
        <is>
          <t>SEMINF</t>
        </is>
      </c>
      <c r="F149" s="7" t="inlineStr">
        <is>
          <t>SIMONETO MULTI SERVIÇOS DE CONSERVAÇÃO E LIMPEZA - LTDA</t>
        </is>
      </c>
      <c r="G149" s="288" t="inlineStr">
        <is>
          <t>ENGº CIVIL RONDINELE DA SILVA BRITO</t>
        </is>
      </c>
      <c r="H149" s="84" t="inlineStr">
        <is>
          <t xml:space="preserve">022/2016 </t>
        </is>
      </c>
      <c r="I149" s="289" t="n"/>
      <c r="J149" s="246" t="n">
        <v>97375</v>
      </c>
      <c r="K149" s="246" t="n"/>
      <c r="L149" s="246" t="n"/>
      <c r="M149" s="246" t="n">
        <v>97375</v>
      </c>
      <c r="N149" s="246" t="n"/>
      <c r="O149" s="249" t="n"/>
      <c r="P149" s="269" t="inlineStr">
        <is>
          <t>028 - 05/02/16</t>
        </is>
      </c>
      <c r="Q149" s="47" t="inlineStr">
        <is>
          <t xml:space="preserve">1ª MEDIÇÃO </t>
        </is>
      </c>
      <c r="R149" s="262" t="n">
        <v>47364.82</v>
      </c>
      <c r="S149" s="249">
        <f>J149-R149-R150</f>
        <v/>
      </c>
      <c r="T149" s="268" t="inlineStr">
        <is>
          <t>2015NE01861</t>
        </is>
      </c>
      <c r="U149" s="60" t="inlineStr">
        <is>
          <t>27100</t>
        </is>
      </c>
      <c r="V149" s="60" t="inlineStr">
        <is>
          <t>15451106110500000</t>
        </is>
      </c>
      <c r="W149" s="60" t="inlineStr">
        <is>
          <t>01000000</t>
        </is>
      </c>
      <c r="X149" s="60" t="inlineStr">
        <is>
          <t>44905117</t>
        </is>
      </c>
      <c r="Y149" s="7" t="n">
        <v>60</v>
      </c>
      <c r="Z149" s="7" t="n"/>
      <c r="AA149" s="19">
        <f>SUM(Y149+Z149)</f>
        <v/>
      </c>
      <c r="AB149" s="65" t="n">
        <v>42359</v>
      </c>
      <c r="AC149" s="65" t="n">
        <v>42487</v>
      </c>
      <c r="AD149" s="20" t="n"/>
      <c r="AE149" s="34" t="inlineStr">
        <is>
          <t>2015/17428/17504/00074</t>
        </is>
      </c>
      <c r="AF149" s="35" t="n"/>
      <c r="AG149" s="14" t="n"/>
    </row>
    <row r="150" ht="58.5" customFormat="1" customHeight="1" s="15">
      <c r="A150" s="227" t="n"/>
      <c r="B150" s="7" t="inlineStr">
        <is>
          <t>CONSTRUÇÃO DE ACADEMIA AO AR LIVRE GUSTAVO NASCIMENTO, LOCALIZADO NA AV. TARSILA MENDES COM RUA DOS PAVÕES - COMUNIDADE AUGUSTO NASCIMENTO - BAIRRO NOVA CIDADE - MANAUS / AM.</t>
        </is>
      </c>
      <c r="C150" s="7" t="n"/>
      <c r="D150" s="19" t="inlineStr">
        <is>
          <t xml:space="preserve">094/2015 </t>
        </is>
      </c>
      <c r="E150" s="7" t="inlineStr">
        <is>
          <t>SEMINF</t>
        </is>
      </c>
      <c r="F150" s="7" t="inlineStr">
        <is>
          <t>SIMONETO MULTI SERVIÇOS DE CONSERVAÇÃO E LIMPEZA - LTDA</t>
        </is>
      </c>
      <c r="G150" s="288" t="inlineStr">
        <is>
          <t>ENGº CIVIL RONDINELE DA SILVA BRITO</t>
        </is>
      </c>
      <c r="H150" s="84" t="inlineStr">
        <is>
          <t xml:space="preserve">022/2016 </t>
        </is>
      </c>
      <c r="I150" s="289" t="n"/>
      <c r="J150" s="246" t="n">
        <v>97375</v>
      </c>
      <c r="K150" s="277" t="n"/>
      <c r="L150" s="277" t="n"/>
      <c r="M150" s="277" t="n"/>
      <c r="N150" s="277" t="n"/>
      <c r="O150" s="259" t="n"/>
      <c r="P150" s="269" t="inlineStr">
        <is>
          <t>031 - 05/05/16</t>
        </is>
      </c>
      <c r="Q150" s="47" t="inlineStr">
        <is>
          <t xml:space="preserve">2ª MEDIÇÃO </t>
        </is>
      </c>
      <c r="R150" s="262" t="n">
        <v>50010.18</v>
      </c>
      <c r="S150" s="259" t="n"/>
      <c r="T150" s="268" t="inlineStr">
        <is>
          <t>2015NE01861</t>
        </is>
      </c>
      <c r="U150" s="60" t="inlineStr">
        <is>
          <t>27100</t>
        </is>
      </c>
      <c r="V150" s="60" t="inlineStr">
        <is>
          <t>15451106110500000</t>
        </is>
      </c>
      <c r="W150" s="60" t="inlineStr">
        <is>
          <t>01000000</t>
        </is>
      </c>
      <c r="X150" s="60" t="inlineStr">
        <is>
          <t>44905117</t>
        </is>
      </c>
      <c r="Y150" s="32" t="n"/>
      <c r="Z150" s="32" t="n"/>
      <c r="AA150" s="27" t="n"/>
      <c r="AB150" s="67" t="n"/>
      <c r="AC150" s="67" t="n"/>
      <c r="AD150" s="28" t="n"/>
      <c r="AE150" s="41" t="n"/>
      <c r="AF150" s="42" t="n"/>
      <c r="AG150" s="14" t="n"/>
    </row>
    <row r="151" ht="45" customFormat="1" customHeight="1" s="15">
      <c r="A151" s="226" t="n">
        <v>61</v>
      </c>
      <c r="B151" s="7" t="inlineStr">
        <is>
          <t>CONSTRUÇÃO DE ACADEMIA AO AR LIVRE DO CONJUNTO VILA DA BARRA, LOCALIZADO NA AV. SAMAÚMA  S/N° - CONJUNTO VILA DA BARRA - BAIRRO CIDADE NOVA - MANAUS / AM.</t>
        </is>
      </c>
      <c r="C151" s="7" t="n"/>
      <c r="D151" s="19" t="inlineStr">
        <is>
          <t>095/2015</t>
        </is>
      </c>
      <c r="E151" s="7" t="inlineStr">
        <is>
          <t>SEMINF</t>
        </is>
      </c>
      <c r="F151" s="7" t="inlineStr">
        <is>
          <t>SIMONETO MULTI SERVIÇOS DE CONSERVAÇÃO E LIMPEZA - LTDA</t>
        </is>
      </c>
      <c r="G151" s="288" t="inlineStr">
        <is>
          <t>ENGº CIVIL RONDINELE DA SILVA BRITO</t>
        </is>
      </c>
      <c r="H151" s="84" t="inlineStr">
        <is>
          <t xml:space="preserve">020/2016 </t>
        </is>
      </c>
      <c r="I151" s="289" t="n"/>
      <c r="J151" s="246" t="n">
        <v>97710.39999999999</v>
      </c>
      <c r="K151" s="246" t="n"/>
      <c r="L151" s="246" t="n"/>
      <c r="M151" s="246" t="n">
        <v>97710.39999999999</v>
      </c>
      <c r="N151" s="246" t="n"/>
      <c r="O151" s="249" t="n"/>
      <c r="P151" s="269" t="inlineStr">
        <is>
          <t>027 - 05/02/16</t>
        </is>
      </c>
      <c r="Q151" s="47" t="inlineStr">
        <is>
          <t xml:space="preserve">1ª MEDIÇÃO </t>
        </is>
      </c>
      <c r="R151" s="262" t="n">
        <v>37951.53</v>
      </c>
      <c r="S151" s="249" t="n"/>
      <c r="T151" s="268" t="inlineStr">
        <is>
          <t>2015NE01799</t>
        </is>
      </c>
      <c r="U151" s="60" t="inlineStr">
        <is>
          <t>27100</t>
        </is>
      </c>
      <c r="V151" s="60" t="inlineStr">
        <is>
          <t>15451106110500000</t>
        </is>
      </c>
      <c r="W151" s="60" t="inlineStr">
        <is>
          <t>01000000</t>
        </is>
      </c>
      <c r="X151" s="60" t="inlineStr">
        <is>
          <t>44905117</t>
        </is>
      </c>
      <c r="Y151" s="7" t="n">
        <v>60</v>
      </c>
      <c r="Z151" s="7" t="n"/>
      <c r="AA151" s="19">
        <f>SUM(Y151+Z151)</f>
        <v/>
      </c>
      <c r="AB151" s="65" t="n">
        <v>42359</v>
      </c>
      <c r="AC151" s="65" t="n">
        <v>42487</v>
      </c>
      <c r="AD151" s="20" t="n"/>
      <c r="AE151" s="34" t="inlineStr">
        <is>
          <t>2015/17428/17504/00075</t>
        </is>
      </c>
      <c r="AF151" s="35" t="n"/>
      <c r="AG151" s="14" t="n"/>
    </row>
    <row r="152" ht="50.25" customFormat="1" customHeight="1" s="15">
      <c r="A152" s="227" t="n"/>
      <c r="B152" s="7" t="inlineStr">
        <is>
          <t>CONSTRUÇÃO DE ACADEMIA AO AR LIVRE DO CONJUNTO VILA DA BARRA, LOCALIZADO NA AV. SAMAÚMA  S/N° - CONJUNTO VILA DA BARRA - BAIRRO CIDADE NOVA - MANAUS / AM.</t>
        </is>
      </c>
      <c r="C152" s="7" t="n"/>
      <c r="D152" s="19" t="inlineStr">
        <is>
          <t>095/2015</t>
        </is>
      </c>
      <c r="E152" s="7" t="inlineStr">
        <is>
          <t>SEMINF</t>
        </is>
      </c>
      <c r="F152" s="7" t="inlineStr">
        <is>
          <t>SIMONETO MULTI SERVIÇOS DE CONSERVAÇÃO E LIMPEZA - LTDA</t>
        </is>
      </c>
      <c r="G152" s="288" t="inlineStr">
        <is>
          <t>ENGº CIVIL RONDINELE DA SILVA BRITO</t>
        </is>
      </c>
      <c r="H152" s="84" t="inlineStr">
        <is>
          <t xml:space="preserve">020/2016 </t>
        </is>
      </c>
      <c r="I152" s="289" t="n"/>
      <c r="J152" s="246" t="n">
        <v>97710.39999999999</v>
      </c>
      <c r="K152" s="277" t="n"/>
      <c r="L152" s="277" t="n"/>
      <c r="M152" s="277" t="n"/>
      <c r="N152" s="277" t="n"/>
      <c r="O152" s="259" t="n"/>
      <c r="P152" s="269" t="inlineStr">
        <is>
          <t>032 - 05/05/16</t>
        </is>
      </c>
      <c r="Q152" s="47" t="inlineStr">
        <is>
          <t xml:space="preserve">2ª MEDIÇÃO </t>
        </is>
      </c>
      <c r="R152" s="262" t="n">
        <v>59758.87</v>
      </c>
      <c r="S152" s="259" t="n"/>
      <c r="T152" s="268" t="inlineStr">
        <is>
          <t>2015NE01799</t>
        </is>
      </c>
      <c r="U152" s="60" t="inlineStr">
        <is>
          <t>27100</t>
        </is>
      </c>
      <c r="V152" s="60" t="inlineStr">
        <is>
          <t>15451106110500000</t>
        </is>
      </c>
      <c r="W152" s="60" t="inlineStr">
        <is>
          <t>01000000</t>
        </is>
      </c>
      <c r="X152" s="60" t="inlineStr">
        <is>
          <t>44905117</t>
        </is>
      </c>
      <c r="Y152" s="32" t="n"/>
      <c r="Z152" s="32" t="n"/>
      <c r="AA152" s="27" t="n"/>
      <c r="AB152" s="67" t="n"/>
      <c r="AC152" s="67" t="n"/>
      <c r="AD152" s="28" t="n"/>
      <c r="AE152" s="41" t="n"/>
      <c r="AF152" s="42" t="n"/>
      <c r="AG152" s="14" t="n"/>
    </row>
    <row r="153" ht="83.25" customFormat="1" customHeight="1" s="15">
      <c r="A153" s="75" t="n">
        <v>62</v>
      </c>
      <c r="B153" s="69" t="inlineStr">
        <is>
          <t>REFORMA E ADEQUAÇÃO DA MINI VILA OLÍMPICA DO BAIRRO SANTO ANTÔNIO, LOCALIZADA NA AV. LUIZ CAMÕES - BAIRRO SANTO ANTONIO.</t>
        </is>
      </c>
      <c r="C153" s="69" t="n"/>
      <c r="D153" s="70" t="inlineStr">
        <is>
          <t>097/2015</t>
        </is>
      </c>
      <c r="E153" s="69" t="n"/>
      <c r="F153" s="69" t="n"/>
      <c r="G153" s="286" t="n"/>
      <c r="H153" s="286" t="n"/>
      <c r="I153" s="287" t="n"/>
      <c r="J153" s="279" t="n"/>
      <c r="K153" s="279" t="n"/>
      <c r="L153" s="279" t="n"/>
      <c r="M153" s="279" t="n"/>
      <c r="N153" s="279" t="n"/>
      <c r="O153" s="280">
        <f>SUM(M153-N153)</f>
        <v/>
      </c>
      <c r="P153" s="280" t="n"/>
      <c r="Q153" s="70" t="n"/>
      <c r="R153" s="281" t="n"/>
      <c r="S153" s="280">
        <f>SUM(J153+L153-M153+N153)</f>
        <v/>
      </c>
      <c r="T153" s="280" t="n"/>
      <c r="U153" s="280" t="n"/>
      <c r="V153" s="280" t="n"/>
      <c r="W153" s="280" t="n"/>
      <c r="X153" s="280" t="n"/>
      <c r="Y153" s="69" t="n"/>
      <c r="Z153" s="69" t="n"/>
      <c r="AA153" s="70">
        <f>SUM(Y153+Z153)</f>
        <v/>
      </c>
      <c r="AB153" s="71" t="n"/>
      <c r="AC153" s="71" t="n"/>
      <c r="AD153" s="72" t="n"/>
      <c r="AE153" s="69" t="n"/>
      <c r="AF153" s="79" t="n"/>
      <c r="AG153" s="14" t="n"/>
    </row>
    <row r="154" ht="30" customFormat="1" customHeight="1" s="15">
      <c r="A154" s="223" t="n">
        <v>63</v>
      </c>
      <c r="B154" s="7" t="inlineStr">
        <is>
          <t>CONSTRUÇÃO DO COMPLEXO DESPORTIVO DO SÃO JOSÉ OPERÁRIO, LOCALIZADO NA AV. AUTAZ MIRIM COM A RUA I - BAIRRO SÃO JOSÉ OPERÁRIO - MANAUS/ AM.</t>
        </is>
      </c>
      <c r="C154" s="7" t="n"/>
      <c r="D154" s="19" t="inlineStr">
        <is>
          <t>098/2015</t>
        </is>
      </c>
      <c r="E154" s="7" t="inlineStr">
        <is>
          <t>SEMINF</t>
        </is>
      </c>
      <c r="F154" s="7" t="inlineStr">
        <is>
          <t>CONSTRUBAN SERVIÇOS E CONSTRUÇÕES LTDA.</t>
        </is>
      </c>
      <c r="G154" s="288" t="inlineStr">
        <is>
          <t>ANTONIO CARLOS OLIVEIRA COELHO</t>
        </is>
      </c>
      <c r="H154" s="288" t="inlineStr">
        <is>
          <t>014/2016</t>
        </is>
      </c>
      <c r="I154" s="289" t="n"/>
      <c r="J154" s="246" t="n">
        <v>1815363.01</v>
      </c>
      <c r="K154" s="246" t="n"/>
      <c r="L154" s="246" t="n"/>
      <c r="M154" s="262" t="n">
        <v>50000</v>
      </c>
      <c r="N154" s="262" t="n"/>
      <c r="O154" s="250" t="n"/>
      <c r="P154" s="250" t="n"/>
      <c r="Q154" s="10" t="n"/>
      <c r="R154" s="294" t="n"/>
      <c r="S154" s="249">
        <f>J154+#REF!+#REF!-#REF!-#REF!-#REF!-#REF!-#REF!-#REF!-#REF!</f>
        <v/>
      </c>
      <c r="T154" s="269" t="inlineStr">
        <is>
          <t>2015NE02271</t>
        </is>
      </c>
      <c r="U154" s="48" t="inlineStr">
        <is>
          <t>56900</t>
        </is>
      </c>
      <c r="V154" s="48" t="inlineStr">
        <is>
          <t xml:space="preserve">15451107040470000 </t>
        </is>
      </c>
      <c r="W154" s="48" t="inlineStr">
        <is>
          <t>06100000</t>
        </is>
      </c>
      <c r="X154" s="48" t="inlineStr">
        <is>
          <t>44905110</t>
        </is>
      </c>
      <c r="Y154" s="7" t="n">
        <v>180</v>
      </c>
      <c r="Z154" s="7" t="n"/>
      <c r="AA154" s="19">
        <f>SUM(Y154+Z154)</f>
        <v/>
      </c>
      <c r="AB154" s="65" t="n">
        <v>42373</v>
      </c>
      <c r="AC154" s="65" t="n">
        <v>42911</v>
      </c>
      <c r="AD154" s="20" t="n"/>
      <c r="AE154" s="34" t="inlineStr">
        <is>
          <t>2015/17428/17504/00078</t>
        </is>
      </c>
      <c r="AF154" s="35" t="n"/>
      <c r="AG154" s="14" t="n"/>
    </row>
    <row r="155" ht="30" customFormat="1" customHeight="1" s="15">
      <c r="A155" s="224" t="n"/>
      <c r="B155" s="7" t="inlineStr">
        <is>
          <t>CONSTRUÇÃO DO COMPLEXO DESPORTIVO DO SÃO JOSÉ OPERÁRIO, LOCALIZADO NA AV. AUTAZ MIRIM COM A RUA I - BAIRRO SÃO JOSÉ OPERÁRIO - MANAUS/ AM.</t>
        </is>
      </c>
      <c r="C155" s="7" t="n"/>
      <c r="D155" s="19" t="inlineStr">
        <is>
          <t>098/2015</t>
        </is>
      </c>
      <c r="E155" s="7" t="inlineStr">
        <is>
          <t>SEMINF</t>
        </is>
      </c>
      <c r="F155" s="7" t="inlineStr">
        <is>
          <t>CONSTRUBAN SERVIÇOS E CONSTRUÇÕES LTDA.</t>
        </is>
      </c>
      <c r="G155" s="288" t="inlineStr">
        <is>
          <t>ANTONIO CARLOS OLIVEIRA COELHO</t>
        </is>
      </c>
      <c r="H155" s="288" t="inlineStr">
        <is>
          <t>014/2016</t>
        </is>
      </c>
      <c r="I155" s="289" t="n"/>
      <c r="J155" s="246" t="n">
        <v>1815363.01</v>
      </c>
      <c r="K155" s="276" t="n"/>
      <c r="L155" s="276" t="n"/>
      <c r="M155" s="262" t="n"/>
      <c r="N155" s="262" t="n">
        <v>50000</v>
      </c>
      <c r="O155" s="250" t="n"/>
      <c r="P155" s="250" t="n"/>
      <c r="Q155" s="10" t="n"/>
      <c r="R155" s="294" t="n"/>
      <c r="S155" s="253" t="n"/>
      <c r="T155" s="269" t="inlineStr">
        <is>
          <t>2015NE02312</t>
        </is>
      </c>
      <c r="U155" s="48" t="inlineStr">
        <is>
          <t>56900</t>
        </is>
      </c>
      <c r="V155" s="48" t="inlineStr">
        <is>
          <t xml:space="preserve">15451107040470000 </t>
        </is>
      </c>
      <c r="W155" s="48" t="inlineStr">
        <is>
          <t>06100000</t>
        </is>
      </c>
      <c r="X155" s="48" t="inlineStr">
        <is>
          <t>44905110</t>
        </is>
      </c>
      <c r="Y155" s="31" t="n"/>
      <c r="Z155" s="31" t="n"/>
      <c r="AA155" s="23" t="n"/>
      <c r="AB155" s="66" t="n"/>
      <c r="AC155" s="66" t="n"/>
      <c r="AD155" s="24" t="n"/>
      <c r="AE155" s="36" t="n"/>
      <c r="AF155" s="37" t="n"/>
      <c r="AG155" s="14" t="n"/>
    </row>
    <row r="156" ht="102" customFormat="1" customHeight="1" s="15">
      <c r="A156" s="243" t="n">
        <v>64</v>
      </c>
      <c r="B156" s="91" t="inlineStr">
        <is>
          <t>CONSTRUÇÃO DA PASSARELA NO TRECHO ENTRE A VIA MARCONI E O CARREFOUR (SUBSTITUIÇÃO), LOCALIZADA NA TRAVESSA PLÍNIO COELHO / AV. DJALMA BATISTA EM FRENTE AO CARREFOUR - FLORES.</t>
        </is>
      </c>
      <c r="C156" s="91" t="inlineStr">
        <is>
          <t>TRAVESSA PLÍNIO COELHO / AV. DJALMA BATISTA EM FRENTE AO CARREFOUR - FLORES.</t>
        </is>
      </c>
      <c r="D156" s="91" t="inlineStr">
        <is>
          <t>002/2014</t>
        </is>
      </c>
      <c r="E156" s="91" t="inlineStr">
        <is>
          <t>SEMINF</t>
        </is>
      </c>
      <c r="F156" s="91" t="inlineStr">
        <is>
          <t xml:space="preserve">RENNAND DE AGUIAR MELO </t>
        </is>
      </c>
      <c r="G156" s="91" t="inlineStr">
        <is>
          <t>ENG.° CIVIL FRANCISCO JOSÉ DA COSTA</t>
        </is>
      </c>
      <c r="H156" s="91" t="inlineStr">
        <is>
          <t>020/2014</t>
        </is>
      </c>
      <c r="I156" s="92" t="n"/>
      <c r="J156" s="92" t="n"/>
      <c r="K156" s="92" t="n"/>
      <c r="L156" s="295" t="n"/>
      <c r="M156" s="295" t="n"/>
      <c r="N156" s="93" t="n"/>
      <c r="O156" s="91" t="n"/>
      <c r="Q156" s="296" t="n"/>
      <c r="R156" s="297" t="n"/>
      <c r="S156" s="297" t="n"/>
      <c r="T156" s="298" t="n"/>
      <c r="U156" s="298" t="n"/>
      <c r="V156" s="298" t="n"/>
      <c r="W156" s="299" t="n"/>
      <c r="X156" s="299" t="n"/>
      <c r="Y156" s="94" t="n"/>
      <c r="Z156" s="298" t="n"/>
      <c r="AA156" s="300" t="n"/>
      <c r="AB156" s="299" t="n"/>
      <c r="AC156" s="95" t="n"/>
      <c r="AD156" s="95" t="n"/>
      <c r="AE156" s="95" t="n"/>
      <c r="AF156" s="95" t="n"/>
      <c r="AG156" s="14" t="n"/>
      <c r="AH156" s="91" t="n"/>
    </row>
    <row r="157" ht="127.5" customFormat="1" customHeight="1" s="15">
      <c r="A157" s="243" t="n">
        <v>65</v>
      </c>
      <c r="B157" s="91" t="inlineStr">
        <is>
          <t>SERVIÇOS DE ENGENHARIA DE INTERESSE COMUM, POR MEIO DA EXECUÇÃO DE OBRAS DE RECUPERAÇÃO E REVITALIZAÇÃO DE LOGRADOUROS PÚBLICOS DE MODAIS DE TRANSPORTE ALTERNATIVO - 4,5KM DA AV. CORONEL TEIXEIRA, EM MANAUS / AM.</t>
        </is>
      </c>
      <c r="C157" s="91" t="inlineStr">
        <is>
          <t>AV. CORONEL TEIXEIRA, EM MANAUS / AM.</t>
        </is>
      </c>
      <c r="D157" s="91" t="inlineStr">
        <is>
          <t xml:space="preserve">TERMO DE CONVÊNIO N° 1312200 </t>
        </is>
      </c>
      <c r="E157" s="91" t="inlineStr">
        <is>
          <t>SEMINF</t>
        </is>
      </c>
      <c r="F157" s="91" t="inlineStr">
        <is>
          <t>DEPARTAMENTO DE ENG.ª E CONSTRUÇÃO COMANDO DO EXERCITO - 6º BATALHÃO DE ENG.ª DE CONSTRUÇÃO</t>
        </is>
      </c>
      <c r="G157" s="91" t="inlineStr">
        <is>
          <t>ENG.º CIVIS FRANCISCO JOSÉ DA COSTA OU ROBERTO GUIMARÃES BICHARA OU JOSÉ LUIZ DE ALMEIDA</t>
        </is>
      </c>
      <c r="H157" s="91" t="n"/>
      <c r="I157" s="92" t="n"/>
      <c r="J157" s="92" t="n"/>
      <c r="K157" s="92" t="n"/>
      <c r="L157" s="295" t="n"/>
      <c r="M157" s="295" t="n"/>
      <c r="N157" s="93" t="n"/>
      <c r="O157" s="91" t="n"/>
      <c r="Q157" s="296" t="n"/>
      <c r="R157" s="297" t="n"/>
      <c r="S157" s="297" t="n"/>
      <c r="T157" s="298" t="n"/>
      <c r="U157" s="298" t="n"/>
      <c r="V157" s="298" t="n"/>
      <c r="W157" s="299" t="n"/>
      <c r="X157" s="299" t="n"/>
      <c r="Y157" s="94" t="n"/>
      <c r="Z157" s="298" t="n"/>
      <c r="AA157" s="300" t="n"/>
      <c r="AB157" s="299" t="n"/>
      <c r="AC157" s="95" t="n"/>
      <c r="AD157" s="95" t="n"/>
      <c r="AE157" s="95" t="n"/>
      <c r="AF157" s="95" t="n"/>
      <c r="AG157" s="14" t="n"/>
      <c r="AH157" s="91" t="n"/>
    </row>
    <row r="158" ht="76.5" customFormat="1" customHeight="1" s="45">
      <c r="A158" s="243" t="n">
        <v>66</v>
      </c>
      <c r="B158" s="91" t="inlineStr">
        <is>
          <t>REFORMA E AMPLIAÇÃO DO CENTRO POP, LOCALIZADO A RUA DA LEGIÃO, Nº 482 - BAIRRO MATINHA, EM MANAUS AM.</t>
        </is>
      </c>
      <c r="C158" s="91" t="inlineStr">
        <is>
          <t>RUA DA LEGIÃO, Nº 482 - BAIRRO MATINHA, EM MANAUS AM.</t>
        </is>
      </c>
      <c r="D158" s="91" t="inlineStr">
        <is>
          <t>003/2014</t>
        </is>
      </c>
      <c r="E158" s="91" t="inlineStr">
        <is>
          <t>SEMINF</t>
        </is>
      </c>
      <c r="F158" s="91" t="inlineStr">
        <is>
          <t>MCS SERVIÇOS EM TECNOLOGIA E CONSTRUÇÃO LTDA - EPP.</t>
        </is>
      </c>
      <c r="G158" s="91" t="inlineStr">
        <is>
          <t>ENGº CIVIS DOUGLAS DA COSTA MICHELE OU CLAUDIONILDO TELES BATALHA</t>
        </is>
      </c>
      <c r="H158" s="91" t="inlineStr">
        <is>
          <t>031/2014 - SEMINF / GSS.</t>
        </is>
      </c>
      <c r="I158" s="92" t="n"/>
      <c r="J158" s="92" t="n"/>
      <c r="K158" s="92" t="n"/>
      <c r="L158" s="295" t="n"/>
      <c r="M158" s="295" t="n"/>
      <c r="N158" s="93" t="n"/>
      <c r="O158" s="91" t="n"/>
      <c r="Q158" s="296" t="n"/>
      <c r="R158" s="297" t="n"/>
      <c r="S158" s="297" t="n"/>
      <c r="T158" s="298" t="n"/>
      <c r="U158" s="298" t="n"/>
      <c r="V158" s="298" t="n"/>
      <c r="W158" s="299" t="n"/>
      <c r="X158" s="299" t="n"/>
      <c r="Y158" s="94" t="n"/>
      <c r="Z158" s="298" t="n"/>
      <c r="AA158" s="300" t="n"/>
      <c r="AB158" s="299" t="n"/>
      <c r="AC158" s="95" t="n"/>
      <c r="AD158" s="95" t="n"/>
      <c r="AE158" s="95" t="n"/>
      <c r="AF158" s="95" t="n"/>
      <c r="AG158" s="14" t="n"/>
      <c r="AH158" s="91" t="n"/>
    </row>
    <row r="159" ht="131.25" customFormat="1" customHeight="1" s="15">
      <c r="A159" s="230" t="n">
        <v>67</v>
      </c>
      <c r="B159" s="96" t="inlineStr">
        <is>
          <t>SERVIÇOS DE ELABORAÇÃO DE PROJETOS BÁSICO E EXECUTIVO DE PONTES.</t>
        </is>
      </c>
      <c r="C159" s="96" t="n"/>
      <c r="D159" s="96" t="inlineStr">
        <is>
          <t>006/2014</t>
        </is>
      </c>
      <c r="E159" s="96" t="inlineStr">
        <is>
          <t>SEMINF</t>
        </is>
      </c>
      <c r="F159" s="96" t="inlineStr">
        <is>
          <t>LAGHI ENGENHARIA LTDA.</t>
        </is>
      </c>
      <c r="G159" s="96" t="inlineStr">
        <is>
          <t>ENGº CIVIL EDMILSON PINHEIRO LEÃO</t>
        </is>
      </c>
      <c r="H159" s="96" t="inlineStr">
        <is>
          <t>042/2014 - SEMINF/GSS</t>
        </is>
      </c>
      <c r="I159" s="246" t="n">
        <v>0</v>
      </c>
      <c r="J159" s="247" t="n">
        <v>689340.5600000001</v>
      </c>
      <c r="K159" s="252" t="n"/>
      <c r="L159" s="301" t="n"/>
      <c r="M159" s="97" t="n">
        <v>187513.64</v>
      </c>
      <c r="N159" s="267" t="n"/>
      <c r="O159" s="302" t="n"/>
      <c r="P159" s="302" t="inlineStr">
        <is>
          <t>NFS-E 727/2014</t>
        </is>
      </c>
      <c r="Q159" s="303" t="inlineStr">
        <is>
          <t>3ª MEDIÇÃO</t>
        </is>
      </c>
      <c r="R159" s="304" t="n">
        <v>187513.64</v>
      </c>
      <c r="S159" s="305" t="n"/>
      <c r="T159" s="302" t="inlineStr">
        <is>
          <t>2015NE0780</t>
        </is>
      </c>
      <c r="U159" s="98" t="inlineStr">
        <is>
          <t xml:space="preserve">27100 - SECRETARIA MUNICIPAL DE INFRAESTRUTURA           </t>
        </is>
      </c>
      <c r="V159" s="98" t="inlineStr">
        <is>
          <t>15451106023980000 - CONSERVAÇÃO DO SISTEMA VIÁRIO E DEMAIS OBRAS COMPLEMENTARES DA ÁREA PERIFÉRICA DA CIDADE DE MANAUS</t>
        </is>
      </c>
      <c r="W159" s="98" t="inlineStr">
        <is>
          <t>01000000 - Recursos Ordinários</t>
        </is>
      </c>
      <c r="X159" s="98" t="inlineStr">
        <is>
          <t>44909201 - Despesas De Exercicios Anteriores</t>
        </is>
      </c>
      <c r="AE159" s="96" t="inlineStr">
        <is>
          <t>2014/11217/16808/00011</t>
        </is>
      </c>
      <c r="AG159" s="14" t="n"/>
    </row>
    <row r="160" ht="131.25" customFormat="1" customHeight="1" s="15">
      <c r="A160" s="243" t="n">
        <v>68</v>
      </c>
      <c r="B160" s="96" t="inlineStr">
        <is>
          <t>REVITALIZAÇÃO E ADAPTAÇÃO DA GALERIA ESPÍTIRO SANTO, EM MANAUS-AM.</t>
        </is>
      </c>
      <c r="C160" s="96" t="inlineStr">
        <is>
          <t>Manaus/AM</t>
        </is>
      </c>
      <c r="D160" s="96" t="inlineStr">
        <is>
          <t>011/2014</t>
        </is>
      </c>
      <c r="E160" s="96" t="inlineStr">
        <is>
          <t>SEMINF</t>
        </is>
      </c>
      <c r="F160" s="96" t="inlineStr">
        <is>
          <t>METACON CONSTRUÇÕES MONTAGENS E COMÉRCIO LTDA</t>
        </is>
      </c>
      <c r="G160" s="96" t="inlineStr">
        <is>
          <t>HILLACE MOTTA LOPES OU JOSÉ AUGUSTO CARVALHO SENA OU EFRAIN COSTA DE ARAGÃO</t>
        </is>
      </c>
      <c r="H160" s="96" t="inlineStr">
        <is>
          <t>052/2014-GSS</t>
        </is>
      </c>
      <c r="I160" s="246" t="n"/>
      <c r="J160" s="247" t="n">
        <v>5652960.77</v>
      </c>
      <c r="K160" s="252" t="n"/>
      <c r="L160" s="267" t="n"/>
      <c r="M160" s="266" t="n">
        <v>985339.4</v>
      </c>
      <c r="N160" s="267" t="n"/>
      <c r="O160" s="267" t="n"/>
      <c r="P160" s="267" t="inlineStr">
        <is>
          <t>NFS-e nº 98</t>
        </is>
      </c>
      <c r="Q160" s="267" t="inlineStr">
        <is>
          <t>4ª medição</t>
        </is>
      </c>
      <c r="R160" s="267" t="n">
        <v>548227.48</v>
      </c>
      <c r="S160" s="271" t="n"/>
      <c r="T160" s="266" t="inlineStr">
        <is>
          <t>2015NE110</t>
        </is>
      </c>
      <c r="U160" s="98" t="inlineStr">
        <is>
          <t>21900 - FUNDO MUNICIPAL DE FOMENTO À MICRO E PEQUENA EMPRESA</t>
        </is>
      </c>
      <c r="V160" s="98" t="inlineStr">
        <is>
          <t>23334104711590000 - IMPLANTAÇÃO DE CENTROS DE COMÉRCIO POPULAR NA ZONA URBANA DO MUNICÍPIO DE MANAUS</t>
        </is>
      </c>
      <c r="W160" s="98" t="inlineStr">
        <is>
          <t>06100000 - Arrec. Propria dos Fundos Administração Indireta(exc.Conv.) Exc.Anterior</t>
        </is>
      </c>
      <c r="X160" s="98" t="inlineStr">
        <is>
          <t>44905193 - Reformas, Benfeitorias Ou Melhoria</t>
        </is>
      </c>
      <c r="AE160" s="96" t="inlineStr">
        <is>
          <t xml:space="preserve"> 2014/17428/17504/00005</t>
        </is>
      </c>
      <c r="AG160" s="14" t="n"/>
    </row>
    <row r="161" ht="131.25" customFormat="1" customHeight="1" s="15">
      <c r="A161" s="244" t="n"/>
      <c r="B161" s="96" t="inlineStr">
        <is>
          <t>REVITALIZAÇÃO E ADAPTAÇÃO DA GALERIA ESPÍTIRO SANTO, EM MANAUS-AM.</t>
        </is>
      </c>
      <c r="C161" s="96" t="inlineStr">
        <is>
          <t>Manaus/AM</t>
        </is>
      </c>
      <c r="D161" s="96" t="inlineStr">
        <is>
          <t>011/2014</t>
        </is>
      </c>
      <c r="E161" s="96" t="inlineStr">
        <is>
          <t>SEMINF</t>
        </is>
      </c>
      <c r="F161" s="96" t="inlineStr">
        <is>
          <t>METACON CONSTRUÇÕES MONTAGENS E COMÉRCIO LTDA</t>
        </is>
      </c>
      <c r="G161" s="96" t="inlineStr">
        <is>
          <t>HILLACE MOTTA LOPES OU JOSÉ AUGUSTO CARVALHO SENA OU EFRAIN COSTA DE ARAGÃO</t>
        </is>
      </c>
      <c r="H161" s="96" t="inlineStr">
        <is>
          <t>052/2014-GSS</t>
        </is>
      </c>
      <c r="I161" s="246" t="n"/>
      <c r="J161" s="247" t="n">
        <v>5652960.77</v>
      </c>
      <c r="K161" s="252" t="n"/>
      <c r="L161" s="267" t="n"/>
      <c r="M161" s="274" t="n"/>
      <c r="N161" s="267" t="n"/>
      <c r="O161" s="267" t="n"/>
      <c r="P161" s="267" t="inlineStr">
        <is>
          <t>NFS-e nº 102</t>
        </is>
      </c>
      <c r="Q161" s="267" t="inlineStr">
        <is>
          <t>5ª medição</t>
        </is>
      </c>
      <c r="R161" s="267" t="n">
        <v>437111.92</v>
      </c>
      <c r="S161" s="271" t="n"/>
      <c r="T161" s="266" t="inlineStr">
        <is>
          <t>2015NE110</t>
        </is>
      </c>
      <c r="U161" s="98" t="inlineStr">
        <is>
          <t>21900 - FUNDO MUNICIPAL DE FOMENTO À MICRO E PEQUENA EMPRESA</t>
        </is>
      </c>
      <c r="V161" s="98" t="inlineStr">
        <is>
          <t>23334104711590000 - IMPLANTAÇÃO DE CENTROS DE COMÉRCIO POPULAR NA ZONA URBANA DO MUNICÍPIO DE MANAUS</t>
        </is>
      </c>
      <c r="W161" s="98" t="inlineStr">
        <is>
          <t>06100000 - Arrec. Propria dos Fundos Administração Indireta(exc.Conv.) Exc.Anterior</t>
        </is>
      </c>
      <c r="X161" s="98" t="inlineStr">
        <is>
          <t>44905193 - Reformas, Benfeitorias Ou Melhoria</t>
        </is>
      </c>
      <c r="AE161" s="96" t="inlineStr">
        <is>
          <t xml:space="preserve"> 2014/17428/17504/00005</t>
        </is>
      </c>
      <c r="AG161" s="14" t="n"/>
    </row>
    <row r="162" ht="131.25" customFormat="1" customHeight="1" s="15">
      <c r="A162" s="243" t="n">
        <v>69</v>
      </c>
      <c r="B162" s="96" t="inlineStr">
        <is>
          <t>INTERLIGAÇÃO VIÁRIA PONTE SOBRE O IGARAPÉ DO GIGANTE, LOCAL ALAMEDA JAPÃO E ACESSO A AVENIDA THALES LOUREIRO, EM MANAUS-AM.</t>
        </is>
      </c>
      <c r="C162" s="96" t="inlineStr">
        <is>
          <t>ALAMEDA JAPÃO E ACESSO A AVENIDA THALES LOUREIRO, EM MANAUS-AM.</t>
        </is>
      </c>
      <c r="D162" s="96" t="inlineStr">
        <is>
          <t>014/2014</t>
        </is>
      </c>
      <c r="E162" s="96" t="inlineStr">
        <is>
          <t>SEMINF</t>
        </is>
      </c>
      <c r="F162" s="96" t="inlineStr">
        <is>
          <t>J. NASSER ENGENHARIA LTDA.</t>
        </is>
      </c>
      <c r="G162" s="96" t="inlineStr">
        <is>
          <t xml:space="preserve">ENGº CIVIS EDMILSON PINHEIRO LEÃO E TABAJARA RAMOS DIAS FERREIRA JUNIOR </t>
        </is>
      </c>
      <c r="H162" s="96" t="inlineStr">
        <is>
          <t>060/2014 - GSS</t>
        </is>
      </c>
      <c r="I162" s="246" t="n"/>
      <c r="J162" s="247" t="n">
        <v>9481527.15</v>
      </c>
      <c r="K162" s="252" t="n"/>
      <c r="L162" s="267" t="n"/>
      <c r="M162" s="306" t="n">
        <v>981830.8</v>
      </c>
      <c r="N162" s="307" t="n">
        <v>29454.91</v>
      </c>
      <c r="O162" s="302" t="n"/>
      <c r="P162" s="302" t="n"/>
      <c r="Q162" s="303" t="inlineStr">
        <is>
          <t>ANULAÇÃO PARCIAL- NE.565/15</t>
        </is>
      </c>
      <c r="R162" s="308" t="n"/>
      <c r="S162" s="305" t="n"/>
      <c r="T162" s="309" t="inlineStr">
        <is>
          <t>2015NE536</t>
        </is>
      </c>
      <c r="U162" s="98" t="inlineStr">
        <is>
          <t xml:space="preserve">27100 - SECRETARIA MUNICIPAL DE INFRAESTRUTURA           </t>
        </is>
      </c>
      <c r="V162" s="98" t="inlineStr">
        <is>
          <t>15451106110880000 - REVITALIZAÇÃO DA PONTA NEGRA</t>
        </is>
      </c>
      <c r="W162" s="98" t="inlineStr">
        <is>
          <t>02910264 - PRODETUR NACIONAL MANAUS/CAF</t>
        </is>
      </c>
      <c r="X162" s="98" t="inlineStr">
        <is>
          <t>44909201 - Despesas De Exercicios Anteriores</t>
        </is>
      </c>
      <c r="AE162" s="96" t="inlineStr">
        <is>
          <t>2014/17428/17504/00007</t>
        </is>
      </c>
      <c r="AG162" s="14" t="n"/>
    </row>
    <row r="163" ht="131.25" customFormat="1" customHeight="1" s="15">
      <c r="A163" s="244" t="n"/>
      <c r="B163" s="96" t="inlineStr">
        <is>
          <t>INTERLIGAÇÃO VIÁRIA PONTE SOBRE O IGARAPÉ DO GIGANTE, LOCAL ALAMEDA JAPÃO E ACESSO A AVENIDA THALES LOUREIRO, EM MANAUS-AM.</t>
        </is>
      </c>
      <c r="C163" s="96" t="inlineStr">
        <is>
          <t>ALAMEDA JAPÃO E ACESSO A AVENIDA THALES LOUREIRO, EM MANAUS-AM.</t>
        </is>
      </c>
      <c r="D163" s="96" t="inlineStr">
        <is>
          <t>014/2014</t>
        </is>
      </c>
      <c r="E163" s="96" t="inlineStr">
        <is>
          <t>SEMINF</t>
        </is>
      </c>
      <c r="F163" s="96" t="inlineStr">
        <is>
          <t>J. NASSER ENGENHARIA LTDA.</t>
        </is>
      </c>
      <c r="G163" s="96" t="inlineStr">
        <is>
          <t xml:space="preserve">ENGº CIVIS EDMILSON PINHEIRO LEÃO E TABAJARA RAMOS DIAS FERREIRA JUNIOR </t>
        </is>
      </c>
      <c r="H163" s="96" t="inlineStr">
        <is>
          <t>060/2014 - GSS</t>
        </is>
      </c>
      <c r="I163" s="246" t="n"/>
      <c r="J163" s="247" t="n">
        <v>9481527.15</v>
      </c>
      <c r="K163" s="252" t="n"/>
      <c r="L163" s="267" t="n"/>
      <c r="M163" s="310" t="n"/>
      <c r="N163" s="267" t="n"/>
      <c r="O163" s="302" t="n"/>
      <c r="P163" s="302" t="inlineStr">
        <is>
          <t>NFS-e nº 185</t>
        </is>
      </c>
      <c r="Q163" s="303" t="inlineStr">
        <is>
          <t>5ª medição</t>
        </is>
      </c>
      <c r="R163" s="308" t="n">
        <v>952375.89</v>
      </c>
      <c r="S163" s="305" t="n"/>
      <c r="T163" s="309" t="inlineStr">
        <is>
          <t>2015NE536</t>
        </is>
      </c>
      <c r="U163" s="98" t="inlineStr">
        <is>
          <t xml:space="preserve">27100 - SECRETARIA MUNICIPAL DE INFRAESTRUTURA           </t>
        </is>
      </c>
      <c r="V163" s="98" t="inlineStr">
        <is>
          <t>15451106110880000 - REVITALIZAÇÃO DA PONTA NEGRA</t>
        </is>
      </c>
      <c r="W163" s="98" t="inlineStr">
        <is>
          <t>02910264 - PRODETUR NACIONAL MANAUS/CAF</t>
        </is>
      </c>
      <c r="X163" s="98" t="inlineStr">
        <is>
          <t>44909201 - Despesas De Exercicios Anteriores</t>
        </is>
      </c>
      <c r="AE163" s="96" t="inlineStr">
        <is>
          <t>2014/17428/17504/00007</t>
        </is>
      </c>
      <c r="AG163" s="14" t="n"/>
    </row>
    <row r="164" ht="131.25" customFormat="1" customHeight="1" s="15">
      <c r="A164" s="244" t="n"/>
      <c r="B164" s="96" t="inlineStr">
        <is>
          <t>INTERLIGAÇÃO VIÁRIA PONTE SOBRE O IGARAPÉ DO GIGANTE, LOCAL ALAMEDA JAPÃO E ACESSO A AVENIDA THALES LOUREIRO, EM MANAUS-AM.</t>
        </is>
      </c>
      <c r="C164" s="96" t="inlineStr">
        <is>
          <t>ALAMEDA JAPÃO E ACESSO A AVENIDA THALES LOUREIRO, EM MANAUS-AM.</t>
        </is>
      </c>
      <c r="D164" s="96" t="inlineStr">
        <is>
          <t>014/2014</t>
        </is>
      </c>
      <c r="E164" s="96" t="inlineStr">
        <is>
          <t>SEMINF</t>
        </is>
      </c>
      <c r="F164" s="96" t="inlineStr">
        <is>
          <t>J. NASSER ENGENHARIA LTDA.</t>
        </is>
      </c>
      <c r="G164" s="96" t="inlineStr">
        <is>
          <t xml:space="preserve">ENGº CIVIS EDMILSON PINHEIRO LEÃO E TABAJARA RAMOS DIAS FERREIRA JUNIOR </t>
        </is>
      </c>
      <c r="H164" s="96" t="inlineStr">
        <is>
          <t>060/2014 - GSS</t>
        </is>
      </c>
      <c r="I164" s="246" t="n"/>
      <c r="J164" s="247" t="n">
        <v>9481527.15</v>
      </c>
      <c r="K164" s="258" t="n"/>
      <c r="L164" s="267" t="n"/>
      <c r="M164" s="308" t="n">
        <v>29454.91</v>
      </c>
      <c r="N164" s="267" t="n"/>
      <c r="O164" s="302" t="n"/>
      <c r="P164" s="302" t="inlineStr">
        <is>
          <t>NFS-e nº 185</t>
        </is>
      </c>
      <c r="Q164" s="303" t="inlineStr">
        <is>
          <t>5ª medição</t>
        </is>
      </c>
      <c r="R164" s="308" t="n">
        <v>29454.91</v>
      </c>
      <c r="S164" s="311" t="n"/>
      <c r="T164" s="302" t="inlineStr">
        <is>
          <t>2015NE585</t>
        </is>
      </c>
      <c r="U164" s="98" t="inlineStr">
        <is>
          <t xml:space="preserve">27100 - SECRETARIA MUNICIPAL DE INFRAESTRUTURA           </t>
        </is>
      </c>
      <c r="V164" s="98" t="inlineStr">
        <is>
          <t>15451106110880000 - REVITALIZAÇÃO DA PONTA NEGRA</t>
        </is>
      </c>
      <c r="W164" s="98" t="inlineStr">
        <is>
          <t>02910265 - BIRD / DPL</t>
        </is>
      </c>
      <c r="X164" s="98" t="inlineStr">
        <is>
          <t>44909201 - Despesas De Exercicios Anteriores</t>
        </is>
      </c>
      <c r="AE164" s="96" t="inlineStr">
        <is>
          <t>2014/17428/17504/00007</t>
        </is>
      </c>
      <c r="AG164" s="14" t="n"/>
    </row>
    <row r="165" ht="131.25" customFormat="1" customHeight="1" s="15">
      <c r="A165" s="243" t="n">
        <v>70</v>
      </c>
      <c r="B165" s="96" t="inlineStr">
        <is>
          <t>OBRA DE REVITALIZAÇÃO DO PRÉDIO DA GALERIA DOS REMÉDIOS, LOCALIZADO NA RUA MIRANDA LEÃO, Nº 82 E 98 - CENTRO, EM MANAUS / AM.</t>
        </is>
      </c>
      <c r="C165" s="96" t="inlineStr">
        <is>
          <t>RUA MIRANDA LEÃO, Nº 82 E 98 - CENTRO, EM MANAUS / AM.</t>
        </is>
      </c>
      <c r="D165" s="96" t="inlineStr">
        <is>
          <t>016/2014</t>
        </is>
      </c>
      <c r="E165" s="96" t="inlineStr">
        <is>
          <t>SEMINF</t>
        </is>
      </c>
      <c r="F165" s="96" t="inlineStr">
        <is>
          <t>MCA CONSTRUTORA LTDA.</t>
        </is>
      </c>
      <c r="G165" s="96" t="inlineStr">
        <is>
          <t>ENGº CIVIS HILLACE MOTTA LOPES OU JOSÉ AUGUSTO CARVALHO SENA OU EFRAIN COSTA DE ARAGÃO</t>
        </is>
      </c>
      <c r="H165" s="96" t="inlineStr">
        <is>
          <t>061/2014 GSS/SEMINF</t>
        </is>
      </c>
      <c r="I165" s="246" t="n"/>
      <c r="J165" s="247" t="n">
        <v>8139249.17</v>
      </c>
      <c r="K165" s="252" t="n"/>
      <c r="L165" s="267" t="n"/>
      <c r="M165" s="267" t="n">
        <v>680663.08</v>
      </c>
      <c r="N165" s="267" t="n"/>
      <c r="O165" s="302" t="n"/>
      <c r="P165" s="302" t="inlineStr">
        <is>
          <t>NFS-e nº 263</t>
        </is>
      </c>
      <c r="Q165" s="303" t="inlineStr">
        <is>
          <t>5ª medição</t>
        </is>
      </c>
      <c r="R165" s="312" t="n">
        <v>680663.08</v>
      </c>
      <c r="S165" s="313" t="n"/>
      <c r="T165" s="314" t="inlineStr">
        <is>
          <t>2015NE285</t>
        </is>
      </c>
      <c r="U165" s="98" t="inlineStr">
        <is>
          <t>21900 - FUNDO MUNICIPAL DE FOMENTO À MICRO E PEQUENA EMPRESA</t>
        </is>
      </c>
      <c r="V165" s="98" t="inlineStr">
        <is>
          <t>23334104711590000 - IMPLANTAÇÃO DE CENTROS DE COMÉRCIO POPULAR NA ZONA URBANA DO MUNICÍPIO DE MANAUS</t>
        </is>
      </c>
      <c r="W165" s="98" t="inlineStr">
        <is>
          <t>06100000 - Arrec. Propria dos Fundos Administração Indireta(exc.Conv.) Exc.Anterior</t>
        </is>
      </c>
      <c r="X165" s="98" t="inlineStr">
        <is>
          <t>44909251 - Despesas De Exercicios Anteriores - Obras e Instalações</t>
        </is>
      </c>
      <c r="AE165" s="96" t="inlineStr">
        <is>
          <t>2014/17428/17504/00009</t>
        </is>
      </c>
      <c r="AG165" s="14" t="n"/>
    </row>
    <row r="166" ht="131.25" customFormat="1" customHeight="1" s="15">
      <c r="A166" s="244" t="n"/>
      <c r="B166" s="96" t="inlineStr">
        <is>
          <t>OBRA DE REVITALIZAÇÃO DO PRÉDIO DA GALERIA DOS REMÉDIOS, LOCALIZADO NA RUA MIRANDA LEÃO, Nº 82 E 98 - CENTRO, EM MANAUS / AM.</t>
        </is>
      </c>
      <c r="C166" s="96" t="inlineStr">
        <is>
          <t>RUA MIRANDA LEÃO, Nº 82 E 98 - CENTRO, EM MANAUS / AM.</t>
        </is>
      </c>
      <c r="D166" s="96" t="inlineStr">
        <is>
          <t>016/2014</t>
        </is>
      </c>
      <c r="E166" s="96" t="inlineStr">
        <is>
          <t>SEMINF</t>
        </is>
      </c>
      <c r="F166" s="96" t="inlineStr">
        <is>
          <t>MCA CONSTRUTORA LTDA.</t>
        </is>
      </c>
      <c r="G166" s="96" t="inlineStr">
        <is>
          <t>ENGº CIVIS HILLACE MOTTA LOPES OU JOSÉ AUGUSTO CARVALHO SENA OU EFRAIN COSTA DE ARAGÃO</t>
        </is>
      </c>
      <c r="H166" s="96" t="inlineStr">
        <is>
          <t>061/2014 GSS/SEMINF</t>
        </is>
      </c>
      <c r="I166" s="246" t="n"/>
      <c r="J166" s="247" t="n">
        <v>8139249.17</v>
      </c>
      <c r="K166" s="252" t="n"/>
      <c r="L166" s="267" t="n"/>
      <c r="M166" s="267" t="n">
        <v>908256.37</v>
      </c>
      <c r="N166" s="267" t="n"/>
      <c r="O166" s="302" t="n"/>
      <c r="P166" s="302" t="inlineStr">
        <is>
          <t>NFS-e nº 289</t>
        </is>
      </c>
      <c r="Q166" s="303" t="inlineStr">
        <is>
          <t>6ª medição</t>
        </is>
      </c>
      <c r="R166" s="312" t="n">
        <v>904587.35</v>
      </c>
      <c r="S166" s="313" t="n"/>
      <c r="T166" s="314" t="inlineStr">
        <is>
          <t>2015NE286</t>
        </is>
      </c>
      <c r="U166" s="98" t="inlineStr">
        <is>
          <t>21900 - FUNDO MUNICIPAL DE FOMENTO À MICRO E PEQUENA EMPRESA</t>
        </is>
      </c>
      <c r="V166" s="98" t="inlineStr">
        <is>
          <t>23334104711590000 - IMPLANTAÇÃO DE CENTROS DE COMÉRCIO POPULAR NA ZONA URBANA DO MUNICÍPIO DE MANAUS</t>
        </is>
      </c>
      <c r="W166" s="98" t="inlineStr">
        <is>
          <t>06100000 - Arrec. Propria dos Fundos Administração Indireta(exc.Conv.) Exc.Anterior</t>
        </is>
      </c>
      <c r="X166" s="98" t="inlineStr">
        <is>
          <t>44905193 - Reformas, Benfeitorias Ou Melhoria</t>
        </is>
      </c>
      <c r="AE166" s="96" t="inlineStr">
        <is>
          <t>2014/17428/17504/00009</t>
        </is>
      </c>
      <c r="AG166" s="14" t="n"/>
    </row>
    <row r="167" ht="131.25" customFormat="1" customHeight="1" s="15">
      <c r="A167" s="244" t="n"/>
      <c r="B167" s="96" t="inlineStr">
        <is>
          <t>OBRA DE REVITALIZAÇÃO DO PRÉDIO DA GALERIA DOS REMÉDIOS, LOCALIZADO NA RUA MIRANDA LEÃO, Nº 82 E 98 - CENTRO, EM MANAUS / AM.</t>
        </is>
      </c>
      <c r="C167" s="96" t="inlineStr">
        <is>
          <t>RUA MIRANDA LEÃO, Nº 82 E 98 - CENTRO, EM MANAUS / AM.</t>
        </is>
      </c>
      <c r="D167" s="96" t="inlineStr">
        <is>
          <t>016/2014</t>
        </is>
      </c>
      <c r="E167" s="96" t="inlineStr">
        <is>
          <t>SEMINF</t>
        </is>
      </c>
      <c r="F167" s="96" t="inlineStr">
        <is>
          <t>MCA CONSTRUTORA LTDA.</t>
        </is>
      </c>
      <c r="G167" s="96" t="inlineStr">
        <is>
          <t>ENGº CIVIS HILLACE MOTTA LOPES OU JOSÉ AUGUSTO CARVALHO SENA OU EFRAIN COSTA DE ARAGÃO</t>
        </is>
      </c>
      <c r="H167" s="96" t="inlineStr">
        <is>
          <t>061/2014 GSS/SEMINF</t>
        </is>
      </c>
      <c r="I167" s="246" t="n"/>
      <c r="J167" s="247" t="n">
        <v>8139249.17</v>
      </c>
      <c r="K167" s="252" t="n"/>
      <c r="L167" s="315" t="n">
        <v>2023925.88</v>
      </c>
      <c r="M167" s="315" t="n"/>
      <c r="N167" s="315" t="n"/>
      <c r="O167" s="316" t="n"/>
      <c r="P167" s="316" t="inlineStr">
        <is>
          <t>NFS-e nº 294</t>
        </is>
      </c>
      <c r="Q167" s="317" t="inlineStr">
        <is>
          <t>1ª medição</t>
        </is>
      </c>
      <c r="R167" s="312" t="n">
        <v>2023925.88</v>
      </c>
      <c r="S167" s="313" t="n"/>
      <c r="T167" s="318" t="inlineStr">
        <is>
          <t>2015NE1213</t>
        </is>
      </c>
      <c r="U167" s="99" t="inlineStr">
        <is>
          <t>21900 - FUNDO MUNICIPAL DE FOMENTO À MICRO E PEQUENA EMPRESA</t>
        </is>
      </c>
      <c r="V167" s="99" t="inlineStr">
        <is>
          <t>23334104711590000 - IMPLANTAÇÃO DE CENTROS DE COMÉRCIO POPULAR NA ZONA URBANA DO MUNICÍPIO DE MANAUS</t>
        </is>
      </c>
      <c r="W167" s="99" t="inlineStr">
        <is>
          <t>01000000 - Recursos Ordinários</t>
        </is>
      </c>
      <c r="X167" s="99" t="inlineStr">
        <is>
          <t>44905193 - Reformas, Benfeitorias Ou Melhoria</t>
        </is>
      </c>
      <c r="AE167" s="96" t="inlineStr">
        <is>
          <t>2014/17428/17504/00009</t>
        </is>
      </c>
      <c r="AG167" s="14" t="n"/>
    </row>
    <row r="168" ht="131.25" customFormat="1" customHeight="1" s="15">
      <c r="A168" s="243" t="n">
        <v>71</v>
      </c>
      <c r="B168" s="96" t="inlineStr">
        <is>
          <t>SERVIÇOS DE ELABORAÇÃO DE PROJETOS EXECUTIVOS DE ENGENHARIA À URBANIZAÇÃO DA ÁREA DESTINADA A MARINA DO DAVI, EM MAUAUS-AM.</t>
        </is>
      </c>
      <c r="C168" s="96" t="inlineStr">
        <is>
          <t>ÁREA DESTINADA A MARINA DO DAVI, EM MAUAUS-AM</t>
        </is>
      </c>
      <c r="D168" s="96" t="inlineStr">
        <is>
          <t>013/2014</t>
        </is>
      </c>
      <c r="E168" s="96" t="inlineStr">
        <is>
          <t>SEMINF</t>
        </is>
      </c>
      <c r="F168" s="96" t="inlineStr">
        <is>
          <t>LAGHI ENGENHARIA LTDA</t>
        </is>
      </c>
      <c r="G168" s="96" t="inlineStr">
        <is>
          <t>ENGºs CIVIS EDMILSON PINHEIRO LEÃO OU ADERSON SANTOS MARQUES</t>
        </is>
      </c>
      <c r="H168" s="96" t="inlineStr">
        <is>
          <t>062/2014-GSS</t>
        </is>
      </c>
      <c r="I168" s="246" t="n"/>
      <c r="J168" s="247" t="n">
        <v>1754382.88</v>
      </c>
      <c r="K168" s="252" t="n"/>
      <c r="L168" s="267" t="n"/>
      <c r="M168" s="100" t="n">
        <v>1646398.02</v>
      </c>
      <c r="N168" s="97" t="n">
        <v>685792.37</v>
      </c>
      <c r="O168" s="302" t="n"/>
      <c r="P168" s="302" t="n"/>
      <c r="Q168" s="317" t="inlineStr">
        <is>
          <t>ANULAÇÃO PARCIAL</t>
        </is>
      </c>
      <c r="R168" s="267" t="n"/>
      <c r="S168" s="313" t="n"/>
      <c r="T168" s="101" t="inlineStr">
        <is>
          <t>2015NE0705</t>
        </is>
      </c>
      <c r="U168" s="98" t="inlineStr">
        <is>
          <t xml:space="preserve">27100 - SECRETARIA MUNICIPAL DE INFRAESTRUTURA           </t>
        </is>
      </c>
      <c r="V168" s="98" t="inlineStr">
        <is>
          <t>15451106110500000 - CONSTRUÇÃO OU AMPLIAÇÃO DE LOGRADOUROS PÚBLICOS</t>
        </is>
      </c>
      <c r="W168" s="98" t="inlineStr">
        <is>
          <t>01000000 - Recursos Ordinários</t>
        </is>
      </c>
      <c r="X168" s="98" t="inlineStr">
        <is>
          <t>44909201 - Despesas De Exercicios Anteriores</t>
        </is>
      </c>
      <c r="AE168" s="96" t="inlineStr">
        <is>
          <t>2014/17428/17504/00006</t>
        </is>
      </c>
      <c r="AG168" s="14" t="n"/>
    </row>
    <row r="169" ht="131.25" customFormat="1" customHeight="1" s="15">
      <c r="A169" s="244" t="n"/>
      <c r="B169" s="96" t="inlineStr">
        <is>
          <t>SERVIÇOS DE ELABORAÇÃO DE PROJETOS EXECUTIVOS DE ENGENHARIA À URBANIZAÇÃO DA ÁREA DESTINADA A MARINA DO DAVI, EM MAUAUS-AM.</t>
        </is>
      </c>
      <c r="C169" s="96" t="inlineStr">
        <is>
          <t>ÁREA DESTINADA A MARINA DO DAVI, EM MAUAUS-AM</t>
        </is>
      </c>
      <c r="D169" s="96" t="inlineStr">
        <is>
          <t>013/2014</t>
        </is>
      </c>
      <c r="E169" s="96" t="inlineStr">
        <is>
          <t>SEMINF</t>
        </is>
      </c>
      <c r="F169" s="96" t="inlineStr">
        <is>
          <t>LAGHI ENGENHARIA LTDA</t>
        </is>
      </c>
      <c r="G169" s="96" t="inlineStr">
        <is>
          <t>ENGºs CIVIS EDMILSON PINHEIRO LEÃO OU ADERSON SANTOS MARQUES</t>
        </is>
      </c>
      <c r="H169" s="96" t="inlineStr">
        <is>
          <t>062/2014-GSS</t>
        </is>
      </c>
      <c r="I169" s="246" t="n"/>
      <c r="J169" s="247" t="n">
        <v>1754382.88</v>
      </c>
      <c r="K169" s="252" t="n"/>
      <c r="L169" s="267" t="n"/>
      <c r="M169" s="100" t="n"/>
      <c r="N169" s="97" t="n"/>
      <c r="O169" s="302" t="n"/>
      <c r="P169" s="302" t="inlineStr">
        <is>
          <t>NFS-E 728/2014</t>
        </is>
      </c>
      <c r="Q169" s="317" t="inlineStr">
        <is>
          <t>2ª MEDIÇÃO</t>
        </is>
      </c>
      <c r="R169" s="319" t="n">
        <v>524821.12</v>
      </c>
      <c r="S169" s="313" t="n"/>
      <c r="T169" s="102" t="inlineStr">
        <is>
          <t>2015NE699</t>
        </is>
      </c>
      <c r="U169" s="98" t="inlineStr">
        <is>
          <t xml:space="preserve">27100 - SECRETARIA MUNICIPAL DE INFRAESTRUTURA           </t>
        </is>
      </c>
      <c r="V169" s="98" t="inlineStr">
        <is>
          <t>15451106110500000 - CONSTRUÇÃO OU AMPLIAÇÃO DE LOGRADOUROS PÚBLICOS</t>
        </is>
      </c>
      <c r="W169" s="98" t="inlineStr">
        <is>
          <t>01000000 - Recursos Ordinários</t>
        </is>
      </c>
      <c r="X169" s="98" t="inlineStr">
        <is>
          <t>44909201 - Despesas De Exercicios Anteriores</t>
        </is>
      </c>
      <c r="AE169" s="96" t="inlineStr">
        <is>
          <t>2014/17428/17504/00006</t>
        </is>
      </c>
      <c r="AG169" s="14" t="n"/>
    </row>
    <row r="170" ht="131.25" customFormat="1" customHeight="1" s="15">
      <c r="A170" s="244" t="n"/>
      <c r="B170" s="96" t="inlineStr">
        <is>
          <t>SERVIÇOS DE ELABORAÇÃO DE PROJETOS EXECUTIVOS DE ENGENHARIA À URBANIZAÇÃO DA ÁREA DESTINADA A MARINA DO DAVI, EM MAUAUS-AM.</t>
        </is>
      </c>
      <c r="C170" s="96" t="inlineStr">
        <is>
          <t>ÁREA DESTINADA A MARINA DO DAVI, EM MAUAUS-AM</t>
        </is>
      </c>
      <c r="D170" s="96" t="inlineStr">
        <is>
          <t>013/2014</t>
        </is>
      </c>
      <c r="E170" s="96" t="inlineStr">
        <is>
          <t>SEMINF</t>
        </is>
      </c>
      <c r="F170" s="96" t="inlineStr">
        <is>
          <t>LAGHI ENGENHARIA LTDA</t>
        </is>
      </c>
      <c r="G170" s="96" t="inlineStr">
        <is>
          <t>ENGºs CIVIS EDMILSON PINHEIRO LEÃO OU ADERSON SANTOS MARQUES</t>
        </is>
      </c>
      <c r="H170" s="96" t="inlineStr">
        <is>
          <t>062/2014-GSS</t>
        </is>
      </c>
      <c r="I170" s="246" t="n"/>
      <c r="J170" s="247" t="n">
        <v>1754382.88</v>
      </c>
      <c r="K170" s="252" t="n"/>
      <c r="L170" s="267" t="n"/>
      <c r="M170" s="103" t="n"/>
      <c r="N170" s="97" t="n"/>
      <c r="O170" s="302" t="n"/>
      <c r="P170" s="302" t="inlineStr">
        <is>
          <t>NFS-E 745/2014</t>
        </is>
      </c>
      <c r="Q170" s="317" t="inlineStr">
        <is>
          <t>3ª MEDIÇÃO</t>
        </is>
      </c>
      <c r="R170" s="319" t="n">
        <v>435784.53</v>
      </c>
      <c r="S170" s="313" t="n"/>
      <c r="T170" s="102" t="inlineStr">
        <is>
          <t>2015NE699</t>
        </is>
      </c>
      <c r="U170" s="98" t="inlineStr">
        <is>
          <t xml:space="preserve">27100 - SECRETARIA MUNICIPAL DE INFRAESTRUTURA           </t>
        </is>
      </c>
      <c r="V170" s="98" t="inlineStr">
        <is>
          <t>15451106110500000 - CONSTRUÇÃO OU AMPLIAÇÃO DE LOGRADOUROS PÚBLICOS</t>
        </is>
      </c>
      <c r="W170" s="98" t="inlineStr">
        <is>
          <t>01000000 - Recursos Ordinários</t>
        </is>
      </c>
      <c r="X170" s="98" t="inlineStr">
        <is>
          <t>44909201 - Despesas De Exercicios Anteriores</t>
        </is>
      </c>
      <c r="AE170" s="96" t="inlineStr">
        <is>
          <t>2014/17428/17504/00006</t>
        </is>
      </c>
      <c r="AG170" s="14" t="n"/>
    </row>
    <row r="171" ht="131.25" customFormat="1" customHeight="1" s="15">
      <c r="A171" s="244" t="n"/>
      <c r="B171" s="96" t="inlineStr">
        <is>
          <t>SERVIÇOS DE ELABORAÇÃO DE PROJETOS EXECUTIVOS DE ENGENHARIA À URBANIZAÇÃO DA ÁREA DESTINADA A MARINA DO DAVI, EM MAUAUS-AM.</t>
        </is>
      </c>
      <c r="C171" s="96" t="inlineStr">
        <is>
          <t>ÁREA DESTINADA A MARINA DO DAVI, EM MAUAUS-AM</t>
        </is>
      </c>
      <c r="D171" s="96" t="inlineStr">
        <is>
          <t>013/2014</t>
        </is>
      </c>
      <c r="E171" s="96" t="inlineStr">
        <is>
          <t>SEMINF</t>
        </is>
      </c>
      <c r="F171" s="96" t="inlineStr">
        <is>
          <t>LAGHI ENGENHARIA LTDA</t>
        </is>
      </c>
      <c r="G171" s="96" t="inlineStr">
        <is>
          <t>ENGºs CIVIS EDMILSON PINHEIRO LEÃO OU ADERSON SANTOS MARQUES</t>
        </is>
      </c>
      <c r="H171" s="96" t="inlineStr">
        <is>
          <t>062/2014-GSS</t>
        </is>
      </c>
      <c r="I171" s="246" t="n"/>
      <c r="J171" s="247" t="n">
        <v>1754382.88</v>
      </c>
      <c r="K171" s="252" t="n"/>
      <c r="L171" s="267" t="n"/>
      <c r="M171" s="97" t="n">
        <v>530681.1800000001</v>
      </c>
      <c r="N171" s="97" t="n"/>
      <c r="O171" s="302" t="n"/>
      <c r="P171" s="302" t="n"/>
      <c r="Q171" s="104" t="inlineStr">
        <is>
          <t xml:space="preserve">3ª NE  .01267/15 </t>
        </is>
      </c>
      <c r="R171" s="267" t="n"/>
      <c r="S171" s="313" t="n"/>
      <c r="T171" s="320" t="inlineStr">
        <is>
          <t>2015NE01267</t>
        </is>
      </c>
      <c r="U171" s="98" t="inlineStr">
        <is>
          <t xml:space="preserve">27100 - SECRETARIA MUNICIPAL DE INFRAESTRUTURA           </t>
        </is>
      </c>
      <c r="V171" s="98" t="inlineStr">
        <is>
          <t>15451106110500000 - CONSTRUÇÃO OU AMPLIAÇÃO DE LOGRADOUROS PÚBLICOS</t>
        </is>
      </c>
      <c r="W171" s="98" t="inlineStr">
        <is>
          <t>02910264 - PRODETUR NACIONAL MANAUS/CAF</t>
        </is>
      </c>
      <c r="X171" s="98" t="inlineStr">
        <is>
          <t>44903995 - Servicos De Melhoria De Infraestrutura</t>
        </is>
      </c>
      <c r="AE171" s="96" t="inlineStr">
        <is>
          <t>2014/17428/17504/00006</t>
        </is>
      </c>
      <c r="AG171" s="14" t="n"/>
    </row>
    <row r="172" ht="148.5" customFormat="1" customHeight="1" s="15">
      <c r="A172" s="244" t="n"/>
      <c r="B172" s="96" t="inlineStr">
        <is>
          <t>SERVIÇOS DE ELABORAÇÃO DE PROJETOS EXECUTIVOS DE ENGENHARIA À URBANIZAÇÃO DA ÁREA DESTINADA A MARINA DO DAVI, EM MAUAUS-AM.</t>
        </is>
      </c>
      <c r="C172" s="96" t="inlineStr">
        <is>
          <t>ÁREA DESTINADA A MARINA DO DAVI, EM MAUAUS-AM</t>
        </is>
      </c>
      <c r="D172" s="96" t="inlineStr">
        <is>
          <t>013/2014</t>
        </is>
      </c>
      <c r="E172" s="96" t="inlineStr">
        <is>
          <t>SEMINF</t>
        </is>
      </c>
      <c r="F172" s="96" t="inlineStr">
        <is>
          <t>LAGHI ENGENHARIA LTDA</t>
        </is>
      </c>
      <c r="G172" s="96" t="inlineStr">
        <is>
          <t>ENGºs CIVIS EDMILSON PINHEIRO LEÃO OU ADERSON SANTOS MARQUES</t>
        </is>
      </c>
      <c r="H172" s="96" t="inlineStr">
        <is>
          <t>062/2014-GSS</t>
        </is>
      </c>
      <c r="I172" s="246" t="n"/>
      <c r="J172" s="247" t="n">
        <v>1754382.88</v>
      </c>
      <c r="K172" s="252" t="n"/>
      <c r="L172" s="267" t="n"/>
      <c r="M172" s="97" t="n"/>
      <c r="N172" s="97" t="n">
        <v>530681.1800000001</v>
      </c>
      <c r="O172" s="302" t="n"/>
      <c r="P172" s="302" t="n"/>
      <c r="Q172" s="105" t="inlineStr">
        <is>
          <t>ANULAÇÃO TOTAL</t>
        </is>
      </c>
      <c r="R172" s="267" t="n"/>
      <c r="S172" s="313" t="n"/>
      <c r="T172" s="320" t="inlineStr">
        <is>
          <t>2015NE02277</t>
        </is>
      </c>
      <c r="U172" s="98" t="inlineStr">
        <is>
          <t xml:space="preserve">27100 - SECRETARIA MUNICIPAL DE INFRAESTRUTURA           </t>
        </is>
      </c>
      <c r="V172" s="98" t="inlineStr">
        <is>
          <t>15451106110500000 - CONSTRUÇÃO OU AMPLIAÇÃO DE LOGRADOUROS PÚBLICOS</t>
        </is>
      </c>
      <c r="W172" s="98" t="inlineStr">
        <is>
          <t>02910264 - PRODETUR NACIONAL MANAUS/CAF</t>
        </is>
      </c>
      <c r="X172" s="98" t="inlineStr">
        <is>
          <t>44903995 - Servicos De Melhoria De Infraestrutura</t>
        </is>
      </c>
      <c r="AE172" s="96" t="inlineStr">
        <is>
          <t>2014/17428/17504/00006</t>
        </is>
      </c>
      <c r="AG172" s="14" t="n"/>
    </row>
    <row r="173" ht="142.5" customFormat="1" customHeight="1" s="15">
      <c r="A173" s="243" t="n">
        <v>72</v>
      </c>
      <c r="B173" s="96" t="inlineStr">
        <is>
          <t>REFORMA E ADEQUAÇÃO DA UNIDADE BÁSICA DE SAÚDE - UBS IVONE LIMA, LOCALIZADA A RUA 08, COMUNIDADE OURO VERDE - BAIRRO COROADO, EM MANAUS-AM.</t>
        </is>
      </c>
      <c r="C173" s="96" t="inlineStr">
        <is>
          <t>RUA 08, COMUNIDADE OURO VERDE - BAIRRO COROADO, EM MANAUS-AM.</t>
        </is>
      </c>
      <c r="D173" s="96" t="inlineStr">
        <is>
          <t>017/2014</t>
        </is>
      </c>
      <c r="E173" s="96" t="inlineStr">
        <is>
          <t>SEMINF</t>
        </is>
      </c>
      <c r="F173" s="96" t="inlineStr">
        <is>
          <t>RENZO CONSTRUÇÕES, REFRIGERAÇÃO E COMÉRCIO DE MATERIAL DE CONSTRUÇÃO LTDA.</t>
        </is>
      </c>
      <c r="G173" s="96" t="inlineStr">
        <is>
          <t xml:space="preserve">ENGº CIVIL RONDINELE DA SILVA BRITO </t>
        </is>
      </c>
      <c r="H173" s="96" t="inlineStr">
        <is>
          <t>076/2014-GSS</t>
        </is>
      </c>
      <c r="I173" s="246" t="n"/>
      <c r="J173" s="247" t="n">
        <v>410499.8</v>
      </c>
      <c r="K173" s="252" t="n"/>
      <c r="L173" s="267" t="n"/>
      <c r="M173" s="321" t="n">
        <v>4194.61</v>
      </c>
      <c r="N173" s="321" t="n"/>
      <c r="O173" s="302" t="n"/>
      <c r="P173" s="302" t="inlineStr">
        <is>
          <t>NFS-e nº 67</t>
        </is>
      </c>
      <c r="Q173" s="303" t="inlineStr">
        <is>
          <t>5ª medição</t>
        </is>
      </c>
      <c r="R173" s="308" t="n">
        <v>4194.61</v>
      </c>
      <c r="S173" s="313" t="n"/>
      <c r="T173" s="320" t="inlineStr">
        <is>
          <t>2015NE1560</t>
        </is>
      </c>
      <c r="U173" s="98" t="inlineStr">
        <is>
          <t xml:space="preserve">23900 - FUNDO MUNICIPAL DE SAÚDE                      </t>
        </is>
      </c>
      <c r="V173" s="98" t="inlineStr">
        <is>
          <t>10301102510320000 - EXPANSÃO NA ATENÇÃO BÁSICA</t>
        </is>
      </c>
      <c r="W173" s="98" t="inlineStr">
        <is>
          <t>01000000 - Recursos Ordinários</t>
        </is>
      </c>
      <c r="X173" s="98" t="inlineStr">
        <is>
          <t>44905105 - Reforma de Unidades de Saúde</t>
        </is>
      </c>
      <c r="AE173" s="96" t="inlineStr">
        <is>
          <t>2014/17428/17504/00010</t>
        </is>
      </c>
      <c r="AG173" s="14" t="n"/>
    </row>
    <row r="174" ht="142.5" customFormat="1" customHeight="1" s="15">
      <c r="A174" s="244" t="n"/>
      <c r="B174" s="96" t="inlineStr">
        <is>
          <t>REFORMA E ADEQUAÇÃO DA UNIDADE BÁSICA DE SAÚDE - UBS IVONE LIMA, LOCALIZADA A RUA 08, COMUNIDADE OURO VERDE - BAIRRO COROADO, EM MANAUS-AM.</t>
        </is>
      </c>
      <c r="C174" s="96" t="inlineStr">
        <is>
          <t>RUA 08, COMUNIDADE OURO VERDE - BAIRRO COROADO, EM MANAUS-AM.</t>
        </is>
      </c>
      <c r="D174" s="96" t="inlineStr">
        <is>
          <t>017/2014</t>
        </is>
      </c>
      <c r="E174" s="96" t="inlineStr">
        <is>
          <t>SEMINF</t>
        </is>
      </c>
      <c r="F174" s="96" t="inlineStr">
        <is>
          <t>RENZO CONSTRUÇÕES, REFRIGERAÇÃO E COMÉRCIO DE MATERIAL DE CONSTRUÇÃO LTDA.</t>
        </is>
      </c>
      <c r="G174" s="96" t="inlineStr">
        <is>
          <t xml:space="preserve">ENGº CIVIL RONDINELE DA SILVA BRITO </t>
        </is>
      </c>
      <c r="H174" s="96" t="inlineStr">
        <is>
          <t>076/2014-GSS</t>
        </is>
      </c>
      <c r="I174" s="246" t="n"/>
      <c r="J174" s="247" t="n">
        <v>410499.8</v>
      </c>
      <c r="K174" s="252" t="n"/>
      <c r="L174" s="322" t="n">
        <v>90471.97</v>
      </c>
      <c r="M174" s="267" t="n"/>
      <c r="N174" s="267" t="n"/>
      <c r="O174" s="302" t="n"/>
      <c r="P174" s="302" t="inlineStr">
        <is>
          <t>NfS-e N.º 64</t>
        </is>
      </c>
      <c r="Q174" s="303" t="inlineStr">
        <is>
          <t xml:space="preserve">1ª Med. </t>
        </is>
      </c>
      <c r="R174" s="322" t="n"/>
      <c r="S174" s="313" t="n"/>
      <c r="T174" s="320" t="inlineStr">
        <is>
          <t>2015NE0714</t>
        </is>
      </c>
      <c r="U174" s="98" t="inlineStr">
        <is>
          <t xml:space="preserve">23900 - FUNDO MUNICIPAL DE SAÚDE                      </t>
        </is>
      </c>
      <c r="V174" s="98" t="inlineStr">
        <is>
          <t>10301102510320000 - EXPANSÃO NA ATENÇÃO BÁSICA</t>
        </is>
      </c>
      <c r="W174" s="98" t="inlineStr">
        <is>
          <t>02910265 - BIRD / DPL</t>
        </is>
      </c>
      <c r="X174" s="98" t="inlineStr">
        <is>
          <t>44905105 - Reforma de Unidades de Saúde</t>
        </is>
      </c>
      <c r="AE174" s="96" t="inlineStr">
        <is>
          <t>2014/17428/17504/00010</t>
        </is>
      </c>
      <c r="AG174" s="14" t="n"/>
    </row>
    <row r="175" ht="142.5" customFormat="1" customHeight="1" s="14">
      <c r="A175" s="243" t="n">
        <v>73</v>
      </c>
      <c r="B175" s="96" t="inlineStr">
        <is>
          <t>REVITALIZAÇÃO DA PRAÇA CEL. JORGE TEIXEIRA DE OLIVEIRA (CIGS), LOCALIZADO NA AV.  CEL JORGE TEIXEIRA COM A RUA ADEMAR DE BARROS E RUA BOA ESPERANÇA - BAIRRO SÃO JORGE,    EM MANAUS-AM.</t>
        </is>
      </c>
      <c r="C175" s="96" t="inlineStr">
        <is>
          <t>AV.  CEL JORGE TEIXEIRA COM A RUA ADEMAR DE BARROS E RUA BOA ESPERANÇA - BAIRRO SÃO JORGE,    EM MANAUS-AM.</t>
        </is>
      </c>
      <c r="D175" s="96" t="inlineStr">
        <is>
          <t>019/2014</t>
        </is>
      </c>
      <c r="E175" s="96" t="inlineStr">
        <is>
          <t>SEMINF</t>
        </is>
      </c>
      <c r="F175" s="96" t="inlineStr">
        <is>
          <t>W.T. CONSTRUÇÕES E COMÉRCIO LTDA</t>
        </is>
      </c>
      <c r="G175" s="96" t="inlineStr">
        <is>
          <t>ENGºs  CIVIS  HILLACE MOTTA LOPES   OU DOUGLAS DA COSTA MICHELE</t>
        </is>
      </c>
      <c r="H175" s="96" t="inlineStr">
        <is>
          <t>077/2014-GSS</t>
        </is>
      </c>
      <c r="I175" s="246" t="n">
        <v>69431.37</v>
      </c>
      <c r="J175" s="247" t="n">
        <v>293960.57</v>
      </c>
      <c r="K175" s="252" t="n"/>
      <c r="L175" s="267" t="n"/>
      <c r="M175" s="321" t="n">
        <v>2956.48</v>
      </c>
      <c r="N175" s="321" t="n"/>
      <c r="O175" s="302" t="n"/>
      <c r="P175" s="302" t="inlineStr">
        <is>
          <t>NFS-e nº 27</t>
        </is>
      </c>
      <c r="Q175" s="303" t="inlineStr">
        <is>
          <t>2ª medição</t>
        </is>
      </c>
      <c r="R175" s="308" t="n">
        <v>2956.48</v>
      </c>
      <c r="S175" s="313" t="n"/>
      <c r="T175" s="314" t="inlineStr">
        <is>
          <t>2015NE1433</t>
        </is>
      </c>
      <c r="U175" s="98" t="inlineStr">
        <is>
          <t xml:space="preserve">27100 - SECRETARIA MUNICIPAL DE INFRAESTRUTURA           </t>
        </is>
      </c>
      <c r="V175" s="98" t="inlineStr">
        <is>
          <t>15451106122440000 - REFORMA E REVITALIZAÇÃO DE LOGRADOUROS PÚBLICOS</t>
        </is>
      </c>
      <c r="W175" s="98" t="inlineStr">
        <is>
          <t>01000000 - Recursos Ordinários</t>
        </is>
      </c>
      <c r="X175" s="98" t="inlineStr">
        <is>
          <t>44909217 - Obras de Infra-estrutura</t>
        </is>
      </c>
      <c r="AE175" s="96" t="inlineStr">
        <is>
          <t>2014/17428/17504/00012</t>
        </is>
      </c>
    </row>
    <row r="176" ht="142.5" customFormat="1" customHeight="1" s="14">
      <c r="A176" s="244" t="n"/>
      <c r="B176" s="96" t="inlineStr">
        <is>
          <t>REVITALIZAÇÃO DA PRAÇA CEL. JORGE TEIXEIRA DE OLIVEIRA (CIGS), LOCALIZADO NA AV.  CEL JORGE TEIXEIRA COM A RUA ADEMAR DE BARROS E RUA BOA ESPERANÇA - BAIRRO SÃO JORGE,    EM MANAUS-AM.</t>
        </is>
      </c>
      <c r="C176" s="96" t="inlineStr">
        <is>
          <t>AV.  CEL JORGE TEIXEIRA COM A RUA ADEMAR DE BARROS E RUA BOA ESPERANÇA - BAIRRO SÃO JORGE,    EM MANAUS-AM.</t>
        </is>
      </c>
      <c r="D176" s="96" t="inlineStr">
        <is>
          <t>019/2014</t>
        </is>
      </c>
      <c r="E176" s="96" t="inlineStr">
        <is>
          <t>SEMINF</t>
        </is>
      </c>
      <c r="F176" s="96" t="inlineStr">
        <is>
          <t>W.T. CONSTRUÇÕES E COMÉRCIO LTDA</t>
        </is>
      </c>
      <c r="G176" s="96" t="inlineStr">
        <is>
          <t>ENGºs  CIVIS  HILLACE MOTTA LOPES   OU DOUGLAS DA COSTA MICHELE</t>
        </is>
      </c>
      <c r="H176" s="96" t="inlineStr">
        <is>
          <t>077/2014-GSS</t>
        </is>
      </c>
      <c r="I176" s="246" t="n">
        <v>69431.37</v>
      </c>
      <c r="J176" s="247" t="n">
        <v>293960.57</v>
      </c>
      <c r="K176" s="252" t="n"/>
      <c r="L176" s="267" t="n"/>
      <c r="M176" s="321" t="n"/>
      <c r="N176" s="321" t="n">
        <v>69431.37</v>
      </c>
      <c r="O176" s="302" t="n"/>
      <c r="P176" s="302" t="n"/>
      <c r="Q176" s="104" t="inlineStr">
        <is>
          <t xml:space="preserve">NE ANULAÇÃO TOTAL Nº 473/15 </t>
        </is>
      </c>
      <c r="R176" s="267" t="n"/>
      <c r="S176" s="313" t="n"/>
      <c r="T176" s="323" t="inlineStr">
        <is>
          <t>2015NE473</t>
        </is>
      </c>
      <c r="U176" s="98" t="inlineStr">
        <is>
          <t xml:space="preserve">27100 - SECRETARIA MUNICIPAL DE INFRAESTRUTURA           </t>
        </is>
      </c>
      <c r="V176" s="98" t="inlineStr">
        <is>
          <t>15451106122440000 - REFORMA E REVITALIZAÇÃO DE LOGRADOUROS PÚBLICOS</t>
        </is>
      </c>
      <c r="W176" s="98" t="inlineStr">
        <is>
          <t>02910265 - BIRD / DPL</t>
        </is>
      </c>
      <c r="X176" s="98" t="inlineStr">
        <is>
          <t>44909301 - Indenizacoes</t>
        </is>
      </c>
      <c r="AE176" s="96" t="inlineStr">
        <is>
          <t>2014/17428/17504/00012</t>
        </is>
      </c>
    </row>
    <row r="177" ht="142.5" customFormat="1" customHeight="1" s="14">
      <c r="A177" s="244" t="n"/>
      <c r="B177" s="96" t="inlineStr">
        <is>
          <t>REVITALIZAÇÃO DA PRAÇA CEL. JORGE TEIXEIRA DE OLIVEIRA (CIGS), LOCALIZADO NA AV.  CEL JORGE TEIXEIRA COM A RUA ADEMAR DE BARROS E RUA BOA ESPERANÇA - BAIRRO SÃO JORGE,    EM MANAUS-AM.</t>
        </is>
      </c>
      <c r="C177" s="96" t="inlineStr">
        <is>
          <t>AV.  CEL JORGE TEIXEIRA COM A RUA ADEMAR DE BARROS E RUA BOA ESPERANÇA - BAIRRO SÃO JORGE,    EM MANAUS-AM.</t>
        </is>
      </c>
      <c r="D177" s="96" t="inlineStr">
        <is>
          <t>019/2014</t>
        </is>
      </c>
      <c r="E177" s="96" t="inlineStr">
        <is>
          <t>SEMINF</t>
        </is>
      </c>
      <c r="F177" s="96" t="inlineStr">
        <is>
          <t>W.T. CONSTRUÇÕES E COMÉRCIO LTDA</t>
        </is>
      </c>
      <c r="G177" s="96" t="inlineStr">
        <is>
          <t>ENGºs  CIVIS  HILLACE MOTTA LOPES   OU DOUGLAS DA COSTA MICHELE</t>
        </is>
      </c>
      <c r="H177" s="96" t="inlineStr">
        <is>
          <t>077/2014-GSS</t>
        </is>
      </c>
      <c r="I177" s="246" t="n">
        <v>69431.37</v>
      </c>
      <c r="J177" s="247" t="n">
        <v>293960.57</v>
      </c>
      <c r="K177" s="252" t="n"/>
      <c r="L177" s="267" t="n"/>
      <c r="M177" s="324" t="n">
        <v>69431.37</v>
      </c>
      <c r="N177" s="321" t="n"/>
      <c r="O177" s="302" t="n"/>
      <c r="P177" s="106" t="inlineStr">
        <is>
          <t>NFSe Nº 25</t>
        </is>
      </c>
      <c r="Q177" s="107" t="inlineStr">
        <is>
          <t>NE Nº 523/15</t>
        </is>
      </c>
      <c r="R177" s="267" t="n"/>
      <c r="S177" s="313" t="n"/>
      <c r="T177" s="323" t="inlineStr">
        <is>
          <t>2015NE523</t>
        </is>
      </c>
      <c r="U177" s="98" t="inlineStr">
        <is>
          <t xml:space="preserve">27100 - SECRETARIA MUNICIPAL DE INFRAESTRUTURA           </t>
        </is>
      </c>
      <c r="V177" s="98" t="inlineStr">
        <is>
          <t>15451106122440000 - REFORMA E REVITALIZAÇÃO DE LOGRADOUROS PÚBLICOS</t>
        </is>
      </c>
      <c r="W177" s="98" t="inlineStr">
        <is>
          <t>02910265 - BIRD / DPL</t>
        </is>
      </c>
      <c r="X177" s="98" t="inlineStr">
        <is>
          <t>44909251 - Despesas De Exercicios Anteriores - Obras e Instalações</t>
        </is>
      </c>
      <c r="AE177" s="96" t="inlineStr">
        <is>
          <t>2014/17428/17504/00012</t>
        </is>
      </c>
    </row>
    <row r="178" ht="77.25" customFormat="1" customHeight="1" s="90" thickBot="1">
      <c r="A178" s="243" t="n">
        <v>74</v>
      </c>
      <c r="B178" s="91" t="inlineStr">
        <is>
          <t>RECUPERAÇÃO DO MURO E ADAPTAÇÃO A ACESSIBILIDADE PARA PORTADORES DE NECESSIDADES ESPECIAIS DO CAFÉ TEATRO.</t>
        </is>
      </c>
      <c r="C178" s="91" t="inlineStr">
        <is>
          <t xml:space="preserve"> CAFÉ TEATRO</t>
        </is>
      </c>
      <c r="D178" s="91" t="inlineStr">
        <is>
          <t>018/2014</t>
        </is>
      </c>
      <c r="E178" s="91" t="inlineStr">
        <is>
          <t>SEMINF</t>
        </is>
      </c>
      <c r="F178" s="91" t="inlineStr">
        <is>
          <t>J.P.V. DA SILVA &amp; CIA LTDA - EPP.</t>
        </is>
      </c>
      <c r="G178" s="91" t="inlineStr">
        <is>
          <t>ENGº CIVIL CLAUDIONILDO TELES BATALHA</t>
        </is>
      </c>
      <c r="H178" s="91" t="inlineStr">
        <is>
          <t>078/2014</t>
        </is>
      </c>
      <c r="I178" s="296" t="n"/>
      <c r="J178" s="297" t="n"/>
      <c r="K178" s="297" t="n"/>
      <c r="L178" s="298" t="n"/>
      <c r="M178" s="298" t="n"/>
      <c r="N178" s="298" t="n"/>
      <c r="O178" s="299" t="n"/>
      <c r="P178" s="299" t="n"/>
      <c r="Q178" s="94" t="n"/>
      <c r="R178" s="298" t="n"/>
      <c r="S178" s="300" t="n"/>
      <c r="T178" s="299" t="n"/>
      <c r="U178" s="95" t="n"/>
      <c r="V178" s="95" t="n"/>
      <c r="W178" s="95" t="n"/>
      <c r="X178" s="95" t="n"/>
      <c r="AE178" s="91" t="n"/>
    </row>
    <row r="179" ht="102.75" customHeight="1" thickBot="1">
      <c r="A179" s="243" t="n">
        <v>75</v>
      </c>
      <c r="B179" s="96" t="inlineStr">
        <is>
          <t>REFORMA DE EDIFICAÇÃO PARA IMPLANTAÇÃO DO CRAS DA ALVORADA - DOM PEDRO, LOCALIZADO NA RUA 01, Nº 04, CONJUNTO DOM PEDRO I - BAIRRO DOM PEDRO - MANAUS-AM.</t>
        </is>
      </c>
      <c r="C179" s="96" t="inlineStr">
        <is>
          <t>RUA 01, Nº 04, CONJUNTO DOM PEDRO I - BAIRRO DOM PEDRO - MANAUS-AM.</t>
        </is>
      </c>
      <c r="D179" s="96" t="inlineStr">
        <is>
          <t>040/2014</t>
        </is>
      </c>
      <c r="E179" s="96" t="inlineStr">
        <is>
          <t>SEMINF</t>
        </is>
      </c>
      <c r="F179" s="96" t="inlineStr">
        <is>
          <t>COMPASSO CONSTRUÇÕES REFORMA PREDIAIS LTDA.</t>
        </is>
      </c>
      <c r="G179" s="96" t="inlineStr">
        <is>
          <t>DOUGLAS DA COSTA MICHELE</t>
        </is>
      </c>
      <c r="H179" s="96" t="inlineStr">
        <is>
          <t>096/2014</t>
        </is>
      </c>
      <c r="I179" s="246" t="n"/>
      <c r="J179" s="247" t="n">
        <v>49607.14</v>
      </c>
      <c r="K179" s="252" t="n"/>
      <c r="L179" s="267" t="n"/>
      <c r="M179" s="321" t="n">
        <v>2435.14</v>
      </c>
      <c r="N179" s="321" t="n"/>
      <c r="O179" s="302" t="n"/>
      <c r="P179" s="302" t="inlineStr">
        <is>
          <t>NFS-e nº 37</t>
        </is>
      </c>
      <c r="Q179" s="303" t="inlineStr">
        <is>
          <t>2ª medição</t>
        </is>
      </c>
      <c r="R179" s="308" t="n">
        <v>2435.14</v>
      </c>
      <c r="S179" s="313" t="n"/>
      <c r="T179" s="325" t="inlineStr">
        <is>
          <t>2015NE860</t>
        </is>
      </c>
      <c r="U179" s="98" t="inlineStr">
        <is>
          <t xml:space="preserve">37100 - SECRETARIA MUNICIPAL DA MULHER,  ASSISTÊNCIA SOCIAL E DIREITOS HUMANOS </t>
        </is>
      </c>
      <c r="V179" s="98" t="inlineStr">
        <is>
          <t>08422106311820000 - REFORMA DE CENTROS E PRÉDIOS PARA ASSISTÊNCIA</t>
        </is>
      </c>
      <c r="W179" s="98" t="inlineStr">
        <is>
          <t>02910265 - BIRD / DPL</t>
        </is>
      </c>
      <c r="X179" s="98" t="inlineStr">
        <is>
          <t>44905193 - Reformas, Benfeitorias Ou Melhoria</t>
        </is>
      </c>
      <c r="AE179" s="96" t="inlineStr">
        <is>
          <t xml:space="preserve"> 2014/17428/17504/00037</t>
        </is>
      </c>
    </row>
    <row r="180" ht="102" customHeight="1">
      <c r="A180" s="244" t="n"/>
      <c r="B180" s="96" t="inlineStr">
        <is>
          <t>REFORMA DE EDIFICAÇÃO PARA IMPLANTAÇÃO DO CRAS DA ALVORADA - DOM PEDRO, LOCALIZADO NA RUA 01, Nº 04, CONJUNTO DOM PEDRO I - BAIRRO DOM PEDRO - MANAUS-AM.</t>
        </is>
      </c>
      <c r="C180" s="96" t="inlineStr">
        <is>
          <t>RUA 01, Nº 04, CONJUNTO DOM PEDRO I - BAIRRO DOM PEDRO - MANAUS-AM.</t>
        </is>
      </c>
      <c r="D180" s="96" t="inlineStr">
        <is>
          <t>040/2014</t>
        </is>
      </c>
      <c r="E180" s="96" t="inlineStr">
        <is>
          <t>SEMINF</t>
        </is>
      </c>
      <c r="F180" s="96" t="inlineStr">
        <is>
          <t>COMPASSO CONSTRUÇÕES REFORMA PREDIAIS LTDA.</t>
        </is>
      </c>
      <c r="G180" s="96" t="inlineStr">
        <is>
          <t>DOUGLAS DA COSTA MICHELE</t>
        </is>
      </c>
      <c r="H180" s="96" t="inlineStr">
        <is>
          <t>096/2014</t>
        </is>
      </c>
      <c r="I180" s="246" t="n"/>
      <c r="J180" s="247" t="n">
        <v>49607.14</v>
      </c>
      <c r="K180" s="252" t="n"/>
      <c r="L180" s="326" t="n">
        <v>12386.16</v>
      </c>
      <c r="M180" s="267" t="n"/>
      <c r="N180" s="267" t="n"/>
      <c r="O180" s="302" t="n"/>
      <c r="P180" s="303" t="inlineStr">
        <is>
          <t xml:space="preserve"> NFS-e nº 39</t>
        </is>
      </c>
      <c r="Q180" s="303" t="n"/>
      <c r="R180" s="308" t="n">
        <v>12386.16</v>
      </c>
      <c r="S180" s="313" t="n"/>
      <c r="T180" s="325" t="inlineStr">
        <is>
          <t>2015NE1585</t>
        </is>
      </c>
      <c r="U180" s="98" t="inlineStr">
        <is>
          <t xml:space="preserve">37100 - SECRETARIA MUNICIPAL DA MULHER,  ASSISTÊNCIA SOCIAL E DIREITOS HUMANOS </t>
        </is>
      </c>
      <c r="V180" s="98" t="inlineStr">
        <is>
          <t>08422106311820000 - REFORMA DE CENTROS E PRÉDIOS PARA ASSISTÊNCIA</t>
        </is>
      </c>
      <c r="W180" s="98" t="inlineStr">
        <is>
          <t>01000000 - Recursos Ordinários</t>
        </is>
      </c>
      <c r="X180" s="98" t="inlineStr">
        <is>
          <t>44905193 - Reformas, Benfeitorias Ou Melhoria</t>
        </is>
      </c>
      <c r="AE180" s="96" t="inlineStr">
        <is>
          <t xml:space="preserve"> 2014/17428/17504/00037</t>
        </is>
      </c>
    </row>
    <row r="181" ht="102.75" customHeight="1" thickBot="1">
      <c r="A181" s="243" t="n">
        <v>76</v>
      </c>
      <c r="B181" s="96" t="inlineStr">
        <is>
          <t>REFORMA DO PRÉDIO DA JUNTA DE SERVIÇO MILITAR, LOCALIZADA NA RUA VISCONDE DE MAUÁ, S/Nº - CENTRO, EM MANAUS / AM.</t>
        </is>
      </c>
      <c r="C181" s="96" t="inlineStr">
        <is>
          <t>RUA VISCONDE DE MAUÁ, S/Nº - CENTRO, EM MANAUS / AM.</t>
        </is>
      </c>
      <c r="D181" s="96" t="inlineStr">
        <is>
          <t>041/2014</t>
        </is>
      </c>
      <c r="E181" s="96" t="inlineStr">
        <is>
          <t>SEMINF</t>
        </is>
      </c>
      <c r="F181" s="96" t="inlineStr">
        <is>
          <t>H.B. ENGENHARIA LTDA.</t>
        </is>
      </c>
      <c r="G181" s="96" t="inlineStr">
        <is>
          <t>ENGº CIVIL ANTONIO CARLOS OLIVEIRA COELHO OU SÉRGIO EDGAR VIEIRA DA ROCHA</t>
        </is>
      </c>
      <c r="H181" s="96" t="inlineStr">
        <is>
          <t>103/2014</t>
        </is>
      </c>
      <c r="I181" s="246" t="n"/>
      <c r="J181" s="247" t="n">
        <v>710824</v>
      </c>
      <c r="K181" s="252" t="n"/>
      <c r="L181" s="267" t="n"/>
      <c r="M181" s="327" t="n">
        <v>534939.8</v>
      </c>
      <c r="N181" s="324" t="n">
        <v>130555.38</v>
      </c>
      <c r="O181" s="302" t="n"/>
      <c r="P181" s="302" t="n"/>
      <c r="Q181" s="107" t="inlineStr">
        <is>
          <t xml:space="preserve">ANULAÇÃO PARCIAL </t>
        </is>
      </c>
      <c r="R181" s="267" t="n"/>
      <c r="S181" s="313" t="n"/>
      <c r="T181" s="302" t="inlineStr">
        <is>
          <t>2015NE555</t>
        </is>
      </c>
      <c r="U181" s="98" t="inlineStr">
        <is>
          <t xml:space="preserve">27100 - SECRETARIA MUNICIPAL DE INFRAESTRUTURA           </t>
        </is>
      </c>
      <c r="V181" s="98" t="inlineStr">
        <is>
          <t>15451106110500000 - CONSTRUÇÃO OU AMPLIAÇÃO DE LOGRADOUROS PÚBLICOS</t>
        </is>
      </c>
      <c r="W181" s="98" t="inlineStr">
        <is>
          <t>02910265 - BIRD / DPL</t>
        </is>
      </c>
      <c r="X181" s="98" t="inlineStr">
        <is>
          <t>44905101 - pREÉDIOS PÚBLICOS -UNIDADES ADMINISTRATIVAS</t>
        </is>
      </c>
      <c r="AE181" s="96" t="inlineStr">
        <is>
          <t>2014/17428/17504/00038</t>
        </is>
      </c>
    </row>
    <row r="182" ht="102.75" customHeight="1" thickBot="1">
      <c r="A182" s="244" t="n"/>
      <c r="B182" s="96" t="inlineStr">
        <is>
          <t>REFORMA DO PRÉDIO DA JUNTA DE SERVIÇO MILITAR, LOCALIZADA NA RUA VISCONDE DE MAUÁ, S/Nº - CENTRO, EM MANAUS / AM.</t>
        </is>
      </c>
      <c r="C182" s="96" t="inlineStr">
        <is>
          <t>RUA VISCONDE DE MAUÁ, S/Nº - CENTRO, EM MANAUS / AM.</t>
        </is>
      </c>
      <c r="D182" s="96" t="inlineStr">
        <is>
          <t>041/2014</t>
        </is>
      </c>
      <c r="E182" s="96" t="inlineStr">
        <is>
          <t>SEMINF</t>
        </is>
      </c>
      <c r="F182" s="96" t="inlineStr">
        <is>
          <t>H.B. ENGENHARIA LTDA.</t>
        </is>
      </c>
      <c r="G182" s="96" t="inlineStr">
        <is>
          <t>ENGº CIVIL ANTONIO CARLOS OLIVEIRA COELHO OU SÉRGIO EDGAR VIEIRA DA ROCHA</t>
        </is>
      </c>
      <c r="H182" s="96" t="inlineStr">
        <is>
          <t>103/2014</t>
        </is>
      </c>
      <c r="I182" s="246" t="n"/>
      <c r="J182" s="247" t="n">
        <v>710824</v>
      </c>
      <c r="K182" s="252" t="n"/>
      <c r="L182" s="267" t="n"/>
      <c r="M182" s="328" t="n"/>
      <c r="N182" s="324" t="n"/>
      <c r="O182" s="302" t="n"/>
      <c r="P182" s="302" t="inlineStr">
        <is>
          <t>NFS-E Nº 132</t>
        </is>
      </c>
      <c r="Q182" s="303" t="inlineStr">
        <is>
          <t>2ª MEDIÇÃO</t>
        </is>
      </c>
      <c r="R182" s="308" t="n">
        <v>184571.87</v>
      </c>
      <c r="S182" s="313" t="n"/>
      <c r="T182" s="325" t="inlineStr">
        <is>
          <t>2015NE0396</t>
        </is>
      </c>
      <c r="U182" s="98" t="inlineStr">
        <is>
          <t xml:space="preserve">27100 - SECRETARIA MUNICIPAL DE INFRAESTRUTURA           </t>
        </is>
      </c>
      <c r="V182" s="98" t="inlineStr">
        <is>
          <t>15451106110500000 - CONSTRUÇÃO OU AMPLIAÇÃO DE LOGRADOUROS PÚBLICOS</t>
        </is>
      </c>
      <c r="W182" s="98" t="inlineStr">
        <is>
          <t>02910265 - BIRD / DPL</t>
        </is>
      </c>
      <c r="X182" s="98" t="inlineStr">
        <is>
          <t>44905101 - pREÉDIOS PÚBLICOS -UNIDADES ADMINISTRATIVAS</t>
        </is>
      </c>
      <c r="AE182" s="96" t="inlineStr">
        <is>
          <t>2014/17428/17504/00038</t>
        </is>
      </c>
    </row>
    <row r="183" ht="102.75" customHeight="1" thickBot="1">
      <c r="A183" s="244" t="n"/>
      <c r="B183" s="96" t="inlineStr">
        <is>
          <t>REFORMA DO PRÉDIO DA JUNTA DE SERVIÇO MILITAR, LOCALIZADA NA RUA VISCONDE DE MAUÁ, S/Nº - CENTRO, EM MANAUS / AM.</t>
        </is>
      </c>
      <c r="C183" s="96" t="inlineStr">
        <is>
          <t>RUA VISCONDE DE MAUÁ, S/Nº - CENTRO, EM MANAUS / AM.</t>
        </is>
      </c>
      <c r="D183" s="96" t="inlineStr">
        <is>
          <t>041/2014</t>
        </is>
      </c>
      <c r="E183" s="96" t="inlineStr">
        <is>
          <t>SEMINF</t>
        </is>
      </c>
      <c r="F183" s="96" t="inlineStr">
        <is>
          <t>H.B. ENGENHARIA LTDA.</t>
        </is>
      </c>
      <c r="G183" s="96" t="inlineStr">
        <is>
          <t>ENGº CIVIL ANTONIO CARLOS OLIVEIRA COELHO OU SÉRGIO EDGAR VIEIRA DA ROCHA</t>
        </is>
      </c>
      <c r="H183" s="96" t="inlineStr">
        <is>
          <t>103/2014</t>
        </is>
      </c>
      <c r="I183" s="246" t="n"/>
      <c r="J183" s="247" t="n">
        <v>710824</v>
      </c>
      <c r="K183" s="252" t="n"/>
      <c r="L183" s="267" t="n"/>
      <c r="M183" s="328" t="n"/>
      <c r="N183" s="267" t="n"/>
      <c r="O183" s="302" t="n"/>
      <c r="P183" s="303" t="inlineStr">
        <is>
          <t>NFS-E Nº 134</t>
        </is>
      </c>
      <c r="Q183" s="303" t="inlineStr">
        <is>
          <t>3ª MEDIÇÃO</t>
        </is>
      </c>
      <c r="R183" s="308" t="n">
        <v>159127.68</v>
      </c>
      <c r="S183" s="313" t="n"/>
      <c r="T183" s="325" t="inlineStr">
        <is>
          <t>2015NE0396</t>
        </is>
      </c>
      <c r="U183" s="98" t="inlineStr">
        <is>
          <t xml:space="preserve">27100 - SECRETARIA MUNICIPAL DE INFRAESTRUTURA           </t>
        </is>
      </c>
      <c r="V183" s="98" t="inlineStr">
        <is>
          <t>15451106110500000 - CONSTRUÇÃO OU AMPLIAÇÃO DE LOGRADOUROS PÚBLICOS</t>
        </is>
      </c>
      <c r="W183" s="98" t="inlineStr">
        <is>
          <t>02910265 - BIRD / DPL</t>
        </is>
      </c>
      <c r="X183" s="98" t="inlineStr">
        <is>
          <t>44905101 - pREÉDIOS PÚBLICOS -UNIDADES ADMINISTRATIVAS</t>
        </is>
      </c>
      <c r="AE183" s="96" t="inlineStr">
        <is>
          <t>2014/17428/17504/00038</t>
        </is>
      </c>
    </row>
    <row r="184" ht="102.75" customHeight="1" thickBot="1">
      <c r="A184" s="244" t="n"/>
      <c r="B184" s="96" t="inlineStr">
        <is>
          <t>REFORMA DO PRÉDIO DA JUNTA DE SERVIÇO MILITAR, LOCALIZADA NA RUA VISCONDE DE MAUÁ, S/Nº - CENTRO, EM MANAUS / AM.</t>
        </is>
      </c>
      <c r="C184" s="96" t="inlineStr">
        <is>
          <t>RUA VISCONDE DE MAUÁ, S/Nº - CENTRO, EM MANAUS / AM.</t>
        </is>
      </c>
      <c r="D184" s="96" t="inlineStr">
        <is>
          <t>041/2014</t>
        </is>
      </c>
      <c r="E184" s="96" t="inlineStr">
        <is>
          <t>SEMINF</t>
        </is>
      </c>
      <c r="F184" s="96" t="inlineStr">
        <is>
          <t>H.B. ENGENHARIA LTDA.</t>
        </is>
      </c>
      <c r="G184" s="96" t="inlineStr">
        <is>
          <t>ENGº CIVIL ANTONIO CARLOS OLIVEIRA COELHO OU SÉRGIO EDGAR VIEIRA DA ROCHA</t>
        </is>
      </c>
      <c r="H184" s="96" t="inlineStr">
        <is>
          <t>103/2014</t>
        </is>
      </c>
      <c r="I184" s="246" t="n"/>
      <c r="J184" s="247" t="n">
        <v>710824</v>
      </c>
      <c r="K184" s="252" t="n"/>
      <c r="L184" s="267" t="n"/>
      <c r="M184" s="329" t="n"/>
      <c r="N184" s="267" t="n"/>
      <c r="O184" s="302" t="n"/>
      <c r="P184" s="317" t="inlineStr">
        <is>
          <t>NFS-E Nº 143</t>
        </is>
      </c>
      <c r="Q184" s="317" t="inlineStr">
        <is>
          <t>4ª E ÚLTIMA MEDIÇÃO</t>
        </is>
      </c>
      <c r="R184" s="312" t="n">
        <v>60684.87</v>
      </c>
      <c r="S184" s="313" t="n"/>
      <c r="T184" s="325" t="inlineStr">
        <is>
          <t>2015NE0396</t>
        </is>
      </c>
      <c r="U184" s="98" t="inlineStr">
        <is>
          <t xml:space="preserve">27100 - SECRETARIA MUNICIPAL DE INFRAESTRUTURA           </t>
        </is>
      </c>
      <c r="V184" s="98" t="inlineStr">
        <is>
          <t>15451106110500000 - CONSTRUÇÃO OU AMPLIAÇÃO DE LOGRADOUROS PÚBLICOS</t>
        </is>
      </c>
      <c r="W184" s="98" t="inlineStr">
        <is>
          <t>02910265 - BIRD / DPL</t>
        </is>
      </c>
      <c r="X184" s="98" t="inlineStr">
        <is>
          <t>44905101 - pREÉDIOS PÚBLICOS -UNIDADES ADMINISTRATIVAS</t>
        </is>
      </c>
      <c r="AE184" s="96" t="inlineStr">
        <is>
          <t>2014/17428/17504/00038</t>
        </is>
      </c>
    </row>
    <row r="185" ht="102.75" customHeight="1" thickBot="1">
      <c r="A185" s="244" t="n"/>
      <c r="B185" s="96" t="inlineStr">
        <is>
          <t>REFORMA DO PRÉDIO DA JUNTA DE SERVIÇO MILITAR, LOCALIZADA NA RUA VISCONDE DE MAUÁ, S/Nº - CENTRO, EM MANAUS / AM.</t>
        </is>
      </c>
      <c r="C185" s="96" t="inlineStr">
        <is>
          <t>RUA VISCONDE DE MAUÁ, S/Nº - CENTRO, EM MANAUS / AM.</t>
        </is>
      </c>
      <c r="D185" s="96" t="inlineStr">
        <is>
          <t>041/2014</t>
        </is>
      </c>
      <c r="E185" s="96" t="inlineStr">
        <is>
          <t>SEMINF</t>
        </is>
      </c>
      <c r="F185" s="96" t="inlineStr">
        <is>
          <t>H.B. ENGENHARIA LTDA.</t>
        </is>
      </c>
      <c r="G185" s="96" t="inlineStr">
        <is>
          <t>ENGº CIVIL ANTONIO CARLOS OLIVEIRA COELHO OU SÉRGIO EDGAR VIEIRA DA ROCHA</t>
        </is>
      </c>
      <c r="H185" s="96" t="inlineStr">
        <is>
          <t>103/2014</t>
        </is>
      </c>
      <c r="I185" s="246" t="n"/>
      <c r="J185" s="247" t="n">
        <v>710824</v>
      </c>
      <c r="K185" s="252" t="n"/>
      <c r="L185" s="330" t="n">
        <v>137034.01</v>
      </c>
      <c r="M185" s="267" t="n"/>
      <c r="N185" s="267" t="n"/>
      <c r="O185" s="302" t="n"/>
      <c r="P185" s="303" t="inlineStr">
        <is>
          <t>NFS-E Nº 142</t>
        </is>
      </c>
      <c r="Q185" s="303" t="inlineStr">
        <is>
          <t>1ª  E ÚNICA MEDIÇÃO</t>
        </is>
      </c>
      <c r="R185" s="308" t="n"/>
      <c r="S185" s="313" t="n"/>
      <c r="T185" s="331" t="inlineStr">
        <is>
          <t>2015NE1738</t>
        </is>
      </c>
      <c r="U185" s="98" t="inlineStr">
        <is>
          <t xml:space="preserve">27100 - SECRETARIA MUNICIPAL DE INFRAESTRUTURA           </t>
        </is>
      </c>
      <c r="V185" s="98" t="inlineStr">
        <is>
          <t>15451106110500000 - CONSTRUÇÃO OU AMPLIAÇÃO DE LOGRADOUROS PÚBLICOS</t>
        </is>
      </c>
      <c r="W185" s="98" t="inlineStr">
        <is>
          <t>01050000 - Comp. Fin. p/ Utiliz. Ou Exp. De Rec. Hid ou Minerais</t>
        </is>
      </c>
      <c r="X185" s="98" t="inlineStr">
        <is>
          <t>44905101 - pREÉDIOS PÚBLICOS -UNIDADES ADMINISTRATIVAS</t>
        </is>
      </c>
      <c r="AE185" s="96" t="inlineStr">
        <is>
          <t>2014/17428/17504/00038</t>
        </is>
      </c>
    </row>
    <row r="186" ht="102.75" customHeight="1" thickBot="1">
      <c r="A186" s="243" t="n">
        <v>77</v>
      </c>
      <c r="B186" s="96" t="inlineStr">
        <is>
          <t>OBRAS E SERVIÇOS NA REFORMA DO TERMINAL DE INTEGRAÇÃO T4, LOCALIZADO NA AV. CAMAPUÃ, S/Nº - TERMINAL DE INTEGRAÇÃO T4 - JORGE TEIXEIRA NA CIDADE DE MANAUS / AM.</t>
        </is>
      </c>
      <c r="C186" s="96" t="inlineStr">
        <is>
          <t>AV. CAMAPUÃ, S/Nº - TERMINAL DE INTEGRAÇÃO T4 - JORGE TEIXEIRA NA CIDADE DE MANAUS / AM.</t>
        </is>
      </c>
      <c r="D186" s="96" t="inlineStr">
        <is>
          <t>039/2014</t>
        </is>
      </c>
      <c r="E186" s="96" t="inlineStr">
        <is>
          <t>SEMINF</t>
        </is>
      </c>
      <c r="F186" s="96" t="inlineStr">
        <is>
          <t>MCA CONSTRUTORA LTDA.</t>
        </is>
      </c>
      <c r="G186" s="96" t="inlineStr">
        <is>
          <t>ENGº CIVIS SÉRGIO EDGAR VIEIRA DA ROCHA OU ANTONIO CARLOS OLIVEIRA COELHO</t>
        </is>
      </c>
      <c r="H186" s="96" t="inlineStr">
        <is>
          <t>105/2014</t>
        </is>
      </c>
      <c r="I186" s="246" t="n"/>
      <c r="J186" s="247" t="n">
        <v>2852581.2</v>
      </c>
      <c r="K186" s="252" t="n"/>
      <c r="L186" s="267" t="n"/>
      <c r="M186" s="321" t="n">
        <v>872154.58</v>
      </c>
      <c r="N186" s="267" t="n"/>
      <c r="O186" s="302" t="n"/>
      <c r="P186" s="302" t="n"/>
      <c r="Q186" s="107" t="inlineStr">
        <is>
          <t>NE Nº 304/15 DEA</t>
        </is>
      </c>
      <c r="R186" s="321" t="n">
        <v>872154.58</v>
      </c>
      <c r="S186" s="313" t="n"/>
      <c r="T186" s="325" t="inlineStr">
        <is>
          <t>2015NE304</t>
        </is>
      </c>
      <c r="U186" s="98" t="inlineStr">
        <is>
          <t>54200 - SUPERINTENDÊNCIA MUNICIPAL DE TRANSPORTES URBANOS</t>
        </is>
      </c>
      <c r="V186" s="98" t="inlineStr">
        <is>
          <t>15453102230110000 - CONSTRUÇÃO E RECUPERAÇÃO DE TERMINAIS</t>
        </is>
      </c>
      <c r="W186" s="98" t="inlineStr">
        <is>
          <t>01000000 - Recursos Ordinários</t>
        </is>
      </c>
      <c r="X186" s="98" t="inlineStr">
        <is>
          <t>44909201 - Despesas De Exercicios Anteriores</t>
        </is>
      </c>
      <c r="AE186" s="96" t="inlineStr">
        <is>
          <t xml:space="preserve"> 2014/17428/17504/00039</t>
        </is>
      </c>
    </row>
    <row r="187" ht="102.75" customHeight="1" thickBot="1">
      <c r="A187" s="244" t="n"/>
      <c r="B187" s="96" t="inlineStr">
        <is>
          <t>OBRAS E SERVIÇOS NA REFORMA DO TERMINAL DE INTEGRAÇÃO T4, LOCALIZADO NA AV. CAMAPUÃ, S/Nº - TERMINAL DE INTEGRAÇÃO T4 - JORGE TEIXEIRA NA CIDADE DE MANAUS / AM.</t>
        </is>
      </c>
      <c r="C187" s="96" t="inlineStr">
        <is>
          <t>AV. CAMAPUÃ, S/Nº - TERMINAL DE INTEGRAÇÃO T4 - JORGE TEIXEIRA NA CIDADE DE MANAUS / AM.</t>
        </is>
      </c>
      <c r="D187" s="96" t="inlineStr">
        <is>
          <t>039/2014</t>
        </is>
      </c>
      <c r="E187" s="96" t="inlineStr">
        <is>
          <t>SEMINF</t>
        </is>
      </c>
      <c r="F187" s="96" t="inlineStr">
        <is>
          <t>MCA CONSTRUTORA LTDA.</t>
        </is>
      </c>
      <c r="G187" s="96" t="inlineStr">
        <is>
          <t>ENGº CIVIS SÉRGIO EDGAR VIEIRA DA ROCHA OU ANTONIO CARLOS OLIVEIRA COELHO</t>
        </is>
      </c>
      <c r="H187" s="96" t="inlineStr">
        <is>
          <t>105/2014</t>
        </is>
      </c>
      <c r="I187" s="246" t="n"/>
      <c r="J187" s="247" t="n">
        <v>2852581.2</v>
      </c>
      <c r="K187" s="252" t="n"/>
      <c r="L187" s="267" t="n"/>
      <c r="M187" s="321" t="n">
        <v>1808752.8</v>
      </c>
      <c r="N187" s="267" t="n"/>
      <c r="O187" s="302" t="n"/>
      <c r="P187" s="302" t="n"/>
      <c r="Q187" s="107" t="inlineStr">
        <is>
          <t>NE Nº 305/15 DEA</t>
        </is>
      </c>
      <c r="R187" s="321" t="n">
        <v>1808752.8</v>
      </c>
      <c r="S187" s="313" t="n"/>
      <c r="T187" s="325" t="inlineStr">
        <is>
          <t>2015NE305</t>
        </is>
      </c>
      <c r="U187" s="98" t="inlineStr">
        <is>
          <t>54200 - SUPERINTENDÊNCIA MUNICIPAL DE TRANSPORTES URBANOS</t>
        </is>
      </c>
      <c r="V187" s="98" t="inlineStr">
        <is>
          <t>15453102230110000 - CONSTRUÇÃO E RECUPERAÇÃO DE TERMINAIS</t>
        </is>
      </c>
      <c r="W187" s="98" t="inlineStr">
        <is>
          <t>02910265 - BIRD / DPL</t>
        </is>
      </c>
      <c r="X187" s="98" t="inlineStr">
        <is>
          <t>44909201 - Despesas De Exercicios Anteriores</t>
        </is>
      </c>
      <c r="AE187" s="96" t="inlineStr">
        <is>
          <t xml:space="preserve"> 2014/17428/17504/00039</t>
        </is>
      </c>
    </row>
    <row r="188" ht="89.25" customHeight="1">
      <c r="A188" s="243" t="n">
        <v>78</v>
      </c>
      <c r="B188" s="96" t="inlineStr">
        <is>
          <t>REFORMA DA QUADRA POLIESPORTIVA COBERTURA EDMILSON SANTOS, LOCALIZADA NA PRAÇA ISMAEL BENIGNO, S/Nº BAIRRO SÃO RAIMUNDO, EM MANAUS / AM.</t>
        </is>
      </c>
      <c r="C188" s="96" t="inlineStr">
        <is>
          <t>PRAÇA ISMAEL BENIGNO, S/Nº BAIRRO SÃO RAIMUNDO, EM MANAUS / AM.</t>
        </is>
      </c>
      <c r="D188" s="96" t="inlineStr">
        <is>
          <t>043/2014</t>
        </is>
      </c>
      <c r="E188" s="96" t="inlineStr">
        <is>
          <t>SEMINF</t>
        </is>
      </c>
      <c r="F188" s="96" t="inlineStr">
        <is>
          <t>COMPASSO CONSTRUÇÕES E RFORMA PREDIAIS LTDA.</t>
        </is>
      </c>
      <c r="G188" s="96" t="inlineStr">
        <is>
          <t>ENGº CIVIL SÉRGIO EDGAR VIEIRA DA ROCHA</t>
        </is>
      </c>
      <c r="H188" s="96" t="inlineStr">
        <is>
          <t>106/2014</t>
        </is>
      </c>
      <c r="I188" s="246" t="n"/>
      <c r="J188" s="247" t="n">
        <v>677413.59</v>
      </c>
      <c r="K188" s="252" t="n"/>
      <c r="L188" s="267" t="n"/>
      <c r="M188" s="327" t="n">
        <v>271742.6</v>
      </c>
      <c r="N188" s="321" t="n"/>
      <c r="O188" s="302" t="n"/>
      <c r="P188" s="302" t="inlineStr">
        <is>
          <t>NFS-e nº 2162573</t>
        </is>
      </c>
      <c r="Q188" s="303" t="inlineStr">
        <is>
          <t>3ª medição</t>
        </is>
      </c>
      <c r="R188" s="308" t="n">
        <v>262341.47</v>
      </c>
      <c r="S188" s="313" t="n"/>
      <c r="T188" s="325" t="inlineStr">
        <is>
          <t>2015NE0415</t>
        </is>
      </c>
      <c r="U188" s="98" t="inlineStr">
        <is>
          <t>26100 - SECRETARIA MUNICIPAL DE JUVENTUDE, ESPORTE E LAZER</t>
        </is>
      </c>
      <c r="V188" s="98" t="inlineStr">
        <is>
          <t>27812100210690000 - REFORMA, CONSTRUÇÃO E AMPLIAÇÃO DAS INSTALAÇÕES DE ESPORTE E LAZER</t>
        </is>
      </c>
      <c r="W188" s="98" t="inlineStr">
        <is>
          <t>02910265 - BIRD / DPL</t>
        </is>
      </c>
      <c r="X188" s="98" t="inlineStr">
        <is>
          <t>44903916 - Reformas e Adequações</t>
        </is>
      </c>
      <c r="AE188" s="96" t="inlineStr">
        <is>
          <t>2014/17428/17504/00041</t>
        </is>
      </c>
    </row>
    <row r="189" ht="90" customHeight="1" thickBot="1">
      <c r="A189" s="244" t="n"/>
      <c r="B189" s="96" t="inlineStr">
        <is>
          <t>REFORMA DA QUADRA POLIESPORTIVA COBERTURA EDMILSON SANTOS, LOCALIZADA NA PRAÇA ISMAEL BENIGNO, S/Nº BAIRRO SÃO RAIMUNDO, EM MANAUS / AM.</t>
        </is>
      </c>
      <c r="C189" s="96" t="inlineStr">
        <is>
          <t>PRAÇA ISMAEL BENIGNO, S/Nº BAIRRO SÃO RAIMUNDO, EM MANAUS / AM.</t>
        </is>
      </c>
      <c r="D189" s="96" t="inlineStr">
        <is>
          <t>043/2014</t>
        </is>
      </c>
      <c r="E189" s="96" t="inlineStr">
        <is>
          <t>SEMINF</t>
        </is>
      </c>
      <c r="F189" s="96" t="inlineStr">
        <is>
          <t>COMPASSO CONSTRUÇÕES E RFORMA PREDIAIS LTDA.</t>
        </is>
      </c>
      <c r="G189" s="96" t="inlineStr">
        <is>
          <t>ENGº CIVIL SÉRGIO EDGAR VIEIRA DA ROCHA</t>
        </is>
      </c>
      <c r="H189" s="96" t="inlineStr">
        <is>
          <t>106/2014</t>
        </is>
      </c>
      <c r="I189" s="246" t="n"/>
      <c r="J189" s="247" t="n">
        <v>677413.59</v>
      </c>
      <c r="K189" s="252" t="n"/>
      <c r="L189" s="267" t="n"/>
      <c r="M189" s="329" t="n"/>
      <c r="N189" s="321" t="n">
        <v>9401.129999999999</v>
      </c>
      <c r="O189" s="302" t="n"/>
      <c r="P189" s="302" t="n"/>
      <c r="Q189" s="303" t="inlineStr">
        <is>
          <t>ANULAÇÃO PARCIAL</t>
        </is>
      </c>
      <c r="R189" s="308" t="n"/>
      <c r="S189" s="313" t="n"/>
      <c r="T189" s="332" t="inlineStr">
        <is>
          <t>2015NE2010</t>
        </is>
      </c>
      <c r="U189" s="98" t="inlineStr">
        <is>
          <t>26100 - SECRETARIA MUNICIPAL DE JUVENTUDE, ESPORTE E LAZER</t>
        </is>
      </c>
      <c r="V189" s="98" t="inlineStr">
        <is>
          <t>27812100210690000 - REFORMA, CONSTRUÇÃO E AMPLIAÇÃO DAS INSTALAÇÕES DE ESPORTE E LAZER</t>
        </is>
      </c>
      <c r="W189" s="98" t="inlineStr">
        <is>
          <t>02910265 - BIRD / DPL</t>
        </is>
      </c>
      <c r="X189" s="98" t="inlineStr">
        <is>
          <t>44903916 - Reformas e Adequações</t>
        </is>
      </c>
      <c r="AE189" s="96" t="inlineStr">
        <is>
          <t>2014/17428/17504/00041</t>
        </is>
      </c>
    </row>
    <row r="190" ht="89.25" customHeight="1">
      <c r="A190" s="244" t="n"/>
      <c r="B190" s="96" t="inlineStr">
        <is>
          <t>REFORMA DA QUADRA POLIESPORTIVA COBERTURA EDMILSON SANTOS, LOCALIZADA NA PRAÇA ISMAEL BENIGNO, S/Nº BAIRRO SÃO RAIMUNDO, EM MANAUS / AM.</t>
        </is>
      </c>
      <c r="C190" s="96" t="inlineStr">
        <is>
          <t>PRAÇA ISMAEL BENIGNO, S/Nº BAIRRO SÃO RAIMUNDO, EM MANAUS / AM.</t>
        </is>
      </c>
      <c r="D190" s="96" t="inlineStr">
        <is>
          <t>043/2014</t>
        </is>
      </c>
      <c r="E190" s="96" t="inlineStr">
        <is>
          <t>SEMINF</t>
        </is>
      </c>
      <c r="F190" s="96" t="inlineStr">
        <is>
          <t>COMPASSO CONSTRUÇÕES E RFORMA PREDIAIS LTDA.</t>
        </is>
      </c>
      <c r="G190" s="96" t="inlineStr">
        <is>
          <t>ENGº CIVIL SÉRGIO EDGAR VIEIRA DA ROCHA</t>
        </is>
      </c>
      <c r="H190" s="96" t="inlineStr">
        <is>
          <t>106/2014</t>
        </is>
      </c>
      <c r="I190" s="246" t="n"/>
      <c r="J190" s="247" t="n">
        <v>677413.59</v>
      </c>
      <c r="K190" s="252" t="n"/>
      <c r="L190" s="330" t="n">
        <v>156919.44</v>
      </c>
      <c r="M190" s="267" t="n"/>
      <c r="N190" s="267" t="n"/>
      <c r="O190" s="302" t="n"/>
      <c r="P190" s="303" t="inlineStr">
        <is>
          <t>NFS-e nº 25</t>
        </is>
      </c>
      <c r="Q190" s="303" t="inlineStr">
        <is>
          <t>1ª medição e única TA</t>
        </is>
      </c>
      <c r="R190" s="308" t="n">
        <v>156919.44</v>
      </c>
      <c r="S190" s="313" t="n"/>
      <c r="T190" s="108" t="inlineStr">
        <is>
          <t>2015NE1021</t>
        </is>
      </c>
      <c r="U190" s="98" t="inlineStr">
        <is>
          <t>26100 - SECRETARIA MUNICIPAL DE JUVENTUDE, ESPORTE E LAZER</t>
        </is>
      </c>
      <c r="V190" s="98" t="inlineStr">
        <is>
          <t>27812100210690000 - REFORMA, CONSTRUÇÃO E AMPLIAÇÃO DAS INSTALAÇÕES DE ESPORTE E LAZER</t>
        </is>
      </c>
      <c r="W190" s="98" t="inlineStr">
        <is>
          <t>01000000 - Recursos Ordinários</t>
        </is>
      </c>
      <c r="X190" s="98" t="inlineStr">
        <is>
          <t>44903916 - Reformas e Adequações</t>
        </is>
      </c>
      <c r="AE190" s="96" t="inlineStr">
        <is>
          <t>2014/17428/17504/00041</t>
        </is>
      </c>
    </row>
    <row r="191" ht="76.5" customHeight="1">
      <c r="A191" s="243" t="n">
        <v>79</v>
      </c>
      <c r="B191" s="96" t="inlineStr">
        <is>
          <t>REFORMA E ADEQUAÇÃO DA CASA MILITAR, LOCALIZADA A AV. DA COMPENSA, S/Nº - BAIRRO COMPENSA I, EM MANAUS / AM.</t>
        </is>
      </c>
      <c r="C191" s="96" t="inlineStr">
        <is>
          <t xml:space="preserve"> AV. DA COMPENSA, S/Nº - BAIRRO COMPENSA I, EM MANAUS / AM.</t>
        </is>
      </c>
      <c r="D191" s="96" t="inlineStr">
        <is>
          <t>042/2014</t>
        </is>
      </c>
      <c r="E191" s="96" t="inlineStr">
        <is>
          <t>SEMINF</t>
        </is>
      </c>
      <c r="F191" s="96" t="inlineStr">
        <is>
          <t>COMPASSO CONSTRUÇÕES E REFORMA PREDIAIS LTDA.</t>
        </is>
      </c>
      <c r="G191" s="96" t="inlineStr">
        <is>
          <t>ENGº CIVIL DOUGLAS DA COSTA MICHELE</t>
        </is>
      </c>
      <c r="H191" s="96" t="inlineStr">
        <is>
          <t>107/2014</t>
        </is>
      </c>
      <c r="I191" s="246" t="n">
        <v>460114.82</v>
      </c>
      <c r="J191" s="247" t="n">
        <v>980091.0699999999</v>
      </c>
      <c r="K191" s="252" t="n"/>
      <c r="L191" s="267" t="n"/>
      <c r="M191" s="327" t="n">
        <v>122425.71</v>
      </c>
      <c r="N191" s="321" t="n"/>
      <c r="O191" s="302" t="n"/>
      <c r="P191" s="303" t="inlineStr">
        <is>
          <t>NFSA-e nº 2163075</t>
        </is>
      </c>
      <c r="Q191" s="303" t="inlineStr">
        <is>
          <t>3ª medição</t>
        </is>
      </c>
      <c r="R191" s="308" t="n">
        <v>5103.14</v>
      </c>
      <c r="S191" s="313" t="n"/>
      <c r="T191" s="333" t="inlineStr">
        <is>
          <t>2015NE1237</t>
        </is>
      </c>
      <c r="U191" s="98" t="inlineStr">
        <is>
          <t xml:space="preserve">15100 - CASA MILITAR                       </t>
        </is>
      </c>
      <c r="V191" s="98" t="inlineStr">
        <is>
          <t>04122400223580000 - CONTRATAÇÃO DE SERVIÇOS PARA MANUTENÇÃO FUNCIONAL</t>
        </is>
      </c>
      <c r="W191" s="98" t="inlineStr">
        <is>
          <t>01000000 - Recursos Ordinários</t>
        </is>
      </c>
      <c r="X191" s="98" t="inlineStr">
        <is>
          <t>44905101 - pREÉDIOS PÚBLICOS -UNIDADES ADMINISTRATIVAS</t>
        </is>
      </c>
      <c r="AE191" s="96" t="inlineStr">
        <is>
          <t>2014/17428/17504/00040</t>
        </is>
      </c>
    </row>
    <row r="192" ht="77.25" customHeight="1" thickBot="1">
      <c r="A192" s="244" t="n"/>
      <c r="B192" s="96" t="inlineStr">
        <is>
          <t>REFORMA E ADEQUAÇÃO DA CASA MILITAR, LOCALIZADA A AV. DA COMPENSA, S/Nº - BAIRRO COMPENSA I, EM MANAUS / AM.</t>
        </is>
      </c>
      <c r="C192" s="96" t="inlineStr">
        <is>
          <t xml:space="preserve"> AV. DA COMPENSA, S/Nº - BAIRRO COMPENSA I, EM MANAUS / AM.</t>
        </is>
      </c>
      <c r="D192" s="96" t="inlineStr">
        <is>
          <t>042/2014</t>
        </is>
      </c>
      <c r="E192" s="96" t="inlineStr">
        <is>
          <t>SEMINF</t>
        </is>
      </c>
      <c r="F192" s="96" t="inlineStr">
        <is>
          <t>COMPASSO CONSTRUÇÕES E REFORMA PREDIAIS LTDA.</t>
        </is>
      </c>
      <c r="G192" s="96" t="inlineStr">
        <is>
          <t>ENGº CIVIL DOUGLAS DA COSTA MICHELE</t>
        </is>
      </c>
      <c r="H192" s="96" t="inlineStr">
        <is>
          <t>107/2014</t>
        </is>
      </c>
      <c r="I192" s="246" t="n">
        <v>460114.82</v>
      </c>
      <c r="J192" s="247" t="n">
        <v>980091.0699999999</v>
      </c>
      <c r="K192" s="252" t="n"/>
      <c r="L192" s="267" t="n"/>
      <c r="M192" s="329" t="n"/>
      <c r="N192" s="321" t="n">
        <v>117322.57</v>
      </c>
      <c r="O192" s="302" t="n"/>
      <c r="P192" s="303" t="n"/>
      <c r="Q192" s="303" t="inlineStr">
        <is>
          <t xml:space="preserve">ANULAÇÃO </t>
        </is>
      </c>
      <c r="R192" s="308" t="n"/>
      <c r="S192" s="313" t="n"/>
      <c r="T192" s="334" t="inlineStr">
        <is>
          <t>2015NE2083</t>
        </is>
      </c>
      <c r="U192" s="98" t="inlineStr">
        <is>
          <t xml:space="preserve">15100 - CASA MILITAR                       </t>
        </is>
      </c>
      <c r="V192" s="98" t="inlineStr">
        <is>
          <t>04122400223580000 - CONTRATAÇÃO DE SERVIÇOS PARA MANUTENÇÃO FUNCIONAL</t>
        </is>
      </c>
      <c r="W192" s="98" t="inlineStr">
        <is>
          <t>01000000 - Recursos Ordinários</t>
        </is>
      </c>
      <c r="X192" s="98" t="inlineStr">
        <is>
          <t>44905101 - pREÉDIOS PÚBLICOS -UNIDADES ADMINISTRATIVAS</t>
        </is>
      </c>
      <c r="AE192" s="96" t="inlineStr">
        <is>
          <t>2014/17428/17504/00040</t>
        </is>
      </c>
    </row>
    <row r="193" ht="76.5" customHeight="1">
      <c r="A193" s="244" t="n"/>
      <c r="B193" s="96" t="inlineStr">
        <is>
          <t>REFORMA E ADEQUAÇÃO DA CASA MILITAR, LOCALIZADA A AV. DA COMPENSA, S/Nº - BAIRRO COMPENSA I, EM MANAUS / AM.</t>
        </is>
      </c>
      <c r="C193" s="96" t="inlineStr">
        <is>
          <t xml:space="preserve"> AV. DA COMPENSA, S/Nº - BAIRRO COMPENSA I, EM MANAUS / AM.</t>
        </is>
      </c>
      <c r="D193" s="96" t="inlineStr">
        <is>
          <t>042/2014</t>
        </is>
      </c>
      <c r="E193" s="96" t="inlineStr">
        <is>
          <t>SEMINF</t>
        </is>
      </c>
      <c r="F193" s="96" t="inlineStr">
        <is>
          <t>COMPASSO CONSTRUÇÕES E REFORMA PREDIAIS LTDA.</t>
        </is>
      </c>
      <c r="G193" s="96" t="inlineStr">
        <is>
          <t>ENGº CIVIL DOUGLAS DA COSTA MICHELE</t>
        </is>
      </c>
      <c r="H193" s="96" t="inlineStr">
        <is>
          <t>107/2014</t>
        </is>
      </c>
      <c r="I193" s="246" t="n">
        <v>460114.82</v>
      </c>
      <c r="J193" s="247" t="n">
        <v>980091.0699999999</v>
      </c>
      <c r="K193" s="252" t="n"/>
      <c r="L193" s="330" t="n">
        <v>127773.49</v>
      </c>
      <c r="M193" s="267" t="n"/>
      <c r="N193" s="267" t="n"/>
      <c r="O193" s="302" t="n"/>
      <c r="P193" s="303" t="inlineStr">
        <is>
          <t xml:space="preserve"> NFS-e nº 31</t>
        </is>
      </c>
      <c r="Q193" s="303" t="n"/>
      <c r="R193" s="308" t="n">
        <v>127773.49</v>
      </c>
      <c r="S193" s="313" t="n"/>
      <c r="T193" s="314" t="inlineStr">
        <is>
          <t>2015NE1561</t>
        </is>
      </c>
      <c r="U193" s="98" t="inlineStr">
        <is>
          <t xml:space="preserve">15100 - CASA MILITAR                       </t>
        </is>
      </c>
      <c r="V193" s="98" t="inlineStr">
        <is>
          <t>04122400223580000 - CONTRATAÇÃO DE SERVIÇOS PARA MANUTENÇÃO FUNCIONAL</t>
        </is>
      </c>
      <c r="W193" s="98" t="inlineStr">
        <is>
          <t>01000000 - Recursos Ordinários</t>
        </is>
      </c>
      <c r="X193" s="98" t="inlineStr">
        <is>
          <t>44905101 - pREÉDIOS PÚBLICOS -UNIDADES ADMINISTRATIVAS</t>
        </is>
      </c>
      <c r="AE193" s="96" t="inlineStr">
        <is>
          <t>2014/17428/17504/00040</t>
        </is>
      </c>
    </row>
    <row r="194" ht="140.25" customHeight="1">
      <c r="A194" s="230" t="n">
        <v>80</v>
      </c>
      <c r="B194" s="91" t="inlineStr">
        <is>
          <t>LANÇAMENTO, MANUTENÇÃO, OPERAÇÃO E DESMONTAGEM DE UMA PONTE PROVISÓRIA, MÓVEL - METÁLICA, DENOMINADA BAILEY, COM EXTENSÃO DE 30 A 60 METROS E CAPACIDADE PARA ATÉ 100 TONELADAS, PARA ESTABELECIMENTO DE ROTA ALTERNATIVA PARA AV. DO TURISMO.</t>
        </is>
      </c>
      <c r="C194" s="91" t="inlineStr">
        <is>
          <t>AV. DO TURISMO.</t>
        </is>
      </c>
      <c r="D194" s="91" t="inlineStr">
        <is>
          <t>TERMO DE CONVÊNIO N° 1410200</t>
        </is>
      </c>
      <c r="E194" s="91" t="inlineStr">
        <is>
          <t>SEMINF</t>
        </is>
      </c>
      <c r="F194" s="91" t="inlineStr">
        <is>
          <t>6º BATALHÃO DE ENGENHARIA DE CONSTRUÇÃO</t>
        </is>
      </c>
      <c r="G194" s="91" t="inlineStr">
        <is>
          <t>ENG.º CIVIS FRANCISCO JOSÉ DA COSTA OU ROBERTO GUIMARÃES BICHARA OU JOSÉ LUIZ DE ALMEIDA</t>
        </is>
      </c>
      <c r="H194" s="91" t="inlineStr">
        <is>
          <t>102/2014</t>
        </is>
      </c>
      <c r="I194" s="296" t="n"/>
      <c r="J194" s="297" t="n"/>
      <c r="K194" s="297" t="n"/>
      <c r="L194" s="298" t="n"/>
      <c r="M194" s="298" t="n"/>
      <c r="N194" s="298" t="n"/>
      <c r="O194" s="299" t="n"/>
      <c r="P194" s="299" t="n"/>
      <c r="Q194" s="94" t="n"/>
      <c r="R194" s="298" t="n"/>
      <c r="S194" s="300" t="n"/>
      <c r="T194" s="299" t="n"/>
      <c r="U194" s="95" t="n"/>
      <c r="V194" s="95" t="n"/>
      <c r="W194" s="95" t="n"/>
      <c r="X194" s="95" t="n"/>
      <c r="AE194" s="91" t="n"/>
    </row>
    <row r="195" ht="64.5" customHeight="1" thickBot="1">
      <c r="A195" s="230" t="n">
        <v>81</v>
      </c>
      <c r="B195" s="91" t="inlineStr">
        <is>
          <t>CONSTRUÇÃO DO CENTRO POP, LOCALIZADO A RUA JARDIM PETRÓPOLIS - BAIRRO PETRÓPOLIS, EM MANAUS / AM.</t>
        </is>
      </c>
      <c r="C195" s="91" t="inlineStr">
        <is>
          <t>RUA JARDIM PETRÓPOLIS - BAIRRO PETRÓPOLIS, EM MANAUS / AM.</t>
        </is>
      </c>
      <c r="D195" s="91" t="inlineStr">
        <is>
          <t>044/2014</t>
        </is>
      </c>
      <c r="E195" s="91" t="inlineStr">
        <is>
          <t>SEMINF</t>
        </is>
      </c>
      <c r="F195" s="91" t="inlineStr">
        <is>
          <t>MCA CONSTRUTORA LTDA.</t>
        </is>
      </c>
      <c r="G195" s="91" t="inlineStr">
        <is>
          <t>ENGº CIVIL RONDINELE DA SILVA BRITO</t>
        </is>
      </c>
      <c r="H195" s="91" t="inlineStr">
        <is>
          <t>118/2014</t>
        </is>
      </c>
      <c r="I195" s="296" t="n"/>
      <c r="J195" s="297" t="n"/>
      <c r="K195" s="297" t="n"/>
      <c r="L195" s="298" t="n"/>
      <c r="M195" s="298" t="n"/>
      <c r="N195" s="298" t="n"/>
      <c r="O195" s="299" t="n"/>
      <c r="P195" s="299" t="n"/>
      <c r="Q195" s="94" t="n"/>
      <c r="R195" s="298" t="n"/>
      <c r="S195" s="300" t="n"/>
      <c r="T195" s="299" t="n"/>
      <c r="U195" s="95" t="n"/>
      <c r="V195" s="95" t="n"/>
      <c r="W195" s="95" t="n"/>
      <c r="X195" s="95" t="n"/>
      <c r="AE195" s="91" t="n"/>
    </row>
    <row r="196" ht="77.25" customHeight="1" thickBot="1">
      <c r="A196" s="243" t="n">
        <v>82</v>
      </c>
      <c r="B196" s="96" t="inlineStr">
        <is>
          <t>REVITALIZAÇÃO DA MINI VILA OLÍMPICA DO COROADO, LOCALIZADA NA ALAMEDA COSME FERREIRA, S/Nº BAIRRO COROADO, EM MANAUS / AM.</t>
        </is>
      </c>
      <c r="C196" s="96" t="inlineStr">
        <is>
          <t>ALAMEDA COSME FERREIRA, S/Nº BAIRRO COROADO, EM MANAUS / AM.</t>
        </is>
      </c>
      <c r="D196" s="96" t="inlineStr">
        <is>
          <t>046/2014</t>
        </is>
      </c>
      <c r="E196" s="96" t="inlineStr">
        <is>
          <t>SEMINF</t>
        </is>
      </c>
      <c r="F196" s="96" t="inlineStr">
        <is>
          <t>COMPASSO CONSTRUÇÕES E REFORMAS PREDIAIS LTDA.</t>
        </is>
      </c>
      <c r="G196" s="96" t="inlineStr">
        <is>
          <t>ENGº CIVIL DOUGLAS DA COSTA MICHELE</t>
        </is>
      </c>
      <c r="H196" s="96" t="inlineStr">
        <is>
          <t>122/2014</t>
        </is>
      </c>
      <c r="I196" s="246" t="n">
        <v>369214.07</v>
      </c>
      <c r="J196" s="247" t="n">
        <v>1648575.89</v>
      </c>
      <c r="K196" s="252" t="n"/>
      <c r="L196" s="267" t="n"/>
      <c r="M196" s="321" t="n">
        <v>1467486.76</v>
      </c>
      <c r="N196" s="321" t="n"/>
      <c r="O196" s="302" t="n"/>
      <c r="P196" s="303" t="inlineStr">
        <is>
          <t>NFS-e nº 2119167</t>
        </is>
      </c>
      <c r="Q196" s="303" t="inlineStr">
        <is>
          <t>1ª medição</t>
        </is>
      </c>
      <c r="R196" s="308" t="n">
        <v>1467486.76</v>
      </c>
      <c r="S196" s="313" t="n"/>
      <c r="T196" s="325" t="inlineStr">
        <is>
          <t>2015NE0422</t>
        </is>
      </c>
      <c r="U196" s="98" t="inlineStr">
        <is>
          <t>26100 - SECRETARIA MUNICIPAL DE JUVENTUDE, ESPORTE E LAZER</t>
        </is>
      </c>
      <c r="V196" s="98" t="inlineStr">
        <is>
          <t>27812100210690000 - REFORMA, CONSTRUÇÃO E AMPLIAÇÃO DAS INSTALAÇÕES DE ESPORTE E LAZER</t>
        </is>
      </c>
      <c r="W196" s="98" t="inlineStr">
        <is>
          <t>02910265 - BIRD / DPL</t>
        </is>
      </c>
      <c r="X196" s="98" t="inlineStr">
        <is>
          <t>44909201 - Despesas De Exercicios Anteriores</t>
        </is>
      </c>
      <c r="AE196" s="96" t="inlineStr">
        <is>
          <t>2014/17428/17504/00045</t>
        </is>
      </c>
    </row>
    <row r="197" ht="76.5" customHeight="1">
      <c r="A197" s="244" t="n"/>
      <c r="B197" s="96" t="inlineStr">
        <is>
          <t>REVITALIZAÇÃO DA MINI VILA OLÍMPICA DO COROADO, LOCALIZADA NA ALAMEDA COSME FERREIRA, S/Nº BAIRRO COROADO, EM MANAUS / AM.</t>
        </is>
      </c>
      <c r="C197" s="96" t="inlineStr">
        <is>
          <t>ALAMEDA COSME FERREIRA, S/Nº BAIRRO COROADO, EM MANAUS / AM.</t>
        </is>
      </c>
      <c r="D197" s="96" t="inlineStr">
        <is>
          <t>046/2014</t>
        </is>
      </c>
      <c r="E197" s="96" t="inlineStr">
        <is>
          <t>SEMINF</t>
        </is>
      </c>
      <c r="F197" s="96" t="inlineStr">
        <is>
          <t>COMPASSO CONSTRUÇÕES E REFORMAS PREDIAIS LTDA.</t>
        </is>
      </c>
      <c r="G197" s="96" t="inlineStr">
        <is>
          <t>ENGº CIVIL DOUGLAS DA COSTA MICHELE</t>
        </is>
      </c>
      <c r="H197" s="96" t="inlineStr">
        <is>
          <t>122/2014</t>
        </is>
      </c>
      <c r="I197" s="246" t="n">
        <v>369214.07</v>
      </c>
      <c r="J197" s="247" t="n">
        <v>1648575.89</v>
      </c>
      <c r="K197" s="252" t="n"/>
      <c r="L197" s="267" t="n"/>
      <c r="M197" s="327" t="n">
        <v>45922.03</v>
      </c>
      <c r="N197" s="321" t="n"/>
      <c r="O197" s="302" t="n"/>
      <c r="P197" s="303" t="inlineStr">
        <is>
          <t>NFS-e nº 30</t>
        </is>
      </c>
      <c r="Q197" s="303" t="inlineStr">
        <is>
          <t>4ª medição</t>
        </is>
      </c>
      <c r="R197" s="308" t="n">
        <v>15681.71</v>
      </c>
      <c r="S197" s="313" t="n"/>
      <c r="T197" s="325" t="inlineStr">
        <is>
          <t>2015NE0423</t>
        </is>
      </c>
      <c r="U197" s="98" t="inlineStr">
        <is>
          <t>26100 - SECRETARIA MUNICIPAL DE JUVENTUDE, ESPORTE E LAZER</t>
        </is>
      </c>
      <c r="V197" s="98" t="inlineStr">
        <is>
          <t>27812100210690000 - REFORMA, CONSTRUÇÃO E AMPLIAÇÃO DAS INSTALAÇÕES DE ESPORTE E LAZER</t>
        </is>
      </c>
      <c r="W197" s="98" t="inlineStr">
        <is>
          <t>02910265 - BIRD / DPL</t>
        </is>
      </c>
      <c r="X197" s="98" t="inlineStr">
        <is>
          <t>44905193 - Reformas, Benfeitorias Ou Melhoria</t>
        </is>
      </c>
      <c r="AE197" s="96" t="inlineStr">
        <is>
          <t>2014/17428/17504/00045</t>
        </is>
      </c>
    </row>
    <row r="198" ht="77.25" customHeight="1" thickBot="1">
      <c r="A198" s="244" t="n"/>
      <c r="B198" s="96" t="inlineStr">
        <is>
          <t>REVITALIZAÇÃO DA MINI VILA OLÍMPICA DO COROADO, LOCALIZADA NA ALAMEDA COSME FERREIRA, S/Nº BAIRRO COROADO, EM MANAUS / AM.</t>
        </is>
      </c>
      <c r="C198" s="96" t="inlineStr">
        <is>
          <t>ALAMEDA COSME FERREIRA, S/Nº BAIRRO COROADO, EM MANAUS / AM.</t>
        </is>
      </c>
      <c r="D198" s="96" t="inlineStr">
        <is>
          <t>046/2014</t>
        </is>
      </c>
      <c r="E198" s="96" t="inlineStr">
        <is>
          <t>SEMINF</t>
        </is>
      </c>
      <c r="F198" s="96" t="inlineStr">
        <is>
          <t>COMPASSO CONSTRUÇÕES E REFORMAS PREDIAIS LTDA.</t>
        </is>
      </c>
      <c r="G198" s="96" t="inlineStr">
        <is>
          <t>ENGº CIVIL DOUGLAS DA COSTA MICHELE</t>
        </is>
      </c>
      <c r="H198" s="96" t="inlineStr">
        <is>
          <t>122/2014</t>
        </is>
      </c>
      <c r="I198" s="246" t="n">
        <v>369214.07</v>
      </c>
      <c r="J198" s="247" t="n">
        <v>1648575.89</v>
      </c>
      <c r="K198" s="252" t="n"/>
      <c r="L198" s="267" t="n"/>
      <c r="M198" s="329" t="n"/>
      <c r="N198" s="321" t="n">
        <v>30240.32</v>
      </c>
      <c r="O198" s="302" t="n"/>
      <c r="P198" s="302" t="n"/>
      <c r="Q198" s="109" t="inlineStr">
        <is>
          <t>ANULAÇÃO PARCIAL</t>
        </is>
      </c>
      <c r="R198" s="267" t="n"/>
      <c r="S198" s="313" t="n"/>
      <c r="T198" s="335" t="inlineStr">
        <is>
          <t>2015NE1196</t>
        </is>
      </c>
      <c r="U198" s="98" t="inlineStr">
        <is>
          <t>26100 - SECRETARIA MUNICIPAL DE JUVENTUDE, ESPORTE E LAZER</t>
        </is>
      </c>
      <c r="V198" s="98" t="inlineStr">
        <is>
          <t>27812100210690000 - REFORMA, CONSTRUÇÃO E AMPLIAÇÃO DAS INSTALAÇÕES DE ESPORTE E LAZER</t>
        </is>
      </c>
      <c r="W198" s="98" t="inlineStr">
        <is>
          <t>02910265 - BIRD / DPL</t>
        </is>
      </c>
      <c r="X198" s="98" t="inlineStr">
        <is>
          <t>44905193 - Reformas, Benfeitorias Ou Melhoria</t>
        </is>
      </c>
      <c r="AE198" s="96" t="inlineStr">
        <is>
          <t>2014/17428/17504/00045</t>
        </is>
      </c>
    </row>
    <row r="199" ht="76.5" customHeight="1">
      <c r="A199" s="244" t="n"/>
      <c r="B199" s="96" t="inlineStr">
        <is>
          <t>REVITALIZAÇÃO DA MINI VILA OLÍMPICA DO COROADO, LOCALIZADA NA ALAMEDA COSME FERREIRA, S/Nº BAIRRO COROADO, EM MANAUS / AM.</t>
        </is>
      </c>
      <c r="C199" s="96" t="inlineStr">
        <is>
          <t>ALAMEDA COSME FERREIRA, S/Nº BAIRRO COROADO, EM MANAUS / AM.</t>
        </is>
      </c>
      <c r="D199" s="96" t="inlineStr">
        <is>
          <t>046/2014</t>
        </is>
      </c>
      <c r="E199" s="96" t="inlineStr">
        <is>
          <t>SEMINF</t>
        </is>
      </c>
      <c r="F199" s="96" t="inlineStr">
        <is>
          <t>COMPASSO CONSTRUÇÕES E REFORMAS PREDIAIS LTDA.</t>
        </is>
      </c>
      <c r="G199" s="96" t="inlineStr">
        <is>
          <t>ENGº CIVIL DOUGLAS DA COSTA MICHELE</t>
        </is>
      </c>
      <c r="H199" s="96" t="inlineStr">
        <is>
          <t>122/2014</t>
        </is>
      </c>
      <c r="I199" s="246" t="n">
        <v>369214.07</v>
      </c>
      <c r="J199" s="247" t="n">
        <v>1648575.89</v>
      </c>
      <c r="K199" s="252" t="n"/>
      <c r="L199" s="267" t="n"/>
      <c r="M199" s="321" t="n">
        <v>30240.32</v>
      </c>
      <c r="N199" s="321" t="n"/>
      <c r="O199" s="302" t="n"/>
      <c r="P199" s="303" t="inlineStr">
        <is>
          <t>NFS-e nº 2162570</t>
        </is>
      </c>
      <c r="Q199" s="303" t="inlineStr">
        <is>
          <t>3ª medição</t>
        </is>
      </c>
      <c r="R199" s="308" t="n">
        <v>30240.32</v>
      </c>
      <c r="S199" s="313" t="n"/>
      <c r="T199" s="325" t="inlineStr">
        <is>
          <t>2015NE1217</t>
        </is>
      </c>
      <c r="U199" s="98" t="inlineStr">
        <is>
          <t>26100 - SECRETARIA MUNICIPAL DE JUVENTUDE, ESPORTE E LAZER</t>
        </is>
      </c>
      <c r="V199" s="98" t="inlineStr">
        <is>
          <t>27812100210690000 - REFORMA, CONSTRUÇÃO E AMPLIAÇÃO DAS INSTALAÇÕES DE ESPORTE E LAZER</t>
        </is>
      </c>
      <c r="W199" s="98" t="inlineStr">
        <is>
          <t>01000000 - Recursos Ordinários</t>
        </is>
      </c>
      <c r="X199" s="98" t="inlineStr">
        <is>
          <t>44909251 - Despesas De Exercicios Anteriores - Obras e Instalações</t>
        </is>
      </c>
      <c r="AE199" s="96" t="inlineStr">
        <is>
          <t>2014/17428/17504/00045</t>
        </is>
      </c>
    </row>
    <row r="200" ht="76.5" customHeight="1">
      <c r="A200" s="244" t="n"/>
      <c r="B200" s="96" t="inlineStr">
        <is>
          <t>REVITALIZAÇÃO DA MINI VILA OLÍMPICA DO COROADO, LOCALIZADA NA ALAMEDA COSME FERREIRA, S/Nº BAIRRO COROADO, EM MANAUS / AM.</t>
        </is>
      </c>
      <c r="C200" s="96" t="inlineStr">
        <is>
          <t>ALAMEDA COSME FERREIRA, S/Nº BAIRRO COROADO, EM MANAUS / AM.</t>
        </is>
      </c>
      <c r="D200" s="96" t="inlineStr">
        <is>
          <t>046/2014</t>
        </is>
      </c>
      <c r="E200" s="96" t="inlineStr">
        <is>
          <t>SEMINF</t>
        </is>
      </c>
      <c r="F200" s="96" t="inlineStr">
        <is>
          <t>COMPASSO CONSTRUÇÕES E REFORMAS PREDIAIS LTDA.</t>
        </is>
      </c>
      <c r="G200" s="96" t="inlineStr">
        <is>
          <t>ENGº CIVIL DOUGLAS DA COSTA MICHELE</t>
        </is>
      </c>
      <c r="H200" s="96" t="inlineStr">
        <is>
          <t>122/2014</t>
        </is>
      </c>
      <c r="I200" s="246" t="n">
        <v>369214.07</v>
      </c>
      <c r="J200" s="247" t="n">
        <v>1648575.89</v>
      </c>
      <c r="K200" s="252" t="n"/>
      <c r="L200" s="267" t="n">
        <v>376535.9</v>
      </c>
      <c r="M200" s="267" t="n"/>
      <c r="N200" s="267" t="n">
        <v>376535.9</v>
      </c>
      <c r="O200" s="302" t="n"/>
      <c r="P200" s="302" t="inlineStr">
        <is>
          <t>NFS-e nº 28</t>
        </is>
      </c>
      <c r="Q200" s="303" t="inlineStr">
        <is>
          <t>1ª medição e única TA</t>
        </is>
      </c>
      <c r="R200" s="267" t="n"/>
      <c r="S200" s="313" t="n"/>
      <c r="T200" s="335" t="inlineStr">
        <is>
          <t>2015NE1256</t>
        </is>
      </c>
      <c r="U200" s="98" t="inlineStr">
        <is>
          <t>26100 - SECRETARIA MUNICIPAL DE JUVENTUDE, ESPORTE E LAZER</t>
        </is>
      </c>
      <c r="V200" s="98" t="inlineStr">
        <is>
          <t>27812100210690000 - REFORMA, CONSTRUÇÃO E AMPLIAÇÃO DAS INSTALAÇÕES DE ESPORTE E LAZER</t>
        </is>
      </c>
      <c r="W200" s="98" t="inlineStr">
        <is>
          <t>01000000 - Recursos Ordinários</t>
        </is>
      </c>
      <c r="X200" s="98" t="inlineStr">
        <is>
          <t>44905193 - Reformas, Benfeitorias Ou Melhoria</t>
        </is>
      </c>
      <c r="AE200" s="96" t="inlineStr">
        <is>
          <t>2014/17428/17504/00045</t>
        </is>
      </c>
    </row>
    <row r="201" ht="127.5" customHeight="1">
      <c r="A201" s="243" t="n">
        <v>83</v>
      </c>
      <c r="B201" s="96" t="inlineStr">
        <is>
          <t>ELABORAÇÃO DE PROJETO DE INFRAESTRUTURA PARA AÇÕES DE REVITALIZAÇÃO URBANA DE BAIRROS E COMUNIDADES NO MUNICÍPIO DE MANAUS / AM.</t>
        </is>
      </c>
      <c r="C201" s="96" t="n"/>
      <c r="D201" s="96" t="inlineStr">
        <is>
          <t>047/2014</t>
        </is>
      </c>
      <c r="E201" s="96" t="inlineStr">
        <is>
          <t>SEMINF</t>
        </is>
      </c>
      <c r="F201" s="96" t="inlineStr">
        <is>
          <t>LAGHI ENGENHARIA LTDA.</t>
        </is>
      </c>
      <c r="G201" s="96" t="inlineStr">
        <is>
          <t xml:space="preserve">ENGº CIVIS JOSÉ ANTONIO PAIVA LOPES AGUIAR,  JOSÉ LUIZ DE ALMEIDA E  ROBERTO GUIMARÃES BICHARA </t>
        </is>
      </c>
      <c r="H201" s="96" t="inlineStr">
        <is>
          <t>123/2014 GSS/SEMINF</t>
        </is>
      </c>
      <c r="I201" s="246" t="n"/>
      <c r="J201" s="247" t="n">
        <v>7660082.29</v>
      </c>
      <c r="K201" s="247" t="n">
        <v>3258469.28</v>
      </c>
      <c r="L201" s="267" t="n"/>
      <c r="M201" s="110" t="n">
        <v>1698558.62</v>
      </c>
      <c r="N201" s="111" t="n"/>
      <c r="O201" s="302" t="n"/>
      <c r="P201" s="317" t="inlineStr">
        <is>
          <t>NFS-E 791</t>
        </is>
      </c>
      <c r="Q201" s="317" t="inlineStr">
        <is>
          <t>1ª MEDIÇÃO</t>
        </is>
      </c>
      <c r="R201" s="319" t="n">
        <v>631770.47</v>
      </c>
      <c r="S201" s="313" t="n"/>
      <c r="T201" s="102" t="inlineStr">
        <is>
          <t>2015NE00698</t>
        </is>
      </c>
      <c r="U201" s="98" t="inlineStr">
        <is>
          <t xml:space="preserve">27100 - SECRETARIA MUNICIPAL DE INFRAESTRUTURA           </t>
        </is>
      </c>
      <c r="V201" s="98" t="inlineStr">
        <is>
          <t>15451106023980000 - CONSERVAÇÃO DO SISTEMA VIÁRIO E DEMAIS OBRAS COMPLEMENTARES DA ÁREA PERIFÉRICA DA CIDADE DE MANAUS</t>
        </is>
      </c>
      <c r="W201" s="98" t="inlineStr">
        <is>
          <t>01000000 - Recursos Ordinários</t>
        </is>
      </c>
      <c r="X201" s="98" t="inlineStr">
        <is>
          <t>44909201 - Despesas De Exercicios Anteriores</t>
        </is>
      </c>
      <c r="AE201" s="96" t="inlineStr">
        <is>
          <t>2014/17428/17504/00043</t>
        </is>
      </c>
    </row>
    <row r="202" ht="127.5" customHeight="1">
      <c r="A202" s="244" t="n"/>
      <c r="B202" s="96" t="inlineStr">
        <is>
          <t>ELABORAÇÃO DE PROJETO DE INFRAESTRUTURA PARA AÇÕES DE REVITALIZAÇÃO URBANA DE BAIRROS E COMUNIDADES NO MUNICÍPIO DE MANAUS / AM.</t>
        </is>
      </c>
      <c r="C202" s="96" t="n"/>
      <c r="D202" s="96" t="inlineStr">
        <is>
          <t>047/2014</t>
        </is>
      </c>
      <c r="E202" s="96" t="inlineStr">
        <is>
          <t>SEMINF</t>
        </is>
      </c>
      <c r="F202" s="96" t="inlineStr">
        <is>
          <t>LAGHI ENGENHARIA LTDA.</t>
        </is>
      </c>
      <c r="G202" s="96" t="inlineStr">
        <is>
          <t xml:space="preserve">ENGº CIVIS JOSÉ ANTONIO PAIVA LOPES AGUIAR,  JOSÉ LUIZ DE ALMEIDA E  ROBERTO GUIMARÃES BICHARA </t>
        </is>
      </c>
      <c r="H202" s="96" t="inlineStr">
        <is>
          <t>123/2014 GSS/SEMINF</t>
        </is>
      </c>
      <c r="I202" s="246" t="n"/>
      <c r="J202" s="247" t="n">
        <v>7660082.29</v>
      </c>
      <c r="K202" s="247" t="n">
        <v>3258469.28</v>
      </c>
      <c r="L202" s="267" t="n"/>
      <c r="M202" s="100" t="n"/>
      <c r="N202" s="111" t="n"/>
      <c r="O202" s="302" t="n"/>
      <c r="P202" s="317" t="inlineStr">
        <is>
          <t>NFS-E 805</t>
        </is>
      </c>
      <c r="Q202" s="317" t="inlineStr">
        <is>
          <t>2ª MEDIÇÃO</t>
        </is>
      </c>
      <c r="R202" s="319" t="n">
        <v>631770.47</v>
      </c>
      <c r="S202" s="313" t="n"/>
      <c r="T202" s="102" t="inlineStr">
        <is>
          <t>2015NE00698</t>
        </is>
      </c>
      <c r="U202" s="98" t="inlineStr">
        <is>
          <t xml:space="preserve">27100 - SECRETARIA MUNICIPAL DE INFRAESTRUTURA           </t>
        </is>
      </c>
      <c r="V202" s="98" t="inlineStr">
        <is>
          <t>15451106023980000 - CONSERVAÇÃO DO SISTEMA VIÁRIO E DEMAIS OBRAS COMPLEMENTARES DA ÁREA PERIFÉRICA DA CIDADE DE MANAUS</t>
        </is>
      </c>
      <c r="W202" s="98" t="inlineStr">
        <is>
          <t>01000000 - Recursos Ordinários</t>
        </is>
      </c>
      <c r="X202" s="98" t="inlineStr">
        <is>
          <t>44909201 - Despesas De Exercicios Anteriores</t>
        </is>
      </c>
      <c r="AE202" s="96" t="inlineStr">
        <is>
          <t>2014/17428/17504/00043</t>
        </is>
      </c>
    </row>
    <row r="203" ht="127.5" customHeight="1">
      <c r="A203" s="244" t="n"/>
      <c r="B203" s="96" t="inlineStr">
        <is>
          <t>ELABORAÇÃO DE PROJETO DE INFRAESTRUTURA PARA AÇÕES DE REVITALIZAÇÃO URBANA DE BAIRROS E COMUNIDADES NO MUNICÍPIO DE MANAUS / AM.</t>
        </is>
      </c>
      <c r="C203" s="96" t="n"/>
      <c r="D203" s="96" t="inlineStr">
        <is>
          <t>047/2014</t>
        </is>
      </c>
      <c r="E203" s="96" t="inlineStr">
        <is>
          <t>SEMINF</t>
        </is>
      </c>
      <c r="F203" s="96" t="inlineStr">
        <is>
          <t>LAGHI ENGENHARIA LTDA.</t>
        </is>
      </c>
      <c r="G203" s="96" t="inlineStr">
        <is>
          <t xml:space="preserve">ENGº CIVIS JOSÉ ANTONIO PAIVA LOPES AGUIAR,  JOSÉ LUIZ DE ALMEIDA E  ROBERTO GUIMARÃES BICHARA </t>
        </is>
      </c>
      <c r="H203" s="96" t="inlineStr">
        <is>
          <t>123/2014 GSS/SEMINF</t>
        </is>
      </c>
      <c r="I203" s="246" t="n"/>
      <c r="J203" s="247" t="n">
        <v>7660082.29</v>
      </c>
      <c r="K203" s="247" t="n">
        <v>3258469.28</v>
      </c>
      <c r="L203" s="267" t="n"/>
      <c r="M203" s="103" t="n"/>
      <c r="N203" s="111" t="n"/>
      <c r="O203" s="302" t="n"/>
      <c r="P203" s="317" t="inlineStr">
        <is>
          <t>NFS-E 810</t>
        </is>
      </c>
      <c r="Q203" s="317" t="inlineStr">
        <is>
          <t>3ª MEDIÇÃO</t>
        </is>
      </c>
      <c r="R203" s="319" t="n">
        <v>435017.68</v>
      </c>
      <c r="S203" s="313" t="n"/>
      <c r="T203" s="102" t="inlineStr">
        <is>
          <t>2015NE00698</t>
        </is>
      </c>
      <c r="U203" s="98" t="inlineStr">
        <is>
          <t xml:space="preserve">27100 - SECRETARIA MUNICIPAL DE INFRAESTRUTURA           </t>
        </is>
      </c>
      <c r="V203" s="98" t="inlineStr">
        <is>
          <t>15451106023980000 - CONSERVAÇÃO DO SISTEMA VIÁRIO E DEMAIS OBRAS COMPLEMENTARES DA ÁREA PERIFÉRICA DA CIDADE DE MANAUS</t>
        </is>
      </c>
      <c r="W203" s="98" t="inlineStr">
        <is>
          <t>01000000 - Recursos Ordinários</t>
        </is>
      </c>
      <c r="X203" s="98" t="inlineStr">
        <is>
          <t>44909201 - Despesas De Exercicios Anteriores</t>
        </is>
      </c>
      <c r="AE203" s="96" t="inlineStr">
        <is>
          <t>2014/17428/17504/00043</t>
        </is>
      </c>
    </row>
    <row r="204" ht="127.5" customHeight="1">
      <c r="A204" s="244" t="n"/>
      <c r="B204" s="96" t="inlineStr">
        <is>
          <t>ELABORAÇÃO DE PROJETO DE INFRAESTRUTURA PARA AÇÕES DE REVITALIZAÇÃO URBANA DE BAIRROS E COMUNIDADES NO MUNICÍPIO DE MANAUS / AM.</t>
        </is>
      </c>
      <c r="C204" s="96" t="n"/>
      <c r="D204" s="96" t="inlineStr">
        <is>
          <t>047/2014</t>
        </is>
      </c>
      <c r="E204" s="96" t="inlineStr">
        <is>
          <t>SEMINF</t>
        </is>
      </c>
      <c r="F204" s="96" t="inlineStr">
        <is>
          <t>LAGHI ENGENHARIA LTDA.</t>
        </is>
      </c>
      <c r="G204" s="96" t="inlineStr">
        <is>
          <t xml:space="preserve">ENGº CIVIS JOSÉ ANTONIO PAIVA LOPES AGUIAR,  JOSÉ LUIZ DE ALMEIDA E  ROBERTO GUIMARÃES BICHARA </t>
        </is>
      </c>
      <c r="H204" s="96" t="inlineStr">
        <is>
          <t>123/2014 GSS/SEMINF</t>
        </is>
      </c>
      <c r="I204" s="246" t="n"/>
      <c r="J204" s="247" t="n">
        <v>7660082.29</v>
      </c>
      <c r="K204" s="247" t="n">
        <v>3258469.28</v>
      </c>
      <c r="L204" s="267" t="n"/>
      <c r="M204" s="97" t="n">
        <v>769491.4399999999</v>
      </c>
      <c r="N204" s="111" t="n"/>
      <c r="O204" s="302" t="n"/>
      <c r="P204" s="317" t="inlineStr">
        <is>
          <t>NFS-E 810</t>
        </is>
      </c>
      <c r="Q204" s="317" t="inlineStr">
        <is>
          <t>3ª MEDIÇÃO</t>
        </is>
      </c>
      <c r="R204" s="319" t="n">
        <v>769491.4399999999</v>
      </c>
      <c r="S204" s="313" t="n"/>
      <c r="T204" s="112" t="inlineStr">
        <is>
          <t>2015NE00758</t>
        </is>
      </c>
      <c r="U204" s="98" t="inlineStr">
        <is>
          <t xml:space="preserve">27100 - SECRETARIA MUNICIPAL DE INFRAESTRUTURA           </t>
        </is>
      </c>
      <c r="V204" s="98" t="inlineStr">
        <is>
          <t>15451106023980000 - CONSERVAÇÃO DO SISTEMA VIÁRIO E DEMAIS OBRAS COMPLEMENTARES DA ÁREA PERIFÉRICA DA CIDADE DE MANAUS</t>
        </is>
      </c>
      <c r="W204" s="98" t="inlineStr">
        <is>
          <t>01000000 - Recursos Ordinários</t>
        </is>
      </c>
      <c r="X204" s="98" t="inlineStr">
        <is>
          <t>44909201 - Despesas De Exercicios Anteriores</t>
        </is>
      </c>
      <c r="AE204" s="96" t="inlineStr">
        <is>
          <t>2014/17428/17504/00043</t>
        </is>
      </c>
    </row>
    <row r="205" ht="102" customHeight="1">
      <c r="A205" s="243" t="n">
        <v>84</v>
      </c>
      <c r="B205" s="96" t="inlineStr">
        <is>
          <t>CONSTRUÇÃO DO SHOPPING POPULAR T4, LOCALIZADO NA AV. CAMAPUÃ, S/Nº - BAIRRO JORGE TEIXEIRA, EM MANAUS / AM.</t>
        </is>
      </c>
      <c r="C205" s="96" t="n"/>
      <c r="D205" s="96" t="inlineStr">
        <is>
          <t>048/2014</t>
        </is>
      </c>
      <c r="E205" s="96" t="inlineStr">
        <is>
          <t>SEMINF</t>
        </is>
      </c>
      <c r="F205" s="96" t="inlineStr">
        <is>
          <t>J. NASSER ENGENHARIA LTDA.</t>
        </is>
      </c>
      <c r="G205" s="96" t="inlineStr">
        <is>
          <t>ENGº CIVIS EDMILSON PINHEIRO LEÃO E HILLACE MOTTA LOPES</t>
        </is>
      </c>
      <c r="H205" s="96" t="inlineStr">
        <is>
          <t>124/2014 GSS/SEMINF</t>
        </is>
      </c>
      <c r="I205" s="246" t="n"/>
      <c r="J205" s="247" t="n">
        <v>37910876.98</v>
      </c>
      <c r="K205" s="252" t="n"/>
      <c r="L205" s="267" t="n"/>
      <c r="M205" s="327" t="n">
        <v>10792984.55</v>
      </c>
      <c r="N205" s="321" t="n"/>
      <c r="O205" s="302" t="n"/>
      <c r="P205" s="303" t="inlineStr">
        <is>
          <t>NFSe 188</t>
        </is>
      </c>
      <c r="Q205" s="303" t="inlineStr">
        <is>
          <t>3ª MEDIÇÃO</t>
        </is>
      </c>
      <c r="R205" s="308" t="n">
        <v>3047013.59</v>
      </c>
      <c r="S205" s="305" t="n"/>
      <c r="T205" s="336" t="inlineStr">
        <is>
          <t>2015NE231</t>
        </is>
      </c>
      <c r="U205" s="98" t="inlineStr">
        <is>
          <t>21900 - FUNDO MUNICIPAL DE FOMENTO À MICRO E PEQUENA EMPRESA</t>
        </is>
      </c>
      <c r="V205" s="98" t="inlineStr">
        <is>
          <t>23334104711590000 - IMPLANTAÇÃO DE CENTROS DE COMÉRCIO POPULAR NA ZONA URBANA DO MUNICÍPIO DE MANAUS</t>
        </is>
      </c>
      <c r="W205" s="98" t="inlineStr">
        <is>
          <t>06100000 - Arrec. Propria dos Fundos Administração Indireta(exc.Conv.) Exc.Anterior</t>
        </is>
      </c>
      <c r="X205" s="98" t="inlineStr">
        <is>
          <t>44905101 - pREÉDIOS PÚBLICOS -UNIDADES ADMINISTRATIVAS</t>
        </is>
      </c>
      <c r="AE205" s="96" t="inlineStr">
        <is>
          <t>2014/17428/17504/00046</t>
        </is>
      </c>
    </row>
    <row r="206" ht="102.75" customHeight="1" thickBot="1">
      <c r="A206" s="244" t="n"/>
      <c r="B206" s="96" t="inlineStr">
        <is>
          <t>CONSTRUÇÃO DO SHOPPING POPULAR T4, LOCALIZADO NA AV. CAMAPUÃ, S/Nº - BAIRRO JORGE TEIXEIRA, EM MANAUS / AM.</t>
        </is>
      </c>
      <c r="C206" s="96" t="n"/>
      <c r="D206" s="96" t="inlineStr">
        <is>
          <t>048/2014</t>
        </is>
      </c>
      <c r="E206" s="96" t="inlineStr">
        <is>
          <t>SEMINF</t>
        </is>
      </c>
      <c r="F206" s="96" t="inlineStr">
        <is>
          <t>J. NASSER ENGENHARIA LTDA.</t>
        </is>
      </c>
      <c r="G206" s="96" t="inlineStr">
        <is>
          <t>ENGº CIVIS EDMILSON PINHEIRO LEÃO E HILLACE MOTTA LOPES</t>
        </is>
      </c>
      <c r="H206" s="96" t="inlineStr">
        <is>
          <t>124/2014 GSS/SEMINF</t>
        </is>
      </c>
      <c r="I206" s="246" t="n"/>
      <c r="J206" s="247" t="n">
        <v>37910876.98</v>
      </c>
      <c r="K206" s="252" t="n"/>
      <c r="L206" s="267" t="n"/>
      <c r="M206" s="329" t="n"/>
      <c r="N206" s="321" t="n"/>
      <c r="O206" s="302" t="n"/>
      <c r="P206" s="303" t="inlineStr">
        <is>
          <t>NFS-E 193</t>
        </is>
      </c>
      <c r="Q206" s="303" t="inlineStr">
        <is>
          <t>4ª MEDIÇAO</t>
        </is>
      </c>
      <c r="R206" s="308" t="n">
        <v>7745970.96</v>
      </c>
      <c r="S206" s="305" t="n"/>
      <c r="T206" s="336" t="inlineStr">
        <is>
          <t>2015NE231</t>
        </is>
      </c>
      <c r="U206" s="98" t="inlineStr">
        <is>
          <t>21900 - FUNDO MUNICIPAL DE FOMENTO À MICRO E PEQUENA EMPRESA</t>
        </is>
      </c>
      <c r="V206" s="98" t="inlineStr">
        <is>
          <t>23334104711590000 - IMPLANTAÇÃO DE CENTROS DE COMÉRCIO POPULAR NA ZONA URBANA DO MUNICÍPIO DE MANAUS</t>
        </is>
      </c>
      <c r="W206" s="98" t="inlineStr">
        <is>
          <t>06100000 - Arrec. Propria dos Fundos Administração Indireta(exc.Conv.) Exc.Anterior</t>
        </is>
      </c>
      <c r="X206" s="98" t="inlineStr">
        <is>
          <t>44905101 - pREÉDIOS PÚBLICOS -UNIDADES ADMINISTRATIVAS</t>
        </is>
      </c>
      <c r="AE206" s="96" t="inlineStr">
        <is>
          <t>2014/17428/17504/00046</t>
        </is>
      </c>
    </row>
    <row r="207" ht="102.75" customHeight="1" thickBot="1">
      <c r="A207" s="244" t="n"/>
      <c r="B207" s="96" t="inlineStr">
        <is>
          <t>CONSTRUÇÃO DO SHOPPING POPULAR T4, LOCALIZADO NA AV. CAMAPUÃ, S/Nº - BAIRRO JORGE TEIXEIRA, EM MANAUS / AM.</t>
        </is>
      </c>
      <c r="C207" s="96" t="n"/>
      <c r="D207" s="96" t="inlineStr">
        <is>
          <t>048/2014</t>
        </is>
      </c>
      <c r="E207" s="96" t="inlineStr">
        <is>
          <t>SEMINF</t>
        </is>
      </c>
      <c r="F207" s="96" t="inlineStr">
        <is>
          <t>J. NASSER ENGENHARIA LTDA.</t>
        </is>
      </c>
      <c r="G207" s="96" t="inlineStr">
        <is>
          <t>ENGº CIVIS EDMILSON PINHEIRO LEÃO E HILLACE MOTTA LOPES</t>
        </is>
      </c>
      <c r="H207" s="96" t="inlineStr">
        <is>
          <t>124/2014 GSS/SEMINF</t>
        </is>
      </c>
      <c r="I207" s="246" t="n"/>
      <c r="J207" s="247" t="n">
        <v>37910876.98</v>
      </c>
      <c r="K207" s="252" t="n"/>
      <c r="L207" s="267" t="n"/>
      <c r="M207" s="327" t="n">
        <v>19324117.17</v>
      </c>
      <c r="N207" s="321" t="n"/>
      <c r="O207" s="302" t="n"/>
      <c r="P207" s="303" t="inlineStr">
        <is>
          <t>NFSe 193</t>
        </is>
      </c>
      <c r="Q207" s="303" t="inlineStr">
        <is>
          <t>4ª MEDIÇÃO</t>
        </is>
      </c>
      <c r="R207" s="308" t="n">
        <v>1489252.76</v>
      </c>
      <c r="S207" s="305" t="n"/>
      <c r="T207" s="337" t="inlineStr">
        <is>
          <t>2015NE244</t>
        </is>
      </c>
      <c r="U207" s="98" t="inlineStr">
        <is>
          <t>21900 - FUNDO MUNICIPAL DE FOMENTO À MICRO E PEQUENA EMPRESA</t>
        </is>
      </c>
      <c r="V207" s="98" t="inlineStr">
        <is>
          <t>23334104711590000 - IMPLANTAÇÃO DE CENTROS DE COMÉRCIO POPULAR NA ZONA URBANA DO MUNICÍPIO DE MANAUS</t>
        </is>
      </c>
      <c r="W207" s="98" t="inlineStr">
        <is>
          <t>02910265 - BIRD / DPL</t>
        </is>
      </c>
      <c r="X207" s="98" t="inlineStr">
        <is>
          <t>44905101 - pREÉDIOS PÚBLICOS -UNIDADES ADMINISTRATIVAS</t>
        </is>
      </c>
      <c r="AE207" s="96" t="inlineStr">
        <is>
          <t>2014/17428/17504/00046</t>
        </is>
      </c>
    </row>
    <row r="208" ht="102.75" customHeight="1" thickBot="1">
      <c r="A208" s="244" t="n"/>
      <c r="B208" s="96" t="inlineStr">
        <is>
          <t>CONSTRUÇÃO DO SHOPPING POPULAR T4, LOCALIZADO NA AV. CAMAPUÃ, S/Nº - BAIRRO JORGE TEIXEIRA, EM MANAUS / AM.</t>
        </is>
      </c>
      <c r="C208" s="96" t="n"/>
      <c r="D208" s="96" t="inlineStr">
        <is>
          <t>048/2014</t>
        </is>
      </c>
      <c r="E208" s="96" t="inlineStr">
        <is>
          <t>SEMINF</t>
        </is>
      </c>
      <c r="F208" s="96" t="inlineStr">
        <is>
          <t>J. NASSER ENGENHARIA LTDA.</t>
        </is>
      </c>
      <c r="G208" s="96" t="inlineStr">
        <is>
          <t>ENGº CIVIS EDMILSON PINHEIRO LEÃO E HILLACE MOTTA LOPES</t>
        </is>
      </c>
      <c r="H208" s="96" t="inlineStr">
        <is>
          <t>124/2014 GSS/SEMINF</t>
        </is>
      </c>
      <c r="I208" s="246" t="n"/>
      <c r="J208" s="247" t="n">
        <v>37910876.98</v>
      </c>
      <c r="K208" s="252" t="n"/>
      <c r="L208" s="267" t="n"/>
      <c r="M208" s="328" t="n"/>
      <c r="N208" s="321" t="n"/>
      <c r="O208" s="302" t="n"/>
      <c r="P208" s="303" t="inlineStr">
        <is>
          <t>NFSe 209</t>
        </is>
      </c>
      <c r="Q208" s="303" t="inlineStr">
        <is>
          <t>5ª MEDIÇÃO</t>
        </is>
      </c>
      <c r="R208" s="308" t="n">
        <v>2285075.18</v>
      </c>
      <c r="S208" s="305" t="n"/>
      <c r="T208" s="337" t="inlineStr">
        <is>
          <t>2015NE244</t>
        </is>
      </c>
      <c r="U208" s="98" t="inlineStr">
        <is>
          <t>21900 - FUNDO MUNICIPAL DE FOMENTO À MICRO E PEQUENA EMPRESA</t>
        </is>
      </c>
      <c r="V208" s="98" t="inlineStr">
        <is>
          <t>23334104711590000 - IMPLANTAÇÃO DE CENTROS DE COMÉRCIO POPULAR NA ZONA URBANA DO MUNICÍPIO DE MANAUS</t>
        </is>
      </c>
      <c r="W208" s="98" t="inlineStr">
        <is>
          <t>02910265 - BIRD / DPL</t>
        </is>
      </c>
      <c r="X208" s="98" t="inlineStr">
        <is>
          <t>44905101 - pREÉDIOS PÚBLICOS -UNIDADES ADMINISTRATIVAS</t>
        </is>
      </c>
      <c r="AE208" s="96" t="inlineStr">
        <is>
          <t>2014/17428/17504/00046</t>
        </is>
      </c>
    </row>
    <row r="209" ht="102.75" customHeight="1" thickBot="1">
      <c r="A209" s="244" t="n"/>
      <c r="B209" s="96" t="inlineStr">
        <is>
          <t>CONSTRUÇÃO DO SHOPPING POPULAR T4, LOCALIZADO NA AV. CAMAPUÃ, S/Nº - BAIRRO JORGE TEIXEIRA, EM MANAUS / AM.</t>
        </is>
      </c>
      <c r="C209" s="96" t="n"/>
      <c r="D209" s="96" t="inlineStr">
        <is>
          <t>048/2014</t>
        </is>
      </c>
      <c r="E209" s="96" t="inlineStr">
        <is>
          <t>SEMINF</t>
        </is>
      </c>
      <c r="F209" s="96" t="inlineStr">
        <is>
          <t>J. NASSER ENGENHARIA LTDA.</t>
        </is>
      </c>
      <c r="G209" s="96" t="inlineStr">
        <is>
          <t>ENGº CIVIS EDMILSON PINHEIRO LEÃO E HILLACE MOTTA LOPES</t>
        </is>
      </c>
      <c r="H209" s="96" t="inlineStr">
        <is>
          <t>124/2014 GSS/SEMINF</t>
        </is>
      </c>
      <c r="I209" s="246" t="n"/>
      <c r="J209" s="247" t="n">
        <v>37910876.98</v>
      </c>
      <c r="K209" s="252" t="n"/>
      <c r="L209" s="267" t="n"/>
      <c r="M209" s="328" t="n"/>
      <c r="N209" s="321" t="n"/>
      <c r="O209" s="302" t="n"/>
      <c r="P209" s="303" t="inlineStr">
        <is>
          <t>NFSe 218</t>
        </is>
      </c>
      <c r="Q209" s="303" t="inlineStr">
        <is>
          <t>6ª MEDIÇÃO</t>
        </is>
      </c>
      <c r="R209" s="308" t="n">
        <v>2173239.88</v>
      </c>
      <c r="S209" s="305" t="n"/>
      <c r="T209" s="337" t="inlineStr">
        <is>
          <t>2015NE244</t>
        </is>
      </c>
      <c r="U209" s="98" t="inlineStr">
        <is>
          <t>21900 - FUNDO MUNICIPAL DE FOMENTO À MICRO E PEQUENA EMPRESA</t>
        </is>
      </c>
      <c r="V209" s="98" t="inlineStr">
        <is>
          <t>23334104711590000 - IMPLANTAÇÃO DE CENTROS DE COMÉRCIO POPULAR NA ZONA URBANA DO MUNICÍPIO DE MANAUS</t>
        </is>
      </c>
      <c r="W209" s="98" t="inlineStr">
        <is>
          <t>02910265 - BIRD / DPL</t>
        </is>
      </c>
      <c r="X209" s="98" t="inlineStr">
        <is>
          <t>44905101 - pREÉDIOS PÚBLICOS -UNIDADES ADMINISTRATIVAS</t>
        </is>
      </c>
      <c r="AE209" s="96" t="inlineStr">
        <is>
          <t>2014/17428/17504/00046</t>
        </is>
      </c>
    </row>
    <row r="210" ht="102.75" customHeight="1" thickBot="1">
      <c r="A210" s="244" t="n"/>
      <c r="B210" s="96" t="inlineStr">
        <is>
          <t>CONSTRUÇÃO DO SHOPPING POPULAR T4, LOCALIZADO NA AV. CAMAPUÃ, S/Nº - BAIRRO JORGE TEIXEIRA, EM MANAUS / AM.</t>
        </is>
      </c>
      <c r="C210" s="96" t="n"/>
      <c r="D210" s="96" t="inlineStr">
        <is>
          <t>048/2014</t>
        </is>
      </c>
      <c r="E210" s="96" t="inlineStr">
        <is>
          <t>SEMINF</t>
        </is>
      </c>
      <c r="F210" s="96" t="inlineStr">
        <is>
          <t>J. NASSER ENGENHARIA LTDA.</t>
        </is>
      </c>
      <c r="G210" s="96" t="inlineStr">
        <is>
          <t>ENGº CIVIS EDMILSON PINHEIRO LEÃO E HILLACE MOTTA LOPES</t>
        </is>
      </c>
      <c r="H210" s="96" t="inlineStr">
        <is>
          <t>124/2014 GSS/SEMINF</t>
        </is>
      </c>
      <c r="I210" s="246" t="n"/>
      <c r="J210" s="247" t="n">
        <v>37910876.98</v>
      </c>
      <c r="K210" s="252" t="n"/>
      <c r="L210" s="267" t="n"/>
      <c r="M210" s="328" t="n"/>
      <c r="N210" s="321" t="n"/>
      <c r="O210" s="302" t="n"/>
      <c r="P210" s="303" t="inlineStr">
        <is>
          <t>NFSe 222</t>
        </is>
      </c>
      <c r="Q210" s="303" t="inlineStr">
        <is>
          <t>7ª MEDIÇÃO</t>
        </is>
      </c>
      <c r="R210" s="308" t="n">
        <v>5159128.64</v>
      </c>
      <c r="S210" s="305" t="n"/>
      <c r="T210" s="337" t="inlineStr">
        <is>
          <t>2015NE244</t>
        </is>
      </c>
      <c r="U210" s="98" t="inlineStr">
        <is>
          <t>21900 - FUNDO MUNICIPAL DE FOMENTO À MICRO E PEQUENA EMPRESA</t>
        </is>
      </c>
      <c r="V210" s="98" t="inlineStr">
        <is>
          <t>23334104711590000 - IMPLANTAÇÃO DE CENTROS DE COMÉRCIO POPULAR NA ZONA URBANA DO MUNICÍPIO DE MANAUS</t>
        </is>
      </c>
      <c r="W210" s="98" t="inlineStr">
        <is>
          <t>02910265 - BIRD / DPL</t>
        </is>
      </c>
      <c r="X210" s="98" t="inlineStr">
        <is>
          <t>44905101 - pREÉDIOS PÚBLICOS -UNIDADES ADMINISTRATIVAS</t>
        </is>
      </c>
      <c r="AE210" s="96" t="inlineStr">
        <is>
          <t>2014/17428/17504/00046</t>
        </is>
      </c>
    </row>
    <row r="211" ht="102" customHeight="1">
      <c r="A211" s="244" t="n"/>
      <c r="B211" s="96" t="inlineStr">
        <is>
          <t>CONSTRUÇÃO DO SHOPPING POPULAR T4, LOCALIZADO NA AV. CAMAPUÃ, S/Nº - BAIRRO JORGE TEIXEIRA, EM MANAUS / AM.</t>
        </is>
      </c>
      <c r="C211" s="96" t="n"/>
      <c r="D211" s="96" t="inlineStr">
        <is>
          <t>048/2014</t>
        </is>
      </c>
      <c r="E211" s="96" t="inlineStr">
        <is>
          <t>SEMINF</t>
        </is>
      </c>
      <c r="F211" s="96" t="inlineStr">
        <is>
          <t>J. NASSER ENGENHARIA LTDA.</t>
        </is>
      </c>
      <c r="G211" s="96" t="inlineStr">
        <is>
          <t>ENGº CIVIS EDMILSON PINHEIRO LEÃO E HILLACE MOTTA LOPES</t>
        </is>
      </c>
      <c r="H211" s="96" t="inlineStr">
        <is>
          <t>124/2014 GSS/SEMINF</t>
        </is>
      </c>
      <c r="I211" s="246" t="n"/>
      <c r="J211" s="247" t="n">
        <v>37910876.98</v>
      </c>
      <c r="K211" s="252" t="n"/>
      <c r="L211" s="267" t="n"/>
      <c r="M211" s="328" t="n"/>
      <c r="N211" s="321" t="n"/>
      <c r="O211" s="302" t="n"/>
      <c r="P211" s="303" t="inlineStr">
        <is>
          <t>NFSe 230</t>
        </is>
      </c>
      <c r="Q211" s="303" t="inlineStr">
        <is>
          <t>8ª MEDIÇÃO</t>
        </is>
      </c>
      <c r="R211" s="308" t="n">
        <v>3279093.83</v>
      </c>
      <c r="S211" s="305" t="n"/>
      <c r="T211" s="337" t="inlineStr">
        <is>
          <t>2015NE244</t>
        </is>
      </c>
      <c r="U211" s="98" t="inlineStr">
        <is>
          <t>21900 - FUNDO MUNICIPAL DE FOMENTO À MICRO E PEQUENA EMPRESA</t>
        </is>
      </c>
      <c r="V211" s="98" t="inlineStr">
        <is>
          <t>23334104711590000 - IMPLANTAÇÃO DE CENTROS DE COMÉRCIO POPULAR NA ZONA URBANA DO MUNICÍPIO DE MANAUS</t>
        </is>
      </c>
      <c r="W211" s="98" t="inlineStr">
        <is>
          <t>02910265 - BIRD / DPL</t>
        </is>
      </c>
      <c r="X211" s="98" t="inlineStr">
        <is>
          <t>44905101 - pREÉDIOS PÚBLICOS -UNIDADES ADMINISTRATIVAS</t>
        </is>
      </c>
      <c r="AE211" s="96" t="inlineStr">
        <is>
          <t>2014/17428/17504/00046</t>
        </is>
      </c>
    </row>
    <row r="212" ht="102" customHeight="1">
      <c r="A212" s="244" t="n"/>
      <c r="B212" s="96" t="inlineStr">
        <is>
          <t>CONSTRUÇÃO DO SHOPPING POPULAR T4, LOCALIZADO NA AV. CAMAPUÃ, S/Nº - BAIRRO JORGE TEIXEIRA, EM MANAUS / AM.</t>
        </is>
      </c>
      <c r="C212" s="96" t="n"/>
      <c r="D212" s="96" t="inlineStr">
        <is>
          <t>048/2014</t>
        </is>
      </c>
      <c r="E212" s="96" t="inlineStr">
        <is>
          <t>SEMINF</t>
        </is>
      </c>
      <c r="F212" s="96" t="inlineStr">
        <is>
          <t>J. NASSER ENGENHARIA LTDA.</t>
        </is>
      </c>
      <c r="G212" s="96" t="inlineStr">
        <is>
          <t>ENGº CIVIS EDMILSON PINHEIRO LEÃO E HILLACE MOTTA LOPES</t>
        </is>
      </c>
      <c r="H212" s="96" t="inlineStr">
        <is>
          <t>124/2014 GSS/SEMINF</t>
        </is>
      </c>
      <c r="I212" s="246" t="n"/>
      <c r="J212" s="247" t="n">
        <v>37910876.98</v>
      </c>
      <c r="K212" s="252" t="n"/>
      <c r="L212" s="267" t="n"/>
      <c r="M212" s="328" t="n"/>
      <c r="N212" s="321" t="n">
        <v>5159128.64</v>
      </c>
      <c r="O212" s="302" t="n"/>
      <c r="P212" s="302" t="n"/>
      <c r="Q212" s="303" t="inlineStr">
        <is>
          <t>ANULACAO PARCIAL</t>
        </is>
      </c>
      <c r="R212" s="267" t="n"/>
      <c r="S212" s="305" t="n"/>
      <c r="T212" s="338" t="inlineStr">
        <is>
          <t>2015NE1787</t>
        </is>
      </c>
      <c r="U212" s="98" t="inlineStr">
        <is>
          <t>21900 - FUNDO MUNICIPAL DE FOMENTO À MICRO E PEQUENA EMPRESA</t>
        </is>
      </c>
      <c r="V212" s="98" t="inlineStr">
        <is>
          <t>23334104711590000 - IMPLANTAÇÃO DE CENTROS DE COMÉRCIO POPULAR NA ZONA URBANA DO MUNICÍPIO DE MANAUS</t>
        </is>
      </c>
      <c r="W212" s="98" t="inlineStr">
        <is>
          <t>02910265 - BIRD / DPL</t>
        </is>
      </c>
      <c r="X212" s="98" t="inlineStr">
        <is>
          <t>44905101 - pREÉDIOS PÚBLICOS -UNIDADES ADMINISTRATIVAS</t>
        </is>
      </c>
      <c r="AE212" s="96" t="inlineStr">
        <is>
          <t>2014/17428/17504/00046</t>
        </is>
      </c>
    </row>
    <row r="213" ht="102" customHeight="1">
      <c r="A213" s="244" t="n"/>
      <c r="B213" s="96" t="inlineStr">
        <is>
          <t>CONSTRUÇÃO DO SHOPPING POPULAR T4, LOCALIZADO NA AV. CAMAPUÃ, S/Nº - BAIRRO JORGE TEIXEIRA, EM MANAUS / AM.</t>
        </is>
      </c>
      <c r="C213" s="96" t="n"/>
      <c r="D213" s="96" t="inlineStr">
        <is>
          <t>048/2014</t>
        </is>
      </c>
      <c r="E213" s="96" t="inlineStr">
        <is>
          <t>SEMINF</t>
        </is>
      </c>
      <c r="F213" s="96" t="inlineStr">
        <is>
          <t>J. NASSER ENGENHARIA LTDA.</t>
        </is>
      </c>
      <c r="G213" s="96" t="inlineStr">
        <is>
          <t>ENGº CIVIS EDMILSON PINHEIRO LEÃO E HILLACE MOTTA LOPES</t>
        </is>
      </c>
      <c r="H213" s="96" t="inlineStr">
        <is>
          <t>124/2014 GSS/SEMINF</t>
        </is>
      </c>
      <c r="I213" s="246" t="n"/>
      <c r="J213" s="247" t="n">
        <v>37910876.98</v>
      </c>
      <c r="K213" s="252" t="n"/>
      <c r="L213" s="267" t="n"/>
      <c r="M213" s="328" t="n"/>
      <c r="N213" s="321" t="n">
        <v>3779198.24</v>
      </c>
      <c r="O213" s="302" t="n"/>
      <c r="P213" s="302" t="n"/>
      <c r="Q213" s="303" t="inlineStr">
        <is>
          <t>ANULACAO PARCIAL</t>
        </is>
      </c>
      <c r="R213" s="267" t="n"/>
      <c r="S213" s="305" t="n"/>
      <c r="T213" s="338" t="inlineStr">
        <is>
          <t>2015NE2205</t>
        </is>
      </c>
      <c r="U213" s="98" t="inlineStr">
        <is>
          <t>21900 - FUNDO MUNICIPAL DE FOMENTO À MICRO E PEQUENA EMPRESA</t>
        </is>
      </c>
      <c r="V213" s="98" t="inlineStr">
        <is>
          <t>23334104711590000 - IMPLANTAÇÃO DE CENTROS DE COMÉRCIO POPULAR NA ZONA URBANA DO MUNICÍPIO DE MANAUS</t>
        </is>
      </c>
      <c r="W213" s="98" t="inlineStr">
        <is>
          <t>02910265 - BIRD / DPL</t>
        </is>
      </c>
      <c r="X213" s="98" t="inlineStr">
        <is>
          <t>44905101 - pREÉDIOS PÚBLICOS -UNIDADES ADMINISTRATIVAS</t>
        </is>
      </c>
      <c r="AE213" s="96" t="inlineStr">
        <is>
          <t>2014/17428/17504/00046</t>
        </is>
      </c>
    </row>
    <row r="214" ht="102.75" customHeight="1" thickBot="1">
      <c r="A214" s="244" t="n"/>
      <c r="B214" s="96" t="inlineStr">
        <is>
          <t>CONSTRUÇÃO DO SHOPPING POPULAR T4, LOCALIZADO NA AV. CAMAPUÃ, S/Nº - BAIRRO JORGE TEIXEIRA, EM MANAUS / AM.</t>
        </is>
      </c>
      <c r="C214" s="96" t="n"/>
      <c r="D214" s="96" t="inlineStr">
        <is>
          <t>048/2014</t>
        </is>
      </c>
      <c r="E214" s="96" t="inlineStr">
        <is>
          <t>SEMINF</t>
        </is>
      </c>
      <c r="F214" s="96" t="inlineStr">
        <is>
          <t>J. NASSER ENGENHARIA LTDA.</t>
        </is>
      </c>
      <c r="G214" s="96" t="inlineStr">
        <is>
          <t>ENGº CIVIS EDMILSON PINHEIRO LEÃO E HILLACE MOTTA LOPES</t>
        </is>
      </c>
      <c r="H214" s="96" t="inlineStr">
        <is>
          <t>124/2014 GSS/SEMINF</t>
        </is>
      </c>
      <c r="I214" s="246" t="n"/>
      <c r="J214" s="247" t="n">
        <v>37910876.98</v>
      </c>
      <c r="K214" s="252" t="n"/>
      <c r="L214" s="267" t="n"/>
      <c r="M214" s="329" t="n"/>
      <c r="N214" s="321" t="n">
        <v>4438222.47</v>
      </c>
      <c r="O214" s="302" t="n"/>
      <c r="P214" s="302" t="n"/>
      <c r="Q214" s="303" t="inlineStr">
        <is>
          <t>ANULACAO PARCIAL</t>
        </is>
      </c>
      <c r="R214" s="267" t="n"/>
      <c r="S214" s="305" t="n"/>
      <c r="T214" s="338" t="inlineStr">
        <is>
          <t>2015NE2317</t>
        </is>
      </c>
      <c r="U214" s="98" t="inlineStr">
        <is>
          <t>21900 - FUNDO MUNICIPAL DE FOMENTO À MICRO E PEQUENA EMPRESA</t>
        </is>
      </c>
      <c r="V214" s="98" t="inlineStr">
        <is>
          <t>23334104711590000 - IMPLANTAÇÃO DE CENTROS DE COMÉRCIO POPULAR NA ZONA URBANA DO MUNICÍPIO DE MANAUS</t>
        </is>
      </c>
      <c r="W214" s="98" t="inlineStr">
        <is>
          <t>02910265 - BIRD / DPL</t>
        </is>
      </c>
      <c r="X214" s="98" t="inlineStr">
        <is>
          <t>44905101 - pREÉDIOS PÚBLICOS -UNIDADES ADMINISTRATIVAS</t>
        </is>
      </c>
      <c r="AE214" s="96" t="inlineStr">
        <is>
          <t>2014/17428/17504/00046</t>
        </is>
      </c>
    </row>
    <row r="215" ht="102.75" customHeight="1" thickBot="1">
      <c r="A215" s="244" t="n"/>
      <c r="B215" s="96" t="inlineStr">
        <is>
          <t>CONSTRUÇÃO DO SHOPPING POPULAR T4, LOCALIZADO NA AV. CAMAPUÃ, S/Nº - BAIRRO JORGE TEIXEIRA, EM MANAUS / AM.</t>
        </is>
      </c>
      <c r="C215" s="96" t="n"/>
      <c r="D215" s="96" t="inlineStr">
        <is>
          <t>048/2014</t>
        </is>
      </c>
      <c r="E215" s="96" t="inlineStr">
        <is>
          <t>SEMINF</t>
        </is>
      </c>
      <c r="F215" s="96" t="inlineStr">
        <is>
          <t>J. NASSER ENGENHARIA LTDA.</t>
        </is>
      </c>
      <c r="G215" s="96" t="inlineStr">
        <is>
          <t>ENGº CIVIS EDMILSON PINHEIRO LEÃO E HILLACE MOTTA LOPES</t>
        </is>
      </c>
      <c r="H215" s="96" t="inlineStr">
        <is>
          <t>124/2014 GSS/SEMINF</t>
        </is>
      </c>
      <c r="I215" s="246" t="n"/>
      <c r="J215" s="247" t="n">
        <v>37910876.98</v>
      </c>
      <c r="K215" s="252" t="n"/>
      <c r="L215" s="267" t="n"/>
      <c r="M215" s="321" t="n">
        <v>3440000</v>
      </c>
      <c r="N215" s="321" t="n"/>
      <c r="O215" s="302" t="n"/>
      <c r="P215" s="303" t="inlineStr">
        <is>
          <t>NFSe 222</t>
        </is>
      </c>
      <c r="Q215" s="303" t="inlineStr">
        <is>
          <t>7ª MEDIÇÃO</t>
        </is>
      </c>
      <c r="R215" s="308" t="n">
        <v>3440000</v>
      </c>
      <c r="S215" s="305" t="n"/>
      <c r="T215" s="325" t="inlineStr">
        <is>
          <t>2015NE1797</t>
        </is>
      </c>
      <c r="U215" s="98" t="inlineStr">
        <is>
          <t>21900 - FUNDO MUNICIPAL DE FOMENTO À MICRO E PEQUENA EMPRESA</t>
        </is>
      </c>
      <c r="V215" s="98" t="inlineStr">
        <is>
          <t>23334104711590000 - IMPLANTAÇÃO DE CENTROS DE COMÉRCIO POPULAR NA ZONA URBANA DO MUNICÍPIO DE MANAUS</t>
        </is>
      </c>
      <c r="W215" s="98" t="inlineStr">
        <is>
          <t>02100000 - Arrecadação Própria de Entidades e Fundos</t>
        </is>
      </c>
      <c r="X215" s="98" t="inlineStr">
        <is>
          <t>44905101 - pREÉDIOS PÚBLICOS -UNIDADES ADMINISTRATIVAS</t>
        </is>
      </c>
      <c r="AE215" s="96" t="inlineStr">
        <is>
          <t>2014/17428/17504/00046</t>
        </is>
      </c>
    </row>
    <row r="216" ht="102.75" customHeight="1" thickBot="1">
      <c r="A216" s="244" t="n"/>
      <c r="B216" s="96" t="inlineStr">
        <is>
          <t>CONSTRUÇÃO DO SHOPPING POPULAR T4, LOCALIZADO NA AV. CAMAPUÃ, S/Nº - BAIRRO JORGE TEIXEIRA, EM MANAUS / AM.</t>
        </is>
      </c>
      <c r="C216" s="96" t="n"/>
      <c r="D216" s="96" t="inlineStr">
        <is>
          <t>048/2014</t>
        </is>
      </c>
      <c r="E216" s="96" t="inlineStr">
        <is>
          <t>SEMINF</t>
        </is>
      </c>
      <c r="F216" s="96" t="inlineStr">
        <is>
          <t>J. NASSER ENGENHARIA LTDA.</t>
        </is>
      </c>
      <c r="G216" s="96" t="inlineStr">
        <is>
          <t>ENGº CIVIS EDMILSON PINHEIRO LEÃO E HILLACE MOTTA LOPES</t>
        </is>
      </c>
      <c r="H216" s="96" t="inlineStr">
        <is>
          <t>124/2014 GSS/SEMINF</t>
        </is>
      </c>
      <c r="I216" s="246" t="n"/>
      <c r="J216" s="247" t="n">
        <v>37910876.98</v>
      </c>
      <c r="K216" s="252" t="n"/>
      <c r="L216" s="267" t="n"/>
      <c r="M216" s="321" t="n">
        <v>560000</v>
      </c>
      <c r="N216" s="321" t="n"/>
      <c r="O216" s="302" t="n"/>
      <c r="P216" s="303" t="inlineStr">
        <is>
          <t>NFSe 222</t>
        </is>
      </c>
      <c r="Q216" s="303" t="inlineStr">
        <is>
          <t>7ª MEDIÇÃO</t>
        </is>
      </c>
      <c r="R216" s="308" t="n">
        <v>560000</v>
      </c>
      <c r="S216" s="305" t="n"/>
      <c r="T216" s="325" t="inlineStr">
        <is>
          <t>2015NE1798</t>
        </is>
      </c>
      <c r="U216" s="98" t="inlineStr">
        <is>
          <t>21900 - FUNDO MUNICIPAL DE FOMENTO À MICRO E PEQUENA EMPRESA</t>
        </is>
      </c>
      <c r="V216" s="98" t="inlineStr">
        <is>
          <t>23334104711590000 - IMPLANTAÇÃO DE CENTROS DE COMÉRCIO POPULAR NA ZONA URBANA DO MUNICÍPIO DE MANAUS</t>
        </is>
      </c>
      <c r="W216" s="98" t="inlineStr">
        <is>
          <t>02940000 - Rend. de Aplic. Fin.-Recur. Vinc. e de Recur. Próprios de Ent. e Fundos</t>
        </is>
      </c>
      <c r="X216" s="98" t="inlineStr">
        <is>
          <t>44905101 - pREÉDIOS PÚBLICOS -UNIDADES ADMINISTRATIVAS</t>
        </is>
      </c>
      <c r="AE216" s="96" t="inlineStr">
        <is>
          <t>2014/17428/17504/00046</t>
        </is>
      </c>
    </row>
    <row r="217" ht="102.75" customHeight="1" thickBot="1">
      <c r="A217" s="244" t="n"/>
      <c r="B217" s="96" t="inlineStr">
        <is>
          <t>CONSTRUÇÃO DO SHOPPING POPULAR T4, LOCALIZADO NA AV. CAMAPUÃ, S/Nº - BAIRRO JORGE TEIXEIRA, EM MANAUS / AM.</t>
        </is>
      </c>
      <c r="C217" s="96" t="n"/>
      <c r="D217" s="96" t="inlineStr">
        <is>
          <t>048/2014</t>
        </is>
      </c>
      <c r="E217" s="96" t="inlineStr">
        <is>
          <t>SEMINF</t>
        </is>
      </c>
      <c r="F217" s="96" t="inlineStr">
        <is>
          <t>J. NASSER ENGENHARIA LTDA.</t>
        </is>
      </c>
      <c r="G217" s="96" t="inlineStr">
        <is>
          <t>ENGº CIVIS EDMILSON PINHEIRO LEÃO E HILLACE MOTTA LOPES</t>
        </is>
      </c>
      <c r="H217" s="96" t="inlineStr">
        <is>
          <t>124/2014 GSS/SEMINF</t>
        </is>
      </c>
      <c r="I217" s="246" t="n"/>
      <c r="J217" s="247" t="n">
        <v>37910876.98</v>
      </c>
      <c r="K217" s="252" t="n"/>
      <c r="L217" s="267" t="n"/>
      <c r="M217" s="339" t="n">
        <v>1561777.53</v>
      </c>
      <c r="N217" s="321" t="n"/>
      <c r="O217" s="302" t="n"/>
      <c r="P217" s="303" t="n"/>
      <c r="Q217" s="113" t="inlineStr">
        <is>
          <t xml:space="preserve">7º NE nº040/16 </t>
        </is>
      </c>
      <c r="R217" s="308" t="n"/>
      <c r="S217" s="305" t="n"/>
      <c r="T217" s="325" t="inlineStr">
        <is>
          <t>2015NE1798</t>
        </is>
      </c>
      <c r="U217" s="98" t="inlineStr">
        <is>
          <t>21900 - FUNDO MUNICIPAL DE FOMENTO À MICRO E PEQUENA EMPRESA</t>
        </is>
      </c>
      <c r="V217" s="98" t="inlineStr">
        <is>
          <t>23334104711590000 - IMPLANTAÇÃO DE CENTROS DE COMÉRCIO POPULAR NA ZONA URBANA DO MUNICÍPIO DE MANAUS</t>
        </is>
      </c>
      <c r="W217" s="98" t="inlineStr">
        <is>
          <t>02940000 - Rend. de Aplic. Fin.-Recur. Vinc. e de Recur. Próprios de Ent. e Fundos</t>
        </is>
      </c>
      <c r="X217" s="98" t="inlineStr">
        <is>
          <t>44905101 - pREÉDIOS PÚBLICOS -UNIDADES ADMINISTRATIVAS</t>
        </is>
      </c>
      <c r="AE217" s="96" t="inlineStr">
        <is>
          <t>2014/17428/17504/00046</t>
        </is>
      </c>
    </row>
    <row r="218" ht="102" customHeight="1">
      <c r="A218" s="244" t="n"/>
      <c r="B218" s="96" t="inlineStr">
        <is>
          <t>CONSTRUÇÃO DO SHOPPING POPULAR T4, LOCALIZADO NA AV. CAMAPUÃ, S/Nº - BAIRRO JORGE TEIXEIRA, EM MANAUS / AM.</t>
        </is>
      </c>
      <c r="C218" s="96" t="n"/>
      <c r="D218" s="96" t="inlineStr">
        <is>
          <t>048/2014</t>
        </is>
      </c>
      <c r="E218" s="96" t="inlineStr">
        <is>
          <t>SEMINF</t>
        </is>
      </c>
      <c r="F218" s="96" t="inlineStr">
        <is>
          <t>J. NASSER ENGENHARIA LTDA.</t>
        </is>
      </c>
      <c r="G218" s="96" t="inlineStr">
        <is>
          <t>ENGº CIVIS EDMILSON PINHEIRO LEÃO E HILLACE MOTTA LOPES</t>
        </is>
      </c>
      <c r="H218" s="96" t="inlineStr">
        <is>
          <t>124/2014 GSS/SEMINF</t>
        </is>
      </c>
      <c r="I218" s="246" t="n"/>
      <c r="J218" s="247" t="n">
        <v>37910876.98</v>
      </c>
      <c r="K218" s="252" t="n"/>
      <c r="L218" s="267" t="n"/>
      <c r="M218" s="321" t="n"/>
      <c r="N218" s="321" t="n">
        <v>1561777.53</v>
      </c>
      <c r="O218" s="302" t="n"/>
      <c r="P218" s="302" t="n"/>
      <c r="Q218" s="107" t="inlineStr">
        <is>
          <t>ANUL. PARCIAL - NE. 309</t>
        </is>
      </c>
      <c r="R218" s="267" t="n"/>
      <c r="S218" s="305" t="n"/>
      <c r="T218" s="325" t="inlineStr">
        <is>
          <t>2015NE1798</t>
        </is>
      </c>
      <c r="U218" s="98" t="inlineStr">
        <is>
          <t>21900 - FUNDO MUNICIPAL DE FOMENTO À MICRO E PEQUENA EMPRESA</t>
        </is>
      </c>
      <c r="V218" s="98" t="inlineStr">
        <is>
          <t>23334104711590000 - IMPLANTAÇÃO DE CENTROS DE COMÉRCIO POPULAR NA ZONA URBANA DO MUNICÍPIO DE MANAUS</t>
        </is>
      </c>
      <c r="W218" s="98" t="inlineStr">
        <is>
          <t>02940000 - Rend. de Aplic. Fin.-Recur. Vinc. e de Recur. Próprios de Ent. e Fundos</t>
        </is>
      </c>
      <c r="X218" s="98" t="inlineStr">
        <is>
          <t>44905101 - pREÉDIOS PÚBLICOS -UNIDADES ADMINISTRATIVAS</t>
        </is>
      </c>
      <c r="AE218" s="96" t="inlineStr">
        <is>
          <t>2014/17428/17504/00046</t>
        </is>
      </c>
    </row>
    <row r="219" ht="76.5" customHeight="1">
      <c r="A219" s="243" t="n">
        <v>85</v>
      </c>
      <c r="B219" s="96" t="inlineStr">
        <is>
          <t>ESTABILIZAÇÃO DE TALUDES NA ÁREA DE ABRANGÊNCIA DO PROJETO DE URBANIZAÇÃO E REVITALIZAÇÃO DA PONTA NEGRA, EM MANAUS / AM.</t>
        </is>
      </c>
      <c r="C219" s="96" t="n"/>
      <c r="D219" s="96" t="inlineStr">
        <is>
          <t>050/2014</t>
        </is>
      </c>
      <c r="E219" s="96" t="inlineStr">
        <is>
          <t>SEMINF</t>
        </is>
      </c>
      <c r="F219" s="96" t="inlineStr">
        <is>
          <t>MCA CONSTRUTORA EIRELLI</t>
        </is>
      </c>
      <c r="G219" s="96" t="inlineStr">
        <is>
          <t>ENG] CIVIL SÉRGIO EDGAR VIEIRA DA ROCHA</t>
        </is>
      </c>
      <c r="H219" s="96" t="inlineStr">
        <is>
          <t>012/2015 GSS/SEMINF</t>
        </is>
      </c>
      <c r="I219" s="246" t="n"/>
      <c r="J219" s="247" t="n">
        <v>2358117.78</v>
      </c>
      <c r="K219" s="252" t="n"/>
      <c r="L219" s="114" t="n"/>
      <c r="M219" s="327" t="n">
        <v>2204879.28</v>
      </c>
      <c r="N219" s="303" t="n"/>
      <c r="O219" s="303" t="n"/>
      <c r="P219" s="303" t="inlineStr">
        <is>
          <t>NFS-E 266</t>
        </is>
      </c>
      <c r="Q219" s="303" t="inlineStr">
        <is>
          <t>1ª MEDIÇÃO</t>
        </is>
      </c>
      <c r="R219" s="303" t="n">
        <v>593925.3199999999</v>
      </c>
      <c r="S219" s="313" t="n"/>
      <c r="T219" s="336" t="inlineStr">
        <is>
          <t>2015NE0563</t>
        </is>
      </c>
      <c r="U219" s="98" t="inlineStr">
        <is>
          <t xml:space="preserve">27100 - SECRETARIA MUNICIPAL DE INFRAESTRUTURA           </t>
        </is>
      </c>
      <c r="V219" s="98" t="inlineStr">
        <is>
          <t>15451106110880000 - REVITALIZAÇÃO DA PONTA NEGRA</t>
        </is>
      </c>
      <c r="W219" s="98" t="inlineStr">
        <is>
          <t>02910264 - PRODETUR NACIONAL MANAUS/CAF</t>
        </is>
      </c>
      <c r="X219" s="98" t="inlineStr">
        <is>
          <t>44903995 - Servicos De Melhoria De Infraestrutura</t>
        </is>
      </c>
      <c r="AE219" s="96" t="inlineStr">
        <is>
          <t>2014/17428/17504/00047</t>
        </is>
      </c>
    </row>
    <row r="220" ht="76.5" customHeight="1">
      <c r="A220" s="244" t="n"/>
      <c r="B220" s="96" t="inlineStr">
        <is>
          <t>ESTABILIZAÇÃO DE TALUDES NA ÁREA DE ABRANGÊNCIA DO PROJETO DE URBANIZAÇÃO E REVITALIZAÇÃO DA PONTA NEGRA, EM MANAUS / AM.</t>
        </is>
      </c>
      <c r="C220" s="96" t="n"/>
      <c r="D220" s="96" t="inlineStr">
        <is>
          <t>050/2014</t>
        </is>
      </c>
      <c r="E220" s="96" t="inlineStr">
        <is>
          <t>SEMINF</t>
        </is>
      </c>
      <c r="F220" s="96" t="inlineStr">
        <is>
          <t>MCA CONSTRUTORA EIRELLI</t>
        </is>
      </c>
      <c r="G220" s="96" t="inlineStr">
        <is>
          <t>ENG] CIVIL SÉRGIO EDGAR VIEIRA DA ROCHA</t>
        </is>
      </c>
      <c r="H220" s="96" t="inlineStr">
        <is>
          <t>012/2015 GSS/SEMINF</t>
        </is>
      </c>
      <c r="I220" s="246" t="n"/>
      <c r="J220" s="247" t="n">
        <v>2358117.78</v>
      </c>
      <c r="K220" s="252" t="n"/>
      <c r="L220" s="114" t="n"/>
      <c r="M220" s="328" t="n"/>
      <c r="N220" s="303" t="n"/>
      <c r="O220" s="303" t="n"/>
      <c r="P220" s="303" t="inlineStr">
        <is>
          <t>NFS-E 306</t>
        </is>
      </c>
      <c r="Q220" s="303" t="inlineStr">
        <is>
          <t>2ª MEDIÇÃO</t>
        </is>
      </c>
      <c r="R220" s="303" t="n">
        <v>521882.67</v>
      </c>
      <c r="S220" s="313" t="n"/>
      <c r="T220" s="336" t="inlineStr">
        <is>
          <t>2015NE0563</t>
        </is>
      </c>
      <c r="U220" s="98" t="inlineStr">
        <is>
          <t xml:space="preserve">27100 - SECRETARIA MUNICIPAL DE INFRAESTRUTURA           </t>
        </is>
      </c>
      <c r="V220" s="98" t="inlineStr">
        <is>
          <t>15451106110880000 - REVITALIZAÇÃO DA PONTA NEGRA</t>
        </is>
      </c>
      <c r="W220" s="98" t="inlineStr">
        <is>
          <t>02910264 - PRODETUR NACIONAL MANAUS/CAF</t>
        </is>
      </c>
      <c r="X220" s="98" t="inlineStr">
        <is>
          <t>44903995 - Servicos De Melhoria De Infraestrutura</t>
        </is>
      </c>
      <c r="AE220" s="96" t="inlineStr">
        <is>
          <t>2014/17428/17504/00047</t>
        </is>
      </c>
    </row>
    <row r="221" ht="76.5" customHeight="1">
      <c r="A221" s="244" t="n"/>
      <c r="B221" s="96" t="inlineStr">
        <is>
          <t>ESTABILIZAÇÃO DE TALUDES NA ÁREA DE ABRANGÊNCIA DO PROJETO DE URBANIZAÇÃO E REVITALIZAÇÃO DA PONTA NEGRA, EM MANAUS / AM.</t>
        </is>
      </c>
      <c r="C221" s="96" t="n"/>
      <c r="D221" s="96" t="inlineStr">
        <is>
          <t>050/2014</t>
        </is>
      </c>
      <c r="E221" s="96" t="inlineStr">
        <is>
          <t>SEMINF</t>
        </is>
      </c>
      <c r="F221" s="96" t="inlineStr">
        <is>
          <t>MCA CONSTRUTORA EIRELLI</t>
        </is>
      </c>
      <c r="G221" s="96" t="inlineStr">
        <is>
          <t>ENG] CIVIL SÉRGIO EDGAR VIEIRA DA ROCHA</t>
        </is>
      </c>
      <c r="H221" s="96" t="inlineStr">
        <is>
          <t>012/2015 GSS/SEMINF</t>
        </is>
      </c>
      <c r="I221" s="246" t="n"/>
      <c r="J221" s="247" t="n">
        <v>2358117.78</v>
      </c>
      <c r="K221" s="252" t="n"/>
      <c r="L221" s="114" t="n"/>
      <c r="M221" s="328" t="n"/>
      <c r="N221" s="303" t="n">
        <v>258929.77</v>
      </c>
      <c r="O221" s="303" t="n"/>
      <c r="P221" s="303" t="n"/>
      <c r="Q221" s="303" t="inlineStr">
        <is>
          <t>ANULAÇÃO PARCIAL</t>
        </is>
      </c>
      <c r="R221" s="303" t="n"/>
      <c r="S221" s="313" t="n"/>
      <c r="T221" s="338" t="inlineStr">
        <is>
          <t>2015NE1739</t>
        </is>
      </c>
      <c r="U221" s="98" t="inlineStr">
        <is>
          <t xml:space="preserve">27100 - SECRETARIA MUNICIPAL DE INFRAESTRUTURA           </t>
        </is>
      </c>
      <c r="V221" s="98" t="inlineStr">
        <is>
          <t>15451106110880000 - REVITALIZAÇÃO DA PONTA NEGRA</t>
        </is>
      </c>
      <c r="W221" s="98" t="inlineStr">
        <is>
          <t>02910264 - PRODETUR NACIONAL MANAUS/CAF</t>
        </is>
      </c>
      <c r="X221" s="98" t="inlineStr">
        <is>
          <t>44903995 - Servicos De Melhoria De Infraestrutura</t>
        </is>
      </c>
      <c r="AE221" s="96" t="inlineStr">
        <is>
          <t>2014/17428/17504/00047</t>
        </is>
      </c>
    </row>
    <row r="222" ht="76.5" customHeight="1">
      <c r="A222" s="244" t="n"/>
      <c r="B222" s="96" t="inlineStr">
        <is>
          <t>ESTABILIZAÇÃO DE TALUDES NA ÁREA DE ABRANGÊNCIA DO PROJETO DE URBANIZAÇÃO E REVITALIZAÇÃO DA PONTA NEGRA, EM MANAUS / AM.</t>
        </is>
      </c>
      <c r="C222" s="96" t="n"/>
      <c r="D222" s="96" t="inlineStr">
        <is>
          <t>050/2014</t>
        </is>
      </c>
      <c r="E222" s="96" t="inlineStr">
        <is>
          <t>SEMINF</t>
        </is>
      </c>
      <c r="F222" s="96" t="inlineStr">
        <is>
          <t>MCA CONSTRUTORA EIRELLI</t>
        </is>
      </c>
      <c r="G222" s="96" t="inlineStr">
        <is>
          <t>ENG] CIVIL SÉRGIO EDGAR VIEIRA DA ROCHA</t>
        </is>
      </c>
      <c r="H222" s="96" t="inlineStr">
        <is>
          <t>012/2015 GSS/SEMINF</t>
        </is>
      </c>
      <c r="I222" s="246" t="n"/>
      <c r="J222" s="247" t="n">
        <v>2358117.78</v>
      </c>
      <c r="K222" s="252" t="n"/>
      <c r="L222" s="114" t="n"/>
      <c r="M222" s="329" t="n"/>
      <c r="N222" s="303" t="n">
        <v>830141.52</v>
      </c>
      <c r="O222" s="303" t="n"/>
      <c r="P222" s="303" t="n"/>
      <c r="Q222" s="303" t="inlineStr">
        <is>
          <t>ANULAÇÃO PARCIAL</t>
        </is>
      </c>
      <c r="R222" s="303" t="n"/>
      <c r="S222" s="313" t="n"/>
      <c r="T222" s="338" t="inlineStr">
        <is>
          <t>2015NE2179</t>
        </is>
      </c>
      <c r="U222" s="98" t="inlineStr">
        <is>
          <t xml:space="preserve">27100 - SECRETARIA MUNICIPAL DE INFRAESTRUTURA           </t>
        </is>
      </c>
      <c r="V222" s="98" t="inlineStr">
        <is>
          <t>15451106110880000 - REVITALIZAÇÃO DA PONTA NEGRA</t>
        </is>
      </c>
      <c r="W222" s="98" t="inlineStr">
        <is>
          <t>02910264 - PRODETUR NACIONAL MANAUS/CAF</t>
        </is>
      </c>
      <c r="X222" s="98" t="inlineStr">
        <is>
          <t>44903995 - Servicos De Melhoria De Infraestrutura</t>
        </is>
      </c>
      <c r="AE222" s="96" t="inlineStr">
        <is>
          <t>2014/17428/17504/00047</t>
        </is>
      </c>
    </row>
    <row r="223" ht="76.5" customHeight="1">
      <c r="A223" s="244" t="n"/>
      <c r="B223" s="96" t="inlineStr">
        <is>
          <t>ESTABILIZAÇÃO DE TALUDES NA ÁREA DE ABRANGÊNCIA DO PROJETO DE URBANIZAÇÃO E REVITALIZAÇÃO DA PONTA NEGRA, EM MANAUS / AM.</t>
        </is>
      </c>
      <c r="C223" s="96" t="n"/>
      <c r="D223" s="96" t="inlineStr">
        <is>
          <t>050/2014</t>
        </is>
      </c>
      <c r="E223" s="96" t="inlineStr">
        <is>
          <t>SEMINF</t>
        </is>
      </c>
      <c r="F223" s="96" t="inlineStr">
        <is>
          <t>MCA CONSTRUTORA EIRELLI</t>
        </is>
      </c>
      <c r="G223" s="96" t="inlineStr">
        <is>
          <t>ENG] CIVIL SÉRGIO EDGAR VIEIRA DA ROCHA</t>
        </is>
      </c>
      <c r="H223" s="96" t="inlineStr">
        <is>
          <t>012/2015 GSS/SEMINF</t>
        </is>
      </c>
      <c r="I223" s="246" t="n"/>
      <c r="J223" s="247" t="n">
        <v>2358117.78</v>
      </c>
      <c r="K223" s="252" t="n"/>
      <c r="L223" s="114" t="n"/>
      <c r="M223" s="327" t="n">
        <v>153238.5</v>
      </c>
      <c r="N223" s="303" t="n"/>
      <c r="O223" s="303" t="n"/>
      <c r="P223" s="303" t="inlineStr">
        <is>
          <t>NFS-E 266</t>
        </is>
      </c>
      <c r="Q223" s="303" t="inlineStr">
        <is>
          <t>1ª MEDIÇÃO</t>
        </is>
      </c>
      <c r="R223" s="303" t="n">
        <v>18368.82</v>
      </c>
      <c r="S223" s="313" t="n"/>
      <c r="T223" s="338" t="inlineStr">
        <is>
          <t>2015NE0564</t>
        </is>
      </c>
      <c r="U223" s="98" t="inlineStr">
        <is>
          <t xml:space="preserve">27100 - SECRETARIA MUNICIPAL DE INFRAESTRUTURA           </t>
        </is>
      </c>
      <c r="V223" s="98" t="inlineStr">
        <is>
          <t>15451106110880000 - REVITALIZAÇÃO DA PONTA NEGRA</t>
        </is>
      </c>
      <c r="W223" s="98" t="inlineStr">
        <is>
          <t>02910265 - BIRD / DPL</t>
        </is>
      </c>
      <c r="X223" s="98" t="inlineStr">
        <is>
          <t>44903995 - Servicos De Melhoria De Infraestrutura</t>
        </is>
      </c>
      <c r="AE223" s="96" t="inlineStr">
        <is>
          <t>2014/17428/17504/00047</t>
        </is>
      </c>
    </row>
    <row r="224" ht="76.5" customHeight="1">
      <c r="A224" s="244" t="n"/>
      <c r="B224" s="96" t="inlineStr">
        <is>
          <t>ESTABILIZAÇÃO DE TALUDES NA ÁREA DE ABRANGÊNCIA DO PROJETO DE URBANIZAÇÃO E REVITALIZAÇÃO DA PONTA NEGRA, EM MANAUS / AM.</t>
        </is>
      </c>
      <c r="C224" s="96" t="n"/>
      <c r="D224" s="96" t="inlineStr">
        <is>
          <t>050/2014</t>
        </is>
      </c>
      <c r="E224" s="96" t="inlineStr">
        <is>
          <t>SEMINF</t>
        </is>
      </c>
      <c r="F224" s="96" t="inlineStr">
        <is>
          <t>MCA CONSTRUTORA EIRELLI</t>
        </is>
      </c>
      <c r="G224" s="96" t="inlineStr">
        <is>
          <t>ENG] CIVIL SÉRGIO EDGAR VIEIRA DA ROCHA</t>
        </is>
      </c>
      <c r="H224" s="96" t="inlineStr">
        <is>
          <t>012/2015 GSS/SEMINF</t>
        </is>
      </c>
      <c r="I224" s="246" t="n"/>
      <c r="J224" s="247" t="n">
        <v>2358117.78</v>
      </c>
      <c r="K224" s="252" t="n"/>
      <c r="L224" s="114" t="n"/>
      <c r="M224" s="328" t="n"/>
      <c r="N224" s="303" t="n"/>
      <c r="O224" s="303" t="n"/>
      <c r="P224" s="303" t="inlineStr">
        <is>
          <t>NFS-E 306</t>
        </is>
      </c>
      <c r="Q224" s="303" t="inlineStr">
        <is>
          <t>2ª MEDIÇÃO</t>
        </is>
      </c>
      <c r="R224" s="303" t="n">
        <v>16140.7</v>
      </c>
      <c r="S224" s="313" t="n"/>
      <c r="T224" s="338" t="inlineStr">
        <is>
          <t>2015NE0564</t>
        </is>
      </c>
      <c r="U224" s="98" t="inlineStr">
        <is>
          <t xml:space="preserve">27100 - SECRETARIA MUNICIPAL DE INFRAESTRUTURA           </t>
        </is>
      </c>
      <c r="V224" s="98" t="inlineStr">
        <is>
          <t>15451106110880000 - REVITALIZAÇÃO DA PONTA NEGRA</t>
        </is>
      </c>
      <c r="W224" s="98" t="inlineStr">
        <is>
          <t>02910265 - BIRD / DPL</t>
        </is>
      </c>
      <c r="X224" s="98" t="inlineStr">
        <is>
          <t>44903995 - Servicos De Melhoria De Infraestrutura</t>
        </is>
      </c>
      <c r="AE224" s="96" t="inlineStr">
        <is>
          <t>2014/17428/17504/00047</t>
        </is>
      </c>
    </row>
    <row r="225" ht="76.5" customHeight="1">
      <c r="A225" s="244" t="n"/>
      <c r="B225" s="96" t="inlineStr">
        <is>
          <t>ESTABILIZAÇÃO DE TALUDES NA ÁREA DE ABRANGÊNCIA DO PROJETO DE URBANIZAÇÃO E REVITALIZAÇÃO DA PONTA NEGRA, EM MANAUS / AM.</t>
        </is>
      </c>
      <c r="C225" s="96" t="n"/>
      <c r="D225" s="96" t="inlineStr">
        <is>
          <t>050/2014</t>
        </is>
      </c>
      <c r="E225" s="96" t="inlineStr">
        <is>
          <t>SEMINF</t>
        </is>
      </c>
      <c r="F225" s="96" t="inlineStr">
        <is>
          <t>MCA CONSTRUTORA EIRELLI</t>
        </is>
      </c>
      <c r="G225" s="96" t="inlineStr">
        <is>
          <t>ENG] CIVIL SÉRGIO EDGAR VIEIRA DA ROCHA</t>
        </is>
      </c>
      <c r="H225" s="96" t="inlineStr">
        <is>
          <t>012/2015 GSS/SEMINF</t>
        </is>
      </c>
      <c r="I225" s="246" t="n"/>
      <c r="J225" s="247" t="n">
        <v>2358117.78</v>
      </c>
      <c r="K225" s="252" t="n"/>
      <c r="L225" s="114" t="n"/>
      <c r="M225" s="328" t="n"/>
      <c r="N225" s="303" t="n"/>
      <c r="O225" s="303" t="n"/>
      <c r="P225" s="303" t="inlineStr">
        <is>
          <t>NFS-E 313</t>
        </is>
      </c>
      <c r="Q225" s="303" t="inlineStr">
        <is>
          <t>3ª MEDIÇÃO</t>
        </is>
      </c>
      <c r="R225" s="303" t="n">
        <v>18902.14</v>
      </c>
      <c r="S225" s="313" t="n"/>
      <c r="T225" s="338" t="inlineStr">
        <is>
          <t>2015NE0564</t>
        </is>
      </c>
      <c r="U225" s="98" t="inlineStr">
        <is>
          <t xml:space="preserve">27100 - SECRETARIA MUNICIPAL DE INFRAESTRUTURA           </t>
        </is>
      </c>
      <c r="V225" s="98" t="inlineStr">
        <is>
          <t>15451106110880000 - REVITALIZAÇÃO DA PONTA NEGRA</t>
        </is>
      </c>
      <c r="W225" s="98" t="inlineStr">
        <is>
          <t>02910265 - BIRD / DPL</t>
        </is>
      </c>
      <c r="X225" s="98" t="inlineStr">
        <is>
          <t>44903995 - Servicos De Melhoria De Infraestrutura</t>
        </is>
      </c>
      <c r="AE225" s="96" t="inlineStr">
        <is>
          <t>2014/17428/17504/00047</t>
        </is>
      </c>
    </row>
    <row r="226" ht="76.5" customHeight="1">
      <c r="A226" s="244" t="n"/>
      <c r="B226" s="96" t="inlineStr">
        <is>
          <t>ESTABILIZAÇÃO DE TALUDES NA ÁREA DE ABRANGÊNCIA DO PROJETO DE URBANIZAÇÃO E REVITALIZAÇÃO DA PONTA NEGRA, EM MANAUS / AM.</t>
        </is>
      </c>
      <c r="C226" s="96" t="n"/>
      <c r="D226" s="96" t="inlineStr">
        <is>
          <t>050/2014</t>
        </is>
      </c>
      <c r="E226" s="96" t="inlineStr">
        <is>
          <t>SEMINF</t>
        </is>
      </c>
      <c r="F226" s="96" t="inlineStr">
        <is>
          <t>MCA CONSTRUTORA EIRELLI</t>
        </is>
      </c>
      <c r="G226" s="96" t="inlineStr">
        <is>
          <t>ENG] CIVIL SÉRGIO EDGAR VIEIRA DA ROCHA</t>
        </is>
      </c>
      <c r="H226" s="96" t="inlineStr">
        <is>
          <t>012/2015 GSS/SEMINF</t>
        </is>
      </c>
      <c r="I226" s="246" t="n"/>
      <c r="J226" s="247" t="n">
        <v>2358117.78</v>
      </c>
      <c r="K226" s="252" t="n"/>
      <c r="L226" s="114" t="n"/>
      <c r="M226" s="329" t="n"/>
      <c r="N226" s="303" t="n">
        <v>99826.84</v>
      </c>
      <c r="O226" s="303" t="n"/>
      <c r="P226" s="303" t="n"/>
      <c r="Q226" s="303" t="inlineStr">
        <is>
          <t>ANULAÇÃO PARCIAL</t>
        </is>
      </c>
      <c r="R226" s="303" t="n"/>
      <c r="S226" s="313" t="n"/>
      <c r="T226" s="338" t="inlineStr">
        <is>
          <t>2015NE2278</t>
        </is>
      </c>
      <c r="U226" s="98" t="inlineStr">
        <is>
          <t xml:space="preserve">27100 - SECRETARIA MUNICIPAL DE INFRAESTRUTURA           </t>
        </is>
      </c>
      <c r="V226" s="98" t="inlineStr">
        <is>
          <t>15451106110880000 - REVITALIZAÇÃO DA PONTA NEGRA</t>
        </is>
      </c>
      <c r="W226" s="98" t="inlineStr">
        <is>
          <t>02910265 - BIRD / DPL</t>
        </is>
      </c>
      <c r="X226" s="98" t="inlineStr">
        <is>
          <t>44903995 - Servicos De Melhoria De Infraestrutura</t>
        </is>
      </c>
      <c r="AE226" s="96" t="inlineStr">
        <is>
          <t>2014/17428/17504/00047</t>
        </is>
      </c>
    </row>
    <row r="227" ht="76.5" customHeight="1">
      <c r="A227" s="244" t="n"/>
      <c r="B227" s="96" t="inlineStr">
        <is>
          <t>ESTABILIZAÇÃO DE TALUDES NA ÁREA DE ABRANGÊNCIA DO PROJETO DE URBANIZAÇÃO E REVITALIZAÇÃO DA PONTA NEGRA, EM MANAUS / AM.</t>
        </is>
      </c>
      <c r="C227" s="96" t="n"/>
      <c r="D227" s="96" t="inlineStr">
        <is>
          <t>050/2014</t>
        </is>
      </c>
      <c r="E227" s="96" t="inlineStr">
        <is>
          <t>SEMINF</t>
        </is>
      </c>
      <c r="F227" s="96" t="inlineStr">
        <is>
          <t>MCA CONSTRUTORA EIRELLI</t>
        </is>
      </c>
      <c r="G227" s="96" t="inlineStr">
        <is>
          <t>ENG] CIVIL SÉRGIO EDGAR VIEIRA DA ROCHA</t>
        </is>
      </c>
      <c r="H227" s="96" t="inlineStr">
        <is>
          <t>012/2015 GSS/SEMINF</t>
        </is>
      </c>
      <c r="I227" s="246" t="n"/>
      <c r="J227" s="247" t="n">
        <v>2358117.78</v>
      </c>
      <c r="K227" s="252" t="n"/>
      <c r="L227" s="114" t="n"/>
      <c r="M227" s="303" t="n">
        <v>611169.48</v>
      </c>
      <c r="N227" s="303" t="n"/>
      <c r="O227" s="303" t="n"/>
      <c r="P227" s="303" t="inlineStr">
        <is>
          <t>NFS-E 313</t>
        </is>
      </c>
      <c r="Q227" s="303" t="inlineStr">
        <is>
          <t>3ª MEDIÇÃO</t>
        </is>
      </c>
      <c r="R227" s="303" t="n">
        <v>611169.48</v>
      </c>
      <c r="S227" s="313" t="n"/>
      <c r="T227" s="338" t="inlineStr">
        <is>
          <t>2015NE2191</t>
        </is>
      </c>
      <c r="U227" s="98" t="inlineStr">
        <is>
          <t xml:space="preserve">27100 - SECRETARIA MUNICIPAL DE INFRAESTRUTURA           </t>
        </is>
      </c>
      <c r="V227" s="98" t="inlineStr">
        <is>
          <t>15451106110880000 - REVITALIZAÇÃO DA PONTA NEGRA</t>
        </is>
      </c>
      <c r="W227" s="98" t="inlineStr">
        <is>
          <t>02910264 - PRODETUR NACIONAL MANAUS/CAF</t>
        </is>
      </c>
      <c r="X227" s="98" t="inlineStr">
        <is>
          <t>44903995 - Servicos De Melhoria De Infraestrutura</t>
        </is>
      </c>
      <c r="AE227" s="96" t="inlineStr">
        <is>
          <t>2014/17428/17504/00047</t>
        </is>
      </c>
    </row>
  </sheetData>
  <autoFilter ref="B4:AE155">
    <sortState ref="B5:Z39">
      <sortCondition ref="D4:D39"/>
    </sortState>
  </autoFilter>
  <mergeCells count="67">
    <mergeCell ref="A205:A218"/>
    <mergeCell ref="A219:A227"/>
    <mergeCell ref="A186:A187"/>
    <mergeCell ref="A188:A190"/>
    <mergeCell ref="A191:A193"/>
    <mergeCell ref="A196:A200"/>
    <mergeCell ref="A201:A204"/>
    <mergeCell ref="A173:A174"/>
    <mergeCell ref="A175:A177"/>
    <mergeCell ref="A179:A180"/>
    <mergeCell ref="A181:A185"/>
    <mergeCell ref="A160:A161"/>
    <mergeCell ref="A162:A164"/>
    <mergeCell ref="A165:A167"/>
    <mergeCell ref="A168:A172"/>
    <mergeCell ref="A149:A150"/>
    <mergeCell ref="A151:A152"/>
    <mergeCell ref="A154:A155"/>
    <mergeCell ref="A131:A132"/>
    <mergeCell ref="A133:A136"/>
    <mergeCell ref="A137:A138"/>
    <mergeCell ref="A141:A142"/>
    <mergeCell ref="A144:A146"/>
    <mergeCell ref="A147:A148"/>
    <mergeCell ref="A118:A126"/>
    <mergeCell ref="A86:A88"/>
    <mergeCell ref="A89:A90"/>
    <mergeCell ref="A91:A92"/>
    <mergeCell ref="A94:A95"/>
    <mergeCell ref="A96:A97"/>
    <mergeCell ref="A98:A99"/>
    <mergeCell ref="A100:A101"/>
    <mergeCell ref="A102:A103"/>
    <mergeCell ref="A104:A108"/>
    <mergeCell ref="A109:A112"/>
    <mergeCell ref="A114:A116"/>
    <mergeCell ref="A84:A85"/>
    <mergeCell ref="A48:A50"/>
    <mergeCell ref="A51:A53"/>
    <mergeCell ref="A54:A55"/>
    <mergeCell ref="A56:A57"/>
    <mergeCell ref="A58:A61"/>
    <mergeCell ref="A62:A67"/>
    <mergeCell ref="A68:A69"/>
    <mergeCell ref="A70:A71"/>
    <mergeCell ref="A74:A76"/>
    <mergeCell ref="A77:A78"/>
    <mergeCell ref="A80:A81"/>
    <mergeCell ref="A1:AF1"/>
    <mergeCell ref="A2:AF2"/>
    <mergeCell ref="B3:H3"/>
    <mergeCell ref="I3:S3"/>
    <mergeCell ref="T3:X3"/>
    <mergeCell ref="Y3:AC3"/>
    <mergeCell ref="AD3:AF3"/>
    <mergeCell ref="A45:A47"/>
    <mergeCell ref="A5:A8"/>
    <mergeCell ref="A9:A11"/>
    <mergeCell ref="A12:A14"/>
    <mergeCell ref="A15:A18"/>
    <mergeCell ref="A19:A21"/>
    <mergeCell ref="A22:A23"/>
    <mergeCell ref="A24:A27"/>
    <mergeCell ref="A29:A32"/>
    <mergeCell ref="A33:A36"/>
    <mergeCell ref="A37:A40"/>
    <mergeCell ref="A42:A44"/>
  </mergeCells>
  <conditionalFormatting sqref="Y156:Y158 Q159:Q227">
    <cfRule type="containsText" priority="1" operator="containsText" dxfId="0" text="ANULAÇÃO">
      <formula>NOT(ISERROR(SEARCH("ANULAÇÃO",Q156)))</formula>
    </cfRule>
  </conditionalFormatting>
  <pageMargins left="0.2362204724409449" right="0.2362204724409449" top="0.7480314960629921" bottom="0.7480314960629921" header="0.3149606299212598" footer="0.3149606299212598"/>
  <pageSetup orientation="landscape" paperSize="9" scale="24" fitToHeight="0"/>
  <headerFooter>
    <oddHeader/>
    <oddFooter>&amp;C&amp;9 SECRETARIA MUNICIPAL DE INFRAESTRUTURA - SEMINFDIVISÃO DE ACOMPANHAMENTO DE OBRAS - DAOEndereço: Rua Gabriel Gonçalves, 351, Aleixo, MANAUS/AM&amp;RPágina &amp;P de &amp;N</oddFooter>
    <evenHeader/>
    <evenFooter/>
    <firstHeader/>
    <firstFooter/>
  </headerFooter>
  <rowBreaks count="2" manualBreakCount="2">
    <brk id="117" min="0" max="26" man="1"/>
    <brk id="146" min="0" max="26" man="1"/>
  </rowBreaks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42"/>
  <sheetViews>
    <sheetView tabSelected="1" topLeftCell="A94" workbookViewId="0">
      <selection activeCell="H2" sqref="H2"/>
    </sheetView>
  </sheetViews>
  <sheetFormatPr baseColWidth="8" defaultRowHeight="12.75"/>
  <cols>
    <col width="8.33203125" customWidth="1" style="126" min="1" max="1"/>
    <col width="22" bestFit="1" customWidth="1" min="2" max="2"/>
    <col width="12.33203125" customWidth="1" min="3" max="3"/>
    <col width="18.33203125" bestFit="1" customWidth="1" min="4" max="4"/>
    <col width="36.33203125" bestFit="1" customWidth="1" min="5" max="5"/>
    <col width="29" bestFit="1" customWidth="1" min="6" max="6"/>
    <col width="22.33203125" bestFit="1" customWidth="1" min="7" max="7"/>
    <col width="26.1640625" customWidth="1" min="8" max="8"/>
    <col width="15.6640625" bestFit="1" customWidth="1" min="9" max="9"/>
    <col width="12.6640625" bestFit="1" customWidth="1" min="10" max="10"/>
    <col width="133.83203125" bestFit="1" customWidth="1" min="11" max="11"/>
  </cols>
  <sheetData>
    <row r="1" ht="54" customFormat="1" customHeight="1" s="127">
      <c r="A1" s="245" t="inlineStr">
        <is>
          <t>NOTA DE EMPENHO</t>
        </is>
      </c>
      <c r="B1" s="245" t="inlineStr">
        <is>
          <t>CREDOR</t>
        </is>
      </c>
      <c r="C1" s="245" t="inlineStr">
        <is>
          <t>EVENTO</t>
        </is>
      </c>
      <c r="D1" s="245" t="inlineStr">
        <is>
          <t>CONVÊNIO</t>
        </is>
      </c>
      <c r="E1" s="245" t="inlineStr">
        <is>
          <t>PROGRAMA DE TRABALHO</t>
        </is>
      </c>
      <c r="F1" s="245" t="inlineStr">
        <is>
          <t>UNIDADE ORÇAMENTÁRIA</t>
        </is>
      </c>
      <c r="G1" s="245" t="inlineStr">
        <is>
          <t>FONTE DE RECURSO</t>
        </is>
      </c>
      <c r="H1" s="245" t="inlineStr">
        <is>
          <t>NATUREZA DE DESPESA</t>
        </is>
      </c>
      <c r="I1" s="245" t="inlineStr">
        <is>
          <t>MODALIDADE</t>
        </is>
      </c>
      <c r="J1" s="245" t="inlineStr">
        <is>
          <t>VALOR</t>
        </is>
      </c>
      <c r="K1" s="245" t="inlineStr">
        <is>
          <t>DESCRIÇÃO</t>
        </is>
      </c>
    </row>
    <row r="2" ht="75" customFormat="1" customHeight="1" s="222">
      <c r="A2" s="245" t="inlineStr">
        <is>
          <t>2015NE00224</t>
        </is>
      </c>
      <c r="B2" s="245" t="inlineStr">
        <is>
          <t>017710.100.001-93-CONSTRUTORA TERRA ANDINA S/C LT</t>
        </is>
      </c>
      <c r="C2" s="245" t="inlineStr">
        <is>
          <t>400091 - NCASP - Empenho de despesa</t>
        </is>
      </c>
      <c r="D2" s="245" t="inlineStr">
        <is>
          <t xml:space="preserve"> - </t>
        </is>
      </c>
      <c r="E2" s="245" t="inlineStr">
        <is>
          <t>15451106112110000 - REVITALIZAÇÃO DA ORLA DA "MANAUS MODERNA"</t>
        </is>
      </c>
      <c r="F2" s="245" t="inlineStr">
        <is>
          <t xml:space="preserve">27100 - SECRETARIA MUNICIPAL DE INFRAESTRUTURA           </t>
        </is>
      </c>
      <c r="G2" s="245" t="inlineStr">
        <is>
          <t>06900245 - CF 209.176-33/07-PRO-MOB/MCidades - Prog. de Infraestrut. p/a Mob. Urbana</t>
        </is>
      </c>
      <c r="H2" s="245" t="inlineStr">
        <is>
          <t>44905117 - Obras de Infra-estrutura</t>
        </is>
      </c>
      <c r="I2" s="245" t="inlineStr">
        <is>
          <t>3 - Global</t>
        </is>
      </c>
      <c r="J2" s="245" t="inlineStr">
        <is>
          <t>832.235,71</t>
        </is>
      </c>
      <c r="K2" s="245" t="inlineStr">
        <is>
          <t>OBRA DE REVITALIZAÇÃO DA ORLA DA MANAUS MODERNA
GRUPO: 009-OBRAS SUBGRUPO: 013-OBRAS</t>
        </is>
      </c>
    </row>
    <row r="3" ht="75" customFormat="1" customHeight="1" s="222">
      <c r="A3" s="245" t="inlineStr">
        <is>
          <t>2015NE00242</t>
        </is>
      </c>
      <c r="B3" s="245" t="inlineStr">
        <is>
          <t>017710.100.001-93-CONSTRUTORA TERRA ANDINA S/C LT</t>
        </is>
      </c>
      <c r="C3" s="245" t="inlineStr">
        <is>
          <t>400091 - NCASP - Empenho de despesa</t>
        </is>
      </c>
      <c r="D3" s="245" t="inlineStr">
        <is>
          <t xml:space="preserve"> - </t>
        </is>
      </c>
      <c r="E3" s="245" t="inlineStr">
        <is>
          <t>15451106112110000 - REVITALIZAÇÃO DA ORLA DA "MANAUS MODERNA"</t>
        </is>
      </c>
      <c r="F3" s="245" t="inlineStr">
        <is>
          <t xml:space="preserve">27100 - SECRETARIA MUNICIPAL DE INFRAESTRUTURA           </t>
        </is>
      </c>
      <c r="G3" s="245" t="inlineStr">
        <is>
          <t>02910265 - BIRD / DPL</t>
        </is>
      </c>
      <c r="H3" s="245" t="inlineStr">
        <is>
          <t>44905117 - Obras de Infra-estrutura</t>
        </is>
      </c>
      <c r="I3" s="245" t="inlineStr">
        <is>
          <t>3 - Global</t>
        </is>
      </c>
      <c r="J3" s="245" t="inlineStr">
        <is>
          <t>122.995,58</t>
        </is>
      </c>
      <c r="K3" s="245" t="inlineStr">
        <is>
          <t>OBRA DE REVITALIZAÇÃO DA MANAUS MODERNA
GRUPO: 009-OBRAS SUBGRUPO: 013-OBRAS</t>
        </is>
      </c>
    </row>
    <row r="4" ht="75" customFormat="1" customHeight="1" s="222">
      <c r="A4" s="245" t="inlineStr">
        <is>
          <t>2015NE02017</t>
        </is>
      </c>
      <c r="B4" s="245" t="inlineStr">
        <is>
          <t>017710.100.001-93-CONSTRUTORA TERRA ANDINA S/C LT</t>
        </is>
      </c>
      <c r="C4" s="245" t="inlineStr">
        <is>
          <t>400093 - NCASP - Anulacao do Empenho da despesa</t>
        </is>
      </c>
      <c r="D4" s="245" t="inlineStr">
        <is>
          <t xml:space="preserve"> - </t>
        </is>
      </c>
      <c r="E4" s="245" t="inlineStr">
        <is>
          <t>15451106112110000 - REVITALIZAÇÃO DA ORLA DA "MANAUS MODERNA"</t>
        </is>
      </c>
      <c r="F4" s="245" t="inlineStr">
        <is>
          <t xml:space="preserve">27100 - SECRETARIA MUNICIPAL DE INFRAESTRUTURA           </t>
        </is>
      </c>
      <c r="G4" s="245" t="inlineStr">
        <is>
          <t>02910265 - BIRD / DPL</t>
        </is>
      </c>
      <c r="H4" s="245" t="inlineStr">
        <is>
          <t>44905117 - Obras de Infra-estrutura</t>
        </is>
      </c>
      <c r="I4" s="245" t="inlineStr">
        <is>
          <t>3 - Global</t>
        </is>
      </c>
      <c r="J4" s="245" t="inlineStr">
        <is>
          <t>122.995,58</t>
        </is>
      </c>
      <c r="K4" s="245" t="inlineStr">
        <is>
          <t>ANULAÇÃO TOTAL DA NOTA DE EMPENHO Nº 00242/2015, EM CUMPRIMENTO AO DECRETO Nº 3.199, DE 23 DE OUTUBRO DE 2015, QUE DEFINE PROCEDIMENTOS PARA O ENCERRAMENTO DA EXECUÇÃO ORÇAMENTÁRIA, FINANCEIRA E CONTÁBIL DO EXERCÍCIO 2015.</t>
        </is>
      </c>
    </row>
    <row r="5" ht="75" customFormat="1" customHeight="1" s="222">
      <c r="A5" s="245" t="inlineStr">
        <is>
          <t>2015NE02109</t>
        </is>
      </c>
      <c r="B5" s="245" t="inlineStr">
        <is>
          <t>017710.100.001-93-CONSTRUTORA TERRA ANDINA S/C LT</t>
        </is>
      </c>
      <c r="C5" s="245" t="inlineStr">
        <is>
          <t>400093 - NCASP - Anulacao do Empenho da despesa</t>
        </is>
      </c>
      <c r="D5" s="245" t="inlineStr">
        <is>
          <t xml:space="preserve"> - </t>
        </is>
      </c>
      <c r="E5" s="245" t="inlineStr">
        <is>
          <t>15451106112110000 - REVITALIZAÇÃO DA ORLA DA "MANAUS MODERNA"</t>
        </is>
      </c>
      <c r="F5" s="245" t="inlineStr">
        <is>
          <t xml:space="preserve">27100 - SECRETARIA MUNICIPAL DE INFRAESTRUTURA           </t>
        </is>
      </c>
      <c r="G5" s="245" t="inlineStr">
        <is>
          <t>06900245 - CF 209.176-33/07-PRO-MOB/MCidades - Prog. de Infraestrut. p/a Mob. Urbana</t>
        </is>
      </c>
      <c r="H5" s="245" t="inlineStr">
        <is>
          <t>44905117 - Obras de Infra-estrutura</t>
        </is>
      </c>
      <c r="I5" s="245" t="inlineStr">
        <is>
          <t>3 - Global</t>
        </is>
      </c>
      <c r="J5" s="245" t="inlineStr">
        <is>
          <t>832.235,71</t>
        </is>
      </c>
      <c r="K5" s="245" t="inlineStr">
        <is>
          <t>CANCELAMENTO TOTAL DA NOTA DE EMPENHO N° 224, DEVIDO O TERMINO DO EXERCÍCIO, CONFORME DECRETO N° 3.199, DE 23 DE OUTUBRO DE 2015, A FIM DE VIABILIZAR A APROVAÇÃO DAS CONTAS DO EXERCÍCIO FINANCEIRO DE 2015.</t>
        </is>
      </c>
    </row>
    <row r="6" ht="75" customFormat="1" customHeight="1" s="222">
      <c r="A6" s="245" t="inlineStr">
        <is>
          <t>2015NE00317</t>
        </is>
      </c>
      <c r="B6" s="245" t="inlineStr">
        <is>
          <t>046180.960.001-07-J. NASSER ENGENHARIA LTDA</t>
        </is>
      </c>
      <c r="C6" s="245" t="inlineStr">
        <is>
          <t>400091 - NCASP - Empenho de despesa</t>
        </is>
      </c>
      <c r="D6" s="245" t="inlineStr">
        <is>
          <t xml:space="preserve"> - </t>
        </is>
      </c>
      <c r="E6" s="245" t="inlineStr">
        <is>
          <t>15451106010840000 - EXPANSÃO DO SISTEMA VIÁRIO E DEMAIS OBRAS COMPLEMENTARES</t>
        </is>
      </c>
      <c r="F6" s="245" t="inlineStr">
        <is>
          <t xml:space="preserve">27100 - SECRETARIA MUNICIPAL DE INFRAESTRUTURA           </t>
        </is>
      </c>
      <c r="G6" s="245" t="inlineStr">
        <is>
          <t>02910265 - BIRD / DPL</t>
        </is>
      </c>
      <c r="H6" s="245" t="inlineStr">
        <is>
          <t>44905117 - Obras de Infra-estrutura</t>
        </is>
      </c>
      <c r="I6" s="245" t="inlineStr">
        <is>
          <t>3 - Global</t>
        </is>
      </c>
      <c r="J6" s="245" t="inlineStr">
        <is>
          <t>1.821.745,69</t>
        </is>
      </c>
      <c r="K6" s="245" t="inlineStr">
        <is>
          <t xml:space="preserve">OBRA DE CONSTRUÇÃO DE UMA PONTE EM CONCRETO ARMADO NO BAIRRO DA PAZ , REFERENTE AO PLANO DE OBRAS - "REFORMA E REFORÇO DE 10 PONTILHOES DE BAIRROS"
GRUPO: 009-OBRAS SUBGRUPO: 013-OBRAS
</t>
        </is>
      </c>
    </row>
    <row r="7" ht="75" customFormat="1" customHeight="1" s="222">
      <c r="A7" s="245" t="inlineStr">
        <is>
          <t>2015NE00382</t>
        </is>
      </c>
      <c r="B7" s="245" t="inlineStr">
        <is>
          <t>078274.070.001-36-MCA CONSTRUTORA EIRELI</t>
        </is>
      </c>
      <c r="C7" s="245" t="inlineStr">
        <is>
          <t>400091 - NCASP - Empenho de despesa</t>
        </is>
      </c>
      <c r="D7" s="245" t="inlineStr">
        <is>
          <t xml:space="preserve"> - </t>
        </is>
      </c>
      <c r="E7" s="245" t="inlineStr">
        <is>
          <t>15453102230110000 - CONSTRUÇÃO E RECUPERAÇÃO DE TERMINAIS</t>
        </is>
      </c>
      <c r="F7" s="245" t="inlineStr">
        <is>
          <t>54200 - SUPERINTENDÊNCIA MUNICIPAL DE TRANSPORTES URBANOS</t>
        </is>
      </c>
      <c r="G7" s="245" t="inlineStr">
        <is>
          <t>02910265 - BIRD / DPL</t>
        </is>
      </c>
      <c r="H7" s="245" t="inlineStr">
        <is>
          <t>44905193 - Reformas, Benfeitorias Ou Melhoria</t>
        </is>
      </c>
      <c r="I7" s="245" t="inlineStr">
        <is>
          <t>3 - Global</t>
        </is>
      </c>
      <c r="J7" s="245" t="inlineStr">
        <is>
          <t>643.110,84</t>
        </is>
      </c>
      <c r="K7" s="245" t="inlineStr">
        <is>
          <t>GRUPO 009 - OBRAS    SUBGRUPO 196 - REFORMAS EM GERAL
REFORMA DE 20 TERMINAIS DE BAIRROS</t>
        </is>
      </c>
    </row>
    <row r="8" ht="75" customFormat="1" customHeight="1" s="222">
      <c r="A8" s="245" t="inlineStr">
        <is>
          <t>2015NE02061</t>
        </is>
      </c>
      <c r="B8" s="245" t="inlineStr">
        <is>
          <t>078274.070.001-36-MCA CONSTRUTORA EIRELI</t>
        </is>
      </c>
      <c r="C8" s="245" t="inlineStr">
        <is>
          <t>400093 - NCASP - Anulacao do Empenho da despesa</t>
        </is>
      </c>
      <c r="D8" s="245" t="inlineStr">
        <is>
          <t xml:space="preserve"> - </t>
        </is>
      </c>
      <c r="E8" s="245" t="inlineStr">
        <is>
          <t>15453102230110000 - CONSTRUÇÃO E RECUPERAÇÃO DE TERMINAIS</t>
        </is>
      </c>
      <c r="F8" s="245" t="inlineStr">
        <is>
          <t>54200 - SUPERINTENDÊNCIA MUNICIPAL DE TRANSPORTES URBANOS</t>
        </is>
      </c>
      <c r="G8" s="245" t="inlineStr">
        <is>
          <t>02910265 - BIRD / DPL</t>
        </is>
      </c>
      <c r="H8" s="245" t="inlineStr">
        <is>
          <t>44905193 - Reformas, Benfeitorias Ou Melhoria</t>
        </is>
      </c>
      <c r="I8" s="245" t="inlineStr">
        <is>
          <t>3 - Global</t>
        </is>
      </c>
      <c r="J8" s="245" t="inlineStr">
        <is>
          <t>316.405,06</t>
        </is>
      </c>
      <c r="K8" s="245" t="inlineStr">
        <is>
          <t>CANCELAMENTO PARCIAL DA NOTA DE EMPENHO N° 00382/2015, DEVIDO O TERMINO DO EXERCÍCIO, CONFORME DECRETO N° 3.199, DE 23 DE OUTUBRO DE 2015, A FIM DE VIABILIZAR A APROVAÇÃO DAS CONTAS DO EXERCÍCIO FINANCEIRO DE 2015.</t>
        </is>
      </c>
    </row>
    <row r="9" ht="75" customFormat="1" customHeight="1" s="222">
      <c r="A9" s="245" t="inlineStr">
        <is>
          <t>2015NE00381</t>
        </is>
      </c>
      <c r="B9" s="245" t="inlineStr">
        <is>
          <t>123552.790.001-05-D M P CONSTRUTORA LTDA</t>
        </is>
      </c>
      <c r="C9" s="245" t="inlineStr">
        <is>
          <t>400091 - NCASP - Empenho de despesa</t>
        </is>
      </c>
      <c r="D9" s="245" t="inlineStr">
        <is>
          <t xml:space="preserve"> - </t>
        </is>
      </c>
      <c r="E9" s="245" t="inlineStr">
        <is>
          <t>15453102230110000 - CONSTRUÇÃO E RECUPERAÇÃO DE TERMINAIS</t>
        </is>
      </c>
      <c r="F9" s="245" t="inlineStr">
        <is>
          <t>54200 - SUPERINTENDÊNCIA MUNICIPAL DE TRANSPORTES URBANOS</t>
        </is>
      </c>
      <c r="G9" s="245" t="inlineStr">
        <is>
          <t>02910265 - BIRD / DPL</t>
        </is>
      </c>
      <c r="H9" s="245" t="inlineStr">
        <is>
          <t>44905193 - Reformas, Benfeitorias Ou Melhoria</t>
        </is>
      </c>
      <c r="I9" s="245" t="inlineStr">
        <is>
          <t>3 - Global</t>
        </is>
      </c>
      <c r="J9" s="245" t="inlineStr">
        <is>
          <t>609.293,42</t>
        </is>
      </c>
      <c r="K9" s="245" t="inlineStr">
        <is>
          <t>GRUPO 009 - OBRAS    SUBGRUPO 196 - REFORMAS EM GERAL
REFORMA DE 20 TERMINAIS DE BAIRROS</t>
        </is>
      </c>
    </row>
    <row r="10" ht="75" customFormat="1" customHeight="1" s="222">
      <c r="A10" s="245" t="inlineStr">
        <is>
          <t>2015NE02054</t>
        </is>
      </c>
      <c r="B10" s="245" t="inlineStr">
        <is>
          <t>123552.790.001-05-D M P CONSTRUTORA LTDA</t>
        </is>
      </c>
      <c r="C10" s="245" t="inlineStr">
        <is>
          <t>400093 - NCASP - Anulacao do Empenho da despesa</t>
        </is>
      </c>
      <c r="D10" s="245" t="inlineStr">
        <is>
          <t xml:space="preserve"> - </t>
        </is>
      </c>
      <c r="E10" s="245" t="inlineStr">
        <is>
          <t>15453102230110000 - CONSTRUÇÃO E RECUPERAÇÃO DE TERMINAIS</t>
        </is>
      </c>
      <c r="F10" s="245" t="inlineStr">
        <is>
          <t>54200 - SUPERINTENDÊNCIA MUNICIPAL DE TRANSPORTES URBANOS</t>
        </is>
      </c>
      <c r="G10" s="245" t="inlineStr">
        <is>
          <t>02910265 - BIRD / DPL</t>
        </is>
      </c>
      <c r="H10" s="245" t="inlineStr">
        <is>
          <t>44905193 - Reformas, Benfeitorias Ou Melhoria</t>
        </is>
      </c>
      <c r="I10" s="245" t="inlineStr">
        <is>
          <t>3 - Global</t>
        </is>
      </c>
      <c r="J10" s="245" t="inlineStr">
        <is>
          <t>74.151,29</t>
        </is>
      </c>
      <c r="K10" s="245" t="inlineStr">
        <is>
          <t>CANCELAMENTO PARCIAL DA NOTA DE EMPENHO N° 00381/2015, DEVIDO O TERMINO DO EXERCÍCIO, CONFORME DECRETO N° 3.199, DE 23 DE OUTUBRO DE 2015, A FIM DE VIABILIZAR A APROVAÇÃO DAS CONTAS DO EXERCÍCIO FINANCEIRO DE 2015.</t>
        </is>
      </c>
    </row>
    <row r="11" ht="75" customFormat="1" customHeight="1" s="222">
      <c r="A11" s="245" t="inlineStr">
        <is>
          <t>2015NE00527</t>
        </is>
      </c>
      <c r="B11" s="245" t="inlineStr">
        <is>
          <t>010577.270.001-78-LAGHI ENGENHARIA LTDA</t>
        </is>
      </c>
      <c r="C11" s="245" t="inlineStr">
        <is>
          <t>400091 - NCASP - Empenho de despesa</t>
        </is>
      </c>
      <c r="D11" s="245" t="inlineStr">
        <is>
          <t xml:space="preserve"> - </t>
        </is>
      </c>
      <c r="E11" s="245" t="inlineStr">
        <is>
          <t>15451106023980000 - CONSERVAÇÃO DO SISTEMA VIÁRIO E DEMAIS OBRAS COMPLEMENTARES DA ÁREA PERIFÉRICA DA CIDADE DE MANAUS</t>
        </is>
      </c>
      <c r="F11" s="245" t="inlineStr">
        <is>
          <t xml:space="preserve">27100 - SECRETARIA MUNICIPAL DE INFRAESTRUTURA           </t>
        </is>
      </c>
      <c r="G11" s="245" t="inlineStr">
        <is>
          <t>02910265 - BIRD / DPL</t>
        </is>
      </c>
      <c r="H11" s="245" t="inlineStr">
        <is>
          <t>44903995 - Servicos De Melhoria De Infraestrutura</t>
        </is>
      </c>
      <c r="I11" s="245" t="inlineStr">
        <is>
          <t>3 - Global</t>
        </is>
      </c>
      <c r="J11" s="245" t="inlineStr">
        <is>
          <t>742.824,88</t>
        </is>
      </c>
      <c r="K11" s="245" t="inlineStr">
        <is>
          <t xml:space="preserve">GRUPO: 009 OBRAS SUBGRUPO: 013 OBRAS
CONSULTORIA ESPECIALIZADA PARA ELABORAÇAO DE ESTUDO DE VIABILIDADE TÉCNICA, AMBIENTAL, SOCIAL E ECONÔMICA PARA  IMPLANTAÇÃO DO PROGRAMA DE INTEGRAÇÃO, MOBILIDADE E DESENVOLVIMENTO DA CIDADE DE MANAUS- AM
</t>
        </is>
      </c>
    </row>
    <row r="12" ht="75" customFormat="1" customHeight="1" s="222">
      <c r="A12" s="245" t="inlineStr">
        <is>
          <t>2015NE00427</t>
        </is>
      </c>
      <c r="B12" s="245" t="inlineStr">
        <is>
          <t>345705.560.001-35-BAKER TILLY BRASIL-NORTE SS-AUD</t>
        </is>
      </c>
      <c r="C12" s="245" t="inlineStr">
        <is>
          <t>400091 - NCASP - Empenho de despesa</t>
        </is>
      </c>
      <c r="D12" s="245" t="inlineStr">
        <is>
          <t xml:space="preserve"> - </t>
        </is>
      </c>
      <c r="E12" s="245" t="inlineStr">
        <is>
          <t>15451106110500000 - CONSTRUÇÃO OU AMPLIAÇÃO DE LOGRADOUROS PÚBLICOS</t>
        </is>
      </c>
      <c r="F12" s="245" t="inlineStr">
        <is>
          <t xml:space="preserve">27100 - SECRETARIA MUNICIPAL DE INFRAESTRUTURA           </t>
        </is>
      </c>
      <c r="G12" s="245" t="inlineStr">
        <is>
          <t>02910265 - BIRD / DPL</t>
        </is>
      </c>
      <c r="H12" s="245" t="inlineStr">
        <is>
          <t>44903901 - Outros Servicos de Terceiros - Pessoa Juridica</t>
        </is>
      </c>
      <c r="I12" s="245" t="inlineStr">
        <is>
          <t>3 - Global</t>
        </is>
      </c>
      <c r="J12" s="245" t="inlineStr">
        <is>
          <t>92.000,00</t>
        </is>
      </c>
      <c r="K12" s="245" t="inlineStr">
        <is>
          <t>GRUPO:  031-CONCURSOS      SUBGRUPO: 170 -SERVIÇOS TECNICOS ESPECIALIZADOS 
SERVIÇOS ESPECIALIZADOS DE AUDITÓRIA EXTERNA NA CONTAS E NOS PROCEDIMENTOS DO PROGRAMA NACIONAL DE DESENVOLVIMENTO DO TURISMO - PRODETUR NACIONAL MANAUS.</t>
        </is>
      </c>
    </row>
    <row r="13" ht="75" customFormat="1" customHeight="1" s="222">
      <c r="A13" s="245" t="inlineStr">
        <is>
          <t>2015NE02177</t>
        </is>
      </c>
      <c r="B13" s="245" t="inlineStr">
        <is>
          <t>345705.560.001-35-BAKER TILLY BRASIL-NORTE SS-AUD</t>
        </is>
      </c>
      <c r="C13" s="245" t="inlineStr">
        <is>
          <t>400093 - NCASP - Anulacao do Empenho da despesa</t>
        </is>
      </c>
      <c r="D13" s="245" t="inlineStr">
        <is>
          <t xml:space="preserve"> - </t>
        </is>
      </c>
      <c r="E13" s="245" t="inlineStr">
        <is>
          <t>15451106110500000 - CONSTRUÇÃO OU AMPLIAÇÃO DE LOGRADOUROS PÚBLICOS</t>
        </is>
      </c>
      <c r="F13" s="245" t="inlineStr">
        <is>
          <t xml:space="preserve">27100 - SECRETARIA MUNICIPAL DE INFRAESTRUTURA           </t>
        </is>
      </c>
      <c r="G13" s="245" t="inlineStr">
        <is>
          <t>02910265 - BIRD / DPL</t>
        </is>
      </c>
      <c r="H13" s="245" t="inlineStr">
        <is>
          <t>44903901 - Outros Servicos de Terceiros - Pessoa Juridica</t>
        </is>
      </c>
      <c r="I13" s="245" t="inlineStr">
        <is>
          <t>3 - Global</t>
        </is>
      </c>
      <c r="J13" s="245" t="inlineStr">
        <is>
          <t>46.000,00</t>
        </is>
      </c>
      <c r="K13" s="245" t="inlineStr">
        <is>
          <t>ANULAÇÃO PARCIAL DA NOTA DE EMPENHO Nº 427/2015, EM CUMPRIMENTO AO DECRETO Nº 3.199, DE 23 DE OUTUBRO DE 2015, QUE DEFINE PROCEDIMENTOS PARA O ENCERRAMENTO DA EXECUÇÃO ORÇAMENTÁRIA, FINANCEIRA E CONTÁBIL DO EXERCÍCIO 2015.</t>
        </is>
      </c>
    </row>
    <row r="14" ht="75" customFormat="1" customHeight="1" s="222">
      <c r="A14" s="245" t="inlineStr">
        <is>
          <t>2015NE00588</t>
        </is>
      </c>
      <c r="B14" s="245" t="inlineStr">
        <is>
          <t>131835.080.001-14-SVX SERVIÇOS PROF. CONSTRUÇÕES E TRANSPORTES LTDA</t>
        </is>
      </c>
      <c r="C14" s="245" t="inlineStr">
        <is>
          <t>400091 - NCASP - Empenho de despesa</t>
        </is>
      </c>
      <c r="D14" s="245" t="inlineStr">
        <is>
          <t xml:space="preserve"> - </t>
        </is>
      </c>
      <c r="E14" s="245" t="inlineStr">
        <is>
          <t>15451102330350000 - CONSTRUÇÃO E AMPLIAÇÃO DE EQUIPAMENTO PÚBLICO</t>
        </is>
      </c>
      <c r="F14" s="245" t="inlineStr">
        <is>
          <t>50200 - INSTITUTO MUNICIPAL DE ENGENHARIA E FISCALIZAÇÃO DO TRÂNSITO</t>
        </is>
      </c>
      <c r="G14" s="245" t="inlineStr">
        <is>
          <t>02910265 - BIRD / DPL</t>
        </is>
      </c>
      <c r="H14" s="245" t="inlineStr">
        <is>
          <t>44905117 - Obras de Infra-estrutura</t>
        </is>
      </c>
      <c r="I14" s="245" t="inlineStr">
        <is>
          <t>3 - Global</t>
        </is>
      </c>
      <c r="J14" s="245" t="inlineStr">
        <is>
          <t>82.159,89</t>
        </is>
      </c>
      <c r="K14" s="245" t="inlineStr">
        <is>
          <t>009 - OBRAS   013 - OBRAS
ADEQUAÇÃO E PROLONGAMENTO DE CANTEIRO CENTRAL - AV. SILVES, AV. RODRIGO OTÁVIO E ROTATÓRIA DA SUFRAMA</t>
        </is>
      </c>
    </row>
    <row r="15" ht="75" customFormat="1" customHeight="1" s="222">
      <c r="A15" s="245" t="inlineStr">
        <is>
          <t>2015NE02073</t>
        </is>
      </c>
      <c r="B15" s="245" t="inlineStr">
        <is>
          <t>131835.080.001-14-SVX SERVIÇOS PROF. CONSTRUÇÕES E TRANSPORTES LTDA</t>
        </is>
      </c>
      <c r="C15" s="245" t="inlineStr">
        <is>
          <t>400093 - NCASP - Anulacao do Empenho da despesa</t>
        </is>
      </c>
      <c r="D15" s="245" t="inlineStr">
        <is>
          <t xml:space="preserve"> - </t>
        </is>
      </c>
      <c r="E15" s="245" t="inlineStr">
        <is>
          <t>15451102330350000 - CONSTRUÇÃO E AMPLIAÇÃO DE EQUIPAMENTO PÚBLICO</t>
        </is>
      </c>
      <c r="F15" s="245" t="inlineStr">
        <is>
          <t>50200 - INSTITUTO MUNICIPAL DE ENGENHARIA E FISCALIZAÇÃO DO TRÂNSITO</t>
        </is>
      </c>
      <c r="G15" s="245" t="inlineStr">
        <is>
          <t>02910265 - BIRD / DPL</t>
        </is>
      </c>
      <c r="H15" s="245" t="inlineStr">
        <is>
          <t>44905117 - Obras de Infra-estrutura</t>
        </is>
      </c>
      <c r="I15" s="245" t="inlineStr">
        <is>
          <t>3 - Global</t>
        </is>
      </c>
      <c r="J15" s="245" t="inlineStr">
        <is>
          <t>1.242,27</t>
        </is>
      </c>
      <c r="K15" s="245" t="inlineStr">
        <is>
          <t>CANCELAMENTO PARCIAL DA NOTA DE EMPENHO N° 00588/2015, DEVIDO O TERMINO DO EXERCÍCIO, CONFORME DECRETO N° 3.199, DE 23 DE OUTUBRO DE 2015, A FIM DE VIABILIZAR A APROVAÇÃO DAS CONTAS DO EXERCÍCIO FINANCEIRO DE 2015.</t>
        </is>
      </c>
    </row>
    <row r="16" ht="75" customFormat="1" customHeight="1" s="222">
      <c r="A16" s="245" t="inlineStr">
        <is>
          <t>2015NE00708</t>
        </is>
      </c>
      <c r="B16" s="245" t="inlineStr">
        <is>
          <t>010577.270.001-78-LAGHI ENGENHARIA LTDA</t>
        </is>
      </c>
      <c r="C16" s="245" t="inlineStr">
        <is>
          <t>400091 - NCASP - Empenho de despesa</t>
        </is>
      </c>
      <c r="D16" s="245" t="inlineStr">
        <is>
          <t xml:space="preserve"> - </t>
        </is>
      </c>
      <c r="E16" s="245" t="inlineStr">
        <is>
          <t>15451106023980000 - CONSERVAÇÃO DO SISTEMA VIÁRIO E DEMAIS OBRAS COMPLEMENTARES DA ÁREA PERIFÉRICA DA CIDADE DE MANAUS</t>
        </is>
      </c>
      <c r="F16" s="245" t="inlineStr">
        <is>
          <t xml:space="preserve">27100 - SECRETARIA MUNICIPAL DE INFRAESTRUTURA           </t>
        </is>
      </c>
      <c r="G16" s="245" t="inlineStr">
        <is>
          <t>02910265 - BIRD / DPL</t>
        </is>
      </c>
      <c r="H16" s="245" t="inlineStr">
        <is>
          <t>44903995 - Servicos De Melhoria De Infraestrutura</t>
        </is>
      </c>
      <c r="I16" s="245" t="inlineStr">
        <is>
          <t>3 - Global</t>
        </is>
      </c>
      <c r="J16" s="245" t="inlineStr">
        <is>
          <t>2.799.773,84</t>
        </is>
      </c>
      <c r="K16" s="245" t="inlineStr">
        <is>
          <t>GRUPO: 009 OBRAS SUBGRUPO: 013 OBRAS
ELABORAÇÃO DE PROJETOS BÁSICOS DE ENGENHARIA PARA OBRA DE ARTE ESPECIAL (TRINCHEIRA NA AV. CONSTANTINO NERY X RUA JOÃO VALÉRIO E AV. CONSTANTINO NERY X RUA PARÁ), COM ESTAÇÃO DE TRANSFERÊNCIA E PROJETO BÁSICO TERMINAL 6</t>
        </is>
      </c>
    </row>
    <row r="17" ht="75" customFormat="1" customHeight="1" s="222">
      <c r="A17" s="245" t="inlineStr">
        <is>
          <t>2015NE02047</t>
        </is>
      </c>
      <c r="B17" s="245" t="inlineStr">
        <is>
          <t>010577.270.001-78-LAGHI ENGENHARIA LTDA</t>
        </is>
      </c>
      <c r="C17" s="245" t="inlineStr">
        <is>
          <t>400093 - NCASP - Anulacao do Empenho da despesa</t>
        </is>
      </c>
      <c r="D17" s="245" t="inlineStr">
        <is>
          <t xml:space="preserve"> - </t>
        </is>
      </c>
      <c r="E17" s="245" t="inlineStr">
        <is>
          <t>15451106023980000 - CONSERVAÇÃO DO SISTEMA VIÁRIO E DEMAIS OBRAS COMPLEMENTARES DA ÁREA PERIFÉRICA DA CIDADE DE MANAUS</t>
        </is>
      </c>
      <c r="F17" s="245" t="inlineStr">
        <is>
          <t xml:space="preserve">27100 - SECRETARIA MUNICIPAL DE INFRAESTRUTURA           </t>
        </is>
      </c>
      <c r="G17" s="245" t="inlineStr">
        <is>
          <t>02910265 - BIRD / DPL</t>
        </is>
      </c>
      <c r="H17" s="245" t="inlineStr">
        <is>
          <t>44903995 - Servicos De Melhoria De Infraestrutura</t>
        </is>
      </c>
      <c r="I17" s="245" t="inlineStr">
        <is>
          <t>3 - Global</t>
        </is>
      </c>
      <c r="J17" s="245" t="inlineStr">
        <is>
          <t>394.874,69</t>
        </is>
      </c>
      <c r="K17" s="245" t="inlineStr">
        <is>
          <t>CANCELAMENTO PARCIAL DA NOTA DE EMPENHO N° 00708/2015, DEVIDO O TERMINO DO EXERCÍCIO, CONFORME DECRETO N° 3.199, DE 23 DE OUTUBRO DE 2015, A FIM DE VIABILIZAR A APROVAÇÃO DAS CONTAS DO EXERCÍCIO FINANCEIRO DE 2015.</t>
        </is>
      </c>
    </row>
    <row r="18" ht="75" customFormat="1" customHeight="1" s="222">
      <c r="A18" s="245" t="inlineStr">
        <is>
          <t>2015NE00661</t>
        </is>
      </c>
      <c r="B18" s="245" t="inlineStr">
        <is>
          <t>010577.270.001-78-LAGHI ENGENHARIA LTDA</t>
        </is>
      </c>
      <c r="C18" s="245" t="inlineStr">
        <is>
          <t>400091 - NCASP - Empenho de despesa</t>
        </is>
      </c>
      <c r="D18" s="245" t="inlineStr">
        <is>
          <t xml:space="preserve"> - </t>
        </is>
      </c>
      <c r="E18" s="245" t="inlineStr">
        <is>
          <t>15451106023980000 - CONSERVAÇÃO DO SISTEMA VIÁRIO E DEMAIS OBRAS COMPLEMENTARES DA ÁREA PERIFÉRICA DA CIDADE DE MANAUS</t>
        </is>
      </c>
      <c r="F18" s="245" t="inlineStr">
        <is>
          <t xml:space="preserve">27100 - SECRETARIA MUNICIPAL DE INFRAESTRUTURA           </t>
        </is>
      </c>
      <c r="G18" s="245" t="inlineStr">
        <is>
          <t>02910265 - BIRD / DPL</t>
        </is>
      </c>
      <c r="H18" s="245" t="inlineStr">
        <is>
          <t>44903995 - Servicos De Melhoria De Infraestrutura</t>
        </is>
      </c>
      <c r="I18" s="245" t="inlineStr">
        <is>
          <t>3 - Global</t>
        </is>
      </c>
      <c r="J18" s="245" t="inlineStr">
        <is>
          <t>2.568.626,35</t>
        </is>
      </c>
      <c r="K18" s="245" t="inlineStr">
        <is>
          <t>GRUPO: 009 OBRAS SUBGRUPO: 013 OBRAS
CONSULTORIA ESPECIALIZADA PARA ELABORAÇAO DE PROJETO PARQUE PONTA NEGRA</t>
        </is>
      </c>
    </row>
    <row r="19" ht="75" customFormat="1" customHeight="1" s="222">
      <c r="A19" s="245" t="inlineStr">
        <is>
          <t>2015NE02041</t>
        </is>
      </c>
      <c r="B19" s="245" t="inlineStr">
        <is>
          <t>010577.270.001-78-LAGHI ENGENHARIA LTDA</t>
        </is>
      </c>
      <c r="C19" s="245" t="inlineStr">
        <is>
          <t>400093 - NCASP - Anulacao do Empenho da despesa</t>
        </is>
      </c>
      <c r="D19" s="245" t="inlineStr">
        <is>
          <t xml:space="preserve"> - </t>
        </is>
      </c>
      <c r="E19" s="245" t="inlineStr">
        <is>
          <t>15451106023980000 - CONSERVAÇÃO DO SISTEMA VIÁRIO E DEMAIS OBRAS COMPLEMENTARES DA ÁREA PERIFÉRICA DA CIDADE DE MANAUS</t>
        </is>
      </c>
      <c r="F19" s="245" t="inlineStr">
        <is>
          <t xml:space="preserve">27100 - SECRETARIA MUNICIPAL DE INFRAESTRUTURA           </t>
        </is>
      </c>
      <c r="G19" s="245" t="inlineStr">
        <is>
          <t>02910265 - BIRD / DPL</t>
        </is>
      </c>
      <c r="H19" s="245" t="inlineStr">
        <is>
          <t>44903995 - Servicos De Melhoria De Infraestrutura</t>
        </is>
      </c>
      <c r="I19" s="245" t="inlineStr">
        <is>
          <t>3 - Global</t>
        </is>
      </c>
      <c r="J19" s="245" t="inlineStr">
        <is>
          <t>664.399,13</t>
        </is>
      </c>
      <c r="K19" s="245" t="inlineStr">
        <is>
          <t>CANCELAMENTO PARCIAL DA NOTA DE EMPENHO N° 00661/2015, DEVIDO O TERMINO DO EXERCÍCIO, CONFORME DECRETO N° 3.199, DE 23 DE OUTUBRO DE 2015, A FIM DE VIABILIZAR A APROVAÇÃO DAS CONTAS DO EXERCÍCIO FINANCEIRO DE 2015.</t>
        </is>
      </c>
    </row>
    <row r="20" ht="75" customFormat="1" customHeight="1" s="222">
      <c r="A20" s="245" t="inlineStr">
        <is>
          <t>2015NE01092</t>
        </is>
      </c>
      <c r="B20" s="245" t="inlineStr">
        <is>
          <t>046180.960.001-07-J. NASSER ENGENHARIA LTDA</t>
        </is>
      </c>
      <c r="C20" s="245" t="inlineStr">
        <is>
          <t>400091 - NCASP - Empenho de despesa</t>
        </is>
      </c>
      <c r="D20" s="245" t="inlineStr">
        <is>
          <t xml:space="preserve"> - </t>
        </is>
      </c>
      <c r="E20" s="245" t="inlineStr">
        <is>
          <t>15451106023980000 - CONSERVAÇÃO DO SISTEMA VIÁRIO E DEMAIS OBRAS COMPLEMENTARES DA ÁREA PERIFÉRICA DA CIDADE DE MANAUS</t>
        </is>
      </c>
      <c r="F20" s="245" t="inlineStr">
        <is>
          <t xml:space="preserve">27100 - SECRETARIA MUNICIPAL DE INFRAESTRUTURA           </t>
        </is>
      </c>
      <c r="G20" s="245" t="inlineStr">
        <is>
          <t>01000000 - Recursos Ordinários</t>
        </is>
      </c>
      <c r="H20" s="245" t="inlineStr">
        <is>
          <t>44905117 - Obras de Infra-estrutura</t>
        </is>
      </c>
      <c r="I20" s="245" t="inlineStr">
        <is>
          <t>3 - Global</t>
        </is>
      </c>
      <c r="J20" s="245" t="inlineStr">
        <is>
          <t>759.773,34</t>
        </is>
      </c>
      <c r="K20" s="245" t="inlineStr">
        <is>
          <t>GRUPO: 009-OBRAS  -  SUBGRUPO: 013-OBRAS
CONSTRUÇÃO DE PONTE CONCRETO ARMADO</t>
        </is>
      </c>
    </row>
    <row r="21" ht="75" customFormat="1" customHeight="1" s="222">
      <c r="A21" s="245" t="inlineStr">
        <is>
          <t>2015NE02162</t>
        </is>
      </c>
      <c r="B21" s="245" t="inlineStr">
        <is>
          <t>078274.070.001-36-MCA CONSTRUTORA EIRELI</t>
        </is>
      </c>
      <c r="C21" s="245" t="inlineStr">
        <is>
          <t>400093 - NCASP - Anulacao do Empenho da despesa</t>
        </is>
      </c>
      <c r="D21" s="245" t="inlineStr">
        <is>
          <t xml:space="preserve"> - </t>
        </is>
      </c>
      <c r="E21" s="245" t="inlineStr">
        <is>
          <t>15453102230110000 - CONSTRUÇÃO E RECUPERAÇÃO DE TERMINAIS</t>
        </is>
      </c>
      <c r="F21" s="245" t="inlineStr">
        <is>
          <t>54200 - SUPERINTENDÊNCIA MUNICIPAL DE TRANSPORTES URBANOS</t>
        </is>
      </c>
      <c r="G21" s="245" t="inlineStr">
        <is>
          <t>01000000 - Recursos Ordinários</t>
        </is>
      </c>
      <c r="H21" s="245" t="inlineStr">
        <is>
          <t>44905193 - Reformas, Benfeitorias Ou Melhoria</t>
        </is>
      </c>
      <c r="I21" s="245" t="inlineStr">
        <is>
          <t>3 - Global</t>
        </is>
      </c>
      <c r="J21" s="245" t="inlineStr">
        <is>
          <t>1.424.086,67</t>
        </is>
      </c>
      <c r="K21" s="245" t="inlineStr">
        <is>
          <t>ANULAÇÃO PARCIAL DA NOTA DE EMPENHO Nº 1109/2015, EM CUMPRIMENTO AO DECRETO Nº 3.199, DE 23 DE OUTUBRO DE 2015, QUE DEFINE PROCEDIMENTOS PARA O ENCERRAMENTO DA EXECUÇÃO ORÇAMENTÁRIA, FINANCEIRA E CONTÁBIL DO EXERCÍCIO 2015.</t>
        </is>
      </c>
    </row>
    <row r="22" ht="75" customFormat="1" customHeight="1" s="222">
      <c r="A22" s="245" t="inlineStr">
        <is>
          <t>2015NE01209</t>
        </is>
      </c>
      <c r="B22" s="245" t="inlineStr">
        <is>
          <t>089362.330.001-02-L V M CONSTRUÇÕES LTDA-ME</t>
        </is>
      </c>
      <c r="C22" s="245" t="inlineStr">
        <is>
          <t>400091 - NCASP - Empenho de despesa</t>
        </is>
      </c>
      <c r="D22" s="245" t="inlineStr">
        <is>
          <t xml:space="preserve"> - </t>
        </is>
      </c>
      <c r="E22" s="245" t="inlineStr">
        <is>
          <t>15451106010840000 - EXPANSÃO DO SISTEMA VIÁRIO E DEMAIS OBRAS COMPLEMENTARES</t>
        </is>
      </c>
      <c r="F22" s="245" t="inlineStr">
        <is>
          <t xml:space="preserve">27100 - SECRETARIA MUNICIPAL DE INFRAESTRUTURA           </t>
        </is>
      </c>
      <c r="G22" s="245" t="inlineStr">
        <is>
          <t>01000000 - Recursos Ordinários</t>
        </is>
      </c>
      <c r="H22" s="245" t="inlineStr">
        <is>
          <t>44905193 - Reformas, Benfeitorias Ou Melhoria</t>
        </is>
      </c>
      <c r="I22" s="245" t="inlineStr">
        <is>
          <t>3 - Global</t>
        </is>
      </c>
      <c r="J22" s="245" t="inlineStr">
        <is>
          <t>344.447,75</t>
        </is>
      </c>
      <c r="K22" s="245" t="inlineStr">
        <is>
          <t>REFORMA DE PASSARELA METÁLICA E CONSTRUÇÃO DE ESCADA E ELEVADORES DE ACESSIBILIDADE, LOCALIZADA NA AVENIDA TAPAJÓS, ITEM 1.2.5 PLANO DE OBRAS.</t>
        </is>
      </c>
    </row>
    <row r="23" ht="75" customFormat="1" customHeight="1" s="222">
      <c r="A23" s="245" t="inlineStr">
        <is>
          <t>2015NE02106</t>
        </is>
      </c>
      <c r="B23" s="245" t="inlineStr">
        <is>
          <t>089362.330.001-02-L V M CONSTRUÇÕES LTDA-ME</t>
        </is>
      </c>
      <c r="C23" s="245" t="inlineStr">
        <is>
          <t>400093 - NCASP - Anulacao do Empenho da despesa</t>
        </is>
      </c>
      <c r="D23" s="245" t="inlineStr">
        <is>
          <t xml:space="preserve"> - </t>
        </is>
      </c>
      <c r="E23" s="245" t="inlineStr">
        <is>
          <t>15451106010840000 - EXPANSÃO DO SISTEMA VIÁRIO E DEMAIS OBRAS COMPLEMENTARES</t>
        </is>
      </c>
      <c r="F23" s="245" t="inlineStr">
        <is>
          <t xml:space="preserve">27100 - SECRETARIA MUNICIPAL DE INFRAESTRUTURA           </t>
        </is>
      </c>
      <c r="G23" s="245" t="inlineStr">
        <is>
          <t>01000000 - Recursos Ordinários</t>
        </is>
      </c>
      <c r="H23" s="245" t="inlineStr">
        <is>
          <t>44905193 - Reformas, Benfeitorias Ou Melhoria</t>
        </is>
      </c>
      <c r="I23" s="245" t="inlineStr">
        <is>
          <t>3 - Global</t>
        </is>
      </c>
      <c r="J23" s="245" t="inlineStr">
        <is>
          <t>127.661,90</t>
        </is>
      </c>
      <c r="K23" s="245" t="inlineStr">
        <is>
          <t>CANCELAMENTO PARCIAL DA NOTA DE EMPENHO N° 1209, DEVIDO O TERMINO DO EXERCÍCIO, CONFORME DECRETO N° 3.199, DE 23 DE OUTUBRO DE 2015, A FIM DE VIABILIZAR A APROVAÇÃO DAS CONTAS DO EXERCÍCIO FINANCEIRO DE 2015.</t>
        </is>
      </c>
    </row>
    <row r="24" ht="75" customFormat="1" customHeight="1" s="222">
      <c r="A24" s="245" t="inlineStr">
        <is>
          <t>2015NE01185</t>
        </is>
      </c>
      <c r="B24" s="245" t="inlineStr">
        <is>
          <t>636883.370.001-53-COMPASSO CONSTRUÇÕES E REFORMAS PREDIAIS LTDA</t>
        </is>
      </c>
      <c r="C24" s="245" t="inlineStr">
        <is>
          <t>400091 - NCASP - Empenho de despesa</t>
        </is>
      </c>
      <c r="D24" s="245" t="inlineStr">
        <is>
          <t xml:space="preserve"> - </t>
        </is>
      </c>
      <c r="E24" s="245" t="inlineStr">
        <is>
          <t>15453109910900000 - SISTEMA DE TRANSPORTE MASSIVO</t>
        </is>
      </c>
      <c r="F24" s="245" t="inlineStr">
        <is>
          <t xml:space="preserve">27100 - SECRETARIA MUNICIPAL DE INFRAESTRUTURA           </t>
        </is>
      </c>
      <c r="G24" s="245" t="inlineStr">
        <is>
          <t>01000000 - Recursos Ordinários</t>
        </is>
      </c>
      <c r="H24" s="245" t="inlineStr">
        <is>
          <t>44905117 - Obras de Infra-estrutura</t>
        </is>
      </c>
      <c r="I24" s="245" t="inlineStr">
        <is>
          <t>3 - Global</t>
        </is>
      </c>
      <c r="J24" s="245" t="inlineStr">
        <is>
          <t>276.471,64</t>
        </is>
      </c>
      <c r="K24" s="245" t="inlineStr">
        <is>
          <t>GRUPO 009-OBRAS  - SUBGRUPO: 013-OBRAS
CLASSIFICAÇÃO: OUTRAS OBRAS
IMPLANTAÇÃO DOS ABRIGOS DO SISTEMA BUS RAPID-BRS, LOCALIZADO NA AVENIDA TORQUATO TAPAJÓS, S/N° MANAUS.</t>
        </is>
      </c>
    </row>
    <row r="25" ht="75" customFormat="1" customHeight="1" s="222">
      <c r="A25" s="245" t="inlineStr">
        <is>
          <t>2015NE01201</t>
        </is>
      </c>
      <c r="B25" s="245" t="inlineStr">
        <is>
          <t>636883.370.001-53-COMPASSO CONSTRUÇÕES E REFORMAS PREDIAIS LTDA</t>
        </is>
      </c>
      <c r="C25" s="245" t="inlineStr">
        <is>
          <t>400091 - NCASP - Empenho de despesa</t>
        </is>
      </c>
      <c r="D25" s="245" t="inlineStr">
        <is>
          <t xml:space="preserve"> - </t>
        </is>
      </c>
      <c r="E25" s="245" t="inlineStr">
        <is>
          <t>15451106122440000 - REFORMA E REVITALIZAÇÃO DE LOGRADOUROS PÚBLICOS</t>
        </is>
      </c>
      <c r="F25" s="245" t="inlineStr">
        <is>
          <t xml:space="preserve">27100 - SECRETARIA MUNICIPAL DE INFRAESTRUTURA           </t>
        </is>
      </c>
      <c r="G25" s="245" t="inlineStr">
        <is>
          <t>01000000 - Recursos Ordinários</t>
        </is>
      </c>
      <c r="H25" s="245" t="inlineStr">
        <is>
          <t>44903916 - Reformas e Adequações</t>
        </is>
      </c>
      <c r="I25" s="245" t="inlineStr">
        <is>
          <t>3 - Global</t>
        </is>
      </c>
      <c r="J25" s="245" t="inlineStr">
        <is>
          <t>869.758,36</t>
        </is>
      </c>
      <c r="K25" s="245" t="inlineStr">
        <is>
          <t xml:space="preserve">009 - OBRAS    196 - REFORMAS EM GERAL </t>
        </is>
      </c>
    </row>
    <row r="26" ht="75" customFormat="1" customHeight="1" s="222">
      <c r="A26" s="245" t="inlineStr">
        <is>
          <t>2015NE01219</t>
        </is>
      </c>
      <c r="B26" s="245" t="inlineStr">
        <is>
          <t>009217.410.001-05-PROJETO ENGENHARIA LTDA</t>
        </is>
      </c>
      <c r="C26" s="245" t="inlineStr">
        <is>
          <t>400091 - NCASP - Empenho de despesa</t>
        </is>
      </c>
      <c r="D26" s="245" t="inlineStr">
        <is>
          <t xml:space="preserve"> - </t>
        </is>
      </c>
      <c r="E26" s="245" t="inlineStr">
        <is>
          <t>08422106311370000 - CONSTRUÇÃO DE CENTROS E PRÉDIOS PARA ASSISTÊNCIA</t>
        </is>
      </c>
      <c r="F26" s="245" t="inlineStr">
        <is>
          <t xml:space="preserve">37100 - SECRETARIA MUNICIPAL DA MULHER,  ASSISTÊNCIA SOCIAL E DIREITOS HUMANOS </t>
        </is>
      </c>
      <c r="G26" s="245" t="inlineStr">
        <is>
          <t>01000000 - Recursos Ordinários</t>
        </is>
      </c>
      <c r="H26" s="245" t="inlineStr">
        <is>
          <t>44905193 - Reformas, Benfeitorias Ou Melhoria</t>
        </is>
      </c>
      <c r="I26" s="245" t="inlineStr">
        <is>
          <t>3 - Global</t>
        </is>
      </c>
      <c r="J26" s="245" t="inlineStr">
        <is>
          <t>240.101,08</t>
        </is>
      </c>
      <c r="K26" s="245" t="inlineStr">
        <is>
          <t>CREAS DA ZONA CENTRO SUL</t>
        </is>
      </c>
    </row>
    <row r="27" ht="75" customFormat="1" customHeight="1" s="222">
      <c r="A27" s="245" t="inlineStr">
        <is>
          <t>2015NE02009</t>
        </is>
      </c>
      <c r="B27" s="245" t="inlineStr">
        <is>
          <t>009217.410.001-05-PROJETO ENGENHARIA LTDA</t>
        </is>
      </c>
      <c r="C27" s="245" t="inlineStr">
        <is>
          <t>400093 - NCASP - Anulacao do Empenho da despesa</t>
        </is>
      </c>
      <c r="D27" s="245" t="inlineStr">
        <is>
          <t xml:space="preserve"> - </t>
        </is>
      </c>
      <c r="E27" s="245" t="inlineStr">
        <is>
          <t>08422106311370000 - CONSTRUÇÃO DE CENTROS E PRÉDIOS PARA ASSISTÊNCIA</t>
        </is>
      </c>
      <c r="F27" s="245" t="inlineStr">
        <is>
          <t xml:space="preserve">37100 - SECRETARIA MUNICIPAL DA MULHER,  ASSISTÊNCIA SOCIAL E DIREITOS HUMANOS </t>
        </is>
      </c>
      <c r="G27" s="245" t="inlineStr">
        <is>
          <t>01000000 - Recursos Ordinários</t>
        </is>
      </c>
      <c r="H27" s="245" t="inlineStr">
        <is>
          <t>44905193 - Reformas, Benfeitorias Ou Melhoria</t>
        </is>
      </c>
      <c r="I27" s="245" t="inlineStr">
        <is>
          <t>3 - Global</t>
        </is>
      </c>
      <c r="J27" s="245" t="inlineStr">
        <is>
          <t>94.563,52</t>
        </is>
      </c>
      <c r="K27" s="245" t="inlineStr">
        <is>
          <t>CANCELAMENTO PARCIAL DA NOTA DE EMPENHO N° 1219, DEVIDO O TERMINO DO EXERCÍCIO, CONFORME DECRETO N° 3.199, DE 23 DE OUTUBRO DE 2015, A FIM DE VIABILIZAR A APROVAÇÃO DAS CONTAS DO EXERCÍCIO FINANCEIRO DE 2015.</t>
        </is>
      </c>
    </row>
    <row r="28" ht="75" customFormat="1" customHeight="1" s="222">
      <c r="A28" s="245" t="inlineStr">
        <is>
          <t>2015NE01211</t>
        </is>
      </c>
      <c r="B28" s="245" t="inlineStr">
        <is>
          <t>078274.070.001-36-MCA CONSTRUTORA EIRELI</t>
        </is>
      </c>
      <c r="C28" s="245" t="inlineStr">
        <is>
          <t>400091 - NCASP - Empenho de despesa</t>
        </is>
      </c>
      <c r="D28" s="245" t="inlineStr">
        <is>
          <t xml:space="preserve"> - </t>
        </is>
      </c>
      <c r="E28" s="245" t="inlineStr">
        <is>
          <t>15453102230130000 - CONSTRUÇÃO E RECUPERAÇÃO DE ABRIGOS EM PONTOS DE ÔNIBUS</t>
        </is>
      </c>
      <c r="F28" s="245" t="inlineStr">
        <is>
          <t>54200 - SUPERINTENDÊNCIA MUNICIPAL DE TRANSPORTES URBANOS</t>
        </is>
      </c>
      <c r="G28" s="245" t="inlineStr">
        <is>
          <t>01000000 - Recursos Ordinários</t>
        </is>
      </c>
      <c r="H28" s="245" t="inlineStr">
        <is>
          <t>44905117 - Obras de Infra-estrutura</t>
        </is>
      </c>
      <c r="I28" s="245" t="inlineStr">
        <is>
          <t>3 - Global</t>
        </is>
      </c>
      <c r="J28" s="245" t="inlineStr">
        <is>
          <t>729.750,00</t>
        </is>
      </c>
      <c r="K28" s="245" t="inlineStr">
        <is>
          <t xml:space="preserve">REFORMA DE 500 ABRIGOS DE PARADA DE ÔNIBUS PADRÃO SMTU, LOCALIZADO EM DIVERSOS BAIRROS DA CIDADE DE MANAUS, LOTE I. </t>
        </is>
      </c>
    </row>
    <row r="29" ht="75" customFormat="1" customHeight="1" s="222">
      <c r="A29" s="245" t="inlineStr">
        <is>
          <t>2015NE02079</t>
        </is>
      </c>
      <c r="B29" s="245" t="inlineStr">
        <is>
          <t>078274.070.001-36-MCA CONSTRUTORA EIRELI</t>
        </is>
      </c>
      <c r="C29" s="245" t="inlineStr">
        <is>
          <t>400093 - NCASP - Anulacao do Empenho da despesa</t>
        </is>
      </c>
      <c r="D29" s="245" t="inlineStr">
        <is>
          <t xml:space="preserve"> - </t>
        </is>
      </c>
      <c r="E29" s="245" t="inlineStr">
        <is>
          <t>15453102230130000 - CONSTRUÇÃO E RECUPERAÇÃO DE ABRIGOS EM PONTOS DE ÔNIBUS</t>
        </is>
      </c>
      <c r="F29" s="245" t="inlineStr">
        <is>
          <t>54200 - SUPERINTENDÊNCIA MUNICIPAL DE TRANSPORTES URBANOS</t>
        </is>
      </c>
      <c r="G29" s="245" t="inlineStr">
        <is>
          <t>01000000 - Recursos Ordinários</t>
        </is>
      </c>
      <c r="H29" s="245" t="inlineStr">
        <is>
          <t>44905117 - Obras de Infra-estrutura</t>
        </is>
      </c>
      <c r="I29" s="245" t="inlineStr">
        <is>
          <t>3 - Global</t>
        </is>
      </c>
      <c r="J29" s="245" t="inlineStr">
        <is>
          <t>729.750,00</t>
        </is>
      </c>
      <c r="K29" s="245" t="inlineStr">
        <is>
          <t>ANULAÇÃO TOTAL DA NOTA DE EMPENHO Nº 1211, EM CUMPRIMENTO AO DECRETO Nº 3.199, DE 23 DE OUTUBRO DE 2015, QUE DEFINE PROCEDIMENTOS PARA O ENCERRAMENTO DA EXECUÇÃO ORÇAMENTÁRIA, FINANCEIRA E CONTÁBIL DO EXERCÍCIO 2015.</t>
        </is>
      </c>
    </row>
    <row r="30" ht="75" customFormat="1" customHeight="1" s="222">
      <c r="A30" s="245" t="inlineStr">
        <is>
          <t>2015NE01212</t>
        </is>
      </c>
      <c r="B30" s="245" t="inlineStr">
        <is>
          <t>111626.450.001-47-FSB CONSTRUÇÕES E INCORPORAÇÕES LTDA</t>
        </is>
      </c>
      <c r="C30" s="245" t="inlineStr">
        <is>
          <t>400091 - NCASP - Empenho de despesa</t>
        </is>
      </c>
      <c r="D30" s="245" t="inlineStr">
        <is>
          <t xml:space="preserve"> - </t>
        </is>
      </c>
      <c r="E30" s="245" t="inlineStr">
        <is>
          <t>15453102230130000 - CONSTRUÇÃO E RECUPERAÇÃO DE ABRIGOS EM PONTOS DE ÔNIBUS</t>
        </is>
      </c>
      <c r="F30" s="245" t="inlineStr">
        <is>
          <t>54200 - SUPERINTENDÊNCIA MUNICIPAL DE TRANSPORTES URBANOS</t>
        </is>
      </c>
      <c r="G30" s="245" t="inlineStr">
        <is>
          <t>01000000 - Recursos Ordinários</t>
        </is>
      </c>
      <c r="H30" s="245" t="inlineStr">
        <is>
          <t>44905117 - Obras de Infra-estrutura</t>
        </is>
      </c>
      <c r="I30" s="245" t="inlineStr">
        <is>
          <t>3 - Global</t>
        </is>
      </c>
      <c r="J30" s="245" t="inlineStr">
        <is>
          <t>729.750,00</t>
        </is>
      </c>
      <c r="K30" s="245" t="inlineStr">
        <is>
          <t>REFORMA DE 500 ABRIGOS DE PARADA DE ÔNIBUS PADRÃO SMTU, LOCALIZADO EM DIVERSOS BAIRROS DA CIDADE DE MANAUS, LOTE II.</t>
        </is>
      </c>
    </row>
    <row r="31" ht="75" customFormat="1" customHeight="1" s="222">
      <c r="A31" s="245" t="inlineStr">
        <is>
          <t>2015NE02082</t>
        </is>
      </c>
      <c r="B31" s="245" t="inlineStr">
        <is>
          <t>111626.450.001-47-FSB CONSTRUÇÕES E INCORPORAÇÕES LTDA</t>
        </is>
      </c>
      <c r="C31" s="245" t="inlineStr">
        <is>
          <t>400093 - NCASP - Anulacao do Empenho da despesa</t>
        </is>
      </c>
      <c r="D31" s="245" t="inlineStr">
        <is>
          <t xml:space="preserve"> - </t>
        </is>
      </c>
      <c r="E31" s="245" t="inlineStr">
        <is>
          <t>15453102230130000 - CONSTRUÇÃO E RECUPERAÇÃO DE ABRIGOS EM PONTOS DE ÔNIBUS</t>
        </is>
      </c>
      <c r="F31" s="245" t="inlineStr">
        <is>
          <t>54200 - SUPERINTENDÊNCIA MUNICIPAL DE TRANSPORTES URBANOS</t>
        </is>
      </c>
      <c r="G31" s="245" t="inlineStr">
        <is>
          <t>01000000 - Recursos Ordinários</t>
        </is>
      </c>
      <c r="H31" s="245" t="inlineStr">
        <is>
          <t>44905117 - Obras de Infra-estrutura</t>
        </is>
      </c>
      <c r="I31" s="245" t="inlineStr">
        <is>
          <t>3 - Global</t>
        </is>
      </c>
      <c r="J31" s="245" t="inlineStr">
        <is>
          <t>280.275,73</t>
        </is>
      </c>
      <c r="K31" s="245" t="inlineStr">
        <is>
          <t>ANULAÇÃO TOTAL DA NOTA DE EMPENHO Nº 1212, EM CUMPRIMENTO AO DECRETO Nº 3.199, DE 23 DE OUTUBRO DE 2015, QUE DEFINE PROCEDIMENTOS PARA O ENCERRAMENTO DA EXECUÇÃO ORÇAMENTÁRIA, FINANCEIRA E CONTÁBIL DO EXERCÍCIO 2015.</t>
        </is>
      </c>
    </row>
    <row r="32" ht="75" customFormat="1" customHeight="1" s="222">
      <c r="A32" s="245" t="inlineStr">
        <is>
          <t>2015NE01214</t>
        </is>
      </c>
      <c r="B32" s="245" t="inlineStr">
        <is>
          <t>123552.790.001-05-D M P CONSTRUTORA LTDA</t>
        </is>
      </c>
      <c r="C32" s="245" t="inlineStr">
        <is>
          <t>400091 - NCASP - Empenho de despesa</t>
        </is>
      </c>
      <c r="D32" s="245" t="inlineStr">
        <is>
          <t xml:space="preserve"> - </t>
        </is>
      </c>
      <c r="E32" s="245" t="inlineStr">
        <is>
          <t>15453102230130000 - CONSTRUÇÃO E RECUPERAÇÃO DE ABRIGOS EM PONTOS DE ÔNIBUS</t>
        </is>
      </c>
      <c r="F32" s="245" t="inlineStr">
        <is>
          <t>54200 - SUPERINTENDÊNCIA MUNICIPAL DE TRANSPORTES URBANOS</t>
        </is>
      </c>
      <c r="G32" s="245" t="inlineStr">
        <is>
          <t>01000000 - Recursos Ordinários</t>
        </is>
      </c>
      <c r="H32" s="245" t="inlineStr">
        <is>
          <t>44905117 - Obras de Infra-estrutura</t>
        </is>
      </c>
      <c r="I32" s="245" t="inlineStr">
        <is>
          <t>3 - Global</t>
        </is>
      </c>
      <c r="J32" s="245" t="inlineStr">
        <is>
          <t>729.750,00</t>
        </is>
      </c>
      <c r="K32" s="245" t="inlineStr">
        <is>
          <t xml:space="preserve">REFORMA DE 500 ABRIGOS DE PARADA DE ÔNIBUS PADRÃO SMTU, LOCALIZADO EM DIVERSOS BAIRROS DA CIDADE DE MANAUS, LOTE III. </t>
        </is>
      </c>
    </row>
    <row r="33" ht="75" customFormat="1" customHeight="1" s="222">
      <c r="A33" s="245" t="inlineStr">
        <is>
          <t>2015NE02093</t>
        </is>
      </c>
      <c r="B33" s="245" t="inlineStr">
        <is>
          <t>123552.790.001-05-D M P CONSTRUTORA LTDA</t>
        </is>
      </c>
      <c r="C33" s="245" t="inlineStr">
        <is>
          <t>400093 - NCASP - Anulacao do Empenho da despesa</t>
        </is>
      </c>
      <c r="D33" s="245" t="inlineStr">
        <is>
          <t xml:space="preserve"> - </t>
        </is>
      </c>
      <c r="E33" s="245" t="inlineStr">
        <is>
          <t>15453102230130000 - CONSTRUÇÃO E RECUPERAÇÃO DE ABRIGOS EM PONTOS DE ÔNIBUS</t>
        </is>
      </c>
      <c r="F33" s="245" t="inlineStr">
        <is>
          <t>54200 - SUPERINTENDÊNCIA MUNICIPAL DE TRANSPORTES URBANOS</t>
        </is>
      </c>
      <c r="G33" s="245" t="inlineStr">
        <is>
          <t>01000000 - Recursos Ordinários</t>
        </is>
      </c>
      <c r="H33" s="245" t="inlineStr">
        <is>
          <t>44905117 - Obras de Infra-estrutura</t>
        </is>
      </c>
      <c r="I33" s="245" t="inlineStr">
        <is>
          <t>3 - Global</t>
        </is>
      </c>
      <c r="J33" s="245" t="inlineStr">
        <is>
          <t>729.750,00</t>
        </is>
      </c>
      <c r="K33" s="245" t="inlineStr">
        <is>
          <t>ANULAÇÃO TOTAL DA NOTA DE EMPENHO Nº 729.750,00 EM CUMPRIMENTO AO DECRETO Nº 3.199, DE 23 DE OUTUBRO DE 2015, QUE DEFINE PROCEDIMENTOS PARA O ENCERRAMENTO DA EXECUÇÃO ORÇAMENTÁRIA, FINANCEIRA E CONTÁBIL DO EXERCÍCIO 2015.</t>
        </is>
      </c>
    </row>
    <row r="34" ht="75" customFormat="1" customHeight="1" s="222">
      <c r="A34" s="245" t="inlineStr">
        <is>
          <t>2015NE00941</t>
        </is>
      </c>
      <c r="B34" s="245" t="inlineStr">
        <is>
          <t>141980.060.001-20-TERCOM TERRAPLENAGEM LTDA</t>
        </is>
      </c>
      <c r="C34" s="245" t="inlineStr">
        <is>
          <t>400091 - NCASP - Empenho de despesa</t>
        </is>
      </c>
      <c r="D34" s="245" t="inlineStr">
        <is>
          <t xml:space="preserve"> - </t>
        </is>
      </c>
      <c r="E34" s="245" t="inlineStr">
        <is>
          <t>15451106023980000 - CONSERVAÇÃO DO SISTEMA VIÁRIO E DEMAIS OBRAS COMPLEMENTARES DA ÁREA PERIFÉRICA DA CIDADE DE MANAUS</t>
        </is>
      </c>
      <c r="F34" s="245" t="inlineStr">
        <is>
          <t xml:space="preserve">27100 - SECRETARIA MUNICIPAL DE INFRAESTRUTURA           </t>
        </is>
      </c>
      <c r="G34" s="245" t="inlineStr">
        <is>
          <t>01000000 - Recursos Ordinários</t>
        </is>
      </c>
      <c r="H34" s="245" t="inlineStr">
        <is>
          <t>44903902 - Locação d Equipamento Pesados</t>
        </is>
      </c>
      <c r="I34" s="245" t="inlineStr">
        <is>
          <t>1 - Ordinário</t>
        </is>
      </c>
      <c r="J34" s="245" t="inlineStr">
        <is>
          <t>381.734,64</t>
        </is>
      </c>
      <c r="K34" s="245" t="inlineStr">
        <is>
          <t>SEMINF</t>
        </is>
      </c>
    </row>
    <row r="35" ht="75" customFormat="1" customHeight="1" s="222">
      <c r="A35" s="245" t="inlineStr">
        <is>
          <t>2015NE00961</t>
        </is>
      </c>
      <c r="B35" s="245" t="inlineStr">
        <is>
          <t>007970.980.001-50-EDEC-ENGENHARIA,CONSTRUCAO E CO</t>
        </is>
      </c>
      <c r="C35" s="245" t="inlineStr">
        <is>
          <t>400091 - NCASP - Empenho de despesa</t>
        </is>
      </c>
      <c r="D35" s="245" t="inlineStr">
        <is>
          <t xml:space="preserve"> - </t>
        </is>
      </c>
      <c r="E35" s="245" t="inlineStr">
        <is>
          <t>10302102610330000 - EXPANSÃO NA ASSISTÊNCIA DE MÉDIA E ALTA COMPLEXIDADE AMBULATORIAL E HOSPITALAR</t>
        </is>
      </c>
      <c r="F35" s="245" t="inlineStr">
        <is>
          <t xml:space="preserve">23900 - FUNDO MUNICIPAL DE SAÚDE                      </t>
        </is>
      </c>
      <c r="G35" s="245" t="inlineStr">
        <is>
          <t>01000000 - Recursos Ordinários</t>
        </is>
      </c>
      <c r="H35" s="245" t="inlineStr">
        <is>
          <t>44905104 - Construção de Unidades de Saúde</t>
        </is>
      </c>
      <c r="I35" s="245" t="inlineStr">
        <is>
          <t>3 - Global</t>
        </is>
      </c>
      <c r="J35" s="245" t="inlineStr">
        <is>
          <t>204.500,00</t>
        </is>
      </c>
      <c r="K35" s="245" t="inlineStr">
        <is>
          <t>009-OBRAS - 013-OBRAS - CONSTRUÇÃO DO CEO</t>
        </is>
      </c>
    </row>
    <row r="36" ht="75" customFormat="1" customHeight="1" s="222">
      <c r="A36" s="245" t="inlineStr">
        <is>
          <t>2015NE01394</t>
        </is>
      </c>
      <c r="B36" s="245" t="inlineStr">
        <is>
          <t>038201.510.001-84-CONSTRUTORA SÃO FRANCISCO LTDA</t>
        </is>
      </c>
      <c r="C36" s="245" t="inlineStr">
        <is>
          <t>400091 - NCASP - Empenho de despesa</t>
        </is>
      </c>
      <c r="D36" s="245" t="inlineStr">
        <is>
          <t xml:space="preserve"> - </t>
        </is>
      </c>
      <c r="E36" s="245" t="inlineStr">
        <is>
          <t>15451106010840000 - EXPANSÃO DO SISTEMA VIÁRIO E DEMAIS OBRAS COMPLEMENTARES</t>
        </is>
      </c>
      <c r="F36" s="245" t="inlineStr">
        <is>
          <t xml:space="preserve">27100 - SECRETARIA MUNICIPAL DE INFRAESTRUTURA           </t>
        </is>
      </c>
      <c r="G36" s="245" t="inlineStr">
        <is>
          <t>01000000 - Recursos Ordinários</t>
        </is>
      </c>
      <c r="H36" s="245" t="inlineStr">
        <is>
          <t>44905117 - Obras de Infra-estrutura</t>
        </is>
      </c>
      <c r="I36" s="245" t="inlineStr">
        <is>
          <t>3 - Global</t>
        </is>
      </c>
      <c r="J36" s="245" t="inlineStr">
        <is>
          <t>46.368,96</t>
        </is>
      </c>
      <c r="K36" s="245" t="inlineStr">
        <is>
          <t>CONSORCIO ÁGUAS CLARAS</t>
        </is>
      </c>
    </row>
    <row r="37" ht="75" customFormat="1" customHeight="1" s="222">
      <c r="A37" s="245" t="inlineStr">
        <is>
          <t>2015NE01760</t>
        </is>
      </c>
      <c r="B37" s="245" t="inlineStr">
        <is>
          <t>PF0000001 - FOLHA DE PAGAMENTO</t>
        </is>
      </c>
      <c r="C37" s="245" t="inlineStr">
        <is>
          <t>400091 - NCASP - Empenho de despesa</t>
        </is>
      </c>
      <c r="D37" s="245" t="inlineStr">
        <is>
          <t xml:space="preserve"> - </t>
        </is>
      </c>
      <c r="E37" s="245" t="inlineStr">
        <is>
          <t>15122400223630000 - FOLHA DE PESSOAL E ENCARGOS SOCIAIS</t>
        </is>
      </c>
      <c r="F37" s="245" t="inlineStr">
        <is>
          <t xml:space="preserve">27100 - SECRETARIA MUNICIPAL DE INFRAESTRUTURA           </t>
        </is>
      </c>
      <c r="G37" s="245" t="inlineStr">
        <is>
          <t>01000000 - Recursos Ordinários</t>
        </is>
      </c>
      <c r="H37" s="245" t="inlineStr">
        <is>
          <t>31901145 - Ferias - Abono Constitucional ( 1/3 Férias )</t>
        </is>
      </c>
      <c r="I37" s="245" t="inlineStr">
        <is>
          <t>1 - Ordinário</t>
        </is>
      </c>
      <c r="J37" s="245" t="inlineStr">
        <is>
          <t>6.263,64</t>
        </is>
      </c>
      <c r="K37" s="245" t="inlineStr">
        <is>
          <t xml:space="preserve">Foha de Pagamento para o GRUPO 36 DO ORGAO 206/000 TIPO FOLHA 10 NO MES 10/2015 PARA O(S) GANHO(S)
60 - R$ 588,23
61 - R$ 5.675,41
</t>
        </is>
      </c>
    </row>
    <row r="38" ht="75" customFormat="1" customHeight="1" s="222">
      <c r="A38" s="245" t="inlineStr">
        <is>
          <t>2015NE01215</t>
        </is>
      </c>
      <c r="B38" s="245" t="inlineStr">
        <is>
          <t>123552.790.001-05-D M P CONSTRUTORA LTDA</t>
        </is>
      </c>
      <c r="C38" s="245" t="inlineStr">
        <is>
          <t>400091 - NCASP - Empenho de despesa</t>
        </is>
      </c>
      <c r="D38" s="245" t="inlineStr">
        <is>
          <t xml:space="preserve"> - </t>
        </is>
      </c>
      <c r="E38" s="245" t="inlineStr">
        <is>
          <t>15453102230130000 - CONSTRUÇÃO E RECUPERAÇÃO DE ABRIGOS EM PONTOS DE ÔNIBUS</t>
        </is>
      </c>
      <c r="F38" s="245" t="inlineStr">
        <is>
          <t>54200 - SUPERINTENDÊNCIA MUNICIPAL DE TRANSPORTES URBANOS</t>
        </is>
      </c>
      <c r="G38" s="245" t="inlineStr">
        <is>
          <t>01000000 - Recursos Ordinários</t>
        </is>
      </c>
      <c r="H38" s="245" t="inlineStr">
        <is>
          <t>44905117 - Obras de Infra-estrutura</t>
        </is>
      </c>
      <c r="I38" s="245" t="inlineStr">
        <is>
          <t>3 - Global</t>
        </is>
      </c>
      <c r="J38" s="245" t="inlineStr">
        <is>
          <t>729.750,00</t>
        </is>
      </c>
      <c r="K38" s="245" t="inlineStr">
        <is>
          <t>REFORMA DE 500 ABRIGOS DE PARADA DE ÔNIBUS PADRÃO SMTU, LOCALIZADO EM DIVERSOS BAIRROS DA CIDADE DE MANAUS, LOTE III.</t>
        </is>
      </c>
    </row>
    <row r="39" ht="75" customFormat="1" customHeight="1" s="222">
      <c r="A39" s="245" t="inlineStr">
        <is>
          <t>2015NE02112</t>
        </is>
      </c>
      <c r="B39" s="245" t="inlineStr">
        <is>
          <t>123552.790.001-05-D M P CONSTRUTORA LTDA</t>
        </is>
      </c>
      <c r="C39" s="245" t="inlineStr">
        <is>
          <t>400093 - NCASP - Anulacao do Empenho da despesa</t>
        </is>
      </c>
      <c r="D39" s="245" t="inlineStr">
        <is>
          <t xml:space="preserve"> - </t>
        </is>
      </c>
      <c r="E39" s="245" t="inlineStr">
        <is>
          <t>15453102230130000 - CONSTRUÇÃO E RECUPERAÇÃO DE ABRIGOS EM PONTOS DE ÔNIBUS</t>
        </is>
      </c>
      <c r="F39" s="245" t="inlineStr">
        <is>
          <t>54200 - SUPERINTENDÊNCIA MUNICIPAL DE TRANSPORTES URBANOS</t>
        </is>
      </c>
      <c r="G39" s="245" t="inlineStr">
        <is>
          <t>01000000 - Recursos Ordinários</t>
        </is>
      </c>
      <c r="H39" s="245" t="inlineStr">
        <is>
          <t>44905117 - Obras de Infra-estrutura</t>
        </is>
      </c>
      <c r="I39" s="245" t="inlineStr">
        <is>
          <t>3 - Global</t>
        </is>
      </c>
      <c r="J39" s="245" t="inlineStr">
        <is>
          <t>729.750,00</t>
        </is>
      </c>
      <c r="K39" s="245" t="inlineStr">
        <is>
          <t>ANULAÇÃO TOTAL DA NOTA DE EMPENHO Nº 1215, EM CUMPRIMENTO AO DECRETO Nº 3.199, DE 23 DE OUTUBRO DE 2015, QUE DEFINE PROCEDIMENTOS PARA O ENCERRAMENTO DA EXECUÇÃO ORÇAMENTÁRIA, FINANCEIRA E CONTÁBIL DO EXERCÍCIO 2015.</t>
        </is>
      </c>
    </row>
    <row r="40" ht="75" customFormat="1" customHeight="1" s="222">
      <c r="A40" s="245" t="inlineStr">
        <is>
          <t>2015NE01257</t>
        </is>
      </c>
      <c r="B40" s="245" t="inlineStr">
        <is>
          <t>123552.790.001-05-D M P CONSTRUTORA LTDA</t>
        </is>
      </c>
      <c r="C40" s="245" t="inlineStr">
        <is>
          <t>400091 - NCASP - Empenho de despesa</t>
        </is>
      </c>
      <c r="D40" s="245" t="inlineStr">
        <is>
          <t xml:space="preserve"> - </t>
        </is>
      </c>
      <c r="E40" s="245" t="inlineStr">
        <is>
          <t>15453102230110000 - CONSTRUÇÃO E RECUPERAÇÃO DE TERMINAIS</t>
        </is>
      </c>
      <c r="F40" s="245" t="inlineStr">
        <is>
          <t>54200 - SUPERINTENDÊNCIA MUNICIPAL DE TRANSPORTES URBANOS</t>
        </is>
      </c>
      <c r="G40" s="245" t="inlineStr">
        <is>
          <t>01000000 - Recursos Ordinários</t>
        </is>
      </c>
      <c r="H40" s="245" t="inlineStr">
        <is>
          <t>44905117 - Obras de Infra-estrutura</t>
        </is>
      </c>
      <c r="I40" s="245" t="inlineStr">
        <is>
          <t>3 - Global</t>
        </is>
      </c>
      <c r="J40" s="245" t="inlineStr">
        <is>
          <t>466.806,74</t>
        </is>
      </c>
      <c r="K40" s="245" t="inlineStr">
        <is>
          <t xml:space="preserve">GRUPO: 009 OBRAS SUBGRUPO: OBRAS
CONSTRUÇÃO DE 7 (SETE) TERMINAIS DE BAIRROS, LOCALIZADO EM DIVERSOS BAIRROS DA CIDADE DE MANAUS. </t>
        </is>
      </c>
    </row>
    <row r="41" ht="75" customFormat="1" customHeight="1" s="222">
      <c r="A41" s="245" t="inlineStr">
        <is>
          <t>2015NE02166</t>
        </is>
      </c>
      <c r="B41" s="245" t="inlineStr">
        <is>
          <t>123552.790.001-05-D M P CONSTRUTORA LTDA</t>
        </is>
      </c>
      <c r="C41" s="245" t="inlineStr">
        <is>
          <t>400093 - NCASP - Anulacao do Empenho da despesa</t>
        </is>
      </c>
      <c r="D41" s="245" t="inlineStr">
        <is>
          <t xml:space="preserve"> - </t>
        </is>
      </c>
      <c r="E41" s="245" t="inlineStr">
        <is>
          <t>15453102230110000 - CONSTRUÇÃO E RECUPERAÇÃO DE TERMINAIS</t>
        </is>
      </c>
      <c r="F41" s="245" t="inlineStr">
        <is>
          <t>54200 - SUPERINTENDÊNCIA MUNICIPAL DE TRANSPORTES URBANOS</t>
        </is>
      </c>
      <c r="G41" s="245" t="inlineStr">
        <is>
          <t>01000000 - Recursos Ordinários</t>
        </is>
      </c>
      <c r="H41" s="245" t="inlineStr">
        <is>
          <t>44905117 - Obras de Infra-estrutura</t>
        </is>
      </c>
      <c r="I41" s="245" t="inlineStr">
        <is>
          <t>3 - Global</t>
        </is>
      </c>
      <c r="J41" s="245" t="inlineStr">
        <is>
          <t>466.806,74</t>
        </is>
      </c>
      <c r="K41" s="245" t="inlineStr">
        <is>
          <t>ANULAÇÃO TOTAL DA NOTA DE EMPENHO Nº 1257/2015, EM CUMPRIMENTO AO DECRETO Nº 3.199, DE 23 DE OUTUBRO DE 2015, QUE DEFINE PROCEDIMENTOS PARA O ENCERRAMENTO DA EXECUÇÃO ORÇAMENTÁRIA, FINANCEIRA E CONTÁBIL DO EXERCÍCIO 2015.</t>
        </is>
      </c>
    </row>
    <row r="42" ht="75" customFormat="1" customHeight="1" s="222">
      <c r="A42" s="245" t="inlineStr">
        <is>
          <t>2015NE01374</t>
        </is>
      </c>
      <c r="B42" s="245" t="inlineStr">
        <is>
          <t>138065.460.001-86-SIMONETO MULTI SERVIÇOS DE CONSERV. E LIMPEZA LTDA</t>
        </is>
      </c>
      <c r="C42" s="245" t="inlineStr">
        <is>
          <t>400091 - NCASP - Empenho de despesa</t>
        </is>
      </c>
      <c r="D42" s="245" t="inlineStr">
        <is>
          <t xml:space="preserve"> - </t>
        </is>
      </c>
      <c r="E42" s="245" t="inlineStr">
        <is>
          <t>27812100211220000 - IMPLANTAÇÃO DE ACADEMIAS ABERTAS</t>
        </is>
      </c>
      <c r="F42" s="245" t="inlineStr">
        <is>
          <t>26100 - SECRETARIA MUNICIPAL DE JUVENTUDE, ESPORTE E LAZER</t>
        </is>
      </c>
      <c r="G42" s="245" t="inlineStr">
        <is>
          <t>01000000 - Recursos Ordinários</t>
        </is>
      </c>
      <c r="H42" s="245" t="inlineStr">
        <is>
          <t>44905117 - Obras de Infra-estrutura</t>
        </is>
      </c>
      <c r="I42" s="245" t="inlineStr">
        <is>
          <t>3 - Global</t>
        </is>
      </c>
      <c r="J42" s="245" t="inlineStr">
        <is>
          <t>138.041,60</t>
        </is>
      </c>
      <c r="K42" s="245" t="inlineStr">
        <is>
          <t>Grupo: 009- Obras    Subgrupo: 013 - Obras 
Construção de Academia ao Ar Livre Comunidade do Tupé, localizada na Comunidade do Tupé.</t>
        </is>
      </c>
    </row>
    <row r="43" ht="75" customFormat="1" customHeight="1" s="222">
      <c r="A43" s="245" t="inlineStr">
        <is>
          <t>2015NE01400</t>
        </is>
      </c>
      <c r="B43" s="245" t="inlineStr">
        <is>
          <t>050205.610.001-76-MASTERS ENGENHARIA, INST. E PROJETOS LTDA</t>
        </is>
      </c>
      <c r="C43" s="245" t="inlineStr">
        <is>
          <t>400091 - NCASP - Empenho de despesa</t>
        </is>
      </c>
      <c r="D43" s="245" t="inlineStr">
        <is>
          <t xml:space="preserve"> - </t>
        </is>
      </c>
      <c r="E43" s="245" t="inlineStr">
        <is>
          <t>27812100211220000 - IMPLANTAÇÃO DE ACADEMIAS ABERTAS</t>
        </is>
      </c>
      <c r="F43" s="245" t="inlineStr">
        <is>
          <t>26100 - SECRETARIA MUNICIPAL DE JUVENTUDE, ESPORTE E LAZER</t>
        </is>
      </c>
      <c r="G43" s="245" t="inlineStr">
        <is>
          <t>01000000 - Recursos Ordinários</t>
        </is>
      </c>
      <c r="H43" s="245" t="inlineStr">
        <is>
          <t>44905117 - Obras de Infra-estrutura</t>
        </is>
      </c>
      <c r="I43" s="245" t="inlineStr">
        <is>
          <t>3 - Global</t>
        </is>
      </c>
      <c r="J43" s="245" t="inlineStr">
        <is>
          <t>47.556,44</t>
        </is>
      </c>
      <c r="K43" s="245" t="inlineStr">
        <is>
          <t>Construção de Academia ao Ar Livre Complexo Esportivo Rouxinol, localizada na Rua Rouxinol s/n° Bairro da Cidade de Nova, emanda parlamentar n° 52.</t>
        </is>
      </c>
    </row>
    <row r="44" ht="75" customFormat="1" customHeight="1" s="222">
      <c r="A44" s="245" t="inlineStr">
        <is>
          <t>2015NE02210</t>
        </is>
      </c>
      <c r="B44" s="245" t="inlineStr">
        <is>
          <t>050205.610.001-76-MASTERS ENGENHARIA, INST. E PROJETOS LTDA</t>
        </is>
      </c>
      <c r="C44" s="245" t="inlineStr">
        <is>
          <t>400093 - NCASP - Anulacao do Empenho da despesa</t>
        </is>
      </c>
      <c r="D44" s="245" t="inlineStr">
        <is>
          <t xml:space="preserve"> - </t>
        </is>
      </c>
      <c r="E44" s="245" t="inlineStr">
        <is>
          <t>27812100211220000 - IMPLANTAÇÃO DE ACADEMIAS ABERTAS</t>
        </is>
      </c>
      <c r="F44" s="245" t="inlineStr">
        <is>
          <t>26100 - SECRETARIA MUNICIPAL DE JUVENTUDE, ESPORTE E LAZER</t>
        </is>
      </c>
      <c r="G44" s="245" t="inlineStr">
        <is>
          <t>01000000 - Recursos Ordinários</t>
        </is>
      </c>
      <c r="H44" s="245" t="inlineStr">
        <is>
          <t>44905117 - Obras de Infra-estrutura</t>
        </is>
      </c>
      <c r="I44" s="245" t="inlineStr">
        <is>
          <t>3 - Global</t>
        </is>
      </c>
      <c r="J44" s="245" t="inlineStr">
        <is>
          <t>18.804,42</t>
        </is>
      </c>
      <c r="K44" s="245" t="inlineStr">
        <is>
          <t>ANULAÇÃO PARCIAL DA NE N° 1400</t>
        </is>
      </c>
    </row>
    <row r="45" ht="75" customFormat="1" customHeight="1" s="222">
      <c r="A45" s="245" t="inlineStr">
        <is>
          <t>2015NE01418</t>
        </is>
      </c>
      <c r="B45" s="245" t="inlineStr">
        <is>
          <t>007218.640.001-00-H.B. ENGENHARIA LTDA</t>
        </is>
      </c>
      <c r="C45" s="245" t="inlineStr">
        <is>
          <t>400091 - NCASP - Empenho de despesa</t>
        </is>
      </c>
      <c r="D45" s="245" t="inlineStr">
        <is>
          <t xml:space="preserve"> - </t>
        </is>
      </c>
      <c r="E45" s="245" t="inlineStr">
        <is>
          <t>15451106110500000 - CONSTRUÇÃO OU AMPLIAÇÃO DE LOGRADOUROS PÚBLICOS</t>
        </is>
      </c>
      <c r="F45" s="245" t="inlineStr">
        <is>
          <t xml:space="preserve">27100 - SECRETARIA MUNICIPAL DE INFRAESTRUTURA           </t>
        </is>
      </c>
      <c r="G45" s="245" t="inlineStr">
        <is>
          <t>01000000 - Recursos Ordinários</t>
        </is>
      </c>
      <c r="H45" s="245" t="inlineStr">
        <is>
          <t>44905117 - Obras de Infra-estrutura</t>
        </is>
      </c>
      <c r="I45" s="245" t="inlineStr">
        <is>
          <t>3 - Global</t>
        </is>
      </c>
      <c r="J45" s="245" t="inlineStr">
        <is>
          <t>67.830,21</t>
        </is>
      </c>
      <c r="K45" s="245" t="inlineStr">
        <is>
          <t>Construção da Cobertura da Academia ao Ar Livre Terceira Idade Dr. Thomas, localizada na Rua Dr. Thomas n° 798, Bairro Nossa Senhora das Graças, Emenda Parlamentar n° 348 artigo n° 123 do Exercício de 2015.</t>
        </is>
      </c>
    </row>
    <row r="46" ht="75" customFormat="1" customHeight="1" s="222">
      <c r="A46" s="245" t="inlineStr">
        <is>
          <t>2015NE01432</t>
        </is>
      </c>
      <c r="B46" s="245" t="inlineStr">
        <is>
          <t>841308.060.001-94-ECOVEC CONSTRUÇÃO EIRELI-EPP</t>
        </is>
      </c>
      <c r="C46" s="245" t="inlineStr">
        <is>
          <t>400091 - NCASP - Empenho de despesa</t>
        </is>
      </c>
      <c r="D46" s="245" t="inlineStr">
        <is>
          <t xml:space="preserve"> - </t>
        </is>
      </c>
      <c r="E46" s="245" t="inlineStr">
        <is>
          <t>15451106023980000 - CONSERVAÇÃO DO SISTEMA VIÁRIO E DEMAIS OBRAS COMPLEMENTARES DA ÁREA PERIFÉRICA DA CIDADE DE MANAUS</t>
        </is>
      </c>
      <c r="F46" s="245" t="inlineStr">
        <is>
          <t xml:space="preserve">27100 - SECRETARIA MUNICIPAL DE INFRAESTRUTURA           </t>
        </is>
      </c>
      <c r="G46" s="245" t="inlineStr">
        <is>
          <t>01000000 - Recursos Ordinários</t>
        </is>
      </c>
      <c r="H46" s="245" t="inlineStr">
        <is>
          <t>44905117 - Obras de Infra-estrutura</t>
        </is>
      </c>
      <c r="I46" s="245" t="inlineStr">
        <is>
          <t>3 - Global</t>
        </is>
      </c>
      <c r="J46" s="245" t="inlineStr">
        <is>
          <t>1.290.147,57</t>
        </is>
      </c>
      <c r="K46" s="245" t="inlineStr">
        <is>
          <t>OBRA DE PONTE - SANTA ETELVINA</t>
        </is>
      </c>
    </row>
    <row r="47" ht="75" customFormat="1" customHeight="1" s="222">
      <c r="A47" s="245" t="inlineStr">
        <is>
          <t>2015NE02118</t>
        </is>
      </c>
      <c r="B47" s="245" t="inlineStr">
        <is>
          <t>841308.060.001-94-ECOVEC CONSTRUÇÃO EIRELI-EPP</t>
        </is>
      </c>
      <c r="C47" s="245" t="inlineStr">
        <is>
          <t>400093 - NCASP - Anulacao do Empenho da despesa</t>
        </is>
      </c>
      <c r="D47" s="245" t="inlineStr">
        <is>
          <t xml:space="preserve"> - </t>
        </is>
      </c>
      <c r="E47" s="245" t="inlineStr">
        <is>
          <t>15451106023980000 - CONSERVAÇÃO DO SISTEMA VIÁRIO E DEMAIS OBRAS COMPLEMENTARES DA ÁREA PERIFÉRICA DA CIDADE DE MANAUS</t>
        </is>
      </c>
      <c r="F47" s="245" t="inlineStr">
        <is>
          <t xml:space="preserve">27100 - SECRETARIA MUNICIPAL DE INFRAESTRUTURA           </t>
        </is>
      </c>
      <c r="G47" s="245" t="inlineStr">
        <is>
          <t>01000000 - Recursos Ordinários</t>
        </is>
      </c>
      <c r="H47" s="245" t="inlineStr">
        <is>
          <t>44905117 - Obras de Infra-estrutura</t>
        </is>
      </c>
      <c r="I47" s="245" t="inlineStr">
        <is>
          <t>3 - Global</t>
        </is>
      </c>
      <c r="J47" s="245" t="inlineStr">
        <is>
          <t>981.772,15</t>
        </is>
      </c>
      <c r="K47" s="245" t="inlineStr">
        <is>
          <t>CANCELAMENTO TOTAL DA NOTA DE EMPENHO N° 1432, DEVIDO O TERMINO DO EXERCÍCIO, CONFORME DECRETO N° 3.199, DE 23 DE OUTUBRO DE 2015, A FIM DE VIABILIZAR A APROVAÇÃO DAS CONTAS DO EXERCÍCIO FINANCEIRO DE 2015.</t>
        </is>
      </c>
    </row>
    <row r="48" ht="75" customFormat="1" customHeight="1" s="222">
      <c r="A48" s="245" t="inlineStr">
        <is>
          <t>2015NE01488</t>
        </is>
      </c>
      <c r="B48" s="245" t="inlineStr">
        <is>
          <t>077418.920.001-20-CONSTRUTORA RIO NEGRO LTDA-EPP</t>
        </is>
      </c>
      <c r="C48" s="245" t="inlineStr">
        <is>
          <t>400091 - NCASP - Empenho de despesa</t>
        </is>
      </c>
      <c r="D48" s="245" t="inlineStr">
        <is>
          <t xml:space="preserve"> - </t>
        </is>
      </c>
      <c r="E48" s="245" t="inlineStr">
        <is>
          <t>15451108310680000 - IMPLANTAÇÃO DO DISTRITO INDUSTRIAL DA MICRO E PEQUENA EMPRESA - DIMICRO</t>
        </is>
      </c>
      <c r="F48" s="245" t="inlineStr">
        <is>
          <t xml:space="preserve">27100 - SECRETARIA MUNICIPAL DE INFRAESTRUTURA           </t>
        </is>
      </c>
      <c r="G48" s="245" t="inlineStr">
        <is>
          <t>01000000 - Recursos Ordinários</t>
        </is>
      </c>
      <c r="H48" s="245" t="inlineStr">
        <is>
          <t>44905117 - Obras de Infra-estrutura</t>
        </is>
      </c>
      <c r="I48" s="245" t="inlineStr">
        <is>
          <t>3 - Global</t>
        </is>
      </c>
      <c r="J48" s="245" t="inlineStr">
        <is>
          <t>748.227,41</t>
        </is>
      </c>
      <c r="K48" s="245" t="inlineStr">
        <is>
          <t>GRUPO: OBRA: 009 SUBGRUPO: 013 - OBRAS
CONSTRUÇÃO DO PRÉDIO DIMICRO</t>
        </is>
      </c>
    </row>
    <row r="49" ht="75" customFormat="1" customHeight="1" s="222">
      <c r="A49" s="245" t="inlineStr">
        <is>
          <t>2015NE02044</t>
        </is>
      </c>
      <c r="B49" s="245" t="inlineStr">
        <is>
          <t>077418.920.001-20-CONSTRUTORA RIO NEGRO LTDA-EPP</t>
        </is>
      </c>
      <c r="C49" s="245" t="inlineStr">
        <is>
          <t>400093 - NCASP - Anulacao do Empenho da despesa</t>
        </is>
      </c>
      <c r="D49" s="245" t="inlineStr">
        <is>
          <t xml:space="preserve"> - </t>
        </is>
      </c>
      <c r="E49" s="245" t="inlineStr">
        <is>
          <t>15451108310680000 - IMPLANTAÇÃO DO DISTRITO INDUSTRIAL DA MICRO E PEQUENA EMPRESA - DIMICRO</t>
        </is>
      </c>
      <c r="F49" s="245" t="inlineStr">
        <is>
          <t xml:space="preserve">27100 - SECRETARIA MUNICIPAL DE INFRAESTRUTURA           </t>
        </is>
      </c>
      <c r="G49" s="245" t="inlineStr">
        <is>
          <t>01000000 - Recursos Ordinários</t>
        </is>
      </c>
      <c r="H49" s="245" t="inlineStr">
        <is>
          <t>44905117 - Obras de Infra-estrutura</t>
        </is>
      </c>
      <c r="I49" s="245" t="inlineStr">
        <is>
          <t>3 - Global</t>
        </is>
      </c>
      <c r="J49" s="245" t="inlineStr">
        <is>
          <t>343.386,57</t>
        </is>
      </c>
      <c r="K49" s="245" t="inlineStr">
        <is>
          <t>CANCELAMENTO PARCIAL DA NOTA DE EMPENHO N° 1488, DEVIDO O TERMINO DO EXERCÍCIO, CONFORME DECRETO N° 3.199, DE 23 DE OUTUBRO DE 2015, AFIM DE VIABILIZAR A APROVAÇÃO DAS CONTAS DO EXERCÍCIO FINANCEIRO DE 2015.</t>
        </is>
      </c>
    </row>
    <row r="50" ht="75" customFormat="1" customHeight="1" s="222">
      <c r="A50" s="245" t="inlineStr">
        <is>
          <t>2015NE01514</t>
        </is>
      </c>
      <c r="B50" s="245" t="inlineStr">
        <is>
          <t>131835.080.001-14-SVX SERVIÇOS PROF. CONSTRUÇÕES E TRANSPORTES LTDA</t>
        </is>
      </c>
      <c r="C50" s="245" t="inlineStr">
        <is>
          <t>400091 - NCASP - Empenho de despesa</t>
        </is>
      </c>
      <c r="D50" s="245" t="inlineStr">
        <is>
          <t xml:space="preserve"> - </t>
        </is>
      </c>
      <c r="E50" s="245" t="inlineStr">
        <is>
          <t>27812100211220000 - IMPLANTAÇÃO DE ACADEMIAS ABERTAS</t>
        </is>
      </c>
      <c r="F50" s="245" t="inlineStr">
        <is>
          <t>26100 - SECRETARIA MUNICIPAL DE JUVENTUDE, ESPORTE E LAZER</t>
        </is>
      </c>
      <c r="G50" s="245" t="inlineStr">
        <is>
          <t>01000000 - Recursos Ordinários</t>
        </is>
      </c>
      <c r="H50" s="245" t="inlineStr">
        <is>
          <t>44905117 - Obras de Infra-estrutura</t>
        </is>
      </c>
      <c r="I50" s="245" t="inlineStr">
        <is>
          <t>3 - Global</t>
        </is>
      </c>
      <c r="J50" s="245" t="inlineStr">
        <is>
          <t>94.943,18</t>
        </is>
      </c>
      <c r="K50" s="245" t="inlineStr">
        <is>
          <t>OBRAS - ACADEMIA AO AR LIVRE</t>
        </is>
      </c>
    </row>
    <row r="51" ht="75" customFormat="1" customHeight="1" s="222">
      <c r="A51" s="245" t="inlineStr">
        <is>
          <t>2015NE02215</t>
        </is>
      </c>
      <c r="B51" s="245" t="inlineStr">
        <is>
          <t>131835.080.001-14-SVX SERVIÇOS PROF. CONSTRUÇÕES E TRANSPORTES LTDA</t>
        </is>
      </c>
      <c r="C51" s="245" t="inlineStr">
        <is>
          <t>400093 - NCASP - Anulacao do Empenho da despesa</t>
        </is>
      </c>
      <c r="D51" s="245" t="inlineStr">
        <is>
          <t xml:space="preserve"> - </t>
        </is>
      </c>
      <c r="E51" s="245" t="inlineStr">
        <is>
          <t>27812100211220000 - IMPLANTAÇÃO DE ACADEMIAS ABERTAS</t>
        </is>
      </c>
      <c r="F51" s="245" t="inlineStr">
        <is>
          <t>26100 - SECRETARIA MUNICIPAL DE JUVENTUDE, ESPORTE E LAZER</t>
        </is>
      </c>
      <c r="G51" s="245" t="inlineStr">
        <is>
          <t>01000000 - Recursos Ordinários</t>
        </is>
      </c>
      <c r="H51" s="245" t="inlineStr">
        <is>
          <t>44905117 - Obras de Infra-estrutura</t>
        </is>
      </c>
      <c r="I51" s="245" t="inlineStr">
        <is>
          <t>3 - Global</t>
        </is>
      </c>
      <c r="J51" s="245" t="inlineStr">
        <is>
          <t>48.851,93</t>
        </is>
      </c>
      <c r="K51" s="245" t="inlineStr">
        <is>
          <t>ANULAÇÃO PARCIAL DA NE N° 1514</t>
        </is>
      </c>
    </row>
    <row r="52" ht="75" customFormat="1" customHeight="1" s="222">
      <c r="A52" s="245" t="inlineStr">
        <is>
          <t>2015NE01558</t>
        </is>
      </c>
      <c r="B52" s="245" t="inlineStr">
        <is>
          <t>141980.060.001-20-TERCOM TERRAPLENAGEM LTDA</t>
        </is>
      </c>
      <c r="C52" s="245" t="inlineStr">
        <is>
          <t>400091 - NCASP - Empenho de despesa</t>
        </is>
      </c>
      <c r="D52" s="245" t="inlineStr">
        <is>
          <t>000084 - CONV. TÉCNICO Nº002/2014 - GOV-AM - FERMM / PMM</t>
        </is>
      </c>
      <c r="E52" s="245" t="inlineStr">
        <is>
          <t>15451106023980000 - CONSERVAÇÃO DO SISTEMA VIÁRIO E DEMAIS OBRAS COMPLEMENTARES DA ÁREA PERIFÉRICA DA CIDADE DE MANAUS</t>
        </is>
      </c>
      <c r="F52" s="245" t="inlineStr">
        <is>
          <t xml:space="preserve">27100 - SECRETARIA MUNICIPAL DE INFRAESTRUTURA           </t>
        </is>
      </c>
      <c r="G52" s="245" t="inlineStr">
        <is>
          <t>02240084 - CONV. TÉCNICO Nº002/2014 - GOV-AM - FERMM / PMM</t>
        </is>
      </c>
      <c r="H52" s="245" t="inlineStr">
        <is>
          <t>44905117 - Obras de Infra-estrutura</t>
        </is>
      </c>
      <c r="I52" s="245" t="inlineStr">
        <is>
          <t>3 - Global</t>
        </is>
      </c>
      <c r="J52" s="245" t="inlineStr">
        <is>
          <t>10.841.461,77</t>
        </is>
      </c>
      <c r="K52" s="245" t="inlineStr">
        <is>
          <t>Grupo: 009 - Obras   Subgrupo: 013 - Obras
OBRAS E SERVIÇOS DE RECUPERAÇÃO DE PAVIMENTO, TERRAPLENAGEM, RECAPEAMENTO ASFÁLTICO DRENAGEM E OBRAS COMPLEMENTARES.</t>
        </is>
      </c>
    </row>
    <row r="53" ht="75" customFormat="1" customHeight="1" s="222">
      <c r="A53" s="245" t="inlineStr">
        <is>
          <t>2015NE02075</t>
        </is>
      </c>
      <c r="B53" s="245" t="inlineStr">
        <is>
          <t>141980.060.001-20-TERCOM TERRAPLENAGEM LTDA</t>
        </is>
      </c>
      <c r="C53" s="245" t="inlineStr">
        <is>
          <t>400093 - NCASP - Anulacao do Empenho da despesa</t>
        </is>
      </c>
      <c r="D53" s="245" t="inlineStr">
        <is>
          <t>000084 - CONV. TÉCNICO Nº002/2014 - GOV-AM - FERMM / PMM</t>
        </is>
      </c>
      <c r="E53" s="245" t="inlineStr">
        <is>
          <t>15451106023980000 - CONSERVAÇÃO DO SISTEMA VIÁRIO E DEMAIS OBRAS COMPLEMENTARES DA ÁREA PERIFÉRICA DA CIDADE DE MANAUS</t>
        </is>
      </c>
      <c r="F53" s="245" t="inlineStr">
        <is>
          <t xml:space="preserve">27100 - SECRETARIA MUNICIPAL DE INFRAESTRUTURA           </t>
        </is>
      </c>
      <c r="G53" s="245" t="inlineStr">
        <is>
          <t>02240084 - CONV. TÉCNICO Nº002/2014 - GOV-AM - FERMM / PMM</t>
        </is>
      </c>
      <c r="H53" s="245" t="inlineStr">
        <is>
          <t>44905117 - Obras de Infra-estrutura</t>
        </is>
      </c>
      <c r="I53" s="245" t="inlineStr">
        <is>
          <t>3 - Global</t>
        </is>
      </c>
      <c r="J53" s="245" t="inlineStr">
        <is>
          <t>10.841.461,77</t>
        </is>
      </c>
      <c r="K53" s="245" t="inlineStr">
        <is>
          <t>VALOR CORRESPONDENTE A ANULAÇÃO TOTAL DA NOTA DE EMPENHO N° 1558/2015, DE ACORDO COM O DECRETO N° 3.199, DE 23 DE OUTUBRO DE 2015, QUE DEFINE PROCEDIMENTOS PARA O ENCERRAMENTO DA EXECUÇÃO ORÇAMENTÁRIA, FINANCEIRA E CONTÁBIL DO EXERCÍCIO DE 2015.</t>
        </is>
      </c>
    </row>
    <row r="54" ht="75" customFormat="1" customHeight="1" s="222">
      <c r="A54" s="245" t="inlineStr">
        <is>
          <t>2015NE01562</t>
        </is>
      </c>
      <c r="B54" s="245" t="inlineStr">
        <is>
          <t>050205.610.001-76-MASTERS ENGENHARIA, INST. E PROJETOS LTDA</t>
        </is>
      </c>
      <c r="C54" s="245" t="inlineStr">
        <is>
          <t>400091 - NCASP - Empenho de despesa</t>
        </is>
      </c>
      <c r="D54" s="245" t="inlineStr">
        <is>
          <t xml:space="preserve"> - </t>
        </is>
      </c>
      <c r="E54" s="245" t="inlineStr">
        <is>
          <t>15451106122440000 - REFORMA E REVITALIZAÇÃO DE LOGRADOUROS PÚBLICOS</t>
        </is>
      </c>
      <c r="F54" s="245" t="inlineStr">
        <is>
          <t xml:space="preserve">27100 - SECRETARIA MUNICIPAL DE INFRAESTRUTURA           </t>
        </is>
      </c>
      <c r="G54" s="245" t="inlineStr">
        <is>
          <t>01000000 - Recursos Ordinários</t>
        </is>
      </c>
      <c r="H54" s="245" t="inlineStr">
        <is>
          <t>44903916 - Reformas e Adequações</t>
        </is>
      </c>
      <c r="I54" s="245" t="inlineStr">
        <is>
          <t>3 - Global</t>
        </is>
      </c>
      <c r="J54" s="245" t="inlineStr">
        <is>
          <t>102.444,55</t>
        </is>
      </c>
      <c r="K54" s="245" t="inlineStr">
        <is>
          <t>REFORMA PARCIAL DO CENTRO DE ESPORTE E LAZER DO ALVORADA</t>
        </is>
      </c>
    </row>
    <row r="55" ht="75" customFormat="1" customHeight="1" s="222">
      <c r="A55" s="245" t="inlineStr">
        <is>
          <t>2015NE01574</t>
        </is>
      </c>
      <c r="B55" s="245" t="inlineStr">
        <is>
          <t>050205.610.001-76-MASTERS ENGENHARIA, INST. E PROJETOS LTDA</t>
        </is>
      </c>
      <c r="C55" s="245" t="inlineStr">
        <is>
          <t>400091 - NCASP - Empenho de despesa</t>
        </is>
      </c>
      <c r="D55" s="245" t="inlineStr">
        <is>
          <t xml:space="preserve"> - </t>
        </is>
      </c>
      <c r="E55" s="245" t="inlineStr">
        <is>
          <t>15451106110500000 - CONSTRUÇÃO OU AMPLIAÇÃO DE LOGRADOUROS PÚBLICOS</t>
        </is>
      </c>
      <c r="F55" s="245" t="inlineStr">
        <is>
          <t xml:space="preserve">27100 - SECRETARIA MUNICIPAL DE INFRAESTRUTURA           </t>
        </is>
      </c>
      <c r="G55" s="245" t="inlineStr">
        <is>
          <t>01000000 - Recursos Ordinários</t>
        </is>
      </c>
      <c r="H55" s="245" t="inlineStr">
        <is>
          <t>44905117 - Obras de Infra-estrutura</t>
        </is>
      </c>
      <c r="I55" s="245" t="inlineStr">
        <is>
          <t>3 - Global</t>
        </is>
      </c>
      <c r="J55" s="245" t="inlineStr">
        <is>
          <t>126.258,12</t>
        </is>
      </c>
      <c r="K55" s="245" t="inlineStr">
        <is>
          <t xml:space="preserve">EMENDA PARLAMENTAR Nº 280, Art. 56
CONSTRUÇÃO DE ACADEMIA AO AR LIVRE DO CONJUNTO SANTOS DUMONT - BAIRRO DA PAZ </t>
        </is>
      </c>
    </row>
    <row r="56" ht="75" customFormat="1" customHeight="1" s="222">
      <c r="A56" s="245" t="inlineStr">
        <is>
          <t>2015NE0052</t>
        </is>
      </c>
      <c r="B56" s="245" t="inlineStr">
        <is>
          <t>844793.510.001-17-IZA CONSTRUÇÕES E COMERCIO LTDA</t>
        </is>
      </c>
      <c r="C56" s="245" t="inlineStr">
        <is>
          <t>400091 - NCASP - Empenho de despesa</t>
        </is>
      </c>
      <c r="D56" s="245" t="inlineStr">
        <is>
          <t xml:space="preserve"> - </t>
        </is>
      </c>
      <c r="E56" s="245" t="inlineStr">
        <is>
          <t>15451106023980000 - CONSERVAÇÃO DO SISTEMA VIÁRIO E DEMAIS OBRAS COMPLEMENTARES DA ÁREA PERIFÉRICA DA CIDADE DE MANAUS</t>
        </is>
      </c>
      <c r="F56" s="245" t="inlineStr">
        <is>
          <t xml:space="preserve">27100 - SECRETARIA MUNICIPAL DE INFRAESTRUTURA           </t>
        </is>
      </c>
      <c r="G56" s="245" t="inlineStr">
        <is>
          <t>02910265 - BIRD / DPL</t>
        </is>
      </c>
      <c r="H56" s="245" t="inlineStr">
        <is>
          <t>44903002 - Asfalto (A.A.U.Q/C.B.U.Q)</t>
        </is>
      </c>
      <c r="I56" s="245" t="inlineStr">
        <is>
          <t>2 - Estimativo</t>
        </is>
      </c>
      <c r="J56" s="245" t="inlineStr">
        <is>
          <t>134.658,29</t>
        </is>
      </c>
      <c r="K56" s="245" t="inlineStr">
        <is>
          <t xml:space="preserve">GRUPO: 010-ASFALTO SUBGRUPO: 070-ASFALTO
A.A.U.Q - AREIA ASFALTICA USINADA A QUENTE
CLASSIFICAÇÃO: MANUTENÇÃO VIARIA
</t>
        </is>
      </c>
    </row>
    <row r="57" ht="75" customFormat="1" customHeight="1" s="222">
      <c r="A57" s="245" t="inlineStr">
        <is>
          <t>2015NE01571</t>
        </is>
      </c>
      <c r="B57" s="245" t="inlineStr">
        <is>
          <t>636883.370.001-53-COMPASSO CONSTRUÇÕES E REFORMAS PREDIAIS LTDA</t>
        </is>
      </c>
      <c r="C57" s="245" t="inlineStr">
        <is>
          <t>400091 - NCASP - Empenho de despesa</t>
        </is>
      </c>
      <c r="D57" s="245" t="inlineStr">
        <is>
          <t xml:space="preserve"> - </t>
        </is>
      </c>
      <c r="E57" s="245" t="inlineStr">
        <is>
          <t>15451106110500000 - CONSTRUÇÃO OU AMPLIAÇÃO DE LOGRADOUROS PÚBLICOS</t>
        </is>
      </c>
      <c r="F57" s="245" t="inlineStr">
        <is>
          <t xml:space="preserve">27100 - SECRETARIA MUNICIPAL DE INFRAESTRUTURA           </t>
        </is>
      </c>
      <c r="G57" s="245" t="inlineStr">
        <is>
          <t>01000000 - Recursos Ordinários</t>
        </is>
      </c>
      <c r="H57" s="245" t="inlineStr">
        <is>
          <t>44905117 - Obras de Infra-estrutura</t>
        </is>
      </c>
      <c r="I57" s="245" t="inlineStr">
        <is>
          <t>3 - Global</t>
        </is>
      </c>
      <c r="J57" s="245" t="inlineStr">
        <is>
          <t>110.479,71</t>
        </is>
      </c>
      <c r="K57" s="245" t="inlineStr">
        <is>
          <t>CONSTRUÇÃO DE ACADEMIA AO AR LIVRE DA PRAÇA DO JORGE TEIXEIRA</t>
        </is>
      </c>
    </row>
    <row r="58" ht="75" customFormat="1" customHeight="1" s="222">
      <c r="A58" s="245" t="inlineStr">
        <is>
          <t>2015NE01573</t>
        </is>
      </c>
      <c r="B58" s="245" t="inlineStr">
        <is>
          <t>107396.040.001-08-CONSTRUTORA JEP- CONSTRUÇÃO E PROJETOS CIVIL</t>
        </is>
      </c>
      <c r="C58" s="245" t="inlineStr">
        <is>
          <t>400091 - NCASP - Empenho de despesa</t>
        </is>
      </c>
      <c r="D58" s="245" t="inlineStr">
        <is>
          <t xml:space="preserve"> - </t>
        </is>
      </c>
      <c r="E58" s="245" t="inlineStr">
        <is>
          <t>27812100210690000 - REFORMA, CONSTRUÇÃO E AMPLIAÇÃO DAS INSTALAÇÕES DE ESPORTE E LAZER</t>
        </is>
      </c>
      <c r="F58" s="245" t="inlineStr">
        <is>
          <t>26100 - SECRETARIA MUNICIPAL DE JUVENTUDE, ESPORTE E LAZER</t>
        </is>
      </c>
      <c r="G58" s="245" t="inlineStr">
        <is>
          <t>01000000 - Recursos Ordinários</t>
        </is>
      </c>
      <c r="H58" s="245" t="inlineStr">
        <is>
          <t>44903916 - Reformas e Adequações</t>
        </is>
      </c>
      <c r="I58" s="245" t="inlineStr">
        <is>
          <t>3 - Global</t>
        </is>
      </c>
      <c r="J58" s="245" t="inlineStr">
        <is>
          <t>80.948,70</t>
        </is>
      </c>
      <c r="K58" s="245" t="inlineStr">
        <is>
          <t>REFORMA DE COMPLEXO ESPORTIVO -SANTA LUZIA</t>
        </is>
      </c>
    </row>
    <row r="59" ht="75" customFormat="1" customHeight="1" s="222">
      <c r="A59" s="245" t="inlineStr">
        <is>
          <t>2015NE02208</t>
        </is>
      </c>
      <c r="B59" s="245" t="inlineStr">
        <is>
          <t>107396.040.001-08-CONSTRUTORA JEP- CONSTRUÇÃO E PROJETOS CIVIL</t>
        </is>
      </c>
      <c r="C59" s="245" t="inlineStr">
        <is>
          <t>400093 - NCASP - Anulacao do Empenho da despesa</t>
        </is>
      </c>
      <c r="D59" s="245" t="inlineStr">
        <is>
          <t xml:space="preserve"> - </t>
        </is>
      </c>
      <c r="E59" s="245" t="inlineStr">
        <is>
          <t>27812100210690000 - REFORMA, CONSTRUÇÃO E AMPLIAÇÃO DAS INSTALAÇÕES DE ESPORTE E LAZER</t>
        </is>
      </c>
      <c r="F59" s="245" t="inlineStr">
        <is>
          <t>26100 - SECRETARIA MUNICIPAL DE JUVENTUDE, ESPORTE E LAZER</t>
        </is>
      </c>
      <c r="G59" s="245" t="inlineStr">
        <is>
          <t>01000000 - Recursos Ordinários</t>
        </is>
      </c>
      <c r="H59" s="245" t="inlineStr">
        <is>
          <t>44903916 - Reformas e Adequações</t>
        </is>
      </c>
      <c r="I59" s="245" t="inlineStr">
        <is>
          <t>3 - Global</t>
        </is>
      </c>
      <c r="J59" s="245" t="inlineStr">
        <is>
          <t>2.020,65</t>
        </is>
      </c>
      <c r="K59" s="245" t="inlineStr">
        <is>
          <t>ANULAÇÃO PARCIAL DO EMPENHO Nº 01573/2015.</t>
        </is>
      </c>
    </row>
    <row r="60" ht="75" customFormat="1" customHeight="1" s="222">
      <c r="A60" s="245" t="inlineStr">
        <is>
          <t>2015NE01575</t>
        </is>
      </c>
      <c r="B60" s="245" t="inlineStr">
        <is>
          <t>636580.250.001-05-MASTER ENGENHARIA LTDA</t>
        </is>
      </c>
      <c r="C60" s="245" t="inlineStr">
        <is>
          <t>400091 - NCASP - Empenho de despesa</t>
        </is>
      </c>
      <c r="D60" s="245" t="inlineStr">
        <is>
          <t xml:space="preserve"> - </t>
        </is>
      </c>
      <c r="E60" s="245" t="inlineStr">
        <is>
          <t>15451106110500000 - CONSTRUÇÃO OU AMPLIAÇÃO DE LOGRADOUROS PÚBLICOS</t>
        </is>
      </c>
      <c r="F60" s="245" t="inlineStr">
        <is>
          <t xml:space="preserve">27100 - SECRETARIA MUNICIPAL DE INFRAESTRUTURA           </t>
        </is>
      </c>
      <c r="G60" s="245" t="inlineStr">
        <is>
          <t>01000000 - Recursos Ordinários</t>
        </is>
      </c>
      <c r="H60" s="245" t="inlineStr">
        <is>
          <t>44905117 - Obras de Infra-estrutura</t>
        </is>
      </c>
      <c r="I60" s="245" t="inlineStr">
        <is>
          <t>3 - Global</t>
        </is>
      </c>
      <c r="J60" s="245" t="inlineStr">
        <is>
          <t>83.090,69</t>
        </is>
      </c>
      <c r="K60" s="245" t="inlineStr">
        <is>
          <t>ACADEMIA AO AR LIVRE</t>
        </is>
      </c>
    </row>
    <row r="61" ht="75" customFormat="1" customHeight="1" s="222">
      <c r="A61" s="245" t="inlineStr">
        <is>
          <t>2015NE01586</t>
        </is>
      </c>
      <c r="B61" s="245" t="inlineStr">
        <is>
          <t>062195.830.001-22-CONSTRUTORA PROGRESSO LTDA.</t>
        </is>
      </c>
      <c r="C61" s="245" t="inlineStr">
        <is>
          <t>400091 - NCASP - Empenho de despesa</t>
        </is>
      </c>
      <c r="D61" s="245" t="inlineStr">
        <is>
          <t xml:space="preserve"> - </t>
        </is>
      </c>
      <c r="E61" s="245" t="inlineStr">
        <is>
          <t>15451107040470000 - GESTÃO DO DESENVOLVIMENTO URBANO E AMBIENTAL</t>
        </is>
      </c>
      <c r="F61" s="245" t="inlineStr">
        <is>
          <t xml:space="preserve">56900 - FUNDO MUNICIPAL DE DESENVOLVIMENTO URBANO        </t>
        </is>
      </c>
      <c r="G61" s="245" t="inlineStr">
        <is>
          <t>06100000 - Arrec. Propria dos Fundos Administração Indireta(exc.Conv.) Exc.Anterior</t>
        </is>
      </c>
      <c r="H61" s="245" t="inlineStr">
        <is>
          <t>44905117 - Obras de Infra-estrutura</t>
        </is>
      </c>
      <c r="I61" s="245" t="inlineStr">
        <is>
          <t>3 - Global</t>
        </is>
      </c>
      <c r="J61" s="245" t="inlineStr">
        <is>
          <t>1.500.000,00</t>
        </is>
      </c>
      <c r="K61" s="245" t="inlineStr">
        <is>
          <t>PARA ATENDERMOS DESPESAS COM REQUALIFICAÇÃO URBANA DA AV. EDUARDO RIBEIRO.</t>
        </is>
      </c>
    </row>
    <row r="62" ht="75" customFormat="1" customHeight="1" s="222">
      <c r="A62" s="245" t="inlineStr">
        <is>
          <t>2015NE01980</t>
        </is>
      </c>
      <c r="B62" s="245" t="inlineStr">
        <is>
          <t>062195.830.001-22-CONSTRUTORA PROGRESSO LTDA.</t>
        </is>
      </c>
      <c r="C62" s="245" t="inlineStr">
        <is>
          <t>400091 - NCASP - Empenho de despesa</t>
        </is>
      </c>
      <c r="D62" s="245" t="inlineStr">
        <is>
          <t xml:space="preserve"> - </t>
        </is>
      </c>
      <c r="E62" s="245" t="inlineStr">
        <is>
          <t>15451107040470000 - GESTÃO DO DESENVOLVIMENTO URBANO E AMBIENTAL</t>
        </is>
      </c>
      <c r="F62" s="245" t="inlineStr">
        <is>
          <t xml:space="preserve">56900 - FUNDO MUNICIPAL DE DESENVOLVIMENTO URBANO        </t>
        </is>
      </c>
      <c r="G62" s="245" t="inlineStr">
        <is>
          <t>06100000 - Arrec. Propria dos Fundos Administração Indireta(exc.Conv.) Exc.Anterior</t>
        </is>
      </c>
      <c r="H62" s="245" t="inlineStr">
        <is>
          <t>44905117 - Obras de Infra-estrutura</t>
        </is>
      </c>
      <c r="I62" s="245" t="inlineStr">
        <is>
          <t>3 - Global</t>
        </is>
      </c>
      <c r="J62" s="245" t="inlineStr">
        <is>
          <t>6.000.000,00</t>
        </is>
      </c>
      <c r="K62" s="245" t="inlineStr">
        <is>
          <t>REQUALIFICAÇÃO URBANA DA AV. EDUARDO RIBEIRO.</t>
        </is>
      </c>
    </row>
    <row r="63" ht="75" customFormat="1" customHeight="1" s="222">
      <c r="A63" s="245" t="inlineStr">
        <is>
          <t>2015NE02084</t>
        </is>
      </c>
      <c r="B63" s="245" t="inlineStr">
        <is>
          <t>062195.830.001-22-CONSTRUTORA PROGRESSO LTDA.</t>
        </is>
      </c>
      <c r="C63" s="245" t="inlineStr">
        <is>
          <t>400093 - NCASP - Anulacao do Empenho da despesa</t>
        </is>
      </c>
      <c r="D63" s="245" t="inlineStr">
        <is>
          <t xml:space="preserve"> - </t>
        </is>
      </c>
      <c r="E63" s="245" t="inlineStr">
        <is>
          <t>15451107040470000 - GESTÃO DO DESENVOLVIMENTO URBANO E AMBIENTAL</t>
        </is>
      </c>
      <c r="F63" s="245" t="inlineStr">
        <is>
          <t xml:space="preserve">56900 - FUNDO MUNICIPAL DE DESENVOLVIMENTO URBANO        </t>
        </is>
      </c>
      <c r="G63" s="245" t="inlineStr">
        <is>
          <t>06100000 - Arrec. Propria dos Fundos Administração Indireta(exc.Conv.) Exc.Anterior</t>
        </is>
      </c>
      <c r="H63" s="245" t="inlineStr">
        <is>
          <t>44905117 - Obras de Infra-estrutura</t>
        </is>
      </c>
      <c r="I63" s="245" t="inlineStr">
        <is>
          <t>3 - Global</t>
        </is>
      </c>
      <c r="J63" s="245" t="inlineStr">
        <is>
          <t>720.953,54</t>
        </is>
      </c>
      <c r="K63" s="245" t="inlineStr">
        <is>
          <t>CANCELAMENTO PARCIAL DA NOTA DE EMPENHO N° 01586/2015, DEVIDO O TERMINO DO EXERCÍCIO, CONFORME DECRETO N° 3.199, DE 23 DE OUTUBRO DE 2015, A FIM DE VIABILIZAR A APROVAÇÃO DAS CONTAS DO EXERCÍCIO FINANCEIRO DE 2015.</t>
        </is>
      </c>
    </row>
    <row r="64" ht="75" customFormat="1" customHeight="1" s="222">
      <c r="A64" s="245" t="inlineStr">
        <is>
          <t>2015NE02087</t>
        </is>
      </c>
      <c r="B64" s="245" t="inlineStr">
        <is>
          <t>062195.830.001-22-CONSTRUTORA PROGRESSO LTDA.</t>
        </is>
      </c>
      <c r="C64" s="245" t="inlineStr">
        <is>
          <t>400093 - NCASP - Anulacao do Empenho da despesa</t>
        </is>
      </c>
      <c r="D64" s="245" t="inlineStr">
        <is>
          <t xml:space="preserve"> - </t>
        </is>
      </c>
      <c r="E64" s="245" t="inlineStr">
        <is>
          <t>15451107040470000 - GESTÃO DO DESENVOLVIMENTO URBANO E AMBIENTAL</t>
        </is>
      </c>
      <c r="F64" s="245" t="inlineStr">
        <is>
          <t xml:space="preserve">56900 - FUNDO MUNICIPAL DE DESENVOLVIMENTO URBANO        </t>
        </is>
      </c>
      <c r="G64" s="245" t="inlineStr">
        <is>
          <t>06100000 - Arrec. Propria dos Fundos Administração Indireta(exc.Conv.) Exc.Anterior</t>
        </is>
      </c>
      <c r="H64" s="245" t="inlineStr">
        <is>
          <t>44905117 - Obras de Infra-estrutura</t>
        </is>
      </c>
      <c r="I64" s="245" t="inlineStr">
        <is>
          <t>3 - Global</t>
        </is>
      </c>
      <c r="J64" s="245" t="inlineStr">
        <is>
          <t>6.000.000,00</t>
        </is>
      </c>
      <c r="K64" s="245" t="inlineStr">
        <is>
          <t>ANULAÇÃO TOTAL DA NOTA DE EMPENHO Nº 01980/2015, EM CUMPRIMENTO AO DECRETO Nº 3.199, DE 23 DE OUTUBRO DE 2015, QUE DEFINE PROCEDIMENTOS PARA O ENCERRAMENTO DA EXECUÇÃO ORÇAMENTÁRIA, FINANCEIRA E CONTÁBIL DO EXERCÍCIO 2015.</t>
        </is>
      </c>
    </row>
    <row r="65" ht="75" customFormat="1" customHeight="1" s="222">
      <c r="A65" s="245" t="inlineStr">
        <is>
          <t>2015NE02126</t>
        </is>
      </c>
      <c r="B65" s="245" t="inlineStr">
        <is>
          <t>062195.830.001-22-CONSTRUTORA PROGRESSO LTDA.</t>
        </is>
      </c>
      <c r="C65" s="245" t="inlineStr">
        <is>
          <t>400091 - NCASP - Empenho de despesa</t>
        </is>
      </c>
      <c r="D65" s="245" t="inlineStr">
        <is>
          <t xml:space="preserve"> - </t>
        </is>
      </c>
      <c r="E65" s="245" t="inlineStr">
        <is>
          <t>15451107040470000 - GESTÃO DO DESENVOLVIMENTO URBANO E AMBIENTAL</t>
        </is>
      </c>
      <c r="F65" s="245" t="inlineStr">
        <is>
          <t xml:space="preserve">56900 - FUNDO MUNICIPAL DE DESENVOLVIMENTO URBANO        </t>
        </is>
      </c>
      <c r="G65" s="245" t="inlineStr">
        <is>
          <t>06100000 - Arrec. Propria dos Fundos Administração Indireta(exc.Conv.) Exc.Anterior</t>
        </is>
      </c>
      <c r="H65" s="245" t="inlineStr">
        <is>
          <t>44905117 - Obras de Infra-estrutura</t>
        </is>
      </c>
      <c r="I65" s="245" t="inlineStr">
        <is>
          <t>3 - Global</t>
        </is>
      </c>
      <c r="J65" s="245" t="inlineStr">
        <is>
          <t>997.288,96</t>
        </is>
      </c>
      <c r="K65" s="245" t="inlineStr">
        <is>
          <t>REQUALIFICAÇÃO URBANA DA AV. EDUARDO RIBEIRO.</t>
        </is>
      </c>
    </row>
    <row r="66" ht="75" customFormat="1" customHeight="1" s="222">
      <c r="A66" s="245" t="inlineStr">
        <is>
          <t>2015NE01587</t>
        </is>
      </c>
      <c r="B66" s="245" t="inlineStr">
        <is>
          <t>027422.840.001-17-INTELLI PROJETOS E CONSTRUCOES</t>
        </is>
      </c>
      <c r="C66" s="245" t="inlineStr">
        <is>
          <t>400091 - NCASP - Empenho de despesa</t>
        </is>
      </c>
      <c r="D66" s="245" t="inlineStr">
        <is>
          <t>000093 - DOAÇÃO P/ CONST. DE POÇOS - CONSULADO DO JAPÃO</t>
        </is>
      </c>
      <c r="E66" s="245" t="inlineStr">
        <is>
          <t>06182104421040000 - PREVENÇÃO À DESASTRES</t>
        </is>
      </c>
      <c r="F66" s="245" t="inlineStr">
        <is>
          <t>15102 - SECRETARIA EXECUTIVA DE PROTEÇÃO E DEFESA CIVIL</t>
        </is>
      </c>
      <c r="G66" s="245" t="inlineStr">
        <is>
          <t>02240093 - DOAÇÃO P/ CONST. DE POÇOS - CONSULADO DO JAPÃO</t>
        </is>
      </c>
      <c r="H66" s="245" t="inlineStr">
        <is>
          <t>44905196 - Poços Comunitários</t>
        </is>
      </c>
      <c r="I66" s="245" t="inlineStr">
        <is>
          <t>3 - Global</t>
        </is>
      </c>
      <c r="J66" s="245" t="inlineStr">
        <is>
          <t>118.520,27</t>
        </is>
      </c>
      <c r="K66" s="245" t="inlineStr">
        <is>
          <t>Obra de Perfuração de Poço Tubular profundo de 120m, localizado na comunidade Nova Canãa do Aruaú-Manaus-Am.</t>
        </is>
      </c>
    </row>
    <row r="67" ht="75" customFormat="1" customHeight="1" s="222">
      <c r="A67" s="245" t="inlineStr">
        <is>
          <t>2015NE02086</t>
        </is>
      </c>
      <c r="B67" s="245" t="inlineStr">
        <is>
          <t>027422.840.001-17-INTELLI PROJETOS E CONSTRUCOES</t>
        </is>
      </c>
      <c r="C67" s="245" t="inlineStr">
        <is>
          <t>400093 - NCASP - Anulacao do Empenho da despesa</t>
        </is>
      </c>
      <c r="D67" s="245" t="inlineStr">
        <is>
          <t>000093 - DOAÇÃO P/ CONST. DE POÇOS - CONSULADO DO JAPÃO</t>
        </is>
      </c>
      <c r="E67" s="245" t="inlineStr">
        <is>
          <t>06182104421040000 - PREVENÇÃO À DESASTRES</t>
        </is>
      </c>
      <c r="F67" s="245" t="inlineStr">
        <is>
          <t>15102 - SECRETARIA EXECUTIVA DE PROTEÇÃO E DEFESA CIVIL</t>
        </is>
      </c>
      <c r="G67" s="245" t="inlineStr">
        <is>
          <t>02240093 - DOAÇÃO P/ CONST. DE POÇOS - CONSULADO DO JAPÃO</t>
        </is>
      </c>
      <c r="H67" s="245" t="inlineStr">
        <is>
          <t>44905196 - Poços Comunitários</t>
        </is>
      </c>
      <c r="I67" s="245" t="inlineStr">
        <is>
          <t>3 - Global</t>
        </is>
      </c>
      <c r="J67" s="245" t="inlineStr">
        <is>
          <t>118.520,27</t>
        </is>
      </c>
      <c r="K67" s="245" t="inlineStr">
        <is>
          <t>ANULAÇÃO TOTAL DA NOTA DE EMPENHO Nº 1587/2015, EM CUMPRIMENTO AO DECRETO Nº 3.199, DE 23 DE OUTUBRO DE 2015, QUE DEFINE PROCEDIMENTOS PARA O ENCERRAMENTO DA EXECUÇÃO ORÇAMENTÁRIA, FINANCEIRA E CONTÁBIL DO EXERCÍCIO 2015.</t>
        </is>
      </c>
    </row>
    <row r="68" ht="75" customFormat="1" customHeight="1" s="222">
      <c r="A68" s="245" t="inlineStr">
        <is>
          <t>2015NE02152</t>
        </is>
      </c>
      <c r="B68" s="245" t="inlineStr">
        <is>
          <t>027422.840.001-17-INTELLI PROJETOS E CONSTRUCOES</t>
        </is>
      </c>
      <c r="C68" s="245" t="inlineStr">
        <is>
          <t>400091 - NCASP - Empenho de despesa</t>
        </is>
      </c>
      <c r="D68" s="245" t="inlineStr">
        <is>
          <t>000093 - DOAÇÃO P/ CONST. DE POÇOS - CONSULADO DO JAPÃO</t>
        </is>
      </c>
      <c r="E68" s="245" t="inlineStr">
        <is>
          <t>06182104421040000 - PREVENÇÃO À DESASTRES</t>
        </is>
      </c>
      <c r="F68" s="245" t="inlineStr">
        <is>
          <t>15102 - SECRETARIA EXECUTIVA DE PROTEÇÃO E DEFESA CIVIL</t>
        </is>
      </c>
      <c r="G68" s="245" t="inlineStr">
        <is>
          <t>02240093 - DOAÇÃO P/ CONST. DE POÇOS - CONSULADO DO JAPÃO</t>
        </is>
      </c>
      <c r="H68" s="245" t="inlineStr">
        <is>
          <t>44905196 - Poços Comunitários</t>
        </is>
      </c>
      <c r="I68" s="245" t="inlineStr">
        <is>
          <t>3 - Global</t>
        </is>
      </c>
      <c r="J68" s="245" t="inlineStr">
        <is>
          <t>75.873,29</t>
        </is>
      </c>
      <c r="K68" s="245" t="inlineStr">
        <is>
          <t>Obra de Perfuração de Poço Tubular profundo de 120m, localizado na comunidade Nova Canãa do Aruaú-Manaus-Am.</t>
        </is>
      </c>
    </row>
    <row r="69" ht="75" customFormat="1" customHeight="1" s="222">
      <c r="A69" s="245" t="inlineStr">
        <is>
          <t>2015NE01640</t>
        </is>
      </c>
      <c r="B69" s="245" t="inlineStr">
        <is>
          <t>050205.610.001-76-MASTERS ENGENHARIA, INST. E PROJETOS LTDA</t>
        </is>
      </c>
      <c r="C69" s="245" t="inlineStr">
        <is>
          <t>400091 - NCASP - Empenho de despesa</t>
        </is>
      </c>
      <c r="D69" s="245" t="inlineStr">
        <is>
          <t xml:space="preserve"> - </t>
        </is>
      </c>
      <c r="E69" s="245" t="inlineStr">
        <is>
          <t>15451106110500000 - CONSTRUÇÃO OU AMPLIAÇÃO DE LOGRADOUROS PÚBLICOS</t>
        </is>
      </c>
      <c r="F69" s="245" t="inlineStr">
        <is>
          <t xml:space="preserve">27100 - SECRETARIA MUNICIPAL DE INFRAESTRUTURA           </t>
        </is>
      </c>
      <c r="G69" s="245" t="inlineStr">
        <is>
          <t>01000000 - Recursos Ordinários</t>
        </is>
      </c>
      <c r="H69" s="245" t="inlineStr">
        <is>
          <t>44905117 - Obras de Infra-estrutura</t>
        </is>
      </c>
      <c r="I69" s="245" t="inlineStr">
        <is>
          <t>3 - Global</t>
        </is>
      </c>
      <c r="J69" s="245" t="inlineStr">
        <is>
          <t>102.570,81</t>
        </is>
      </c>
      <c r="K69" s="245" t="inlineStr">
        <is>
          <t>Construção de Academia ao Ar Livre, localizada na rua Nova, s/nº - Bairro São Lázaro, Emenda Parlamentar n°350 artigo n°125 do Exercício de 2015.</t>
        </is>
      </c>
    </row>
    <row r="70" ht="75" customFormat="1" customHeight="1" s="222">
      <c r="A70" s="245" t="inlineStr">
        <is>
          <t>2015NE01737</t>
        </is>
      </c>
      <c r="B70" s="245" t="inlineStr">
        <is>
          <t>110535.650.001-53-A DA S GONZAGA COMERCIO E SERVIÇOS LTDA -ME</t>
        </is>
      </c>
      <c r="C70" s="245" t="inlineStr">
        <is>
          <t>400091 - NCASP - Empenho de despesa</t>
        </is>
      </c>
      <c r="D70" s="245" t="inlineStr">
        <is>
          <t xml:space="preserve"> - </t>
        </is>
      </c>
      <c r="E70" s="245" t="inlineStr">
        <is>
          <t>08422106622110000 - ÍNDICE DE GESTÃO DESCENTRALIZADA MUNICIPAL DO PROGRAMA BOLSA FAMÍLIA</t>
        </is>
      </c>
      <c r="F70" s="245" t="inlineStr">
        <is>
          <t>37900 - FUNDO MUNICIPAL DE ASSISTÊNCIA SOCIAL</t>
        </is>
      </c>
      <c r="G70" s="245" t="inlineStr">
        <is>
          <t>06290000 - Transf. de Recurso do Fundo Nacional de Assistência Social - FNAS - Exc. Anteriores</t>
        </is>
      </c>
      <c r="H70" s="245" t="inlineStr">
        <is>
          <t>33903916 - Manutencao E Conservacao De Bens Imoveis</t>
        </is>
      </c>
      <c r="I70" s="245" t="inlineStr">
        <is>
          <t>3 - Global</t>
        </is>
      </c>
      <c r="J70" s="245" t="inlineStr">
        <is>
          <t>215.989,58</t>
        </is>
      </c>
      <c r="K70" s="245" t="inlineStr">
        <is>
          <t>IMPLANTAÇÃO DO CRAS SUL, AV. RODRIGO OTÁVIO S/N° BAIRRO JAPIIM, PORTARIA DE DESTAQUE N° 128/2015-GS/SEMMASDH.</t>
        </is>
      </c>
    </row>
    <row r="71" ht="75" customFormat="1" customHeight="1" s="222">
      <c r="A71" s="245" t="inlineStr">
        <is>
          <t>2015NE01735</t>
        </is>
      </c>
      <c r="B71" s="245" t="inlineStr">
        <is>
          <t>110535.650.001-53-A DA S GONZAGA COMERCIO E SERVIÇOS LTDA -ME</t>
        </is>
      </c>
      <c r="C71" s="245" t="inlineStr">
        <is>
          <t>400091 - NCASP - Empenho de despesa</t>
        </is>
      </c>
      <c r="D71" s="245" t="inlineStr">
        <is>
          <t xml:space="preserve"> - </t>
        </is>
      </c>
      <c r="E71" s="245" t="inlineStr">
        <is>
          <t>08422106311820000 - REFORMA DE CENTROS E PRÉDIOS PARA ASSISTÊNCIA</t>
        </is>
      </c>
      <c r="F71" s="245" t="inlineStr">
        <is>
          <t xml:space="preserve">37100 - SECRETARIA MUNICIPAL DA MULHER,  ASSISTÊNCIA SOCIAL E DIREITOS HUMANOS </t>
        </is>
      </c>
      <c r="G71" s="245" t="inlineStr">
        <is>
          <t>01000000 - Recursos Ordinários</t>
        </is>
      </c>
      <c r="H71" s="245" t="inlineStr">
        <is>
          <t>33903916 - Manutencao E Conservacao De Bens Imoveis</t>
        </is>
      </c>
      <c r="I71" s="245" t="inlineStr">
        <is>
          <t>3 - Global</t>
        </is>
      </c>
      <c r="J71" s="245" t="inlineStr">
        <is>
          <t>328.773,21</t>
        </is>
      </c>
      <c r="K71" s="245" t="inlineStr">
        <is>
          <t>IMPLANTAÇÃO DO CREAS DA ZONA CENTRO OESTE, ALVORADA I ESQUINA COM A AV. A, PORTARIA DE DESTAQUE N° 126/2015-GS/SEMMASDH.</t>
        </is>
      </c>
    </row>
    <row r="72" ht="75" customFormat="1" customHeight="1" s="222">
      <c r="A72" s="245" t="inlineStr">
        <is>
          <t>2015NE01733</t>
        </is>
      </c>
      <c r="B72" s="245" t="inlineStr">
        <is>
          <t>110535.650.001-53-A DA S GONZAGA COMERCIO E SERVIÇOS LTDA -ME</t>
        </is>
      </c>
      <c r="C72" s="245" t="inlineStr">
        <is>
          <t>400091 - NCASP - Empenho de despesa</t>
        </is>
      </c>
      <c r="D72" s="245" t="inlineStr">
        <is>
          <t xml:space="preserve"> - </t>
        </is>
      </c>
      <c r="E72" s="245" t="inlineStr">
        <is>
          <t>08422106311820000 - REFORMA DE CENTROS E PRÉDIOS PARA ASSISTÊNCIA</t>
        </is>
      </c>
      <c r="F72" s="245" t="inlineStr">
        <is>
          <t xml:space="preserve">37100 - SECRETARIA MUNICIPAL DA MULHER,  ASSISTÊNCIA SOCIAL E DIREITOS HUMANOS </t>
        </is>
      </c>
      <c r="G72" s="245" t="inlineStr">
        <is>
          <t>01000000 - Recursos Ordinários</t>
        </is>
      </c>
      <c r="H72" s="245" t="inlineStr">
        <is>
          <t>33903916 - Manutencao E Conservacao De Bens Imoveis</t>
        </is>
      </c>
      <c r="I72" s="245" t="inlineStr">
        <is>
          <t>3 - Global</t>
        </is>
      </c>
      <c r="J72" s="245" t="inlineStr">
        <is>
          <t>168.426,64</t>
        </is>
      </c>
      <c r="K72" s="245" t="inlineStr">
        <is>
          <t>IMPLANTAÇÃO DO CREAS SUL, AV. RODRIGO OTÁVIO S/N° BAIRRO JAPIIM, PORTARIA DE DESTAQUE N° 127/2015-GS/SEMMASDH.</t>
        </is>
      </c>
    </row>
    <row r="73" ht="75" customFormat="1" customHeight="1" s="222">
      <c r="A73" s="245" t="inlineStr">
        <is>
          <t>2015NE02094</t>
        </is>
      </c>
      <c r="B73" s="245" t="inlineStr">
        <is>
          <t>110535.650.001-53-A DA S GONZAGA COMERCIO E SERVIÇOS LTDA -ME</t>
        </is>
      </c>
      <c r="C73" s="245" t="inlineStr">
        <is>
          <t>400093 - NCASP - Anulacao do Empenho da despesa</t>
        </is>
      </c>
      <c r="D73" s="245" t="inlineStr">
        <is>
          <t xml:space="preserve"> - </t>
        </is>
      </c>
      <c r="E73" s="245" t="inlineStr">
        <is>
          <t>08422106622110000 - ÍNDICE DE GESTÃO DESCENTRALIZADA MUNICIPAL DO PROGRAMA BOLSA FAMÍLIA</t>
        </is>
      </c>
      <c r="F73" s="245" t="inlineStr">
        <is>
          <t>37900 - FUNDO MUNICIPAL DE ASSISTÊNCIA SOCIAL</t>
        </is>
      </c>
      <c r="G73" s="245" t="inlineStr">
        <is>
          <t>06290000 - Transf. de Recurso do Fundo Nacional de Assistência Social - FNAS - Exc. Anteriores</t>
        </is>
      </c>
      <c r="H73" s="245" t="inlineStr">
        <is>
          <t>33903916 - Manutencao E Conservacao De Bens Imoveis</t>
        </is>
      </c>
      <c r="I73" s="245" t="inlineStr">
        <is>
          <t>3 - Global</t>
        </is>
      </c>
      <c r="J73" s="245" t="inlineStr">
        <is>
          <t>215.989,58</t>
        </is>
      </c>
      <c r="K73" s="245" t="inlineStr">
        <is>
          <t>ANULAÇÃO TOTAL DA NOTA DE EMPENHO Nº 01737/2015, EM CUMPRIMENTO AO DECRETO Nº 3.199, DE 23 DE OUTUBRO DE 2015, QUE DEFINE PROCEDIMENTOS PARA O ENCERRAMENTO DA EXECUÇÃO ORÇAMENTÁRIA, FINANCEIRA E CONTÁBIL DO EXERCÍCIO 2015.</t>
        </is>
      </c>
    </row>
    <row r="74" ht="75" customFormat="1" customHeight="1" s="222">
      <c r="A74" s="245" t="inlineStr">
        <is>
          <t>2015NE02016</t>
        </is>
      </c>
      <c r="B74" s="245" t="inlineStr">
        <is>
          <t>110535.650.001-53-A DA S GONZAGA COMERCIO E SERVIÇOS LTDA -ME</t>
        </is>
      </c>
      <c r="C74" s="245" t="inlineStr">
        <is>
          <t>400093 - NCASP - Anulacao do Empenho da despesa</t>
        </is>
      </c>
      <c r="D74" s="245" t="inlineStr">
        <is>
          <t xml:space="preserve"> - </t>
        </is>
      </c>
      <c r="E74" s="245" t="inlineStr">
        <is>
          <t>08422106311820000 - REFORMA DE CENTROS E PRÉDIOS PARA ASSISTÊNCIA</t>
        </is>
      </c>
      <c r="F74" s="245" t="inlineStr">
        <is>
          <t xml:space="preserve">37100 - SECRETARIA MUNICIPAL DA MULHER,  ASSISTÊNCIA SOCIAL E DIREITOS HUMANOS </t>
        </is>
      </c>
      <c r="G74" s="245" t="inlineStr">
        <is>
          <t>01000000 - Recursos Ordinários</t>
        </is>
      </c>
      <c r="H74" s="245" t="inlineStr">
        <is>
          <t>33903916 - Manutencao E Conservacao De Bens Imoveis</t>
        </is>
      </c>
      <c r="I74" s="245" t="inlineStr">
        <is>
          <t>3 - Global</t>
        </is>
      </c>
      <c r="J74" s="245" t="inlineStr">
        <is>
          <t>328.773,21</t>
        </is>
      </c>
      <c r="K74" s="245" t="inlineStr">
        <is>
          <t>CANCELAMENTO TOTAL DA NOTA DE EMPENHO N° 1735, DEVIDO O TERMINO DO EXERCÍCIO, CONFORME DECRETO N° 3.199, DE 23 DE OUTUBRO DE 2015, A FIM DE VIABILIZAR A APROVAÇÃO DAS CONTAS DO EXERCÍCIO FINANCEIRO DE 2015.</t>
        </is>
      </c>
    </row>
    <row r="75" ht="75" customFormat="1" customHeight="1" s="222">
      <c r="A75" s="245" t="inlineStr">
        <is>
          <t>2015NE02012</t>
        </is>
      </c>
      <c r="B75" s="245" t="inlineStr">
        <is>
          <t>110535.650.001-53-A DA S GONZAGA COMERCIO E SERVIÇOS LTDA -ME</t>
        </is>
      </c>
      <c r="C75" s="245" t="inlineStr">
        <is>
          <t>400093 - NCASP - Anulacao do Empenho da despesa</t>
        </is>
      </c>
      <c r="D75" s="245" t="inlineStr">
        <is>
          <t xml:space="preserve"> - </t>
        </is>
      </c>
      <c r="E75" s="245" t="inlineStr">
        <is>
          <t>08422106311820000 - REFORMA DE CENTROS E PRÉDIOS PARA ASSISTÊNCIA</t>
        </is>
      </c>
      <c r="F75" s="245" t="inlineStr">
        <is>
          <t xml:space="preserve">37100 - SECRETARIA MUNICIPAL DA MULHER,  ASSISTÊNCIA SOCIAL E DIREITOS HUMANOS </t>
        </is>
      </c>
      <c r="G75" s="245" t="inlineStr">
        <is>
          <t>01000000 - Recursos Ordinários</t>
        </is>
      </c>
      <c r="H75" s="245" t="inlineStr">
        <is>
          <t>33903916 - Manutencao E Conservacao De Bens Imoveis</t>
        </is>
      </c>
      <c r="I75" s="245" t="inlineStr">
        <is>
          <t>3 - Global</t>
        </is>
      </c>
      <c r="J75" s="245" t="inlineStr">
        <is>
          <t>168.426,64</t>
        </is>
      </c>
      <c r="K75" s="245" t="inlineStr">
        <is>
          <t>CANCELAMENTO TOTAL DA NOTA DE EMPENHO N° 1733, DEVIDO O TERMINO DO EXERCÍCIO, CONFORME DECRETO N° 3.199, DE 23 DE OUTUBRO DE 2015, A FIM DE VIABILIZAR A APROVAÇÃO DAS CONTAS DO EXERCÍCIO FINANCEIRO DE 2015.</t>
        </is>
      </c>
    </row>
    <row r="76" ht="75" customFormat="1" customHeight="1" s="222">
      <c r="A76" s="245" t="inlineStr">
        <is>
          <t>2015NE02263</t>
        </is>
      </c>
      <c r="B76" s="245" t="inlineStr">
        <is>
          <t>110535.650.001-53-A DA S GONZAGA COMERCIO E SERVIÇOS LTDA -ME</t>
        </is>
      </c>
      <c r="C76" s="245" t="inlineStr">
        <is>
          <t>400091 - NCASP - Empenho de despesa</t>
        </is>
      </c>
      <c r="D76" s="245" t="inlineStr">
        <is>
          <t xml:space="preserve"> - </t>
        </is>
      </c>
      <c r="E76" s="245" t="inlineStr">
        <is>
          <t>08422106311820000 - REFORMA DE CENTROS E PRÉDIOS PARA ASSISTÊNCIA</t>
        </is>
      </c>
      <c r="F76" s="245" t="inlineStr">
        <is>
          <t xml:space="preserve">37100 - SECRETARIA MUNICIPAL DA MULHER,  ASSISTÊNCIA SOCIAL E DIREITOS HUMANOS </t>
        </is>
      </c>
      <c r="G76" s="245" t="inlineStr">
        <is>
          <t>01000000 - Recursos Ordinários</t>
        </is>
      </c>
      <c r="H76" s="245" t="inlineStr">
        <is>
          <t>33903916 - Manutencao E Conservacao De Bens Imoveis</t>
        </is>
      </c>
      <c r="I76" s="245" t="inlineStr">
        <is>
          <t>3 - Global</t>
        </is>
      </c>
      <c r="J76" s="245" t="inlineStr">
        <is>
          <t>328.773,21</t>
        </is>
      </c>
      <c r="K76" s="245" t="inlineStr">
        <is>
          <t>IMPLANTAÇÃO DO CREAS DA ZONA CENTRO OESTE, ALVORADA I ESQUINA COM A AV. A, PORTARIA DE DESTAQUE N° 126/2015-GS/SEMMASDH.</t>
        </is>
      </c>
    </row>
    <row r="77" ht="75" customFormat="1" customHeight="1" s="222">
      <c r="A77" s="245" t="inlineStr">
        <is>
          <t>2015NE02161</t>
        </is>
      </c>
      <c r="B77" s="245" t="inlineStr">
        <is>
          <t>110535.650.001-53-A DA S GONZAGA COMERCIO E SERVIÇOS LTDA -ME</t>
        </is>
      </c>
      <c r="C77" s="245" t="inlineStr">
        <is>
          <t>400091 - NCASP - Empenho de despesa</t>
        </is>
      </c>
      <c r="D77" s="245" t="inlineStr">
        <is>
          <t xml:space="preserve"> - </t>
        </is>
      </c>
      <c r="E77" s="245" t="inlineStr">
        <is>
          <t>08422106622110000 - ÍNDICE DE GESTÃO DESCENTRALIZADA MUNICIPAL DO PROGRAMA BOLSA FAMÍLIA</t>
        </is>
      </c>
      <c r="F77" s="245" t="inlineStr">
        <is>
          <t>37900 - FUNDO MUNICIPAL DE ASSISTÊNCIA SOCIAL</t>
        </is>
      </c>
      <c r="G77" s="245" t="inlineStr">
        <is>
          <t>06290000 - Transf. de Recurso do Fundo Nacional de Assistência Social - FNAS - Exc. Anteriores</t>
        </is>
      </c>
      <c r="H77" s="245" t="inlineStr">
        <is>
          <t>33903916 - Manutencao E Conservacao De Bens Imoveis</t>
        </is>
      </c>
      <c r="I77" s="245" t="inlineStr">
        <is>
          <t>3 - Global</t>
        </is>
      </c>
      <c r="J77" s="245" t="inlineStr">
        <is>
          <t>213.933,75</t>
        </is>
      </c>
      <c r="K77" s="245" t="inlineStr">
        <is>
          <t>IMPLANTAÇÃO DO CRAS SUL, AV. RODRIGO OTÁVIO S/N° BAIRRO JAPIIM, PORTARIA DE DESTAQUE N° 128/2015-GS/SEMMASDH.</t>
        </is>
      </c>
    </row>
    <row r="78" ht="75" customFormat="1" customHeight="1" s="222">
      <c r="A78" s="245" t="inlineStr">
        <is>
          <t>2015NE02314</t>
        </is>
      </c>
      <c r="B78" s="245" t="inlineStr">
        <is>
          <t>110535.650.001-53-A DA S GONZAGA COMERCIO E SERVIÇOS LTDA -ME</t>
        </is>
      </c>
      <c r="C78" s="245" t="inlineStr">
        <is>
          <t>400093 - NCASP - Anulacao do Empenho da despesa</t>
        </is>
      </c>
      <c r="D78" s="245" t="inlineStr">
        <is>
          <t xml:space="preserve"> - </t>
        </is>
      </c>
      <c r="E78" s="245" t="inlineStr">
        <is>
          <t>08422106311820000 - REFORMA DE CENTROS E PRÉDIOS PARA ASSISTÊNCIA</t>
        </is>
      </c>
      <c r="F78" s="245" t="inlineStr">
        <is>
          <t xml:space="preserve">37100 - SECRETARIA MUNICIPAL DA MULHER,  ASSISTÊNCIA SOCIAL E DIREITOS HUMANOS </t>
        </is>
      </c>
      <c r="G78" s="245" t="inlineStr">
        <is>
          <t>01000000 - Recursos Ordinários</t>
        </is>
      </c>
      <c r="H78" s="245" t="inlineStr">
        <is>
          <t>33903916 - Manutencao E Conservacao De Bens Imoveis</t>
        </is>
      </c>
      <c r="I78" s="245" t="inlineStr">
        <is>
          <t>3 - Global</t>
        </is>
      </c>
      <c r="J78" s="245" t="inlineStr">
        <is>
          <t>4.109,96</t>
        </is>
      </c>
      <c r="K78" s="245" t="inlineStr">
        <is>
          <t>CANCELAMENTO PARCIAL DA NOTA DE EMPENHO N° 2263/2015, DEVIDO O TERMINO DO EXERCÍCIO, CONFORME DECRETO N° 3.199, DE 23 DE OUTUBRO DE 2015, A FIM DE VIABILIZAR A APROVAÇÃO DAS CONTAS DO EXERCÍCIO FINANCEIRO DE 2015.</t>
        </is>
      </c>
    </row>
    <row r="79" ht="75" customFormat="1" customHeight="1" s="222">
      <c r="A79" s="245" t="inlineStr">
        <is>
          <t>2015NE01740</t>
        </is>
      </c>
      <c r="B79" s="245" t="inlineStr">
        <is>
          <t>050205.610.001-76-MASTERS ENGENHARIA, INST. E PROJETOS LTDA</t>
        </is>
      </c>
      <c r="C79" s="245" t="inlineStr">
        <is>
          <t>400091 - NCASP - Empenho de despesa</t>
        </is>
      </c>
      <c r="D79" s="245" t="inlineStr">
        <is>
          <t xml:space="preserve"> - </t>
        </is>
      </c>
      <c r="E79" s="245" t="inlineStr">
        <is>
          <t>15451106122440000 - REFORMA E REVITALIZAÇÃO DE LOGRADOUROS PÚBLICOS</t>
        </is>
      </c>
      <c r="F79" s="245" t="inlineStr">
        <is>
          <t xml:space="preserve">27100 - SECRETARIA MUNICIPAL DE INFRAESTRUTURA           </t>
        </is>
      </c>
      <c r="G79" s="245" t="inlineStr">
        <is>
          <t>01000000 - Recursos Ordinários</t>
        </is>
      </c>
      <c r="H79" s="245" t="inlineStr">
        <is>
          <t>44903916 - Reformas e Adequações</t>
        </is>
      </c>
      <c r="I79" s="245" t="inlineStr">
        <is>
          <t>3 - Global</t>
        </is>
      </c>
      <c r="J79" s="245" t="inlineStr">
        <is>
          <t>116.494,32</t>
        </is>
      </c>
      <c r="K79" s="245" t="inlineStr">
        <is>
          <t>EMENDA PARLAMENTAR Nº 291, ART. 67
REFORMA E REVITALIZAÇÃO DA PRAÇA DO KYSSIA - BAIRRO D. PEDRO</t>
        </is>
      </c>
    </row>
    <row r="80" ht="75" customFormat="1" customHeight="1" s="222">
      <c r="A80" s="245" t="inlineStr">
        <is>
          <t>2015NE01788</t>
        </is>
      </c>
      <c r="B80" s="245" t="inlineStr">
        <is>
          <t>170885.020.001-19-ELIZABETH RAMOS MARQUES EIRELI - ME</t>
        </is>
      </c>
      <c r="C80" s="245" t="inlineStr">
        <is>
          <t>400091 - NCASP - Empenho de despesa</t>
        </is>
      </c>
      <c r="D80" s="245" t="inlineStr">
        <is>
          <t xml:space="preserve"> - </t>
        </is>
      </c>
      <c r="E80" s="245" t="inlineStr">
        <is>
          <t>15451106122440000 - REFORMA E REVITALIZAÇÃO DE LOGRADOUROS PÚBLICOS</t>
        </is>
      </c>
      <c r="F80" s="245" t="inlineStr">
        <is>
          <t xml:space="preserve">27100 - SECRETARIA MUNICIPAL DE INFRAESTRUTURA           </t>
        </is>
      </c>
      <c r="G80" s="245" t="inlineStr">
        <is>
          <t>01000000 - Recursos Ordinários</t>
        </is>
      </c>
      <c r="H80" s="245" t="inlineStr">
        <is>
          <t>44903916 - Reformas e Adequações</t>
        </is>
      </c>
      <c r="I80" s="245" t="inlineStr">
        <is>
          <t>3 - Global</t>
        </is>
      </c>
      <c r="J80" s="245" t="inlineStr">
        <is>
          <t>125.000,00</t>
        </is>
      </c>
      <c r="K80" s="245" t="inlineStr">
        <is>
          <t>Execução de serviços de manutenção de bens imóveis as secretarias Municipais, para atender as necessidades da SEMINF e demais Secretarias Municipais.</t>
        </is>
      </c>
    </row>
    <row r="81" ht="75" customFormat="1" customHeight="1" s="222">
      <c r="A81" s="245" t="inlineStr">
        <is>
          <t>2015NE01781</t>
        </is>
      </c>
      <c r="B81" s="245" t="inlineStr">
        <is>
          <t>037043.090.001-50-CONSTRUBAN SERVICOS E CONSTRUCOES LTDA</t>
        </is>
      </c>
      <c r="C81" s="245" t="inlineStr">
        <is>
          <t>400091 - NCASP - Empenho de despesa</t>
        </is>
      </c>
      <c r="D81" s="245" t="inlineStr">
        <is>
          <t xml:space="preserve"> - </t>
        </is>
      </c>
      <c r="E81" s="245" t="inlineStr">
        <is>
          <t>12361103120940000 - REFORMA DE ESCOLAS DE ENSINO FUNDAMENTAL</t>
        </is>
      </c>
      <c r="F81" s="245" t="inlineStr">
        <is>
          <t xml:space="preserve">18100 - SECRETARIA MUNICIPAL DE EDUCAÇÃO </t>
        </is>
      </c>
      <c r="G81" s="245" t="inlineStr">
        <is>
          <t>01010000 - Recursos Destinados À Manutenção E Ao Desenv. Do Ensino</t>
        </is>
      </c>
      <c r="H81" s="245" t="inlineStr">
        <is>
          <t>33903916 - Manutencao E Conservacao De Bens Imoveis</t>
        </is>
      </c>
      <c r="I81" s="245" t="inlineStr">
        <is>
          <t>3 - Global</t>
        </is>
      </c>
      <c r="J81" s="245" t="inlineStr">
        <is>
          <t>1.870.647,35</t>
        </is>
      </c>
      <c r="K81" s="245" t="inlineStr">
        <is>
          <t>Adequação e Reforma da EMEF Domingos Sávio, localizada na rua Abílio Alencar, s/nº - Bairro Alvorada.
OUT/2015</t>
        </is>
      </c>
    </row>
    <row r="82" ht="75" customFormat="1" customHeight="1" s="222">
      <c r="A82" s="245" t="inlineStr">
        <is>
          <t>2015NE02180</t>
        </is>
      </c>
      <c r="B82" s="245" t="inlineStr">
        <is>
          <t>037043.090.001-50-CONSTRUBAN SERVICOS E CONSTRUCOES LTDA</t>
        </is>
      </c>
      <c r="C82" s="245" t="inlineStr">
        <is>
          <t>400093 - NCASP - Anulacao do Empenho da despesa</t>
        </is>
      </c>
      <c r="D82" s="245" t="inlineStr">
        <is>
          <t xml:space="preserve"> - </t>
        </is>
      </c>
      <c r="E82" s="245" t="inlineStr">
        <is>
          <t>12361103120940000 - REFORMA DE ESCOLAS DE ENSINO FUNDAMENTAL</t>
        </is>
      </c>
      <c r="F82" s="245" t="inlineStr">
        <is>
          <t xml:space="preserve">18100 - SECRETARIA MUNICIPAL DE EDUCAÇÃO </t>
        </is>
      </c>
      <c r="G82" s="245" t="inlineStr">
        <is>
          <t>01010000 - Recursos Destinados À Manutenção E Ao Desenv. Do Ensino</t>
        </is>
      </c>
      <c r="H82" s="245" t="inlineStr">
        <is>
          <t>33903916 - Manutencao E Conservacao De Bens Imoveis</t>
        </is>
      </c>
      <c r="I82" s="245" t="inlineStr">
        <is>
          <t>3 - Global</t>
        </is>
      </c>
      <c r="J82" s="245" t="inlineStr">
        <is>
          <t>1.870.647,35</t>
        </is>
      </c>
      <c r="K82" s="245" t="inlineStr">
        <is>
          <t>ANULAÇÃO TOTAL DA NOTA DE EMPENHO Nº 1781/2015, EM CUMPRIMENTO AO DECRETO Nº 3.199, DE 23 DE OUTUBRO DE 2015, QUE DEFINE PROCEDIMENTOS PARA O ENCERRAMENTO DA EXECUÇÃO ORÇAMENTÁRIA, FINANCEIRA E CONTÁBIL DO EXERCÍCIO 2015.</t>
        </is>
      </c>
    </row>
    <row r="83" ht="75" customFormat="1" customHeight="1" s="222">
      <c r="A83" s="245" t="inlineStr">
        <is>
          <t>2015NE01794</t>
        </is>
      </c>
      <c r="B83" s="245" t="inlineStr">
        <is>
          <t>009241.610.001-71-RENZO-CONSTRUÇÕES EIRELI-EPP</t>
        </is>
      </c>
      <c r="C83" s="245" t="inlineStr">
        <is>
          <t>400091 - NCASP - Empenho de despesa</t>
        </is>
      </c>
      <c r="D83" s="245" t="inlineStr">
        <is>
          <t xml:space="preserve"> - </t>
        </is>
      </c>
      <c r="E83" s="245" t="inlineStr">
        <is>
          <t>15451106122440000 - REFORMA E REVITALIZAÇÃO DE LOGRADOUROS PÚBLICOS</t>
        </is>
      </c>
      <c r="F83" s="245" t="inlineStr">
        <is>
          <t xml:space="preserve">27100 - SECRETARIA MUNICIPAL DE INFRAESTRUTURA           </t>
        </is>
      </c>
      <c r="G83" s="245" t="inlineStr">
        <is>
          <t>01000000 - Recursos Ordinários</t>
        </is>
      </c>
      <c r="H83" s="245" t="inlineStr">
        <is>
          <t>44903916 - Reformas e Adequações</t>
        </is>
      </c>
      <c r="I83" s="245" t="inlineStr">
        <is>
          <t>3 - Global</t>
        </is>
      </c>
      <c r="J83" s="245" t="inlineStr">
        <is>
          <t>353.971,87</t>
        </is>
      </c>
      <c r="K83" s="245" t="inlineStr">
        <is>
          <t>EMENDA PARLAMENTAR 169 ART. 41
Reforma e Revitalização da Praça do Conjunto Jardim Petrópolis, localizado na Rua Náutico e Rua Anderson de Menezes, s/n° no bairro do Petrópolis.</t>
        </is>
      </c>
    </row>
    <row r="84" ht="75" customFormat="1" customHeight="1" s="222">
      <c r="A84" s="245" t="inlineStr">
        <is>
          <t>2015NE01863</t>
        </is>
      </c>
      <c r="B84" s="245" t="inlineStr">
        <is>
          <t>042463.790.001-75-M.P. CONSTRUCOES  LTDA</t>
        </is>
      </c>
      <c r="C84" s="245" t="inlineStr">
        <is>
          <t>400091 - NCASP - Empenho de despesa</t>
        </is>
      </c>
      <c r="D84" s="245" t="inlineStr">
        <is>
          <t xml:space="preserve"> - </t>
        </is>
      </c>
      <c r="E84" s="245" t="inlineStr">
        <is>
          <t>15451106122440000 - REFORMA E REVITALIZAÇÃO DE LOGRADOUROS PÚBLICOS</t>
        </is>
      </c>
      <c r="F84" s="245" t="inlineStr">
        <is>
          <t xml:space="preserve">27100 - SECRETARIA MUNICIPAL DE INFRAESTRUTURA           </t>
        </is>
      </c>
      <c r="G84" s="245" t="inlineStr">
        <is>
          <t>01000000 - Recursos Ordinários</t>
        </is>
      </c>
      <c r="H84" s="245" t="inlineStr">
        <is>
          <t>44903916 - Reformas e Adequações</t>
        </is>
      </c>
      <c r="I84" s="245" t="inlineStr">
        <is>
          <t>3 - Global</t>
        </is>
      </c>
      <c r="J84" s="245" t="inlineStr">
        <is>
          <t>212.796,68</t>
        </is>
      </c>
      <c r="K84" s="245" t="inlineStr">
        <is>
          <t>REFORMA E REVITALIZAÇÃO DO CAMPO DE AREIA DO MONTE SIÃO</t>
        </is>
      </c>
    </row>
    <row r="85" ht="75" customFormat="1" customHeight="1" s="222">
      <c r="A85" s="245" t="inlineStr">
        <is>
          <t>2015NE01705</t>
        </is>
      </c>
      <c r="B85" s="245" t="inlineStr">
        <is>
          <t>008014.380.001-79-QUALITY CONSTRUÇÃO E SERVIÇOS LTDA-ME</t>
        </is>
      </c>
      <c r="C85" s="245" t="inlineStr">
        <is>
          <t>400091 - NCASP - Empenho de despesa</t>
        </is>
      </c>
      <c r="D85" s="245" t="inlineStr">
        <is>
          <t xml:space="preserve"> - </t>
        </is>
      </c>
      <c r="E85" s="245" t="inlineStr">
        <is>
          <t>15451106122440000 - REFORMA E REVITALIZAÇÃO DE LOGRADOUROS PÚBLICOS</t>
        </is>
      </c>
      <c r="F85" s="245" t="inlineStr">
        <is>
          <t xml:space="preserve">27100 - SECRETARIA MUNICIPAL DE INFRAESTRUTURA           </t>
        </is>
      </c>
      <c r="G85" s="245" t="inlineStr">
        <is>
          <t>01000000 - Recursos Ordinários</t>
        </is>
      </c>
      <c r="H85" s="245" t="inlineStr">
        <is>
          <t>44903916 - Reformas e Adequações</t>
        </is>
      </c>
      <c r="I85" s="245" t="inlineStr">
        <is>
          <t>1 - Ordinário</t>
        </is>
      </c>
      <c r="J85" s="245" t="inlineStr">
        <is>
          <t>21.750,00</t>
        </is>
      </c>
      <c r="K85" s="245" t="inlineStr">
        <is>
          <t>REFORMA DA PRAÇA BOULEVARD SÁ PEIXOTO-EDUCANDOS.</t>
        </is>
      </c>
    </row>
    <row r="86" ht="75" customFormat="1" customHeight="1" s="222">
      <c r="A86" s="245" t="inlineStr">
        <is>
          <t>2015NE01880</t>
        </is>
      </c>
      <c r="B86" s="245" t="inlineStr">
        <is>
          <t>131835.080.001-14-SVX SERVIÇOS PROF. CONSTRUÇÕES E TRANSPORTES LTDA</t>
        </is>
      </c>
      <c r="C86" s="245" t="inlineStr">
        <is>
          <t>400091 - NCASP - Empenho de despesa</t>
        </is>
      </c>
      <c r="D86" s="245" t="inlineStr">
        <is>
          <t xml:space="preserve"> - </t>
        </is>
      </c>
      <c r="E86" s="245" t="inlineStr">
        <is>
          <t>15451106110500000 - CONSTRUÇÃO OU AMPLIAÇÃO DE LOGRADOUROS PÚBLICOS</t>
        </is>
      </c>
      <c r="F86" s="245" t="inlineStr">
        <is>
          <t xml:space="preserve">27100 - SECRETARIA MUNICIPAL DE INFRAESTRUTURA           </t>
        </is>
      </c>
      <c r="G86" s="245" t="inlineStr">
        <is>
          <t>01000000 - Recursos Ordinários</t>
        </is>
      </c>
      <c r="H86" s="245" t="inlineStr">
        <is>
          <t>44905117 - Obras de Infra-estrutura</t>
        </is>
      </c>
      <c r="I86" s="245" t="inlineStr">
        <is>
          <t>1 - Ordinário</t>
        </is>
      </c>
      <c r="J86" s="245" t="inlineStr">
        <is>
          <t>84.236,30</t>
        </is>
      </c>
      <c r="K86" s="245" t="inlineStr">
        <is>
          <t>Construção de Academias ao Ar Livre na Praça Manaus 2000, localizado no Beco Cabral s/n°   Comunidade do 40   Bairro Manaus 2000.</t>
        </is>
      </c>
    </row>
    <row r="87" ht="75" customFormat="1" customHeight="1" s="222">
      <c r="A87" s="245" t="inlineStr">
        <is>
          <t>2015NE01877</t>
        </is>
      </c>
      <c r="B87" s="245" t="inlineStr">
        <is>
          <t>091517.420.001-92-G M L  CONSTRUÇOES LTDA-EPP</t>
        </is>
      </c>
      <c r="C87" s="245" t="inlineStr">
        <is>
          <t>400091 - NCASP - Empenho de despesa</t>
        </is>
      </c>
      <c r="D87" s="245" t="inlineStr">
        <is>
          <t xml:space="preserve"> - </t>
        </is>
      </c>
      <c r="E87" s="245" t="inlineStr">
        <is>
          <t>15451106110500000 - CONSTRUÇÃO OU AMPLIAÇÃO DE LOGRADOUROS PÚBLICOS</t>
        </is>
      </c>
      <c r="F87" s="245" t="inlineStr">
        <is>
          <t xml:space="preserve">27100 - SECRETARIA MUNICIPAL DE INFRAESTRUTURA           </t>
        </is>
      </c>
      <c r="G87" s="245" t="inlineStr">
        <is>
          <t>01000000 - Recursos Ordinários</t>
        </is>
      </c>
      <c r="H87" s="245" t="inlineStr">
        <is>
          <t>44905117 - Obras de Infra-estrutura</t>
        </is>
      </c>
      <c r="I87" s="245" t="inlineStr">
        <is>
          <t>3 - Global</t>
        </is>
      </c>
      <c r="J87" s="245" t="inlineStr">
        <is>
          <t>99.994,93</t>
        </is>
      </c>
      <c r="K87" s="245" t="inlineStr">
        <is>
          <t>Construção de Academias ao Ar Livre Praça Colônia Antonio Aleixo, localizado na Avenida Getulio Vargas s/n°   Praça Elevada da caixa D Água   Bairro Colônia Antônio Aleixo no Bairro Colônia Antônio Aleixo.</t>
        </is>
      </c>
    </row>
    <row r="88" ht="75" customFormat="1" customHeight="1" s="222">
      <c r="A88" s="245" t="inlineStr">
        <is>
          <t>2015NE01876</t>
        </is>
      </c>
      <c r="B88" s="245" t="inlineStr">
        <is>
          <t>091517.420.001-92-G M L  CONSTRUÇOES LTDA-EPP</t>
        </is>
      </c>
      <c r="C88" s="245" t="inlineStr">
        <is>
          <t>400091 - NCASP - Empenho de despesa</t>
        </is>
      </c>
      <c r="D88" s="245" t="inlineStr">
        <is>
          <t xml:space="preserve"> - </t>
        </is>
      </c>
      <c r="E88" s="245" t="inlineStr">
        <is>
          <t>15451106122440000 - REFORMA E REVITALIZAÇÃO DE LOGRADOUROS PÚBLICOS</t>
        </is>
      </c>
      <c r="F88" s="245" t="inlineStr">
        <is>
          <t xml:space="preserve">27100 - SECRETARIA MUNICIPAL DE INFRAESTRUTURA           </t>
        </is>
      </c>
      <c r="G88" s="245" t="inlineStr">
        <is>
          <t>01000000 - Recursos Ordinários</t>
        </is>
      </c>
      <c r="H88" s="245" t="inlineStr">
        <is>
          <t>44903916 - Reformas e Adequações</t>
        </is>
      </c>
      <c r="I88" s="245" t="inlineStr">
        <is>
          <t>3 - Global</t>
        </is>
      </c>
      <c r="J88" s="245" t="inlineStr">
        <is>
          <t>221.235,80</t>
        </is>
      </c>
      <c r="K88" s="245" t="inlineStr">
        <is>
          <t>Reforma do Campo Polivalente e área administrativa do Japiim, localizado na Rua 20, nº 61  - Bairro Japiim   Manaus/Am.</t>
        </is>
      </c>
    </row>
    <row r="89" ht="75" customFormat="1" customHeight="1" s="222">
      <c r="A89" s="245" t="inlineStr">
        <is>
          <t>2015NE01987</t>
        </is>
      </c>
      <c r="B89" s="245" t="inlineStr">
        <is>
          <t>107396.040.001-08-CONSTRUTORA JEP- CONSTRUÇÃO E PROJETOS CIVIL</t>
        </is>
      </c>
      <c r="C89" s="245" t="inlineStr">
        <is>
          <t>400091 - NCASP - Empenho de despesa</t>
        </is>
      </c>
      <c r="D89" s="245" t="inlineStr">
        <is>
          <t xml:space="preserve"> - </t>
        </is>
      </c>
      <c r="E89" s="245" t="inlineStr">
        <is>
          <t>15451106122440000 - REFORMA E REVITALIZAÇÃO DE LOGRADOUROS PÚBLICOS</t>
        </is>
      </c>
      <c r="F89" s="245" t="inlineStr">
        <is>
          <t xml:space="preserve">27100 - SECRETARIA MUNICIPAL DE INFRAESTRUTURA           </t>
        </is>
      </c>
      <c r="G89" s="245" t="inlineStr">
        <is>
          <t>01000000 - Recursos Ordinários</t>
        </is>
      </c>
      <c r="H89" s="245" t="inlineStr">
        <is>
          <t>44903995 - Servicos De Melhoria De Infraestrutura</t>
        </is>
      </c>
      <c r="I89" s="245" t="inlineStr">
        <is>
          <t>3 - Global</t>
        </is>
      </c>
      <c r="J89" s="245" t="inlineStr">
        <is>
          <t>279.178,03</t>
        </is>
      </c>
      <c r="K89" s="245" t="inlineStr">
        <is>
          <t xml:space="preserve">REFORMA E REVITALIZAÇÃO DA FEIRA DA BETÂNIA, LOCALIZADO NA AVENIDA ADALBERTO VALE S/N° BAIRRO BETÂNIA. 
</t>
        </is>
      </c>
    </row>
    <row r="90" ht="75" customFormat="1" customHeight="1" s="222">
      <c r="A90" s="245" t="inlineStr">
        <is>
          <t>2015NE01861</t>
        </is>
      </c>
      <c r="B90" s="245" t="inlineStr">
        <is>
          <t>138065.460.001-86-SIMONETO MULTI SERVIÇOS DE CONSERV. E LIMPEZA LTDA</t>
        </is>
      </c>
      <c r="C90" s="245" t="inlineStr">
        <is>
          <t>400091 - NCASP - Empenho de despesa</t>
        </is>
      </c>
      <c r="D90" s="245" t="inlineStr">
        <is>
          <t xml:space="preserve"> - </t>
        </is>
      </c>
      <c r="E90" s="245" t="inlineStr">
        <is>
          <t>15451106110500000 - CONSTRUÇÃO OU AMPLIAÇÃO DE LOGRADOUROS PÚBLICOS</t>
        </is>
      </c>
      <c r="F90" s="245" t="inlineStr">
        <is>
          <t xml:space="preserve">27100 - SECRETARIA MUNICIPAL DE INFRAESTRUTURA           </t>
        </is>
      </c>
      <c r="G90" s="245" t="inlineStr">
        <is>
          <t>01000000 - Recursos Ordinários</t>
        </is>
      </c>
      <c r="H90" s="245" t="inlineStr">
        <is>
          <t>44905117 - Obras de Infra-estrutura</t>
        </is>
      </c>
      <c r="I90" s="245" t="inlineStr">
        <is>
          <t>3 - Global</t>
        </is>
      </c>
      <c r="J90" s="245" t="inlineStr">
        <is>
          <t>97.375,00</t>
        </is>
      </c>
      <c r="K90" s="245" t="inlineStr">
        <is>
          <t>ACADEMIA AO AR LIVRE</t>
        </is>
      </c>
    </row>
    <row r="91" ht="75" customFormat="1" customHeight="1" s="222">
      <c r="A91" s="245" t="inlineStr">
        <is>
          <t>2015NE01799</t>
        </is>
      </c>
      <c r="B91" s="245" t="inlineStr">
        <is>
          <t>138065.460.001-86-SIMONETO MULTI SERVIÇOS DE CONSERV. E LIMPEZA LTDA</t>
        </is>
      </c>
      <c r="C91" s="245" t="inlineStr">
        <is>
          <t>400091 - NCASP - Empenho de despesa</t>
        </is>
      </c>
      <c r="D91" s="245" t="inlineStr">
        <is>
          <t xml:space="preserve"> - </t>
        </is>
      </c>
      <c r="E91" s="245" t="inlineStr">
        <is>
          <t>15451106110500000 - CONSTRUÇÃO OU AMPLIAÇÃO DE LOGRADOUROS PÚBLICOS</t>
        </is>
      </c>
      <c r="F91" s="245" t="inlineStr">
        <is>
          <t xml:space="preserve">27100 - SECRETARIA MUNICIPAL DE INFRAESTRUTURA           </t>
        </is>
      </c>
      <c r="G91" s="245" t="inlineStr">
        <is>
          <t>01000000 - Recursos Ordinários</t>
        </is>
      </c>
      <c r="H91" s="245" t="inlineStr">
        <is>
          <t>44905117 - Obras de Infra-estrutura</t>
        </is>
      </c>
      <c r="I91" s="245" t="inlineStr">
        <is>
          <t>3 - Global</t>
        </is>
      </c>
      <c r="J91" s="245" t="inlineStr">
        <is>
          <t>97.710,40</t>
        </is>
      </c>
      <c r="K91" s="245" t="inlineStr">
        <is>
          <t xml:space="preserve">Emenda Parlamentar 18 Art. 13      Ver. Wilker Barreto
Reforma do Campo de Futebol no Bairro Riacho Doce III, RETROATIVO 01/10/2015. </t>
        </is>
      </c>
    </row>
    <row r="92" ht="75" customFormat="1" customHeight="1" s="222">
      <c r="A92" s="245" t="inlineStr">
        <is>
          <t>2015NE02271</t>
        </is>
      </c>
      <c r="B92" s="245" t="inlineStr">
        <is>
          <t>037043.090.001-50-CONSTRUBAN SERVICOS E CONSTRUCOES LTDA</t>
        </is>
      </c>
      <c r="C92" s="245" t="inlineStr">
        <is>
          <t>400091 - NCASP - Empenho de despesa</t>
        </is>
      </c>
      <c r="D92" s="245" t="inlineStr">
        <is>
          <t xml:space="preserve"> - </t>
        </is>
      </c>
      <c r="E92" s="245" t="inlineStr">
        <is>
          <t>15451107040470000 - GESTÃO DO DESENVOLVIMENTO URBANO E AMBIENTAL</t>
        </is>
      </c>
      <c r="F92" s="245" t="inlineStr">
        <is>
          <t xml:space="preserve">56900 - FUNDO MUNICIPAL DE DESENVOLVIMENTO URBANO        </t>
        </is>
      </c>
      <c r="G92" s="245" t="inlineStr">
        <is>
          <t>06100000 - Arrec. Propria dos Fundos Administração Indireta(exc.Conv.) Exc.Anterior</t>
        </is>
      </c>
      <c r="H92" s="245" t="inlineStr">
        <is>
          <t>44905110 - Unidades Esportivas</t>
        </is>
      </c>
      <c r="I92" s="245" t="inlineStr">
        <is>
          <t>3 - Global</t>
        </is>
      </c>
      <c r="J92" s="245" t="inlineStr">
        <is>
          <t>50.000,00</t>
        </is>
      </c>
      <c r="K92" s="245" t="inlineStr">
        <is>
          <t>COMPLEXO ESPORTIVO SÃO JOSÉ</t>
        </is>
      </c>
    </row>
    <row r="93" ht="75" customFormat="1" customHeight="1" s="222">
      <c r="A93" s="245" t="inlineStr">
        <is>
          <t>2015NE02312</t>
        </is>
      </c>
      <c r="B93" s="245" t="inlineStr">
        <is>
          <t>037043.090.001-50-CONSTRUBAN SERVICOS E CONSTRUCOES LTDA</t>
        </is>
      </c>
      <c r="C93" s="245" t="inlineStr">
        <is>
          <t>400093 - NCASP - Anulacao do Empenho da despesa</t>
        </is>
      </c>
      <c r="D93" s="245" t="inlineStr">
        <is>
          <t xml:space="preserve"> - </t>
        </is>
      </c>
      <c r="E93" s="245" t="inlineStr">
        <is>
          <t>15451107040470000 - GESTÃO DO DESENVOLVIMENTO URBANO E AMBIENTAL</t>
        </is>
      </c>
      <c r="F93" s="245" t="inlineStr">
        <is>
          <t xml:space="preserve">56900 - FUNDO MUNICIPAL DE DESENVOLVIMENTO URBANO        </t>
        </is>
      </c>
      <c r="G93" s="245" t="inlineStr">
        <is>
          <t>06100000 - Arrec. Propria dos Fundos Administração Indireta(exc.Conv.) Exc.Anterior</t>
        </is>
      </c>
      <c r="H93" s="245" t="inlineStr">
        <is>
          <t>44905110 - Unidades Esportivas</t>
        </is>
      </c>
      <c r="I93" s="245" t="inlineStr">
        <is>
          <t>3 - Global</t>
        </is>
      </c>
      <c r="J93" s="245" t="inlineStr">
        <is>
          <t>50.000,00</t>
        </is>
      </c>
      <c r="K93" s="245" t="inlineStr">
        <is>
          <t>CANCELAMENTO TOTAL DA NOTA DE EMPENHO N° 2271/2015, DEVIDO O TERMINO DO EXERCÍCIO, CONFORME DECRETO N° 3.199, DE 23 DE OUTUBRO DE 2015, A FIM DE VIABILIZAR A APROVAÇÃO DAS CONTAS DO EXERCÍCIO FINANCEIRO DE 2015.</t>
        </is>
      </c>
    </row>
    <row r="94" ht="75" customFormat="1" customHeight="1" s="222">
      <c r="A94" s="245" t="inlineStr">
        <is>
          <t>2015NE0780</t>
        </is>
      </c>
      <c r="B94" s="245" t="inlineStr">
        <is>
          <t>010577.270.001-78-LAGHI ENGENHARIA LTDA</t>
        </is>
      </c>
      <c r="C94" s="245" t="inlineStr">
        <is>
          <t>400091 - NCASP - Empenho de despesa</t>
        </is>
      </c>
      <c r="D94" s="245" t="inlineStr">
        <is>
          <t xml:space="preserve"> - </t>
        </is>
      </c>
      <c r="E94" s="245" t="inlineStr">
        <is>
          <t>15451106023980000 - CONSERVAÇÃO DO SISTEMA VIÁRIO E DEMAIS OBRAS COMPLEMENTARES DA ÁREA PERIFÉRICA DA CIDADE DE MANAUS</t>
        </is>
      </c>
      <c r="F94" s="245" t="inlineStr">
        <is>
          <t xml:space="preserve">27100 - SECRETARIA MUNICIPAL DE INFRAESTRUTURA           </t>
        </is>
      </c>
      <c r="G94" s="245" t="inlineStr">
        <is>
          <t>01000000 - Recursos Ordinários</t>
        </is>
      </c>
      <c r="H94" s="245" t="inlineStr">
        <is>
          <t>44909201 - Despesas De Exercicios Anteriores</t>
        </is>
      </c>
      <c r="I94" s="245" t="inlineStr">
        <is>
          <t>1 - Ordinário</t>
        </is>
      </c>
      <c r="J94" s="245" t="inlineStr">
        <is>
          <t>187.513,64</t>
        </is>
      </c>
      <c r="K94" s="245" t="inlineStr">
        <is>
          <t>EXERCICIOS ANTERIORES PROJETO DE PONTE</t>
        </is>
      </c>
    </row>
    <row r="95" ht="75" customFormat="1" customHeight="1" s="222">
      <c r="A95" s="245" t="inlineStr">
        <is>
          <t>2015NE110</t>
        </is>
      </c>
      <c r="B95" s="245" t="inlineStr">
        <is>
          <t>007157.810.001-09-METACON  CONSTRUÇÕES, MONTAGENS COMERCIO LTDA</t>
        </is>
      </c>
      <c r="C95" s="245" t="inlineStr">
        <is>
          <t>400091 - NCASP - Empenho de despesa</t>
        </is>
      </c>
      <c r="D95" s="245" t="inlineStr">
        <is>
          <t xml:space="preserve"> - </t>
        </is>
      </c>
      <c r="E95" s="245" t="inlineStr">
        <is>
          <t>23334104711590000 - IMPLANTAÇÃO DE CENTROS DE COMÉRCIO POPULAR NA ZONA URBANA DO MUNICÍPIO DE MANAUS</t>
        </is>
      </c>
      <c r="F95" s="245" t="inlineStr">
        <is>
          <t>21900 - FUNDO MUNICIPAL DE FOMENTO À MICRO E PEQUENA EMPRESA</t>
        </is>
      </c>
      <c r="G95" s="245" t="inlineStr">
        <is>
          <t>06100000 - Arrec. Propria dos Fundos Administração Indireta(exc.Conv.) Exc.Anterior</t>
        </is>
      </c>
      <c r="H95" s="245" t="inlineStr">
        <is>
          <t>44905193 - Reformas, Benfeitorias Ou Melhoria</t>
        </is>
      </c>
      <c r="I95" s="245" t="inlineStr">
        <is>
          <t>3 - Global</t>
        </is>
      </c>
      <c r="J95" s="245" t="inlineStr">
        <is>
          <t>985.339,40</t>
        </is>
      </c>
      <c r="K95" s="245" t="inlineStr">
        <is>
          <t>009-OBRAS - 013-OBRAS  - GALERIA ESPIRITO SANTO</t>
        </is>
      </c>
    </row>
    <row r="96" ht="75" customFormat="1" customHeight="1" s="222">
      <c r="A96" s="245" t="inlineStr">
        <is>
          <t>2015NE536</t>
        </is>
      </c>
      <c r="B96" s="245" t="inlineStr">
        <is>
          <t>046180.960.001-07-J. NASSER ENGENHARIA LTDA</t>
        </is>
      </c>
      <c r="C96" s="245" t="inlineStr">
        <is>
          <t>400091 - NCASP - Empenho de despesa</t>
        </is>
      </c>
      <c r="D96" s="245" t="inlineStr">
        <is>
          <t xml:space="preserve"> - </t>
        </is>
      </c>
      <c r="E96" s="245" t="inlineStr">
        <is>
          <t>15451106110880000 - REVITALIZAÇÃO DA PONTA NEGRA</t>
        </is>
      </c>
      <c r="F96" s="245" t="inlineStr">
        <is>
          <t xml:space="preserve">27100 - SECRETARIA MUNICIPAL DE INFRAESTRUTURA           </t>
        </is>
      </c>
      <c r="G96" s="245" t="inlineStr">
        <is>
          <t>02910264 - PRODETUR NACIONAL MANAUS/CAF</t>
        </is>
      </c>
      <c r="H96" s="245" t="inlineStr">
        <is>
          <t>44909201 - Despesas De Exercicios Anteriores</t>
        </is>
      </c>
      <c r="I96" s="245" t="inlineStr">
        <is>
          <t>1 - Ordinário</t>
        </is>
      </c>
      <c r="J96" s="245" t="inlineStr">
        <is>
          <t>981.830,80</t>
        </is>
      </c>
      <c r="K96" s="245" t="inlineStr">
        <is>
          <t>DEA</t>
        </is>
      </c>
    </row>
    <row r="97" ht="75" customFormat="1" customHeight="1" s="222">
      <c r="A97" s="245" t="inlineStr">
        <is>
          <t>2015NE585</t>
        </is>
      </c>
      <c r="B97" s="245" t="inlineStr">
        <is>
          <t>046180.960.001-07-J. NASSER ENGENHARIA LTDA</t>
        </is>
      </c>
      <c r="C97" s="245" t="inlineStr">
        <is>
          <t>400091 - NCASP - Empenho de despesa</t>
        </is>
      </c>
      <c r="D97" s="245" t="inlineStr">
        <is>
          <t xml:space="preserve"> - </t>
        </is>
      </c>
      <c r="E97" s="245" t="inlineStr">
        <is>
          <t>15451106110880000 - REVITALIZAÇÃO DA PONTA NEGRA</t>
        </is>
      </c>
      <c r="F97" s="245" t="inlineStr">
        <is>
          <t xml:space="preserve">27100 - SECRETARIA MUNICIPAL DE INFRAESTRUTURA           </t>
        </is>
      </c>
      <c r="G97" s="245" t="inlineStr">
        <is>
          <t>02910265 - BIRD / DPL</t>
        </is>
      </c>
      <c r="H97" s="245" t="inlineStr">
        <is>
          <t>44909201 - Despesas De Exercicios Anteriores</t>
        </is>
      </c>
      <c r="I97" s="245" t="inlineStr">
        <is>
          <t>1 - Ordinário</t>
        </is>
      </c>
      <c r="J97" s="245" t="inlineStr">
        <is>
          <t>29.454,91</t>
        </is>
      </c>
      <c r="K97" s="245" t="inlineStr">
        <is>
          <t>impostos</t>
        </is>
      </c>
    </row>
    <row r="98" ht="75" customFormat="1" customHeight="1" s="222">
      <c r="A98" s="245" t="inlineStr">
        <is>
          <t>2015NE285</t>
        </is>
      </c>
      <c r="B98" s="245" t="inlineStr">
        <is>
          <t>078274.070.001-36-MCA CONSTRUTORA EIRELI</t>
        </is>
      </c>
      <c r="C98" s="245" t="inlineStr">
        <is>
          <t>400091 - NCASP - Empenho de despesa</t>
        </is>
      </c>
      <c r="D98" s="245" t="inlineStr">
        <is>
          <t xml:space="preserve"> - </t>
        </is>
      </c>
      <c r="E98" s="245" t="inlineStr">
        <is>
          <t>23334104711590000 - IMPLANTAÇÃO DE CENTROS DE COMÉRCIO POPULAR NA ZONA URBANA DO MUNICÍPIO DE MANAUS</t>
        </is>
      </c>
      <c r="F98" s="245" t="inlineStr">
        <is>
          <t>21900 - FUNDO MUNICIPAL DE FOMENTO À MICRO E PEQUENA EMPRESA</t>
        </is>
      </c>
      <c r="G98" s="245" t="inlineStr">
        <is>
          <t>06100000 - Arrec. Propria dos Fundos Administração Indireta(exc.Conv.) Exc.Anterior</t>
        </is>
      </c>
      <c r="H98" s="245" t="inlineStr">
        <is>
          <t>44909251 - Despesas De Exercicios Anteriores - Obras e Instalações</t>
        </is>
      </c>
      <c r="I98" s="245" t="inlineStr">
        <is>
          <t>1 - Ordinário</t>
        </is>
      </c>
      <c r="J98" s="245" t="inlineStr">
        <is>
          <t>680.663,08</t>
        </is>
      </c>
      <c r="K98" s="245" t="inlineStr">
        <is>
          <t>PARA ATENDER DESPESAS DE EXERCÍCIOS ANTERIORES</t>
        </is>
      </c>
    </row>
    <row r="99" ht="75" customFormat="1" customHeight="1" s="222">
      <c r="A99" s="245" t="inlineStr">
        <is>
          <t>2015NE286</t>
        </is>
      </c>
      <c r="B99" s="245" t="inlineStr">
        <is>
          <t>078274.070.001-36-MCA CONSTRUTORA EIRELI</t>
        </is>
      </c>
      <c r="C99" s="245" t="inlineStr">
        <is>
          <t>400091 - NCASP - Empenho de despesa</t>
        </is>
      </c>
      <c r="D99" s="245" t="inlineStr">
        <is>
          <t xml:space="preserve"> - </t>
        </is>
      </c>
      <c r="E99" s="245" t="inlineStr">
        <is>
          <t>23334104711590000 - IMPLANTAÇÃO DE CENTROS DE COMÉRCIO POPULAR NA ZONA URBANA DO MUNICÍPIO DE MANAUS</t>
        </is>
      </c>
      <c r="F99" s="245" t="inlineStr">
        <is>
          <t>21900 - FUNDO MUNICIPAL DE FOMENTO À MICRO E PEQUENA EMPRESA</t>
        </is>
      </c>
      <c r="G99" s="245" t="inlineStr">
        <is>
          <t>06100000 - Arrec. Propria dos Fundos Administração Indireta(exc.Conv.) Exc.Anterior</t>
        </is>
      </c>
      <c r="H99" s="245" t="inlineStr">
        <is>
          <t>44905193 - Reformas, Benfeitorias Ou Melhoria</t>
        </is>
      </c>
      <c r="I99" s="245" t="inlineStr">
        <is>
          <t>3 - Global</t>
        </is>
      </c>
      <c r="J99" s="245" t="inlineStr">
        <is>
          <t>908.256,37</t>
        </is>
      </c>
      <c r="K99" s="245" t="inlineStr">
        <is>
          <t>003-OBRAS - 013-OBRAS</t>
        </is>
      </c>
    </row>
    <row r="100" ht="75" customFormat="1" customHeight="1" s="222">
      <c r="A100" s="245" t="inlineStr">
        <is>
          <t>2015NE1213</t>
        </is>
      </c>
      <c r="B100" s="245" t="inlineStr">
        <is>
          <t>078274.070.001-36-MCA CONSTRUTORA EIRELI</t>
        </is>
      </c>
      <c r="C100" s="245" t="inlineStr">
        <is>
          <t>400091 - NCASP - Empenho de despesa</t>
        </is>
      </c>
      <c r="D100" s="245" t="inlineStr">
        <is>
          <t xml:space="preserve"> - </t>
        </is>
      </c>
      <c r="E100" s="245" t="inlineStr">
        <is>
          <t>23334104711590000 - IMPLANTAÇÃO DE CENTROS DE COMÉRCIO POPULAR NA ZONA URBANA DO MUNICÍPIO DE MANAUS</t>
        </is>
      </c>
      <c r="F100" s="245" t="inlineStr">
        <is>
          <t>21900 - FUNDO MUNICIPAL DE FOMENTO À MICRO E PEQUENA EMPRESA</t>
        </is>
      </c>
      <c r="G100" s="245" t="inlineStr">
        <is>
          <t>01000000 - Recursos Ordinários</t>
        </is>
      </c>
      <c r="H100" s="245" t="inlineStr">
        <is>
          <t>44905193 - Reformas, Benfeitorias Ou Melhoria</t>
        </is>
      </c>
      <c r="I100" s="245" t="inlineStr">
        <is>
          <t>3 - Global</t>
        </is>
      </c>
      <c r="J100" s="245" t="inlineStr">
        <is>
          <t>2.023.925,88</t>
        </is>
      </c>
      <c r="K100" s="245" t="inlineStr">
        <is>
          <t>OBRA GALERIA DOS REMÁEDIOS</t>
        </is>
      </c>
    </row>
    <row r="101" ht="75" customFormat="1" customHeight="1" s="222">
      <c r="A101" s="245" t="inlineStr">
        <is>
          <t>2015NE0705</t>
        </is>
      </c>
      <c r="B101" s="245" t="inlineStr">
        <is>
          <t>010577.270.001-78-LAGHI ENGENHARIA LTDA</t>
        </is>
      </c>
      <c r="C101" s="245" t="inlineStr">
        <is>
          <t>400093 - NCASP - Anulacao do Empenho da despesa</t>
        </is>
      </c>
      <c r="D101" s="245" t="inlineStr">
        <is>
          <t xml:space="preserve"> - </t>
        </is>
      </c>
      <c r="E101" s="245" t="inlineStr">
        <is>
          <t>15451106110500000 - CONSTRUÇÃO OU AMPLIAÇÃO DE LOGRADOUROS PÚBLICOS</t>
        </is>
      </c>
      <c r="F101" s="245" t="inlineStr">
        <is>
          <t xml:space="preserve">27100 - SECRETARIA MUNICIPAL DE INFRAESTRUTURA           </t>
        </is>
      </c>
      <c r="G101" s="245" t="inlineStr">
        <is>
          <t>01000000 - Recursos Ordinários</t>
        </is>
      </c>
      <c r="H101" s="245" t="inlineStr">
        <is>
          <t>44909201 - Despesas De Exercicios Anteriores</t>
        </is>
      </c>
      <c r="I101" s="245" t="inlineStr">
        <is>
          <t>1 - Ordinário</t>
        </is>
      </c>
      <c r="J101" s="245" t="inlineStr">
        <is>
          <t>685.792,37</t>
        </is>
      </c>
      <c r="K101" s="245" t="inlineStr">
        <is>
          <t>DESPESAS DE EXERCÍCIOS ANTERIORES, REFERENTE A PROJETOS EXECUTIVOS  DE ENGENHARIA DE URBANIZAÇÃO DA MARINA DO DAVI.</t>
        </is>
      </c>
    </row>
    <row r="102" ht="75" customFormat="1" customHeight="1" s="222">
      <c r="A102" s="245" t="inlineStr">
        <is>
          <t>2015NE699</t>
        </is>
      </c>
      <c r="B102" s="245" t="inlineStr">
        <is>
          <t>010577.270.001-78-LAGHI ENGENHARIA LTDA</t>
        </is>
      </c>
      <c r="C102" s="245" t="inlineStr">
        <is>
          <t>400091 - NCASP - Empenho de despesa</t>
        </is>
      </c>
      <c r="D102" s="245" t="inlineStr">
        <is>
          <t xml:space="preserve"> - </t>
        </is>
      </c>
      <c r="E102" s="245" t="inlineStr">
        <is>
          <t>15451106110500000 - CONSTRUÇÃO OU AMPLIAÇÃO DE LOGRADOUROS PÚBLICOS</t>
        </is>
      </c>
      <c r="F102" s="245" t="inlineStr">
        <is>
          <t xml:space="preserve">27100 - SECRETARIA MUNICIPAL DE INFRAESTRUTURA           </t>
        </is>
      </c>
      <c r="G102" s="245" t="inlineStr">
        <is>
          <t>01000000 - Recursos Ordinários</t>
        </is>
      </c>
      <c r="H102" s="245" t="inlineStr">
        <is>
          <t>44909201 - Despesas De Exercicios Anteriores</t>
        </is>
      </c>
      <c r="I102" s="245" t="inlineStr">
        <is>
          <t>1 - Ordinário</t>
        </is>
      </c>
      <c r="J102" s="245" t="inlineStr">
        <is>
          <t>1.646.398,02</t>
        </is>
      </c>
      <c r="K102" s="245" t="inlineStr">
        <is>
          <t>DESPESAS DE EXERCICIOS ANTERIORES, REFERENTE A ELABORAÇÃO DE PROJETO EXECUTIVO DE ENGª DESTINADO A MARINA DO DAVI.</t>
        </is>
      </c>
    </row>
    <row r="103" ht="75" customFormat="1" customHeight="1" s="222">
      <c r="A103" s="245" t="inlineStr">
        <is>
          <t>2015NE01267</t>
        </is>
      </c>
      <c r="B103" s="245" t="inlineStr">
        <is>
          <t>010577.270.001-78-LAGHI ENGENHARIA LTDA</t>
        </is>
      </c>
      <c r="C103" s="245" t="inlineStr">
        <is>
          <t>400091 - NCASP - Empenho de despesa</t>
        </is>
      </c>
      <c r="D103" s="245" t="inlineStr">
        <is>
          <t xml:space="preserve"> - </t>
        </is>
      </c>
      <c r="E103" s="245" t="inlineStr">
        <is>
          <t>15451106110500000 - CONSTRUÇÃO OU AMPLIAÇÃO DE LOGRADOUROS PÚBLICOS</t>
        </is>
      </c>
      <c r="F103" s="245" t="inlineStr">
        <is>
          <t xml:space="preserve">27100 - SECRETARIA MUNICIPAL DE INFRAESTRUTURA           </t>
        </is>
      </c>
      <c r="G103" s="245" t="inlineStr">
        <is>
          <t>02910264 - PRODETUR NACIONAL MANAUS/CAF</t>
        </is>
      </c>
      <c r="H103" s="245" t="inlineStr">
        <is>
          <t>44903995 - Servicos De Melhoria De Infraestrutura</t>
        </is>
      </c>
      <c r="I103" s="245" t="inlineStr">
        <is>
          <t>3 - Global</t>
        </is>
      </c>
      <c r="J103" s="245" t="inlineStr">
        <is>
          <t>530.681,18</t>
        </is>
      </c>
      <c r="K103" s="245" t="inlineStr">
        <is>
          <t>GRUPO: 009:OBRAS SUBGRUPO: 013 OBRAS
ELABORAÇÃO DE PROJETOS MARINA DO DAVI.</t>
        </is>
      </c>
    </row>
    <row r="104" ht="75" customFormat="1" customHeight="1" s="222">
      <c r="A104" s="245" t="inlineStr">
        <is>
          <t>2015NE02277</t>
        </is>
      </c>
      <c r="B104" s="245" t="inlineStr">
        <is>
          <t>010577.270.001-78-LAGHI ENGENHARIA LTDA</t>
        </is>
      </c>
      <c r="C104" s="245" t="inlineStr">
        <is>
          <t>400093 - NCASP - Anulacao do Empenho da despesa</t>
        </is>
      </c>
      <c r="D104" s="245" t="inlineStr">
        <is>
          <t xml:space="preserve"> - </t>
        </is>
      </c>
      <c r="E104" s="245" t="inlineStr">
        <is>
          <t>15451106110500000 - CONSTRUÇÃO OU AMPLIAÇÃO DE LOGRADOUROS PÚBLICOS</t>
        </is>
      </c>
      <c r="F104" s="245" t="inlineStr">
        <is>
          <t xml:space="preserve">27100 - SECRETARIA MUNICIPAL DE INFRAESTRUTURA           </t>
        </is>
      </c>
      <c r="G104" s="245" t="inlineStr">
        <is>
          <t>02910264 - PRODETUR NACIONAL MANAUS/CAF</t>
        </is>
      </c>
      <c r="H104" s="245" t="inlineStr">
        <is>
          <t>44903995 - Servicos De Melhoria De Infraestrutura</t>
        </is>
      </c>
      <c r="I104" s="245" t="inlineStr">
        <is>
          <t>3 - Global</t>
        </is>
      </c>
      <c r="J104" s="245" t="inlineStr">
        <is>
          <t>530.681,18</t>
        </is>
      </c>
      <c r="K104" s="245" t="inlineStr">
        <is>
          <t>CANCELAMENTO TOTAL DA NOTA DE EMPENHO Nº 1267/2015, DEVIDO O TERMINO DO EXERCÍCIO, CONFORME DECRETO Nº 3.199, DE 23 DE OUTUBRO DE 2015, A FIM DE VIABILIZAR A APROVAÇÃO DAS CONTAS DO EXERCÍCIO FINANCEIRO DE 2015.</t>
        </is>
      </c>
    </row>
    <row r="105" ht="75" customFormat="1" customHeight="1" s="222">
      <c r="A105" s="245" t="inlineStr">
        <is>
          <t>2015NE1560</t>
        </is>
      </c>
      <c r="B105" s="245" t="inlineStr">
        <is>
          <t>009241.610.001-71-RENZO-CONSTRUÇÕES EIRELI-EPP</t>
        </is>
      </c>
      <c r="C105" s="245" t="inlineStr">
        <is>
          <t>400091 - NCASP - Empenho de despesa</t>
        </is>
      </c>
      <c r="D105" s="245" t="inlineStr">
        <is>
          <t xml:space="preserve"> - </t>
        </is>
      </c>
      <c r="E105" s="245" t="inlineStr">
        <is>
          <t>10301102510320000 - EXPANSÃO NA ATENÇÃO BÁSICA</t>
        </is>
      </c>
      <c r="F105" s="245" t="inlineStr">
        <is>
          <t xml:space="preserve">23900 - FUNDO MUNICIPAL DE SAÚDE                      </t>
        </is>
      </c>
      <c r="G105" s="245" t="inlineStr">
        <is>
          <t>01000000 - Recursos Ordinários</t>
        </is>
      </c>
      <c r="H105" s="245" t="inlineStr">
        <is>
          <t>44905105 - Reforma de Unidades de Saúde</t>
        </is>
      </c>
      <c r="I105" s="245" t="inlineStr">
        <is>
          <t>3 - Global</t>
        </is>
      </c>
      <c r="J105" s="245" t="inlineStr">
        <is>
          <t>4.194,61</t>
        </is>
      </c>
      <c r="K105" s="245" t="inlineStr">
        <is>
          <t>TERMO DE ADITIVO  DA 5ª E ÚLTIMA MEDIÇÃO - REFORMA E ADEQUAÇÃO DA UNIDADE BÁSICA DE SAÚDE IVONE LIMA.</t>
        </is>
      </c>
    </row>
    <row r="106" ht="75" customFormat="1" customHeight="1" s="222">
      <c r="A106" s="245" t="inlineStr">
        <is>
          <t>2015NE0714</t>
        </is>
      </c>
      <c r="B106" s="245" t="inlineStr">
        <is>
          <t>009241.610.001-71-RENZO-CONSTRUÇÕES EIRELI-EPP</t>
        </is>
      </c>
      <c r="C106" s="245" t="inlineStr">
        <is>
          <t>400091 - NCASP - Empenho de despesa</t>
        </is>
      </c>
      <c r="D106" s="245" t="inlineStr">
        <is>
          <t xml:space="preserve"> - </t>
        </is>
      </c>
      <c r="E106" s="245" t="inlineStr">
        <is>
          <t>10301102510320000 - EXPANSÃO NA ATENÇÃO BÁSICA</t>
        </is>
      </c>
      <c r="F106" s="245" t="inlineStr">
        <is>
          <t xml:space="preserve">23900 - FUNDO MUNICIPAL DE SAÚDE                      </t>
        </is>
      </c>
      <c r="G106" s="245" t="inlineStr">
        <is>
          <t>02910265 - BIRD / DPL</t>
        </is>
      </c>
      <c r="H106" s="245" t="inlineStr">
        <is>
          <t>44905105 - Reforma de Unidades de Saúde</t>
        </is>
      </c>
      <c r="I106" s="245" t="inlineStr">
        <is>
          <t>3 - Global</t>
        </is>
      </c>
      <c r="J106" s="245" t="inlineStr">
        <is>
          <t>90.471,97</t>
        </is>
      </c>
      <c r="K106" s="245" t="inlineStr">
        <is>
          <t>ADITIVO DE PRAZO RELACIONADO A REFORMA E ADEQUAÇÃO DA UNIDADE BÁSICA DE SAÚDE IVONE LIMA.</t>
        </is>
      </c>
    </row>
    <row r="107" ht="75" customFormat="1" customHeight="1" s="222">
      <c r="A107" s="245" t="inlineStr">
        <is>
          <t>2015NE1433</t>
        </is>
      </c>
      <c r="B107" s="245" t="inlineStr">
        <is>
          <t>009027.840.001-43-W.T. CONSTRUCOES E COMERCIO LTDA</t>
        </is>
      </c>
      <c r="C107" s="245" t="inlineStr">
        <is>
          <t>400091 - NCASP - Empenho de despesa</t>
        </is>
      </c>
      <c r="D107" s="245" t="inlineStr">
        <is>
          <t xml:space="preserve"> - </t>
        </is>
      </c>
      <c r="E107" s="245" t="inlineStr">
        <is>
          <t>15451106122440000 - REFORMA E REVITALIZAÇÃO DE LOGRADOUROS PÚBLICOS</t>
        </is>
      </c>
      <c r="F107" s="245" t="inlineStr">
        <is>
          <t xml:space="preserve">27100 - SECRETARIA MUNICIPAL DE INFRAESTRUTURA           </t>
        </is>
      </c>
      <c r="G107" s="245" t="inlineStr">
        <is>
          <t>01000000 - Recursos Ordinários</t>
        </is>
      </c>
      <c r="H107" s="245" t="inlineStr">
        <is>
          <t>44909217 - Obras de Infra-estrutura</t>
        </is>
      </c>
      <c r="I107" s="245" t="inlineStr">
        <is>
          <t>1 - Ordinário</t>
        </is>
      </c>
      <c r="J107" s="245" t="inlineStr">
        <is>
          <t>2.956,48</t>
        </is>
      </c>
      <c r="K107" s="245" t="inlineStr">
        <is>
          <t>GRUPO: OBRAS -009 SUBGRUPO: 013 - OBRAS
DEA
OBRA DE REVITALIZAÇÃO DA PRAÇA CEL. JORGE TEIXEIRA DE OLIVEIRA (CIGS)</t>
        </is>
      </c>
    </row>
    <row r="108" ht="75" customFormat="1" customHeight="1" s="222">
      <c r="A108" s="245" t="inlineStr">
        <is>
          <t>2015NE473</t>
        </is>
      </c>
      <c r="B108" s="245" t="inlineStr">
        <is>
          <t>009027.840.001-43-W.T. CONSTRUCOES E COMERCIO LTDA</t>
        </is>
      </c>
      <c r="C108" s="245" t="inlineStr">
        <is>
          <t>400093 - NCASP - Anulacao do Empenho da despesa</t>
        </is>
      </c>
      <c r="D108" s="245" t="inlineStr">
        <is>
          <t xml:space="preserve"> - </t>
        </is>
      </c>
      <c r="E108" s="245" t="inlineStr">
        <is>
          <t>15451106122440000 - REFORMA E REVITALIZAÇÃO DE LOGRADOUROS PÚBLICOS</t>
        </is>
      </c>
      <c r="F108" s="245" t="inlineStr">
        <is>
          <t xml:space="preserve">27100 - SECRETARIA MUNICIPAL DE INFRAESTRUTURA           </t>
        </is>
      </c>
      <c r="G108" s="245" t="inlineStr">
        <is>
          <t>02910265 - BIRD / DPL</t>
        </is>
      </c>
      <c r="H108" s="245" t="inlineStr">
        <is>
          <t>44909301 - Indenizacoes</t>
        </is>
      </c>
      <c r="I108" s="245" t="inlineStr">
        <is>
          <t>1 - Ordinário</t>
        </is>
      </c>
      <c r="J108" s="245" t="inlineStr">
        <is>
          <t>69.431,37</t>
        </is>
      </c>
      <c r="K108" s="245" t="inlineStr">
        <is>
          <t>ANULAÇÃO TOTAL</t>
        </is>
      </c>
    </row>
    <row r="109" ht="75" customFormat="1" customHeight="1" s="222">
      <c r="A109" s="245" t="inlineStr">
        <is>
          <t>2015NE523</t>
        </is>
      </c>
      <c r="B109" s="245" t="inlineStr">
        <is>
          <t>009027.840.001-43-W.T. CONSTRUCOES E COMERCIO LTDA</t>
        </is>
      </c>
      <c r="C109" s="245" t="inlineStr">
        <is>
          <t>400091 - NCASP - Empenho de despesa</t>
        </is>
      </c>
      <c r="D109" s="245" t="inlineStr">
        <is>
          <t xml:space="preserve"> - </t>
        </is>
      </c>
      <c r="E109" s="245" t="inlineStr">
        <is>
          <t>15451106122440000 - REFORMA E REVITALIZAÇÃO DE LOGRADOUROS PÚBLICOS</t>
        </is>
      </c>
      <c r="F109" s="245" t="inlineStr">
        <is>
          <t xml:space="preserve">27100 - SECRETARIA MUNICIPAL DE INFRAESTRUTURA           </t>
        </is>
      </c>
      <c r="G109" s="245" t="inlineStr">
        <is>
          <t>02910265 - BIRD / DPL</t>
        </is>
      </c>
      <c r="H109" s="245" t="inlineStr">
        <is>
          <t>44909251 - Despesas De Exercicios Anteriores - Obras e Instalações</t>
        </is>
      </c>
      <c r="I109" s="245" t="inlineStr">
        <is>
          <t>1 - Ordinário</t>
        </is>
      </c>
      <c r="J109" s="245" t="inlineStr">
        <is>
          <t>69.431,37</t>
        </is>
      </c>
      <c r="K109" s="245" t="inlineStr">
        <is>
          <t>DEA</t>
        </is>
      </c>
    </row>
    <row r="110" ht="75" customFormat="1" customHeight="1" s="222">
      <c r="A110" s="245" t="inlineStr">
        <is>
          <t>2015NE860</t>
        </is>
      </c>
      <c r="B110" s="245" t="inlineStr">
        <is>
          <t>636883.370.001-53-COMPASSO CONSTRUÇÕES E REFORMAS PREDIAIS LTDA</t>
        </is>
      </c>
      <c r="C110" s="245" t="inlineStr">
        <is>
          <t>400091 - NCASP - Empenho de despesa</t>
        </is>
      </c>
      <c r="D110" s="245" t="inlineStr">
        <is>
          <t xml:space="preserve"> - </t>
        </is>
      </c>
      <c r="E110" s="245" t="inlineStr">
        <is>
          <t>08422106311820000 - REFORMA DE CENTROS E PRÉDIOS PARA ASSISTÊNCIA</t>
        </is>
      </c>
      <c r="F110" s="245" t="inlineStr">
        <is>
          <t xml:space="preserve">37100 - SECRETARIA MUNICIPAL DA MULHER,  ASSISTÊNCIA SOCIAL E DIREITOS HUMANOS </t>
        </is>
      </c>
      <c r="G110" s="245" t="inlineStr">
        <is>
          <t>02910265 - BIRD / DPL</t>
        </is>
      </c>
      <c r="H110" s="245" t="inlineStr">
        <is>
          <t>44905193 - Reformas, Benfeitorias Ou Melhoria</t>
        </is>
      </c>
      <c r="I110" s="245" t="inlineStr">
        <is>
          <t>3 - Global</t>
        </is>
      </c>
      <c r="J110" s="245" t="inlineStr">
        <is>
          <t>2.435,14</t>
        </is>
      </c>
      <c r="K110" s="245" t="inlineStr">
        <is>
          <t>DESTAQUE DE CREDITO, REFERENTE A OBRA DE REFORMA DO CRAS DA ALVORADA</t>
        </is>
      </c>
    </row>
    <row r="111" ht="75" customFormat="1" customHeight="1" s="222">
      <c r="A111" s="245" t="inlineStr">
        <is>
          <t>2015NE1585</t>
        </is>
      </c>
      <c r="B111" s="245" t="inlineStr">
        <is>
          <t>636883.370.001-53-COMPASSO CONSTRUÇÕES E REFORMAS PREDIAIS LTDA</t>
        </is>
      </c>
      <c r="C111" s="245" t="inlineStr">
        <is>
          <t>400091 - NCASP - Empenho de despesa</t>
        </is>
      </c>
      <c r="D111" s="245" t="inlineStr">
        <is>
          <t xml:space="preserve"> - </t>
        </is>
      </c>
      <c r="E111" s="245" t="inlineStr">
        <is>
          <t>08422106311820000 - REFORMA DE CENTROS E PRÉDIOS PARA ASSISTÊNCIA</t>
        </is>
      </c>
      <c r="F111" s="245" t="inlineStr">
        <is>
          <t xml:space="preserve">37100 - SECRETARIA MUNICIPAL DA MULHER,  ASSISTÊNCIA SOCIAL E DIREITOS HUMANOS </t>
        </is>
      </c>
      <c r="G111" s="245" t="inlineStr">
        <is>
          <t>01000000 - Recursos Ordinários</t>
        </is>
      </c>
      <c r="H111" s="245" t="inlineStr">
        <is>
          <t>44905193 - Reformas, Benfeitorias Ou Melhoria</t>
        </is>
      </c>
      <c r="I111" s="245" t="inlineStr">
        <is>
          <t>3 - Global</t>
        </is>
      </c>
      <c r="J111" s="245" t="inlineStr">
        <is>
          <t>12.386,16</t>
        </is>
      </c>
      <c r="K111" s="245" t="inlineStr">
        <is>
          <t>DESTAQUE DE CREDITO , REFERENTE A OBRA DE REFORMA DO CRAS DA ALVORADA</t>
        </is>
      </c>
    </row>
    <row r="112" ht="75" customFormat="1" customHeight="1" s="222">
      <c r="A112" s="245" t="inlineStr">
        <is>
          <t>2015NE555</t>
        </is>
      </c>
      <c r="B112" s="245" t="inlineStr">
        <is>
          <t>007218.640.001-00-H.B. ENGENHARIA LTDA</t>
        </is>
      </c>
      <c r="C112" s="245" t="inlineStr">
        <is>
          <t>400093 - NCASP - Anulacao do Empenho da despesa</t>
        </is>
      </c>
      <c r="D112" s="245" t="inlineStr">
        <is>
          <t xml:space="preserve"> - </t>
        </is>
      </c>
      <c r="E112" s="245" t="inlineStr">
        <is>
          <t>15451106110500000 - CONSTRUÇÃO OU AMPLIAÇÃO DE LOGRADOUROS PÚBLICOS</t>
        </is>
      </c>
      <c r="F112" s="245" t="inlineStr">
        <is>
          <t xml:space="preserve">27100 - SECRETARIA MUNICIPAL DE INFRAESTRUTURA           </t>
        </is>
      </c>
      <c r="G112" s="245" t="inlineStr">
        <is>
          <t>02910265 - BIRD / DPL</t>
        </is>
      </c>
      <c r="H112" s="245" t="inlineStr">
        <is>
          <t>44905101 - pREÉDIOS PÚBLICOS -UNIDADES ADMINISTRATIVAS</t>
        </is>
      </c>
      <c r="I112" s="245" t="inlineStr">
        <is>
          <t>3 - Global</t>
        </is>
      </c>
      <c r="J112" s="245" t="inlineStr">
        <is>
          <t>130.555,38</t>
        </is>
      </c>
      <c r="K112" s="245" t="inlineStr">
        <is>
          <t>ANULAÇÃO PARCIAL</t>
        </is>
      </c>
    </row>
    <row r="113" ht="75" customFormat="1" customHeight="1" s="222">
      <c r="A113" s="245" t="inlineStr">
        <is>
          <t>2015NE0396</t>
        </is>
      </c>
      <c r="B113" s="245" t="inlineStr">
        <is>
          <t>007218.640.001-00-H.B. ENGENHARIA LTDA</t>
        </is>
      </c>
      <c r="C113" s="245" t="inlineStr">
        <is>
          <t>400091 - NCASP - Empenho de despesa</t>
        </is>
      </c>
      <c r="D113" s="245" t="inlineStr">
        <is>
          <t xml:space="preserve"> - </t>
        </is>
      </c>
      <c r="E113" s="245" t="inlineStr">
        <is>
          <t>15451106110500000 - CONSTRUÇÃO OU AMPLIAÇÃO DE LOGRADOUROS PÚBLICOS</t>
        </is>
      </c>
      <c r="F113" s="245" t="inlineStr">
        <is>
          <t xml:space="preserve">27100 - SECRETARIA MUNICIPAL DE INFRAESTRUTURA           </t>
        </is>
      </c>
      <c r="G113" s="245" t="inlineStr">
        <is>
          <t>02910265 - BIRD / DPL</t>
        </is>
      </c>
      <c r="H113" s="245" t="inlineStr">
        <is>
          <t>44905101 - pREÉDIOS PÚBLICOS -UNIDADES ADMINISTRATIVAS</t>
        </is>
      </c>
      <c r="I113" s="245" t="inlineStr">
        <is>
          <t>3 - Global</t>
        </is>
      </c>
      <c r="J113" s="245" t="inlineStr">
        <is>
          <t>534.939,80</t>
        </is>
      </c>
      <c r="K113" s="245" t="inlineStr">
        <is>
          <t>GRUPO: 009 - OBRAS SUBGRUPO: 196 REFORMAS EM GERAL
REFORMA DO PRÉDIO DA JUNTA MILITAR
CLASSIFICAÇÃO: OUTRAS OBRAS</t>
        </is>
      </c>
    </row>
    <row r="114" ht="75" customFormat="1" customHeight="1" s="222">
      <c r="A114" s="245" t="inlineStr">
        <is>
          <t>2015NE1738</t>
        </is>
      </c>
      <c r="B114" s="245" t="inlineStr">
        <is>
          <t>007218.640.001-00-H.B. ENGENHARIA LTDA</t>
        </is>
      </c>
      <c r="C114" s="245" t="inlineStr">
        <is>
          <t>400091 - NCASP - Empenho de despesa</t>
        </is>
      </c>
      <c r="D114" s="245" t="inlineStr">
        <is>
          <t xml:space="preserve"> - </t>
        </is>
      </c>
      <c r="E114" s="245" t="inlineStr">
        <is>
          <t>15451106110500000 - CONSTRUÇÃO OU AMPLIAÇÃO DE LOGRADOUROS PÚBLICOS</t>
        </is>
      </c>
      <c r="F114" s="245" t="inlineStr">
        <is>
          <t xml:space="preserve">27100 - SECRETARIA MUNICIPAL DE INFRAESTRUTURA           </t>
        </is>
      </c>
      <c r="G114" s="245" t="inlineStr">
        <is>
          <t>01050000 - Comp. Fin. p/ Utiliz. Ou Exp. De Rec. Hid ou Minerais</t>
        </is>
      </c>
      <c r="H114" s="245" t="inlineStr">
        <is>
          <t>44905101 - pREÉDIOS PÚBLICOS -UNIDADES ADMINISTRATIVAS</t>
        </is>
      </c>
      <c r="I114" s="245" t="inlineStr">
        <is>
          <t>3 - Global</t>
        </is>
      </c>
      <c r="J114" s="245" t="inlineStr">
        <is>
          <t>137.034,01</t>
        </is>
      </c>
      <c r="K114" s="245" t="inlineStr">
        <is>
          <t>TERMOP ADITIVO
GRUPO: 009 - OBRAS SUBGRUPO: 196 REFORMAS EM GERAL
REFORMA DO PRÉDIO DA JUNTA MILITAR
CLASSIFICAÇÃO: OUTRAS OBRAS</t>
        </is>
      </c>
    </row>
    <row r="115" ht="75" customFormat="1" customHeight="1" s="222">
      <c r="A115" s="245" t="inlineStr">
        <is>
          <t>2015NE304</t>
        </is>
      </c>
      <c r="B115" s="245" t="inlineStr">
        <is>
          <t>078274.070.001-36-MCA CONSTRUTORA EIRELI</t>
        </is>
      </c>
      <c r="C115" s="245" t="inlineStr">
        <is>
          <t>400091 - NCASP - Empenho de despesa</t>
        </is>
      </c>
      <c r="D115" s="245" t="inlineStr">
        <is>
          <t xml:space="preserve"> - </t>
        </is>
      </c>
      <c r="E115" s="245" t="inlineStr">
        <is>
          <t>15453102230110000 - CONSTRUÇÃO E RECUPERAÇÃO DE TERMINAIS</t>
        </is>
      </c>
      <c r="F115" s="245" t="inlineStr">
        <is>
          <t>54200 - SUPERINTENDÊNCIA MUNICIPAL DE TRANSPORTES URBANOS</t>
        </is>
      </c>
      <c r="G115" s="245" t="inlineStr">
        <is>
          <t>01000000 - Recursos Ordinários</t>
        </is>
      </c>
      <c r="H115" s="245" t="inlineStr">
        <is>
          <t>44909201 - Despesas De Exercicios Anteriores</t>
        </is>
      </c>
      <c r="I115" s="245" t="inlineStr">
        <is>
          <t>1 - Ordinário</t>
        </is>
      </c>
      <c r="J115" s="245" t="inlineStr">
        <is>
          <t>872.154,58</t>
        </is>
      </c>
      <c r="K115" s="245" t="inlineStr">
        <is>
          <t>DEA - CARTAS</t>
        </is>
      </c>
    </row>
    <row r="116" ht="75" customFormat="1" customHeight="1" s="222">
      <c r="A116" s="245" t="inlineStr">
        <is>
          <t>2015NE305</t>
        </is>
      </c>
      <c r="B116" s="245" t="inlineStr">
        <is>
          <t>078274.070.001-36-MCA CONSTRUTORA EIRELI</t>
        </is>
      </c>
      <c r="C116" s="245" t="inlineStr">
        <is>
          <t>400091 - NCASP - Empenho de despesa</t>
        </is>
      </c>
      <c r="D116" s="245" t="inlineStr">
        <is>
          <t xml:space="preserve"> - </t>
        </is>
      </c>
      <c r="E116" s="245" t="inlineStr">
        <is>
          <t>15453102230110000 - CONSTRUÇÃO E RECUPERAÇÃO DE TERMINAIS</t>
        </is>
      </c>
      <c r="F116" s="245" t="inlineStr">
        <is>
          <t>54200 - SUPERINTENDÊNCIA MUNICIPAL DE TRANSPORTES URBANOS</t>
        </is>
      </c>
      <c r="G116" s="245" t="inlineStr">
        <is>
          <t>02910265 - BIRD / DPL</t>
        </is>
      </c>
      <c r="H116" s="245" t="inlineStr">
        <is>
          <t>44909201 - Despesas De Exercicios Anteriores</t>
        </is>
      </c>
      <c r="I116" s="245" t="inlineStr">
        <is>
          <t>1 - Ordinário</t>
        </is>
      </c>
      <c r="J116" s="245" t="inlineStr">
        <is>
          <t>1.808.752,80</t>
        </is>
      </c>
      <c r="K116" s="245" t="inlineStr">
        <is>
          <t>009-OBRAS - 013-OBRAS
DEA - RECONHECIMENTO DE DÍVIDA</t>
        </is>
      </c>
    </row>
    <row r="117" ht="75" customFormat="1" customHeight="1" s="222">
      <c r="A117" s="245" t="inlineStr">
        <is>
          <t>2015NE0415</t>
        </is>
      </c>
      <c r="B117" s="245" t="inlineStr">
        <is>
          <t>636883.370.001-53-COMPASSO CONSTRUÇÕES E REFORMAS PREDIAIS LTDA</t>
        </is>
      </c>
      <c r="C117" s="245" t="inlineStr">
        <is>
          <t>400091 - NCASP - Empenho de despesa</t>
        </is>
      </c>
      <c r="D117" s="245" t="inlineStr">
        <is>
          <t xml:space="preserve"> - </t>
        </is>
      </c>
      <c r="E117" s="245" t="inlineStr">
        <is>
          <t>27812100210690000 - REFORMA, CONSTRUÇÃO E AMPLIAÇÃO DAS INSTALAÇÕES DE ESPORTE E LAZER</t>
        </is>
      </c>
      <c r="F117" s="245" t="inlineStr">
        <is>
          <t>26100 - SECRETARIA MUNICIPAL DE JUVENTUDE, ESPORTE E LAZER</t>
        </is>
      </c>
      <c r="G117" s="245" t="inlineStr">
        <is>
          <t>02910265 - BIRD / DPL</t>
        </is>
      </c>
      <c r="H117" s="245" t="inlineStr">
        <is>
          <t>44903916 - Reformas e Adequações</t>
        </is>
      </c>
      <c r="I117" s="245" t="inlineStr">
        <is>
          <t>3 - Global</t>
        </is>
      </c>
      <c r="J117" s="245" t="inlineStr">
        <is>
          <t>271.742,60</t>
        </is>
      </c>
      <c r="K117" s="245" t="inlineStr">
        <is>
          <t xml:space="preserve">009 - OBRAS     196 - REFORMAS EM GERAL </t>
        </is>
      </c>
    </row>
    <row r="118" ht="75" customFormat="1" customHeight="1" s="222">
      <c r="A118" s="245" t="inlineStr">
        <is>
          <t>2015NE2010</t>
        </is>
      </c>
      <c r="B118" s="245" t="inlineStr">
        <is>
          <t>636883.370.001-53-COMPASSO CONSTRUÇÕES E REFORMAS PREDIAIS LTDA</t>
        </is>
      </c>
      <c r="C118" s="245" t="inlineStr">
        <is>
          <t>400093 - NCASP - Anulacao do Empenho da despesa</t>
        </is>
      </c>
      <c r="D118" s="245" t="inlineStr">
        <is>
          <t xml:space="preserve"> - </t>
        </is>
      </c>
      <c r="E118" s="245" t="inlineStr">
        <is>
          <t>27812100210690000 - REFORMA, CONSTRUÇÃO E AMPLIAÇÃO DAS INSTALAÇÕES DE ESPORTE E LAZER</t>
        </is>
      </c>
      <c r="F118" s="245" t="inlineStr">
        <is>
          <t>26100 - SECRETARIA MUNICIPAL DE JUVENTUDE, ESPORTE E LAZER</t>
        </is>
      </c>
      <c r="G118" s="245" t="inlineStr">
        <is>
          <t>02910265 - BIRD / DPL</t>
        </is>
      </c>
      <c r="H118" s="245" t="inlineStr">
        <is>
          <t>44903916 - Reformas e Adequações</t>
        </is>
      </c>
      <c r="I118" s="245" t="inlineStr">
        <is>
          <t>3 - Global</t>
        </is>
      </c>
      <c r="J118" s="245" t="inlineStr">
        <is>
          <t>9.401,13</t>
        </is>
      </c>
      <c r="K118" s="245" t="inlineStr">
        <is>
          <t>OBRAS - REFORMAS EM GERAL: CANCELAMENTO PARCIAL DA NOTA DE EMPENHO N° 00415/2015, DEVIDO O TERMINO DO EXERCÍCIO, CONFORME DECRETO N° 3.199, DE 23 DE OUTUBRO DE 2015, A FIM DE VIABILIZAR A APROVAÇÃO DAS CONTAS DO EXERCÍCIO FINANCEIRO DE 2015.</t>
        </is>
      </c>
    </row>
    <row r="119" ht="75" customFormat="1" customHeight="1" s="222">
      <c r="A119" s="245" t="inlineStr">
        <is>
          <t>2015NE1021</t>
        </is>
      </c>
      <c r="B119" s="245" t="inlineStr">
        <is>
          <t>636883.370.001-53-COMPASSO CONSTRUÇÕES E REFORMAS PREDIAIS LTDA</t>
        </is>
      </c>
      <c r="C119" s="245" t="inlineStr">
        <is>
          <t>400091 - NCASP - Empenho de despesa</t>
        </is>
      </c>
      <c r="D119" s="245" t="inlineStr">
        <is>
          <t xml:space="preserve"> - </t>
        </is>
      </c>
      <c r="E119" s="245" t="inlineStr">
        <is>
          <t>27812100210690000 - REFORMA, CONSTRUÇÃO E AMPLIAÇÃO DAS INSTALAÇÕES DE ESPORTE E LAZER</t>
        </is>
      </c>
      <c r="F119" s="245" t="inlineStr">
        <is>
          <t>26100 - SECRETARIA MUNICIPAL DE JUVENTUDE, ESPORTE E LAZER</t>
        </is>
      </c>
      <c r="G119" s="245" t="inlineStr">
        <is>
          <t>01000000 - Recursos Ordinários</t>
        </is>
      </c>
      <c r="H119" s="245" t="inlineStr">
        <is>
          <t>44903916 - Reformas e Adequações</t>
        </is>
      </c>
      <c r="I119" s="245" t="inlineStr">
        <is>
          <t>3 - Global</t>
        </is>
      </c>
      <c r="J119" s="245" t="inlineStr">
        <is>
          <t>156.919,44</t>
        </is>
      </c>
      <c r="K119" s="245" t="inlineStr">
        <is>
          <t xml:space="preserve">009 - OBRAS    196 - REFORMAS EM GERAL </t>
        </is>
      </c>
    </row>
    <row r="120" ht="75" customFormat="1" customHeight="1" s="222">
      <c r="A120" s="245" t="inlineStr">
        <is>
          <t>2015NE1237</t>
        </is>
      </c>
      <c r="B120" s="245" t="inlineStr">
        <is>
          <t>636883.370.001-53-COMPASSO CONSTRUÇÕES E REFORMAS PREDIAIS LTDA</t>
        </is>
      </c>
      <c r="C120" s="245" t="inlineStr">
        <is>
          <t>400091 - NCASP - Empenho de despesa</t>
        </is>
      </c>
      <c r="D120" s="245" t="inlineStr">
        <is>
          <t xml:space="preserve"> - </t>
        </is>
      </c>
      <c r="E120" s="245" t="inlineStr">
        <is>
          <t>04122400223580000 - CONTRATAÇÃO DE SERVIÇOS PARA MANUTENÇÃO FUNCIONAL</t>
        </is>
      </c>
      <c r="F120" s="245" t="inlineStr">
        <is>
          <t xml:space="preserve">15100 - CASA MILITAR                       </t>
        </is>
      </c>
      <c r="G120" s="245" t="inlineStr">
        <is>
          <t>01000000 - Recursos Ordinários</t>
        </is>
      </c>
      <c r="H120" s="245" t="inlineStr">
        <is>
          <t>44905101 - pREÉDIOS PÚBLICOS -UNIDADES ADMINISTRATIVAS</t>
        </is>
      </c>
      <c r="I120" s="245" t="inlineStr">
        <is>
          <t>3 - Global</t>
        </is>
      </c>
      <c r="J120" s="245" t="inlineStr">
        <is>
          <t>122.425,71</t>
        </is>
      </c>
      <c r="K120" s="245" t="inlineStr">
        <is>
          <t xml:space="preserve">GRUPO: 009  OBRAS  SUBGRUPO: 196 REFORMAS EM GERAL
REFORMA E ADEQUAÇÃO DA CASA MILITAR
OUTRAS OBRAS
</t>
        </is>
      </c>
    </row>
    <row r="121" ht="75" customFormat="1" customHeight="1" s="222">
      <c r="A121" s="245" t="inlineStr">
        <is>
          <t>2015NE2083</t>
        </is>
      </c>
      <c r="B121" s="245" t="inlineStr">
        <is>
          <t>636883.370.001-53-COMPASSO CONSTRUÇÕES E REFORMAS PREDIAIS LTDA</t>
        </is>
      </c>
      <c r="C121" s="245" t="inlineStr">
        <is>
          <t>400093 - NCASP - Anulacao do Empenho da despesa</t>
        </is>
      </c>
      <c r="D121" s="245" t="inlineStr">
        <is>
          <t xml:space="preserve"> - </t>
        </is>
      </c>
      <c r="E121" s="245" t="inlineStr">
        <is>
          <t>04122400223580000 - CONTRATAÇÃO DE SERVIÇOS PARA MANUTENÇÃO FUNCIONAL</t>
        </is>
      </c>
      <c r="F121" s="245" t="inlineStr">
        <is>
          <t xml:space="preserve">15100 - CASA MILITAR                       </t>
        </is>
      </c>
      <c r="G121" s="245" t="inlineStr">
        <is>
          <t>01000000 - Recursos Ordinários</t>
        </is>
      </c>
      <c r="H121" s="245" t="inlineStr">
        <is>
          <t>44905101 - pREÉDIOS PÚBLICOS -UNIDADES ADMINISTRATIVAS</t>
        </is>
      </c>
      <c r="I121" s="245" t="inlineStr">
        <is>
          <t>3 - Global</t>
        </is>
      </c>
      <c r="J121" s="245" t="inlineStr">
        <is>
          <t>117.322,57</t>
        </is>
      </c>
      <c r="K121" s="245" t="inlineStr">
        <is>
          <t>CANCELAMENTO PARCIAL DA NOTA DE EMPENHO N° 01237, DEVIDO O TERMINO DO EXERCÍCIO, CONFORME DECRETO N° 3.199, DE 23 DE OUTUBRO DE 2015, A FIM DE VIABILIZAR A APROVAÇÃO DAS CONTAS DO EXERCÍCIO FINANCEIRO DE 2015.</t>
        </is>
      </c>
    </row>
    <row r="122" ht="75" customFormat="1" customHeight="1" s="222">
      <c r="A122" s="245" t="inlineStr">
        <is>
          <t>2015NE1561</t>
        </is>
      </c>
      <c r="B122" s="245" t="inlineStr">
        <is>
          <t>636883.370.001-53-COMPASSO CONSTRUÇÕES E REFORMAS PREDIAIS LTDA</t>
        </is>
      </c>
      <c r="C122" s="245" t="inlineStr">
        <is>
          <t>400091 - NCASP - Empenho de despesa</t>
        </is>
      </c>
      <c r="D122" s="245" t="inlineStr">
        <is>
          <t xml:space="preserve"> - </t>
        </is>
      </c>
      <c r="E122" s="245" t="inlineStr">
        <is>
          <t>04122400223580000 - CONTRATAÇÃO DE SERVIÇOS PARA MANUTENÇÃO FUNCIONAL</t>
        </is>
      </c>
      <c r="F122" s="245" t="inlineStr">
        <is>
          <t xml:space="preserve">15100 - CASA MILITAR                       </t>
        </is>
      </c>
      <c r="G122" s="245" t="inlineStr">
        <is>
          <t>01000000 - Recursos Ordinários</t>
        </is>
      </c>
      <c r="H122" s="245" t="inlineStr">
        <is>
          <t>44905101 - pREÉDIOS PÚBLICOS -UNIDADES ADMINISTRATIVAS</t>
        </is>
      </c>
      <c r="I122" s="245" t="inlineStr">
        <is>
          <t>3 - Global</t>
        </is>
      </c>
      <c r="J122" s="245" t="inlineStr">
        <is>
          <t>127.773,49</t>
        </is>
      </c>
      <c r="K122" s="245" t="inlineStr">
        <is>
          <t xml:space="preserve">GRUPO: 009  OBRAS  SUBGRUPO: 196 REFORMAS EM GERAL
REFORMA E ADEQUAÇÃO DA CASA MILITAR
OUTRAS OBRAS
</t>
        </is>
      </c>
    </row>
    <row r="123" ht="75" customFormat="1" customHeight="1" s="222">
      <c r="A123" s="245" t="inlineStr">
        <is>
          <t>2015NE0422</t>
        </is>
      </c>
      <c r="B123" s="245" t="inlineStr">
        <is>
          <t>636883.370.001-53-COMPASSO CONSTRUÇÕES E REFORMAS PREDIAIS LTDA</t>
        </is>
      </c>
      <c r="C123" s="245" t="inlineStr">
        <is>
          <t>400091 - NCASP - Empenho de despesa</t>
        </is>
      </c>
      <c r="D123" s="245" t="inlineStr">
        <is>
          <t xml:space="preserve"> - </t>
        </is>
      </c>
      <c r="E123" s="245" t="inlineStr">
        <is>
          <t>27812100210690000 - REFORMA, CONSTRUÇÃO E AMPLIAÇÃO DAS INSTALAÇÕES DE ESPORTE E LAZER</t>
        </is>
      </c>
      <c r="F123" s="245" t="inlineStr">
        <is>
          <t>26100 - SECRETARIA MUNICIPAL DE JUVENTUDE, ESPORTE E LAZER</t>
        </is>
      </c>
      <c r="G123" s="245" t="inlineStr">
        <is>
          <t>02910265 - BIRD / DPL</t>
        </is>
      </c>
      <c r="H123" s="245" t="inlineStr">
        <is>
          <t>44909201 - Despesas De Exercicios Anteriores</t>
        </is>
      </c>
      <c r="I123" s="245" t="inlineStr">
        <is>
          <t>1 - Ordinário</t>
        </is>
      </c>
      <c r="J123" s="245" t="inlineStr">
        <is>
          <t>1.467.486,76</t>
        </is>
      </c>
      <c r="K123" s="245" t="inlineStr">
        <is>
          <t>DEA - CARTA</t>
        </is>
      </c>
    </row>
    <row r="124" ht="75" customFormat="1" customHeight="1" s="222">
      <c r="A124" s="245" t="inlineStr">
        <is>
          <t>2015NE0423</t>
        </is>
      </c>
      <c r="B124" s="245" t="inlineStr">
        <is>
          <t>636883.370.001-53-COMPASSO CONSTRUÇÕES E REFORMAS PREDIAIS LTDA</t>
        </is>
      </c>
      <c r="C124" s="245" t="inlineStr">
        <is>
          <t>400091 - NCASP - Empenho de despesa</t>
        </is>
      </c>
      <c r="D124" s="245" t="inlineStr">
        <is>
          <t xml:space="preserve"> - </t>
        </is>
      </c>
      <c r="E124" s="245" t="inlineStr">
        <is>
          <t>27812100210690000 - REFORMA, CONSTRUÇÃO E AMPLIAÇÃO DAS INSTALAÇÕES DE ESPORTE E LAZER</t>
        </is>
      </c>
      <c r="F124" s="245" t="inlineStr">
        <is>
          <t>26100 - SECRETARIA MUNICIPAL DE JUVENTUDE, ESPORTE E LAZER</t>
        </is>
      </c>
      <c r="G124" s="245" t="inlineStr">
        <is>
          <t>02910265 - BIRD / DPL</t>
        </is>
      </c>
      <c r="H124" s="245" t="inlineStr">
        <is>
          <t>44905193 - Reformas, Benfeitorias Ou Melhoria</t>
        </is>
      </c>
      <c r="I124" s="245" t="inlineStr">
        <is>
          <t>3 - Global</t>
        </is>
      </c>
      <c r="J124" s="245" t="inlineStr">
        <is>
          <t>45.922,03</t>
        </is>
      </c>
      <c r="K124" s="245" t="inlineStr">
        <is>
          <t>09--OBRAS - 013-OBRAS</t>
        </is>
      </c>
    </row>
    <row r="125" ht="75" customFormat="1" customHeight="1" s="222">
      <c r="A125" s="245" t="inlineStr">
        <is>
          <t>2015NE1196</t>
        </is>
      </c>
      <c r="B125" s="245" t="inlineStr">
        <is>
          <t>636883.370.001-53-COMPASSO CONSTRUÇÕES E REFORMAS PREDIAIS LTDA</t>
        </is>
      </c>
      <c r="C125" s="245" t="inlineStr">
        <is>
          <t>400093 - NCASP - Anulacao do Empenho da despesa</t>
        </is>
      </c>
      <c r="D125" s="245" t="inlineStr">
        <is>
          <t xml:space="preserve"> - </t>
        </is>
      </c>
      <c r="E125" s="245" t="inlineStr">
        <is>
          <t>27812100210690000 - REFORMA, CONSTRUÇÃO E AMPLIAÇÃO DAS INSTALAÇÕES DE ESPORTE E LAZER</t>
        </is>
      </c>
      <c r="F125" s="245" t="inlineStr">
        <is>
          <t>26100 - SECRETARIA MUNICIPAL DE JUVENTUDE, ESPORTE E LAZER</t>
        </is>
      </c>
      <c r="G125" s="245" t="inlineStr">
        <is>
          <t>02910265 - BIRD / DPL</t>
        </is>
      </c>
      <c r="H125" s="245" t="inlineStr">
        <is>
          <t>44905193 - Reformas, Benfeitorias Ou Melhoria</t>
        </is>
      </c>
      <c r="I125" s="245" t="inlineStr">
        <is>
          <t>3 - Global</t>
        </is>
      </c>
      <c r="J125" s="245" t="inlineStr">
        <is>
          <t>30.240,32</t>
        </is>
      </c>
      <c r="K125" s="245" t="inlineStr">
        <is>
          <t>Anulação parcial da Nota de Empenho nº 423/2015</t>
        </is>
      </c>
    </row>
    <row r="126" ht="75" customFormat="1" customHeight="1" s="222">
      <c r="A126" s="245" t="inlineStr">
        <is>
          <t>2015NE1217</t>
        </is>
      </c>
      <c r="B126" s="245" t="inlineStr">
        <is>
          <t>636883.370.001-53-COMPASSO CONSTRUÇÕES E REFORMAS PREDIAIS LTDA</t>
        </is>
      </c>
      <c r="C126" s="245" t="inlineStr">
        <is>
          <t>400091 - NCASP - Empenho de despesa</t>
        </is>
      </c>
      <c r="D126" s="245" t="inlineStr">
        <is>
          <t xml:space="preserve"> - </t>
        </is>
      </c>
      <c r="E126" s="245" t="inlineStr">
        <is>
          <t>27812100210690000 - REFORMA, CONSTRUÇÃO E AMPLIAÇÃO DAS INSTALAÇÕES DE ESPORTE E LAZER</t>
        </is>
      </c>
      <c r="F126" s="245" t="inlineStr">
        <is>
          <t>26100 - SECRETARIA MUNICIPAL DE JUVENTUDE, ESPORTE E LAZER</t>
        </is>
      </c>
      <c r="G126" s="245" t="inlineStr">
        <is>
          <t>01000000 - Recursos Ordinários</t>
        </is>
      </c>
      <c r="H126" s="245" t="inlineStr">
        <is>
          <t>44909251 - Despesas De Exercicios Anteriores - Obras e Instalações</t>
        </is>
      </c>
      <c r="I126" s="245" t="inlineStr">
        <is>
          <t>1 - Ordinário</t>
        </is>
      </c>
      <c r="J126" s="245" t="inlineStr">
        <is>
          <t>30.240,32</t>
        </is>
      </c>
      <c r="K126" s="245" t="inlineStr">
        <is>
          <t>DEA - MINI VILA OLIMPICA</t>
        </is>
      </c>
    </row>
    <row r="127" ht="75" customFormat="1" customHeight="1" s="222">
      <c r="A127" s="245" t="inlineStr">
        <is>
          <t>2015NE1256</t>
        </is>
      </c>
      <c r="B127" s="245" t="inlineStr">
        <is>
          <t>636883.370.001-53-COMPASSO CONSTRUÇÕES E REFORMAS PREDIAIS LTDA</t>
        </is>
      </c>
      <c r="C127" s="245" t="inlineStr">
        <is>
          <t>400091 - NCASP - Empenho de despesa</t>
        </is>
      </c>
      <c r="D127" s="245" t="inlineStr">
        <is>
          <t xml:space="preserve"> - </t>
        </is>
      </c>
      <c r="E127" s="245" t="inlineStr">
        <is>
          <t>27812100210690000 - REFORMA, CONSTRUÇÃO E AMPLIAÇÃO DAS INSTALAÇÕES DE ESPORTE E LAZER</t>
        </is>
      </c>
      <c r="F127" s="245" t="inlineStr">
        <is>
          <t>26100 - SECRETARIA MUNICIPAL DE JUVENTUDE, ESPORTE E LAZER</t>
        </is>
      </c>
      <c r="G127" s="245" t="inlineStr">
        <is>
          <t>01000000 - Recursos Ordinários</t>
        </is>
      </c>
      <c r="H127" s="245" t="inlineStr">
        <is>
          <t>44905193 - Reformas, Benfeitorias Ou Melhoria</t>
        </is>
      </c>
      <c r="I127" s="245" t="inlineStr">
        <is>
          <t>3 - Global</t>
        </is>
      </c>
      <c r="J127" s="245" t="inlineStr">
        <is>
          <t>376.535,90</t>
        </is>
      </c>
      <c r="K127" s="245" t="inlineStr">
        <is>
          <t>obras</t>
        </is>
      </c>
    </row>
    <row r="128" ht="75" customFormat="1" customHeight="1" s="222">
      <c r="A128" s="245" t="inlineStr">
        <is>
          <t>2015NE00698</t>
        </is>
      </c>
      <c r="B128" s="245" t="inlineStr">
        <is>
          <t>010577.270.001-78-LAGHI ENGENHARIA LTDA</t>
        </is>
      </c>
      <c r="C128" s="245" t="inlineStr">
        <is>
          <t>400091 - NCASP - Empenho de despesa</t>
        </is>
      </c>
      <c r="D128" s="245" t="inlineStr">
        <is>
          <t xml:space="preserve"> - </t>
        </is>
      </c>
      <c r="E128" s="245" t="inlineStr">
        <is>
          <t>15451106023980000 - CONSERVAÇÃO DO SISTEMA VIÁRIO E DEMAIS OBRAS COMPLEMENTARES DA ÁREA PERIFÉRICA DA CIDADE DE MANAUS</t>
        </is>
      </c>
      <c r="F128" s="245" t="inlineStr">
        <is>
          <t xml:space="preserve">27100 - SECRETARIA MUNICIPAL DE INFRAESTRUTURA           </t>
        </is>
      </c>
      <c r="G128" s="245" t="inlineStr">
        <is>
          <t>01000000 - Recursos Ordinários</t>
        </is>
      </c>
      <c r="H128" s="245" t="inlineStr">
        <is>
          <t>44909201 - Despesas De Exercicios Anteriores</t>
        </is>
      </c>
      <c r="I128" s="245" t="inlineStr">
        <is>
          <t>1 - Ordinário</t>
        </is>
      </c>
      <c r="J128" s="245" t="inlineStr">
        <is>
          <t>1.698.558,62</t>
        </is>
      </c>
      <c r="K128" s="245" t="inlineStr">
        <is>
          <t>DESPESAS DE EXERCÍCIOS ANTERIORES, RELACIONADO A ELABORAÇÃO DE PROJETOS DE ENGENHARIA DE INFRAESTRUTURA PARA AÇÕES DE REVITALIZAÇÃO URBANA DE BAIRROS.</t>
        </is>
      </c>
    </row>
    <row r="129" ht="75" customFormat="1" customHeight="1" s="222">
      <c r="A129" s="245" t="inlineStr">
        <is>
          <t>2015NE00758</t>
        </is>
      </c>
      <c r="B129" s="245" t="inlineStr">
        <is>
          <t>010577.270.001-78-LAGHI ENGENHARIA LTDA</t>
        </is>
      </c>
      <c r="C129" s="245" t="inlineStr">
        <is>
          <t>400091 - NCASP - Empenho de despesa</t>
        </is>
      </c>
      <c r="D129" s="245" t="inlineStr">
        <is>
          <t xml:space="preserve"> - </t>
        </is>
      </c>
      <c r="E129" s="245" t="inlineStr">
        <is>
          <t>15451106023980000 - CONSERVAÇÃO DO SISTEMA VIÁRIO E DEMAIS OBRAS COMPLEMENTARES DA ÁREA PERIFÉRICA DA CIDADE DE MANAUS</t>
        </is>
      </c>
      <c r="F129" s="245" t="inlineStr">
        <is>
          <t xml:space="preserve">27100 - SECRETARIA MUNICIPAL DE INFRAESTRUTURA           </t>
        </is>
      </c>
      <c r="G129" s="245" t="inlineStr">
        <is>
          <t>01000000 - Recursos Ordinários</t>
        </is>
      </c>
      <c r="H129" s="245" t="inlineStr">
        <is>
          <t>44909201 - Despesas De Exercicios Anteriores</t>
        </is>
      </c>
      <c r="I129" s="245" t="inlineStr">
        <is>
          <t>1 - Ordinário</t>
        </is>
      </c>
      <c r="J129" s="245" t="inlineStr">
        <is>
          <t>769.491,44</t>
        </is>
      </c>
      <c r="K129" s="245" t="inlineStr">
        <is>
          <t>DESPESAS DE EXERCÍCIOS ANTERIORES, RELACIONADO A ELABORAÇÃO DE PROJETOS DE ENGENHARIA DE INFRAESTRUTURA P/ AÇÕES DE REVITALIZAÇÃO URNANA DE MANAUS.</t>
        </is>
      </c>
    </row>
    <row r="130" ht="75" customFormat="1" customHeight="1" s="222">
      <c r="A130" s="245" t="inlineStr">
        <is>
          <t>2015NE231</t>
        </is>
      </c>
      <c r="B130" s="245" t="inlineStr">
        <is>
          <t>046180.960.001-07-J. NASSER ENGENHARIA LTDA</t>
        </is>
      </c>
      <c r="C130" s="245" t="inlineStr">
        <is>
          <t>400091 - NCASP - Empenho de despesa</t>
        </is>
      </c>
      <c r="D130" s="245" t="inlineStr">
        <is>
          <t xml:space="preserve"> - </t>
        </is>
      </c>
      <c r="E130" s="245" t="inlineStr">
        <is>
          <t>23334104711590000 - IMPLANTAÇÃO DE CENTROS DE COMÉRCIO POPULAR NA ZONA URBANA DO MUNICÍPIO DE MANAUS</t>
        </is>
      </c>
      <c r="F130" s="245" t="inlineStr">
        <is>
          <t>21900 - FUNDO MUNICIPAL DE FOMENTO À MICRO E PEQUENA EMPRESA</t>
        </is>
      </c>
      <c r="G130" s="245" t="inlineStr">
        <is>
          <t>06100000 - Arrec. Propria dos Fundos Administração Indireta(exc.Conv.) Exc.Anterior</t>
        </is>
      </c>
      <c r="H130" s="245" t="inlineStr">
        <is>
          <t>44905101 - pREÉDIOS PÚBLICOS -UNIDADES ADMINISTRATIVAS</t>
        </is>
      </c>
      <c r="I130" s="245" t="inlineStr">
        <is>
          <t>3 - Global</t>
        </is>
      </c>
      <c r="J130" s="245" t="inlineStr">
        <is>
          <t>10.792.984,55</t>
        </is>
      </c>
      <c r="K130" s="245" t="inlineStr">
        <is>
          <t>009-OBRAS - 013-OBRAS - CONSTRUÇÃO DO SHOPPING POPULAR T4</t>
        </is>
      </c>
    </row>
    <row r="131" ht="75" customFormat="1" customHeight="1" s="222">
      <c r="A131" s="245" t="inlineStr">
        <is>
          <t>2015NE244</t>
        </is>
      </c>
      <c r="B131" s="245" t="inlineStr">
        <is>
          <t>046180.960.001-07-J. NASSER ENGENHARIA LTDA</t>
        </is>
      </c>
      <c r="C131" s="245" t="inlineStr">
        <is>
          <t>400091 - NCASP - Empenho de despesa</t>
        </is>
      </c>
      <c r="D131" s="245" t="inlineStr">
        <is>
          <t xml:space="preserve"> - </t>
        </is>
      </c>
      <c r="E131" s="245" t="inlineStr">
        <is>
          <t>23334104711590000 - IMPLANTAÇÃO DE CENTROS DE COMÉRCIO POPULAR NA ZONA URBANA DO MUNICÍPIO DE MANAUS</t>
        </is>
      </c>
      <c r="F131" s="245" t="inlineStr">
        <is>
          <t>21900 - FUNDO MUNICIPAL DE FOMENTO À MICRO E PEQUENA EMPRESA</t>
        </is>
      </c>
      <c r="G131" s="245" t="inlineStr">
        <is>
          <t>02910265 - BIRD / DPL</t>
        </is>
      </c>
      <c r="H131" s="245" t="inlineStr">
        <is>
          <t>44905101 - pREÉDIOS PÚBLICOS -UNIDADES ADMINISTRATIVAS</t>
        </is>
      </c>
      <c r="I131" s="245" t="inlineStr">
        <is>
          <t>3 - Global</t>
        </is>
      </c>
      <c r="J131" s="245" t="inlineStr">
        <is>
          <t>19.324.117,17</t>
        </is>
      </c>
      <c r="K131" s="245" t="inlineStr">
        <is>
          <t>009-OBRAS - 013-OBRAS</t>
        </is>
      </c>
    </row>
    <row r="132" ht="75" customFormat="1" customHeight="1" s="222">
      <c r="A132" s="245" t="inlineStr">
        <is>
          <t>2015NE1787</t>
        </is>
      </c>
      <c r="B132" s="245" t="inlineStr">
        <is>
          <t>046180.960.001-07-J. NASSER ENGENHARIA LTDA</t>
        </is>
      </c>
      <c r="C132" s="245" t="inlineStr">
        <is>
          <t>400093 - NCASP - Anulacao do Empenho da despesa</t>
        </is>
      </c>
      <c r="D132" s="245" t="inlineStr">
        <is>
          <t xml:space="preserve"> - </t>
        </is>
      </c>
      <c r="E132" s="245" t="inlineStr">
        <is>
          <t>23334104711590000 - IMPLANTAÇÃO DE CENTROS DE COMÉRCIO POPULAR NA ZONA URBANA DO MUNICÍPIO DE MANAUS</t>
        </is>
      </c>
      <c r="F132" s="245" t="inlineStr">
        <is>
          <t>21900 - FUNDO MUNICIPAL DE FOMENTO À MICRO E PEQUENA EMPRESA</t>
        </is>
      </c>
      <c r="G132" s="245" t="inlineStr">
        <is>
          <t>02910265 - BIRD / DPL</t>
        </is>
      </c>
      <c r="H132" s="245" t="inlineStr">
        <is>
          <t>44905101 - pREÉDIOS PÚBLICOS -UNIDADES ADMINISTRATIVAS</t>
        </is>
      </c>
      <c r="I132" s="245" t="inlineStr">
        <is>
          <t>3 - Global</t>
        </is>
      </c>
      <c r="J132" s="245" t="inlineStr">
        <is>
          <t>5.159.128,64</t>
        </is>
      </c>
      <c r="K132" s="245" t="inlineStr">
        <is>
          <t>A CONSTRUÇÃO DO PRÉDIO DO SHOPPING POPULAR T-4, LOCALIZADO NA AV. CAMAPUÃ, S/N, NO BAIRRO DO JORGE TEIXEIRA.</t>
        </is>
      </c>
    </row>
    <row r="133" ht="75" customFormat="1" customHeight="1" s="222">
      <c r="A133" s="245" t="inlineStr">
        <is>
          <t>2015NE2205</t>
        </is>
      </c>
      <c r="B133" s="245" t="inlineStr">
        <is>
          <t>046180.960.001-07-J. NASSER ENGENHARIA LTDA</t>
        </is>
      </c>
      <c r="C133" s="245" t="inlineStr">
        <is>
          <t>400093 - NCASP - Anulacao do Empenho da despesa</t>
        </is>
      </c>
      <c r="D133" s="245" t="inlineStr">
        <is>
          <t xml:space="preserve"> - </t>
        </is>
      </c>
      <c r="E133" s="245" t="inlineStr">
        <is>
          <t>23334104711590000 - IMPLANTAÇÃO DE CENTROS DE COMÉRCIO POPULAR NA ZONA URBANA DO MUNICÍPIO DE MANAUS</t>
        </is>
      </c>
      <c r="F133" s="245" t="inlineStr">
        <is>
          <t>21900 - FUNDO MUNICIPAL DE FOMENTO À MICRO E PEQUENA EMPRESA</t>
        </is>
      </c>
      <c r="G133" s="245" t="inlineStr">
        <is>
          <t>02910265 - BIRD / DPL</t>
        </is>
      </c>
      <c r="H133" s="245" t="inlineStr">
        <is>
          <t>44905101 - pREÉDIOS PÚBLICOS -UNIDADES ADMINISTRATIVAS</t>
        </is>
      </c>
      <c r="I133" s="245" t="inlineStr">
        <is>
          <t>3 - Global</t>
        </is>
      </c>
      <c r="J133" s="245" t="inlineStr">
        <is>
          <t>3.779.198,24</t>
        </is>
      </c>
      <c r="K133" s="245" t="inlineStr">
        <is>
          <t>ANULAÇÃO PARCIAL DA NE N° 244</t>
        </is>
      </c>
    </row>
    <row r="134" ht="75" customFormat="1" customHeight="1" s="222">
      <c r="A134" s="245" t="inlineStr">
        <is>
          <t>2015NE2317</t>
        </is>
      </c>
      <c r="B134" s="245" t="inlineStr">
        <is>
          <t>046180.960.001-07-J. NASSER ENGENHARIA LTDA</t>
        </is>
      </c>
      <c r="C134" s="245" t="inlineStr">
        <is>
          <t>400093 - NCASP - Anulacao do Empenho da despesa</t>
        </is>
      </c>
      <c r="D134" s="245" t="inlineStr">
        <is>
          <t xml:space="preserve"> - </t>
        </is>
      </c>
      <c r="E134" s="245" t="inlineStr">
        <is>
          <t>23334104711590000 - IMPLANTAÇÃO DE CENTROS DE COMÉRCIO POPULAR NA ZONA URBANA DO MUNICÍPIO DE MANAUS</t>
        </is>
      </c>
      <c r="F134" s="245" t="inlineStr">
        <is>
          <t>21900 - FUNDO MUNICIPAL DE FOMENTO À MICRO E PEQUENA EMPRESA</t>
        </is>
      </c>
      <c r="G134" s="245" t="inlineStr">
        <is>
          <t>02910265 - BIRD / DPL</t>
        </is>
      </c>
      <c r="H134" s="245" t="inlineStr">
        <is>
          <t>44905101 - pREÉDIOS PÚBLICOS -UNIDADES ADMINISTRATIVAS</t>
        </is>
      </c>
      <c r="I134" s="245" t="inlineStr">
        <is>
          <t>3 - Global</t>
        </is>
      </c>
      <c r="J134" s="245" t="inlineStr">
        <is>
          <t>4.438.222,47</t>
        </is>
      </c>
      <c r="K134" s="245" t="inlineStr">
        <is>
          <t>Anulação parcial da nota de empenho nº 244/2015.</t>
        </is>
      </c>
    </row>
    <row r="135" ht="75" customFormat="1" customHeight="1" s="222">
      <c r="A135" s="245" t="inlineStr">
        <is>
          <t>2015NE1797</t>
        </is>
      </c>
      <c r="B135" s="245" t="inlineStr">
        <is>
          <t>046180.960.001-07-J. NASSER ENGENHARIA LTDA</t>
        </is>
      </c>
      <c r="C135" s="245" t="inlineStr">
        <is>
          <t>400091 - NCASP - Empenho de despesa</t>
        </is>
      </c>
      <c r="D135" s="245" t="inlineStr">
        <is>
          <t xml:space="preserve"> - </t>
        </is>
      </c>
      <c r="E135" s="245" t="inlineStr">
        <is>
          <t>23334104711590000 - IMPLANTAÇÃO DE CENTROS DE COMÉRCIO POPULAR NA ZONA URBANA DO MUNICÍPIO DE MANAUS</t>
        </is>
      </c>
      <c r="F135" s="245" t="inlineStr">
        <is>
          <t>21900 - FUNDO MUNICIPAL DE FOMENTO À MICRO E PEQUENA EMPRESA</t>
        </is>
      </c>
      <c r="G135" s="245" t="inlineStr">
        <is>
          <t>02100000 - Arrecadação Própria de Entidades e Fundos</t>
        </is>
      </c>
      <c r="H135" s="245" t="inlineStr">
        <is>
          <t>44905101 - pREÉDIOS PÚBLICOS -UNIDADES ADMINISTRATIVAS</t>
        </is>
      </c>
      <c r="I135" s="245" t="inlineStr">
        <is>
          <t>3 - Global</t>
        </is>
      </c>
      <c r="J135" s="245" t="inlineStr">
        <is>
          <t>3.440.000,00</t>
        </is>
      </c>
      <c r="K135" s="245" t="inlineStr">
        <is>
          <t xml:space="preserve">CONSTRUÇÃO DO PRÉDIO DO SHOPPING POPULAR T-4, LOCALIZADO NA AV. CAMAPUÃ, S/N, NO BAIRRO DO JORGE TEIXEIRA, CONCORRÊNCIA N° 025/2014-CML/PM. </t>
        </is>
      </c>
    </row>
    <row r="136" ht="75" customFormat="1" customHeight="1" s="222">
      <c r="A136" s="245" t="inlineStr">
        <is>
          <t>2015NE1798</t>
        </is>
      </c>
      <c r="B136" s="245" t="inlineStr">
        <is>
          <t>046180.960.001-07-J. NASSER ENGENHARIA LTDA</t>
        </is>
      </c>
      <c r="C136" s="245" t="inlineStr">
        <is>
          <t>400091 - NCASP - Empenho de despesa</t>
        </is>
      </c>
      <c r="D136" s="245" t="inlineStr">
        <is>
          <t xml:space="preserve"> - </t>
        </is>
      </c>
      <c r="E136" s="245" t="inlineStr">
        <is>
          <t>23334104711590000 - IMPLANTAÇÃO DE CENTROS DE COMÉRCIO POPULAR NA ZONA URBANA DO MUNICÍPIO DE MANAUS</t>
        </is>
      </c>
      <c r="F136" s="245" t="inlineStr">
        <is>
          <t>21900 - FUNDO MUNICIPAL DE FOMENTO À MICRO E PEQUENA EMPRESA</t>
        </is>
      </c>
      <c r="G136" s="245" t="inlineStr">
        <is>
          <t>02940000 - Rend. de Aplic. Fin.-Recur. Vinc. e de Recur. Próprios de Ent. e Fundos</t>
        </is>
      </c>
      <c r="H136" s="245" t="inlineStr">
        <is>
          <t>44905101 - pREÉDIOS PÚBLICOS -UNIDADES ADMINISTRATIVAS</t>
        </is>
      </c>
      <c r="I136" s="245" t="inlineStr">
        <is>
          <t>3 - Global</t>
        </is>
      </c>
      <c r="J136" s="245" t="inlineStr">
        <is>
          <t>560.000,00</t>
        </is>
      </c>
      <c r="K136" s="245" t="inlineStr">
        <is>
          <t xml:space="preserve">CONSTRUÇÃO DO PRÉDIO DO SHOPPING POPULAR T-4, LOCALIZADO NA AV. CAMAPUÃ, S/N, NO BAIRRO DO JORGE TEIXEIRA, CONCORRÊNCIA N° 025/2014-CML/PM. </t>
        </is>
      </c>
    </row>
    <row r="137" ht="75" customFormat="1" customHeight="1" s="222">
      <c r="A137" s="245" t="inlineStr">
        <is>
          <t>2015NE0563</t>
        </is>
      </c>
      <c r="B137" s="245" t="inlineStr">
        <is>
          <t>078274.070.001-36-MCA CONSTRUTORA EIRELI</t>
        </is>
      </c>
      <c r="C137" s="245" t="inlineStr">
        <is>
          <t>400091 - NCASP - Empenho de despesa</t>
        </is>
      </c>
      <c r="D137" s="245" t="inlineStr">
        <is>
          <t xml:space="preserve"> - </t>
        </is>
      </c>
      <c r="E137" s="245" t="inlineStr">
        <is>
          <t>15451106110880000 - REVITALIZAÇÃO DA PONTA NEGRA</t>
        </is>
      </c>
      <c r="F137" s="245" t="inlineStr">
        <is>
          <t xml:space="preserve">27100 - SECRETARIA MUNICIPAL DE INFRAESTRUTURA           </t>
        </is>
      </c>
      <c r="G137" s="245" t="inlineStr">
        <is>
          <t>02910264 - PRODETUR NACIONAL MANAUS/CAF</t>
        </is>
      </c>
      <c r="H137" s="245" t="inlineStr">
        <is>
          <t>44903995 - Servicos De Melhoria De Infraestrutura</t>
        </is>
      </c>
      <c r="I137" s="245" t="inlineStr">
        <is>
          <t>3 - Global</t>
        </is>
      </c>
      <c r="J137" s="245" t="inlineStr">
        <is>
          <t>2.204.879,28</t>
        </is>
      </c>
      <c r="K137" s="245" t="inlineStr">
        <is>
          <t>009-OBRAS  -  013-OBRAS</t>
        </is>
      </c>
    </row>
    <row r="138" ht="75" customFormat="1" customHeight="1" s="222">
      <c r="A138" s="245" t="inlineStr">
        <is>
          <t>2015NE1739</t>
        </is>
      </c>
      <c r="B138" s="245" t="inlineStr">
        <is>
          <t>078274.070.001-36-MCA CONSTRUTORA EIRELI</t>
        </is>
      </c>
      <c r="C138" s="245" t="inlineStr">
        <is>
          <t>400093 - NCASP - Anulacao do Empenho da despesa</t>
        </is>
      </c>
      <c r="D138" s="245" t="inlineStr">
        <is>
          <t xml:space="preserve"> - </t>
        </is>
      </c>
      <c r="E138" s="245" t="inlineStr">
        <is>
          <t>15451106110880000 - REVITALIZAÇÃO DA PONTA NEGRA</t>
        </is>
      </c>
      <c r="F138" s="245" t="inlineStr">
        <is>
          <t xml:space="preserve">27100 - SECRETARIA MUNICIPAL DE INFRAESTRUTURA           </t>
        </is>
      </c>
      <c r="G138" s="245" t="inlineStr">
        <is>
          <t>02910264 - PRODETUR NACIONAL MANAUS/CAF</t>
        </is>
      </c>
      <c r="H138" s="245" t="inlineStr">
        <is>
          <t>44903995 - Servicos De Melhoria De Infraestrutura</t>
        </is>
      </c>
      <c r="I138" s="245" t="inlineStr">
        <is>
          <t>3 - Global</t>
        </is>
      </c>
      <c r="J138" s="245" t="inlineStr">
        <is>
          <t>258.929,77</t>
        </is>
      </c>
      <c r="K138" s="245" t="inlineStr">
        <is>
          <t>ESTABILIZAÇÃO DE TALUDES DA PONTA NEGRA</t>
        </is>
      </c>
    </row>
    <row r="139" ht="75" customFormat="1" customHeight="1" s="222">
      <c r="A139" s="245" t="inlineStr">
        <is>
          <t>2015NE2179</t>
        </is>
      </c>
      <c r="B139" s="245" t="inlineStr">
        <is>
          <t>078274.070.001-36-MCA CONSTRUTORA EIRELI</t>
        </is>
      </c>
      <c r="C139" s="245" t="inlineStr">
        <is>
          <t>400093 - NCASP - Anulacao do Empenho da despesa</t>
        </is>
      </c>
      <c r="D139" s="245" t="inlineStr">
        <is>
          <t xml:space="preserve"> - </t>
        </is>
      </c>
      <c r="E139" s="245" t="inlineStr">
        <is>
          <t>15451106110880000 - REVITALIZAÇÃO DA PONTA NEGRA</t>
        </is>
      </c>
      <c r="F139" s="245" t="inlineStr">
        <is>
          <t xml:space="preserve">27100 - SECRETARIA MUNICIPAL DE INFRAESTRUTURA           </t>
        </is>
      </c>
      <c r="G139" s="245" t="inlineStr">
        <is>
          <t>02910264 - PRODETUR NACIONAL MANAUS/CAF</t>
        </is>
      </c>
      <c r="H139" s="245" t="inlineStr">
        <is>
          <t>44903995 - Servicos De Melhoria De Infraestrutura</t>
        </is>
      </c>
      <c r="I139" s="245" t="inlineStr">
        <is>
          <t>3 - Global</t>
        </is>
      </c>
      <c r="J139" s="245" t="inlineStr">
        <is>
          <t>830.141,52</t>
        </is>
      </c>
      <c r="K139" s="245" t="inlineStr">
        <is>
          <t>ANULAÇÃO PARCIAL DA NOTA DE EMPENHO Nº 563/2015, EM CUMPRIMENTO AO DECRETO Nº 3.199, DE 23 DE OUTUBRO DE 2015, QUE DEFINE PROCEDIMENTOS PARA O ENCERRAMENTO DA EXECUÇÃO ORÇAMENTÁRIA, FINANCEIRA E CONTÁBIL DO EXERCÍCIO 2015.</t>
        </is>
      </c>
    </row>
    <row r="140" ht="75" customFormat="1" customHeight="1" s="222">
      <c r="A140" s="245" t="inlineStr">
        <is>
          <t>2015NE0564</t>
        </is>
      </c>
      <c r="B140" s="245" t="inlineStr">
        <is>
          <t>078274.070.001-36-MCA CONSTRUTORA EIRELI</t>
        </is>
      </c>
      <c r="C140" s="245" t="inlineStr">
        <is>
          <t>400091 - NCASP - Empenho de despesa</t>
        </is>
      </c>
      <c r="D140" s="245" t="inlineStr">
        <is>
          <t xml:space="preserve"> - </t>
        </is>
      </c>
      <c r="E140" s="245" t="inlineStr">
        <is>
          <t>15451106110880000 - REVITALIZAÇÃO DA PONTA NEGRA</t>
        </is>
      </c>
      <c r="F140" s="245" t="inlineStr">
        <is>
          <t xml:space="preserve">27100 - SECRETARIA MUNICIPAL DE INFRAESTRUTURA           </t>
        </is>
      </c>
      <c r="G140" s="245" t="inlineStr">
        <is>
          <t>02910265 - BIRD / DPL</t>
        </is>
      </c>
      <c r="H140" s="245" t="inlineStr">
        <is>
          <t>44903995 - Servicos De Melhoria De Infraestrutura</t>
        </is>
      </c>
      <c r="I140" s="245" t="inlineStr">
        <is>
          <t>3 - Global</t>
        </is>
      </c>
      <c r="J140" s="245" t="inlineStr">
        <is>
          <t>153.238,50</t>
        </is>
      </c>
      <c r="K140" s="245" t="inlineStr">
        <is>
          <t>taludes</t>
        </is>
      </c>
    </row>
    <row r="141" ht="75" customFormat="1" customHeight="1" s="222">
      <c r="A141" s="245" t="inlineStr">
        <is>
          <t>2015NE2278</t>
        </is>
      </c>
      <c r="B141" s="245" t="inlineStr">
        <is>
          <t>078274.070.001-36-MCA CONSTRUTORA EIRELI</t>
        </is>
      </c>
      <c r="C141" s="245" t="inlineStr">
        <is>
          <t>400093 - NCASP - Anulacao do Empenho da despesa</t>
        </is>
      </c>
      <c r="D141" s="245" t="inlineStr">
        <is>
          <t xml:space="preserve"> - </t>
        </is>
      </c>
      <c r="E141" s="245" t="inlineStr">
        <is>
          <t>15451106110880000 - REVITALIZAÇÃO DA PONTA NEGRA</t>
        </is>
      </c>
      <c r="F141" s="245" t="inlineStr">
        <is>
          <t xml:space="preserve">27100 - SECRETARIA MUNICIPAL DE INFRAESTRUTURA           </t>
        </is>
      </c>
      <c r="G141" s="245" t="inlineStr">
        <is>
          <t>02910265 - BIRD / DPL</t>
        </is>
      </c>
      <c r="H141" s="245" t="inlineStr">
        <is>
          <t>44903995 - Servicos De Melhoria De Infraestrutura</t>
        </is>
      </c>
      <c r="I141" s="245" t="inlineStr">
        <is>
          <t>3 - Global</t>
        </is>
      </c>
      <c r="J141" s="245" t="inlineStr">
        <is>
          <t>99.826,84</t>
        </is>
      </c>
      <c r="K141" s="245" t="inlineStr">
        <is>
          <t>CANCELAMENTO TOTAL DA NOTA DE EMPENHO Nº 0564/2015, DEVIDO O TERMINO DO EXERCÍCIO, CONFORME DECRETO Nº 3.199, DE 23 DE OUTUBRO DE 2015, A FIM DE VIABILIZAR A APROVAÇÃO DAS CONTAS DO EXERCÍCIO FINANCEIRO DE 2015.</t>
        </is>
      </c>
    </row>
    <row r="142" ht="75" customFormat="1" customHeight="1" s="222">
      <c r="A142" s="245" t="inlineStr">
        <is>
          <t>2015NE2191</t>
        </is>
      </c>
      <c r="B142" s="245" t="inlineStr">
        <is>
          <t>078274.070.001-36-MCA CONSTRUTORA EIRELI</t>
        </is>
      </c>
      <c r="C142" s="245" t="inlineStr">
        <is>
          <t>400091 - NCASP - Empenho de despesa</t>
        </is>
      </c>
      <c r="D142" s="245" t="inlineStr">
        <is>
          <t xml:space="preserve"> - </t>
        </is>
      </c>
      <c r="E142" s="245" t="inlineStr">
        <is>
          <t>15451106110880000 - REVITALIZAÇÃO DA PONTA NEGRA</t>
        </is>
      </c>
      <c r="F142" s="245" t="inlineStr">
        <is>
          <t xml:space="preserve">27100 - SECRETARIA MUNICIPAL DE INFRAESTRUTURA           </t>
        </is>
      </c>
      <c r="G142" s="245" t="inlineStr">
        <is>
          <t>02910264 - PRODETUR NACIONAL MANAUS/CAF</t>
        </is>
      </c>
      <c r="H142" s="245" t="inlineStr">
        <is>
          <t>44903995 - Servicos De Melhoria De Infraestrutura</t>
        </is>
      </c>
      <c r="I142" s="245" t="inlineStr">
        <is>
          <t>3 - Global</t>
        </is>
      </c>
      <c r="J142" s="245" t="inlineStr">
        <is>
          <t>611.169,48</t>
        </is>
      </c>
      <c r="K142" s="245" t="inlineStr">
        <is>
          <t>ESTABILIZAÇÃO DE TALUDES NA ÁREA DE ABRANGÊNCIA DO PROJETO DE URBANIZAÇÃO E REVITALIZAÇÃO DA PONTA NEGRA".</t>
        </is>
      </c>
    </row>
  </sheetData>
  <autoFilter ref="A1:K142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luan.pinto</dc:creator>
  <dcterms:created xsi:type="dcterms:W3CDTF">2022-09-30T16:43:34Z</dcterms:created>
  <dcterms:modified xsi:type="dcterms:W3CDTF">2022-10-17T15:32:57Z</dcterms:modified>
  <cp:lastModifiedBy>luan.pinto</cp:lastModifiedBy>
</cp:coreProperties>
</file>