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741ABF36-0338-4239-B39E-56A81B3F11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Dados" sheetId="7" r:id="rId2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4" l="1"/>
  <c r="G15" i="4"/>
  <c r="G16" i="4"/>
  <c r="P7" i="4"/>
  <c r="P2" i="4"/>
  <c r="P1" i="4"/>
  <c r="P4" i="4"/>
  <c r="P3" i="4"/>
  <c r="N19" i="4" l="1"/>
  <c r="P5" i="4" l="1"/>
  <c r="O13" i="4" s="1"/>
  <c r="O9" i="4" s="1"/>
  <c r="F22" i="4" l="1"/>
  <c r="P13" i="4"/>
  <c r="P11" i="4" s="1"/>
  <c r="P12" i="4" s="1"/>
  <c r="G28" i="4"/>
  <c r="F33" i="4"/>
  <c r="G33" i="4" s="1"/>
  <c r="G18" i="4"/>
  <c r="G14" i="4"/>
  <c r="G17" i="4"/>
  <c r="P6" i="4" l="1"/>
  <c r="O10" i="4" s="1"/>
  <c r="O12" i="4" s="1"/>
  <c r="C22" i="4"/>
  <c r="G22" i="4"/>
  <c r="S11" i="4" l="1"/>
  <c r="S12" i="4"/>
  <c r="G19" i="4"/>
  <c r="G23" i="4" s="1"/>
  <c r="G24" i="4" s="1"/>
  <c r="F30" i="4" l="1"/>
  <c r="G30" i="4" s="1"/>
  <c r="F29" i="4"/>
  <c r="G29" i="4" s="1"/>
  <c r="F23" i="4"/>
  <c r="F31" i="4" s="1"/>
  <c r="G31" i="4" s="1"/>
  <c r="C23" i="4" l="1"/>
  <c r="F32" i="4"/>
  <c r="G32" i="4" s="1"/>
  <c r="G39" i="4" s="1"/>
  <c r="F39" i="4" l="1"/>
</calcChain>
</file>

<file path=xl/sharedStrings.xml><?xml version="1.0" encoding="utf-8"?>
<sst xmlns="http://schemas.openxmlformats.org/spreadsheetml/2006/main" count="70" uniqueCount="57">
  <si>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</si>
  <si>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</si>
  <si>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</si>
  <si>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</si>
  <si>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</si>
  <si>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</si>
  <si>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</si>
  <si>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</si>
  <si>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</si>
  <si>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</si>
  <si>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</si>
  <si>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</si>
  <si>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</si>
  <si>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</si>
  <si>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</si>
  <si>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</si>
  <si>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</si>
  <si>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</si>
  <si>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</si>
  <si>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</si>
  <si>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</si>
  <si>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</si>
  <si>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</si>
  <si>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</si>
  <si>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</si>
  <si>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</si>
  <si>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</si>
  <si>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</si>
  <si>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</si>
  <si>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</si>
  <si>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</si>
  <si>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</si>
  <si>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</si>
  <si>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CARGA TRIBUTÁRIA SOBRE O FATURAMENTO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</si>
  <si>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</si>
  <si>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</si>
  <si>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</si>
  <si>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</si>
  <si>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</si>
  <si>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</si>
  <si>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</si>
  <si>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</si>
  <si>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</si>
  <si>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</si>
  <si>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</si>
  <si>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</si>
  <si>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</si>
  <si>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</si>
  <si>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</si>
  <si>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Empresa: NOME EMPRESA LTDA</t>
  </si>
  <si>
    <t>CNPJ: 00.111.222/0001-03</t>
  </si>
  <si>
    <t>DESCRIÇÃO</t>
  </si>
  <si>
    <t>Receita com ST</t>
  </si>
  <si>
    <t>b</t>
  </si>
  <si>
    <t>ICMS Mensal</t>
  </si>
  <si>
    <t>Planejamento Tributário</t>
  </si>
  <si>
    <t>Receita sem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</si>
</sst>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3" fontId="0" fillId="0" borderId="0" xfId="0" applyNumberFormat="1"/>
    <xf numFmtId="9" fontId="0" fillId="0" borderId="5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10" fontId="7" fillId="0" borderId="5" xfId="2" applyNumberFormat="1" applyFont="1" applyBorder="1"/>
    <xf numFmtId="0" fontId="3" fillId="0" borderId="0" xfId="0" applyFont="1" applyAlignment="1">
      <alignment horizontal="center" vertical="center"/>
    </xf>
    <xf numFmtId="0" fontId="0" fillId="0" borderId="4" xfId="0" applyFont="1" applyBorder="1"/>
    <xf numFmtId="4" fontId="0" fillId="0" borderId="0" xfId="0" applyNumberFormat="1" applyFont="1" applyAlignment="1">
      <alignment horizontal="center"/>
    </xf>
    <xf numFmtId="0" fontId="0" fillId="0" borderId="5" xfId="0" applyFont="1" applyBorder="1"/>
    <xf numFmtId="10" fontId="3" fillId="0" borderId="0" xfId="2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0" fontId="3" fillId="3" borderId="0" xfId="2" applyNumberFormat="1" applyFont="1" applyFill="1" applyBorder="1" applyAlignment="1">
      <alignment horizontal="center" vertical="center"/>
    </xf>
    <xf numFmtId="10" fontId="1" fillId="0" borderId="0" xfId="2" applyNumberFormat="1" applyFont="1" applyFill="1" applyBorder="1" applyAlignment="1">
      <alignment horizontal="center" vertical="center"/>
    </xf>
    <xf numFmtId="10" fontId="3" fillId="3" borderId="7" xfId="0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3" fillId="4" borderId="2" xfId="2" applyNumberFormat="1" applyFont="1" applyFill="1" applyBorder="1" applyAlignment="1">
      <alignment horizontal="center" vertical="center"/>
    </xf>
    <xf numFmtId="10" fontId="3" fillId="5" borderId="7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57</xdr:row>
      <xdr:rowOff>158750</xdr:rowOff>
    </xdr:from>
    <xdr:to>
      <xdr:col>2</xdr:col>
      <xdr:colOff>482600</xdr:colOff>
      <xdr:row>59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59</xdr:row>
      <xdr:rowOff>0</xdr:rowOff>
    </xdr:from>
    <xdr:to>
      <xdr:col>2</xdr:col>
      <xdr:colOff>488950</xdr:colOff>
      <xdr:row>60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60</xdr:row>
      <xdr:rowOff>31750</xdr:rowOff>
    </xdr:from>
    <xdr:to>
      <xdr:col>2</xdr:col>
      <xdr:colOff>400050</xdr:colOff>
      <xdr:row>60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61</xdr:row>
      <xdr:rowOff>31750</xdr:rowOff>
    </xdr:from>
    <xdr:to>
      <xdr:col>2</xdr:col>
      <xdr:colOff>406400</xdr:colOff>
      <xdr:row>61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62</xdr:row>
      <xdr:rowOff>38100</xdr:rowOff>
    </xdr:from>
    <xdr:to>
      <xdr:col>2</xdr:col>
      <xdr:colOff>400050</xdr:colOff>
      <xdr:row>62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3"/>
  <sheetViews>
    <sheetView tabSelected="1" zoomScale="80" zoomScaleNormal="80" workbookViewId="0">
      <selection activeCell="B15" sqref="B15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31"/>
    <col min="10" max="10" width="15.5703125" bestFit="1" customWidth="1"/>
    <col min="11" max="11" width="8.7109375" style="40"/>
    <col min="12" max="12" width="11.85546875" bestFit="1" customWidth="1"/>
    <col min="13" max="13" width="2.85546875" style="40" bestFit="1" customWidth="1"/>
    <col min="14" max="14" width="19.140625" style="40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1" spans="1:19" x14ac:dyDescent="0.25">
      <c r="N1"/>
      <c r="O1" t="s">
        <v>40</v>
      </c>
      <c r="P1" s="55">
        <f>C35</f>
        <v>0.12</v>
      </c>
    </row>
    <row r="2" spans="1:19" x14ac:dyDescent="0.25">
      <c r="N2"/>
      <c r="O2" t="s">
        <v>41</v>
      </c>
      <c r="P2" s="55">
        <f>C36</f>
        <v>0.17</v>
      </c>
    </row>
    <row r="3" spans="1:19" x14ac:dyDescent="0.25">
      <c r="N3"/>
      <c r="O3" t="s">
        <v>4</v>
      </c>
      <c r="P3" s="56">
        <f>H30</f>
        <v>1.6500000000000001E-2</v>
      </c>
    </row>
    <row r="4" spans="1:19" x14ac:dyDescent="0.25">
      <c r="N4"/>
      <c r="O4" t="s">
        <v>5</v>
      </c>
      <c r="P4" s="56">
        <f>H29</f>
        <v>7.5999999999999998E-2</v>
      </c>
    </row>
    <row r="5" spans="1:19" x14ac:dyDescent="0.25">
      <c r="G5" s="31"/>
      <c r="N5"/>
      <c r="O5" t="s">
        <v>37</v>
      </c>
      <c r="P5" s="1">
        <f>F17</f>
        <v>1000</v>
      </c>
    </row>
    <row r="6" spans="1:19" x14ac:dyDescent="0.25">
      <c r="G6" s="31"/>
      <c r="N6"/>
      <c r="O6" t="s">
        <v>38</v>
      </c>
      <c r="P6" s="1">
        <f>F22</f>
        <v>40000</v>
      </c>
    </row>
    <row r="7" spans="1:19" x14ac:dyDescent="0.25">
      <c r="A7" s="33"/>
      <c r="B7" s="30" t="s">
        <v>49</v>
      </c>
      <c r="C7" s="72" t="s">
        <v>50</v>
      </c>
      <c r="D7" s="33"/>
      <c r="G7" s="31"/>
      <c r="H7" s="2"/>
      <c r="N7"/>
      <c r="O7" t="s">
        <v>39</v>
      </c>
      <c r="P7" s="1">
        <f>F14</f>
        <v>100000</v>
      </c>
    </row>
    <row r="8" spans="1:19" x14ac:dyDescent="0.25">
      <c r="G8" s="31"/>
      <c r="N8" s="57"/>
      <c r="O8" s="58" t="s">
        <v>35</v>
      </c>
      <c r="P8" s="59" t="s">
        <v>36</v>
      </c>
    </row>
    <row r="9" spans="1:19" x14ac:dyDescent="0.25">
      <c r="G9" s="31"/>
      <c r="N9" s="60" t="s">
        <v>42</v>
      </c>
      <c r="O9" s="53">
        <f>(P5-O13)</f>
        <v>880</v>
      </c>
      <c r="P9" s="61"/>
    </row>
    <row r="10" spans="1:19" ht="21" x14ac:dyDescent="0.35">
      <c r="B10" s="26" t="s">
        <v>55</v>
      </c>
      <c r="C10" t="s">
        <v>34</v>
      </c>
      <c r="G10" s="31"/>
      <c r="N10" s="60" t="s">
        <v>43</v>
      </c>
      <c r="O10" s="1">
        <f>P6</f>
        <v>40000</v>
      </c>
      <c r="P10" s="61"/>
    </row>
    <row r="11" spans="1:19" ht="15.75" thickBot="1" x14ac:dyDescent="0.3">
      <c r="G11" s="31"/>
      <c r="N11" s="60" t="s">
        <v>44</v>
      </c>
      <c r="P11" s="65">
        <f>(P7-P13)</f>
        <v>83000</v>
      </c>
      <c r="R11" s="69" t="s">
        <v>4</v>
      </c>
      <c r="S11" s="70">
        <f>(P12*P3)-(O12*P3)</f>
        <v>694.98</v>
      </c>
    </row>
    <row r="12" spans="1:19" ht="18.75" x14ac:dyDescent="0.3">
      <c r="B12" s="11" t="s">
        <v>33</v>
      </c>
      <c r="C12" s="29"/>
      <c r="D12" s="29"/>
      <c r="E12" s="29"/>
      <c r="F12" s="12"/>
      <c r="G12" s="79"/>
      <c r="H12" s="13"/>
      <c r="N12" s="66" t="s">
        <v>46</v>
      </c>
      <c r="O12" s="67">
        <f>SUM(O9:O11)</f>
        <v>40880</v>
      </c>
      <c r="P12" s="68">
        <f>SUM(P11)</f>
        <v>83000</v>
      </c>
      <c r="R12" s="69" t="s">
        <v>5</v>
      </c>
      <c r="S12" s="70">
        <f>(P12*P4)-(O12*P4)</f>
        <v>3201.12</v>
      </c>
    </row>
    <row r="13" spans="1:19" x14ac:dyDescent="0.25">
      <c r="B13" s="14"/>
      <c r="F13" s="15" t="s">
        <v>10</v>
      </c>
      <c r="G13" s="74" t="s">
        <v>11</v>
      </c>
      <c r="H13" s="16" t="s">
        <v>27</v>
      </c>
      <c r="N13" s="62" t="s">
        <v>45</v>
      </c>
      <c r="O13" s="63">
        <f>P5*P1</f>
        <v>120</v>
      </c>
      <c r="P13" s="64">
        <f>P7*P2</f>
        <v>17000</v>
      </c>
    </row>
    <row r="14" spans="1:19" x14ac:dyDescent="0.25">
      <c r="B14" s="9" t="s">
        <v>19</v>
      </c>
      <c r="F14" s="38">
        <v>100000</v>
      </c>
      <c r="G14" s="80">
        <f>F14/$F$14</f>
        <v>1</v>
      </c>
      <c r="H14" s="16">
        <v>5</v>
      </c>
      <c r="J14" s="32"/>
    </row>
    <row r="15" spans="1:19" x14ac:dyDescent="0.25">
      <c r="B15" s="9" t="s">
        <v>56</v>
      </c>
      <c r="F15" s="38">
        <v>3000</v>
      </c>
      <c r="G15" s="80">
        <f t="shared" ref="G15:G16" si="0">F15/$F$14</f>
        <v>0.03</v>
      </c>
      <c r="H15" s="16">
        <v>1</v>
      </c>
      <c r="J15" s="32"/>
    </row>
    <row r="16" spans="1:19" x14ac:dyDescent="0.25">
      <c r="B16" s="9" t="s">
        <v>52</v>
      </c>
      <c r="F16" s="38">
        <v>4000</v>
      </c>
      <c r="G16" s="80">
        <f t="shared" si="0"/>
        <v>0.04</v>
      </c>
      <c r="H16" s="16">
        <v>2</v>
      </c>
      <c r="J16" s="32"/>
    </row>
    <row r="17" spans="2:16" x14ac:dyDescent="0.25">
      <c r="B17" s="9" t="s">
        <v>0</v>
      </c>
      <c r="F17" s="38">
        <v>1000</v>
      </c>
      <c r="G17" s="80">
        <f>F17/$F$14</f>
        <v>0.01</v>
      </c>
      <c r="H17" s="16">
        <v>5</v>
      </c>
      <c r="J17" s="32"/>
    </row>
    <row r="18" spans="2:16" x14ac:dyDescent="0.25">
      <c r="B18" s="9" t="s">
        <v>28</v>
      </c>
      <c r="F18" s="38">
        <v>2000</v>
      </c>
      <c r="G18" s="80">
        <f>F18/$F$14</f>
        <v>0.02</v>
      </c>
      <c r="H18" s="16">
        <v>14</v>
      </c>
    </row>
    <row r="19" spans="2:16" x14ac:dyDescent="0.25">
      <c r="B19" s="17" t="s">
        <v>20</v>
      </c>
      <c r="C19" s="28"/>
      <c r="D19" s="28"/>
      <c r="E19" s="28"/>
      <c r="F19" s="41"/>
      <c r="G19" s="81">
        <f>SUM(G20:G20)</f>
        <v>0</v>
      </c>
      <c r="H19" s="18"/>
      <c r="K19" s="52"/>
      <c r="L19" s="38"/>
      <c r="M19" s="52"/>
      <c r="N19" s="52">
        <f>+K19*L19</f>
        <v>0</v>
      </c>
    </row>
    <row r="20" spans="2:16" x14ac:dyDescent="0.25">
      <c r="B20" s="75" t="s">
        <v>54</v>
      </c>
      <c r="F20" s="76"/>
      <c r="G20" s="82"/>
      <c r="H20" s="77"/>
    </row>
    <row r="21" spans="2:16" x14ac:dyDescent="0.25">
      <c r="B21" s="17" t="s">
        <v>23</v>
      </c>
      <c r="C21" s="28"/>
      <c r="D21" s="28"/>
      <c r="E21" s="28"/>
      <c r="F21" s="41"/>
      <c r="G21" s="81"/>
      <c r="H21" s="18"/>
    </row>
    <row r="22" spans="2:16" x14ac:dyDescent="0.25">
      <c r="B22" s="9" t="s">
        <v>21</v>
      </c>
      <c r="C22" s="39">
        <f>F22/16</f>
        <v>2500</v>
      </c>
      <c r="D22" s="40" t="s">
        <v>26</v>
      </c>
      <c r="F22" s="38">
        <f>H22*F14</f>
        <v>40000</v>
      </c>
      <c r="G22" s="80">
        <f>F22/F14</f>
        <v>0.4</v>
      </c>
      <c r="H22" s="54">
        <v>0.4</v>
      </c>
    </row>
    <row r="23" spans="2:16" x14ac:dyDescent="0.25">
      <c r="B23" s="9" t="s">
        <v>22</v>
      </c>
      <c r="C23" s="39">
        <f>F23/16</f>
        <v>3562.4999999999995</v>
      </c>
      <c r="D23" s="40" t="s">
        <v>26</v>
      </c>
      <c r="F23" s="38">
        <f>G23*F14</f>
        <v>56999.999999999993</v>
      </c>
      <c r="G23" s="80">
        <f>(100%-SUM(G17:G18,G19,G22))</f>
        <v>0.56999999999999995</v>
      </c>
      <c r="H23" s="10"/>
    </row>
    <row r="24" spans="2:16" ht="15.75" thickBot="1" x14ac:dyDescent="0.3">
      <c r="B24" s="19" t="s">
        <v>24</v>
      </c>
      <c r="C24" s="20"/>
      <c r="D24" s="20"/>
      <c r="E24" s="20"/>
      <c r="F24" s="42"/>
      <c r="G24" s="83">
        <f>100% - SUM(G20:G20,G22:G23)</f>
        <v>3.0000000000000027E-2</v>
      </c>
      <c r="H24" s="21"/>
    </row>
    <row r="25" spans="2:16" ht="15.75" thickBot="1" x14ac:dyDescent="0.3">
      <c r="F25" s="1"/>
      <c r="G25" s="84"/>
    </row>
    <row r="26" spans="2:16" x14ac:dyDescent="0.25">
      <c r="B26" s="6" t="s">
        <v>9</v>
      </c>
      <c r="C26" s="27"/>
      <c r="D26" s="27"/>
      <c r="E26" s="27"/>
      <c r="F26" s="7"/>
      <c r="G26" s="85"/>
      <c r="H26" s="8"/>
    </row>
    <row r="27" spans="2:16" x14ac:dyDescent="0.25">
      <c r="B27" s="9"/>
      <c r="F27" s="1"/>
      <c r="G27" s="78" t="s">
        <v>11</v>
      </c>
      <c r="H27" s="10"/>
    </row>
    <row r="28" spans="2:16" x14ac:dyDescent="0.25">
      <c r="B28" s="9" t="s">
        <v>25</v>
      </c>
      <c r="F28" s="38">
        <f>$F$14*H28</f>
        <v>1617.9207781519399</v>
      </c>
      <c r="G28" s="80">
        <f>F28/F14</f>
        <v>1.6179207781519399E-2</v>
      </c>
      <c r="H28" s="73">
        <v>1.6179207781519399E-2</v>
      </c>
      <c r="L28" s="37"/>
      <c r="O28" s="71"/>
      <c r="P28" s="71"/>
    </row>
    <row r="29" spans="2:16" x14ac:dyDescent="0.25">
      <c r="B29" s="9" t="s">
        <v>31</v>
      </c>
      <c r="F29" s="38">
        <f>S12</f>
        <v>3201.12</v>
      </c>
      <c r="G29" s="80">
        <f>F29/$F$14</f>
        <v>3.2011199999999997E-2</v>
      </c>
      <c r="H29" s="73">
        <v>7.5999999999999998E-2</v>
      </c>
      <c r="L29" s="3"/>
      <c r="O29" s="71"/>
      <c r="P29" s="71"/>
    </row>
    <row r="30" spans="2:16" x14ac:dyDescent="0.25">
      <c r="B30" s="9" t="s">
        <v>32</v>
      </c>
      <c r="F30" s="38">
        <f>S11</f>
        <v>694.98</v>
      </c>
      <c r="G30" s="80">
        <f t="shared" ref="G30:G32" si="1">F30/$F$14</f>
        <v>6.9497999999999999E-3</v>
      </c>
      <c r="H30" s="73">
        <v>1.6500000000000001E-2</v>
      </c>
      <c r="O30" s="71"/>
      <c r="P30" s="71"/>
    </row>
    <row r="31" spans="2:16" x14ac:dyDescent="0.25">
      <c r="B31" s="9" t="s">
        <v>29</v>
      </c>
      <c r="F31" s="38">
        <f>IF(F23&gt;0,F23*H31,0)</f>
        <v>8549.9999999999982</v>
      </c>
      <c r="G31" s="80">
        <f t="shared" si="1"/>
        <v>8.5499999999999979E-2</v>
      </c>
      <c r="H31" s="73">
        <v>0.15</v>
      </c>
      <c r="O31" s="71"/>
      <c r="P31" s="71"/>
    </row>
    <row r="32" spans="2:16" x14ac:dyDescent="0.25">
      <c r="B32" s="9" t="s">
        <v>30</v>
      </c>
      <c r="F32" s="38">
        <f>IF(F23&gt;0,F23*H32,0)</f>
        <v>5129.9999999999991</v>
      </c>
      <c r="G32" s="80">
        <f t="shared" si="1"/>
        <v>5.1299999999999991E-2</v>
      </c>
      <c r="H32" s="73">
        <v>0.09</v>
      </c>
      <c r="O32" s="71"/>
      <c r="P32" s="71"/>
    </row>
    <row r="33" spans="2:10" x14ac:dyDescent="0.25">
      <c r="B33" s="9" t="s">
        <v>2</v>
      </c>
      <c r="F33" s="38">
        <f>+(H33*F14)-(F17*12%)</f>
        <v>11880</v>
      </c>
      <c r="G33" s="80">
        <f>F33/$F$14</f>
        <v>0.1188</v>
      </c>
      <c r="H33" s="73">
        <v>0.12</v>
      </c>
      <c r="J33" s="4"/>
    </row>
    <row r="34" spans="2:10" x14ac:dyDescent="0.25">
      <c r="B34" s="9"/>
      <c r="F34" s="1"/>
      <c r="G34" s="80"/>
      <c r="H34" s="10"/>
      <c r="J34" s="4" t="s">
        <v>53</v>
      </c>
    </row>
    <row r="35" spans="2:10" x14ac:dyDescent="0.25">
      <c r="B35" s="9" t="s">
        <v>47</v>
      </c>
      <c r="C35" s="55">
        <v>0.12</v>
      </c>
      <c r="F35" s="1"/>
      <c r="G35" s="80"/>
      <c r="H35" s="10"/>
    </row>
    <row r="36" spans="2:10" x14ac:dyDescent="0.25">
      <c r="B36" s="9" t="s">
        <v>48</v>
      </c>
      <c r="C36" s="55">
        <v>0.17</v>
      </c>
      <c r="F36" s="1"/>
      <c r="G36" s="80"/>
      <c r="H36" s="10"/>
    </row>
    <row r="37" spans="2:10" x14ac:dyDescent="0.25">
      <c r="B37" s="9"/>
      <c r="F37" s="1"/>
      <c r="G37" s="80"/>
      <c r="H37" s="10"/>
    </row>
    <row r="38" spans="2:10" x14ac:dyDescent="0.25">
      <c r="B38" s="9"/>
      <c r="F38" s="1"/>
      <c r="G38" s="80"/>
      <c r="H38" s="10"/>
    </row>
    <row r="39" spans="2:10" ht="15.75" thickBot="1" x14ac:dyDescent="0.3">
      <c r="B39" s="34" t="s">
        <v>8</v>
      </c>
      <c r="C39" s="35"/>
      <c r="D39" s="35"/>
      <c r="E39" s="35"/>
      <c r="F39" s="51">
        <f>SUM(F27:F38)</f>
        <v>31074.020778151938</v>
      </c>
      <c r="G39" s="86">
        <f>G28+G31+G32+G33+G29+G30+G34</f>
        <v>0.3107402077815194</v>
      </c>
      <c r="H39" s="36"/>
    </row>
    <row r="40" spans="2:10" ht="15.75" thickBot="1" x14ac:dyDescent="0.3">
      <c r="B40" s="43"/>
      <c r="C40" s="43"/>
      <c r="D40" s="43"/>
      <c r="E40" s="43"/>
      <c r="F40" s="44"/>
      <c r="G40" s="45"/>
      <c r="H40" s="43"/>
    </row>
    <row r="41" spans="2:10" x14ac:dyDescent="0.25">
      <c r="B41" s="46" t="s">
        <v>16</v>
      </c>
      <c r="C41" s="47"/>
      <c r="D41" s="47"/>
      <c r="E41" s="47"/>
      <c r="F41" s="48"/>
      <c r="G41" s="49"/>
      <c r="H41" s="50"/>
    </row>
    <row r="42" spans="2:10" x14ac:dyDescent="0.25">
      <c r="B42" s="9" t="s">
        <v>12</v>
      </c>
      <c r="G42" s="1" t="s">
        <v>13</v>
      </c>
      <c r="H42" s="10"/>
    </row>
    <row r="43" spans="2:10" x14ac:dyDescent="0.25">
      <c r="B43" s="9" t="s">
        <v>2</v>
      </c>
      <c r="G43" s="1" t="s">
        <v>13</v>
      </c>
      <c r="H43" s="10"/>
    </row>
    <row r="44" spans="2:10" x14ac:dyDescent="0.25">
      <c r="B44" s="9" t="s">
        <v>17</v>
      </c>
      <c r="G44" s="1" t="s">
        <v>14</v>
      </c>
      <c r="H44" s="10"/>
    </row>
    <row r="45" spans="2:10" x14ac:dyDescent="0.25">
      <c r="B45" s="9" t="s">
        <v>18</v>
      </c>
      <c r="G45" s="1" t="s">
        <v>14</v>
      </c>
      <c r="H45" s="10"/>
    </row>
    <row r="46" spans="2:10" x14ac:dyDescent="0.25">
      <c r="B46" s="9" t="s">
        <v>4</v>
      </c>
      <c r="G46" s="1" t="s">
        <v>14</v>
      </c>
      <c r="H46" s="10"/>
    </row>
    <row r="47" spans="2:10" ht="15.75" thickBot="1" x14ac:dyDescent="0.3">
      <c r="B47" s="22" t="s">
        <v>15</v>
      </c>
      <c r="C47" s="23"/>
      <c r="D47" s="23"/>
      <c r="E47" s="23"/>
      <c r="F47" s="23"/>
      <c r="G47" s="24" t="s">
        <v>14</v>
      </c>
      <c r="H47" s="25"/>
    </row>
    <row r="49" spans="2:4" x14ac:dyDescent="0.25">
      <c r="C49" s="1"/>
      <c r="D49" s="4"/>
    </row>
    <row r="50" spans="2:4" x14ac:dyDescent="0.25">
      <c r="C50" s="1"/>
      <c r="D50" s="4"/>
    </row>
    <row r="51" spans="2:4" x14ac:dyDescent="0.25">
      <c r="C51" s="1"/>
      <c r="D51" s="4"/>
    </row>
    <row r="52" spans="2:4" x14ac:dyDescent="0.25">
      <c r="C52" s="1"/>
      <c r="D52" s="4"/>
    </row>
    <row r="57" spans="2:4" x14ac:dyDescent="0.25">
      <c r="B57" s="87" t="s">
        <v>7</v>
      </c>
      <c r="C57" s="87"/>
    </row>
    <row r="58" spans="2:4" ht="11.45" customHeight="1" x14ac:dyDescent="0.25">
      <c r="B58" t="s">
        <v>6</v>
      </c>
    </row>
    <row r="59" spans="2:4" ht="18.95" customHeight="1" x14ac:dyDescent="0.25">
      <c r="B59" t="s">
        <v>1</v>
      </c>
      <c r="C59" s="5"/>
    </row>
    <row r="60" spans="2:4" ht="17.45" customHeight="1" x14ac:dyDescent="0.25">
      <c r="B60" t="s">
        <v>2</v>
      </c>
    </row>
    <row r="61" spans="2:4" ht="21.95" customHeight="1" x14ac:dyDescent="0.25">
      <c r="B61" t="s">
        <v>3</v>
      </c>
    </row>
    <row r="62" spans="2:4" ht="21" customHeight="1" x14ac:dyDescent="0.25">
      <c r="B62" t="s">
        <v>4</v>
      </c>
    </row>
    <row r="63" spans="2:4" ht="21.6" customHeight="1" x14ac:dyDescent="0.25">
      <c r="B63" t="s">
        <v>5</v>
      </c>
    </row>
  </sheetData>
  <mergeCells count="1">
    <mergeCell ref="B57:C57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workbookViewId="0">
      <selection activeCell="K26" sqref="K26"/>
    </sheetView>
  </sheetViews>
  <sheetFormatPr defaultRowHeight="15" x14ac:dyDescent="0.25"/>
  <cols>
    <col min="1" max="1" width="30.28515625" style="31" customWidth="1"/>
  </cols>
  <sheetData>
    <row r="1" spans="1:1" s="74" customFormat="1" x14ac:dyDescent="0.25">
      <c r="A1" s="74" t="s">
        <v>51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Dados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2024-08-12T15:48:07Z</dcterms:modified>
</cp:coreProperties>
</file>