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11D44A26-CC3E-4EC2-9E73-0DACF2DF70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Dados" sheetId="7" r:id="rId2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P7" i="4"/>
  <c r="F30" i="4"/>
  <c r="P2" i="4"/>
  <c r="P1" i="4"/>
  <c r="P4" i="4"/>
  <c r="P3" i="4"/>
  <c r="N20" i="4" l="1"/>
  <c r="N21" i="4" l="1"/>
  <c r="P5" i="4" l="1"/>
  <c r="O13" i="4" s="1"/>
  <c r="O9" i="4" s="1"/>
  <c r="F24" i="4" l="1"/>
  <c r="P13" i="4"/>
  <c r="P11" i="4" s="1"/>
  <c r="P12" i="4" s="1"/>
  <c r="G30" i="4"/>
  <c r="F35" i="4"/>
  <c r="G35" i="4" s="1"/>
  <c r="G18" i="4"/>
  <c r="G14" i="4"/>
  <c r="G17" i="4"/>
  <c r="P6" i="4" l="1"/>
  <c r="O10" i="4" s="1"/>
  <c r="O12" i="4" s="1"/>
  <c r="C24" i="4"/>
  <c r="G24" i="4"/>
  <c r="G21" i="4"/>
  <c r="S11" i="4" l="1"/>
  <c r="F32" i="4" s="1"/>
  <c r="G32" i="4" s="1"/>
  <c r="S12" i="4"/>
  <c r="F31" i="4" s="1"/>
  <c r="G31" i="4" s="1"/>
  <c r="G20" i="4"/>
  <c r="G25" i="4" s="1"/>
  <c r="G26" i="4" s="1"/>
  <c r="F25" i="4" l="1"/>
  <c r="C25" i="4"/>
  <c r="F33" i="4"/>
  <c r="G33" i="4" s="1"/>
  <c r="F34" i="4"/>
  <c r="G34" i="4" s="1"/>
  <c r="G41" i="4" l="1"/>
  <c r="F41" i="4"/>
</calcChain>
</file>

<file path=xl/sharedStrings.xml><?xml version="1.0" encoding="utf-8"?>
<sst xmlns="http://schemas.openxmlformats.org/spreadsheetml/2006/main" count="70" uniqueCount="56">
  <si>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</si>
  <si>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</si>
  <si>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</si>
  <si>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</si>
  <si>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</si>
  <si>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</si>
  <si>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</si>
  <si>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</si>
  <si>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</si>
  <si>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</si>
  <si>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</si>
  <si>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</si>
  <si>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</si>
  <si>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</si>
  <si>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</si>
  <si>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</si>
  <si>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</si>
  <si>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</si>
  <si>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</si>
  <si>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</si>
  <si>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</si>
  <si>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</si>
  <si>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</si>
  <si>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</si>
  <si>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</si>
  <si>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</si>
  <si>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</si>
  <si>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</si>
  <si>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</si>
  <si>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</si>
  <si>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</si>
  <si>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</si>
  <si>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</si>
  <si>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CARGA TRIBUTÁRIA SOBRE O FATURAMENTO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</si>
  <si>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</si>
  <si>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</si>
  <si>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</si>
  <si>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</si>
  <si>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</si>
  <si>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</si>
  <si>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</si>
  <si>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</si>
  <si>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</si>
  <si>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</si>
  <si>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</si>
  <si>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</si>
  <si>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</si>
  <si>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</si>
  <si>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</si>
  <si>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</si>
  <si>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</si>
  <si>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</si>
  <si>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DESCRIÇÃO</t>
  </si>
  <si>
    <t xml:space="preserve">Receita sem ST </t>
  </si>
  <si>
    <t>Receita com ST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</si>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</sst>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10" fontId="7" fillId="0" borderId="5" xfId="2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59</xdr:row>
      <xdr:rowOff>158750</xdr:rowOff>
    </xdr:from>
    <xdr:to>
      <xdr:col>2</xdr:col>
      <xdr:colOff>482600</xdr:colOff>
      <xdr:row>61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61</xdr:row>
      <xdr:rowOff>0</xdr:rowOff>
    </xdr:from>
    <xdr:to>
      <xdr:col>2</xdr:col>
      <xdr:colOff>488950</xdr:colOff>
      <xdr:row>62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62</xdr:row>
      <xdr:rowOff>31750</xdr:rowOff>
    </xdr:from>
    <xdr:to>
      <xdr:col>2</xdr:col>
      <xdr:colOff>400050</xdr:colOff>
      <xdr:row>62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63</xdr:row>
      <xdr:rowOff>31750</xdr:rowOff>
    </xdr:from>
    <xdr:to>
      <xdr:col>2</xdr:col>
      <xdr:colOff>406400</xdr:colOff>
      <xdr:row>63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64</xdr:row>
      <xdr:rowOff>38100</xdr:rowOff>
    </xdr:from>
    <xdr:to>
      <xdr:col>2</xdr:col>
      <xdr:colOff>400050</xdr:colOff>
      <xdr:row>64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5"/>
  <sheetViews>
    <sheetView tabSelected="1" topLeftCell="A5" zoomScale="80" zoomScaleNormal="80" workbookViewId="0">
      <selection activeCell="L29" sqref="L29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39"/>
    <col min="10" max="10" width="15.5703125" bestFit="1" customWidth="1"/>
    <col min="11" max="11" width="8.7109375" style="49"/>
    <col min="12" max="12" width="11.85546875" bestFit="1" customWidth="1"/>
    <col min="13" max="13" width="2.85546875" style="49" bestFit="1" customWidth="1"/>
    <col min="14" max="14" width="19.140625" style="49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1" spans="1:19" x14ac:dyDescent="0.25">
      <c r="N1"/>
      <c r="O1" t="s">
        <v>40</v>
      </c>
      <c r="P1" s="66">
        <f>C37</f>
        <v>0.12</v>
      </c>
    </row>
    <row r="2" spans="1:19" x14ac:dyDescent="0.25">
      <c r="N2"/>
      <c r="O2" t="s">
        <v>41</v>
      </c>
      <c r="P2" s="66">
        <f>C38</f>
        <v>0.17</v>
      </c>
    </row>
    <row r="3" spans="1:19" x14ac:dyDescent="0.25">
      <c r="N3"/>
      <c r="O3" t="s">
        <v>4</v>
      </c>
      <c r="P3" s="67">
        <f>H32</f>
        <v>1.6500000000000001E-2</v>
      </c>
    </row>
    <row r="4" spans="1:19" x14ac:dyDescent="0.25">
      <c r="N4"/>
      <c r="O4" t="s">
        <v>5</v>
      </c>
      <c r="P4" s="67">
        <f>H31</f>
        <v>7.5999999999999998E-2</v>
      </c>
    </row>
    <row r="5" spans="1:19" x14ac:dyDescent="0.25">
      <c r="N5"/>
      <c r="O5" t="s">
        <v>37</v>
      </c>
      <c r="P5" s="1">
        <f>F17</f>
        <v>1000</v>
      </c>
    </row>
    <row r="6" spans="1:19" x14ac:dyDescent="0.25">
      <c r="N6"/>
      <c r="O6" t="s">
        <v>38</v>
      </c>
      <c r="P6" s="1">
        <f>F24</f>
        <v>40000</v>
      </c>
    </row>
    <row r="7" spans="1:19" x14ac:dyDescent="0.25">
      <c r="A7" s="41"/>
      <c r="B7" s="38" t="s">
        <v>50</v>
      </c>
      <c r="C7" s="83" t="s">
        <v>51</v>
      </c>
      <c r="D7" s="41"/>
      <c r="H7" s="2"/>
      <c r="N7"/>
      <c r="O7" t="s">
        <v>39</v>
      </c>
      <c r="P7" s="1">
        <f>F14</f>
        <v>100000</v>
      </c>
    </row>
    <row r="8" spans="1:19" x14ac:dyDescent="0.25">
      <c r="N8" s="68"/>
      <c r="O8" s="69" t="s">
        <v>35</v>
      </c>
      <c r="P8" s="70" t="s">
        <v>36</v>
      </c>
    </row>
    <row r="9" spans="1:19" x14ac:dyDescent="0.25">
      <c r="N9" s="71" t="s">
        <v>42</v>
      </c>
      <c r="O9" s="63">
        <f>(P5-O13)</f>
        <v>880</v>
      </c>
      <c r="P9" s="72"/>
    </row>
    <row r="10" spans="1:19" ht="21" x14ac:dyDescent="0.35">
      <c r="B10" s="33" t="s">
        <v>49</v>
      </c>
      <c r="C10" t="s">
        <v>34</v>
      </c>
      <c r="N10" s="71" t="s">
        <v>43</v>
      </c>
      <c r="O10" s="1">
        <f>P6</f>
        <v>40000</v>
      </c>
      <c r="P10" s="72"/>
    </row>
    <row r="11" spans="1:19" ht="15.75" thickBot="1" x14ac:dyDescent="0.3">
      <c r="N11" s="71" t="s">
        <v>44</v>
      </c>
      <c r="P11" s="76">
        <f>(P7-P13)</f>
        <v>83000</v>
      </c>
      <c r="R11" s="80" t="s">
        <v>4</v>
      </c>
      <c r="S11" s="81">
        <f>(P12*P3)-(O12*P3)</f>
        <v>694.98</v>
      </c>
    </row>
    <row r="12" spans="1:19" ht="18.75" x14ac:dyDescent="0.3">
      <c r="B12" s="13" t="s">
        <v>33</v>
      </c>
      <c r="C12" s="36"/>
      <c r="D12" s="36"/>
      <c r="E12" s="36"/>
      <c r="F12" s="14"/>
      <c r="G12" s="14"/>
      <c r="H12" s="15"/>
      <c r="N12" s="77" t="s">
        <v>46</v>
      </c>
      <c r="O12" s="78">
        <f>SUM(O9:O11)</f>
        <v>40880</v>
      </c>
      <c r="P12" s="79">
        <f>SUM(P11)</f>
        <v>83000</v>
      </c>
      <c r="R12" s="80" t="s">
        <v>5</v>
      </c>
      <c r="S12" s="81">
        <f>(P12*P4)-(O12*P4)</f>
        <v>3201.12</v>
      </c>
    </row>
    <row r="13" spans="1:19" x14ac:dyDescent="0.25">
      <c r="B13" s="16"/>
      <c r="F13" s="17" t="s">
        <v>10</v>
      </c>
      <c r="G13" s="17" t="s">
        <v>11</v>
      </c>
      <c r="H13" s="18" t="s">
        <v>27</v>
      </c>
      <c r="N13" s="73" t="s">
        <v>45</v>
      </c>
      <c r="O13" s="74">
        <f>P5*P1</f>
        <v>120</v>
      </c>
      <c r="P13" s="75">
        <f>P7*P2</f>
        <v>17000</v>
      </c>
    </row>
    <row r="14" spans="1:19" x14ac:dyDescent="0.25">
      <c r="B14" s="10" t="s">
        <v>19</v>
      </c>
      <c r="F14" s="47">
        <v>100000</v>
      </c>
      <c r="G14" s="11">
        <f>F14/$F$14</f>
        <v>1</v>
      </c>
      <c r="H14" s="18">
        <v>5</v>
      </c>
      <c r="J14" s="40"/>
    </row>
    <row r="15" spans="1:19" x14ac:dyDescent="0.25">
      <c r="B15" s="10" t="s">
        <v>53</v>
      </c>
      <c r="F15" s="47">
        <v>3000</v>
      </c>
      <c r="G15" s="11">
        <f t="shared" ref="G15:G16" si="0">F15/$F$14</f>
        <v>0.03</v>
      </c>
      <c r="H15" s="18">
        <v>1</v>
      </c>
      <c r="J15" s="40"/>
    </row>
    <row r="16" spans="1:19" x14ac:dyDescent="0.25">
      <c r="B16" s="10" t="s">
        <v>54</v>
      </c>
      <c r="F16" s="47">
        <v>4000</v>
      </c>
      <c r="G16" s="11">
        <f t="shared" si="0"/>
        <v>0.04</v>
      </c>
      <c r="H16" s="18">
        <v>2</v>
      </c>
      <c r="J16" s="40"/>
    </row>
    <row r="17" spans="2:16" x14ac:dyDescent="0.25">
      <c r="B17" s="10" t="s">
        <v>0</v>
      </c>
      <c r="F17" s="47">
        <v>1000</v>
      </c>
      <c r="G17" s="11">
        <f>F17/$F$14</f>
        <v>0.01</v>
      </c>
      <c r="H17" s="18">
        <v>5</v>
      </c>
      <c r="J17" s="40"/>
    </row>
    <row r="18" spans="2:16" x14ac:dyDescent="0.25">
      <c r="B18" s="10" t="s">
        <v>28</v>
      </c>
      <c r="F18" s="47">
        <v>2000</v>
      </c>
      <c r="G18" s="11">
        <f>F18/$F$14</f>
        <v>0.02</v>
      </c>
      <c r="H18" s="18">
        <v>14</v>
      </c>
    </row>
    <row r="19" spans="2:16" x14ac:dyDescent="0.25">
      <c r="B19" s="10"/>
      <c r="F19" s="46"/>
      <c r="G19" s="11"/>
      <c r="H19" s="12"/>
    </row>
    <row r="20" spans="2:16" x14ac:dyDescent="0.25">
      <c r="B20" s="19" t="s">
        <v>20</v>
      </c>
      <c r="C20" s="35"/>
      <c r="D20" s="35"/>
      <c r="E20" s="35"/>
      <c r="F20" s="50"/>
      <c r="G20" s="20">
        <f>SUM(G21:G22)</f>
        <v>0.09</v>
      </c>
      <c r="H20" s="21"/>
      <c r="K20" s="62"/>
      <c r="L20" s="47"/>
      <c r="M20" s="62"/>
      <c r="N20" s="62">
        <f>+K20*L20</f>
        <v>0</v>
      </c>
    </row>
    <row r="21" spans="2:16" x14ac:dyDescent="0.25">
      <c r="B21" s="22" t="s">
        <v>2</v>
      </c>
      <c r="F21" s="47">
        <v>9000</v>
      </c>
      <c r="G21" s="23">
        <f>F21/F14</f>
        <v>0.09</v>
      </c>
      <c r="H21" s="64">
        <v>0.17</v>
      </c>
      <c r="J21" s="3"/>
      <c r="K21" s="62"/>
      <c r="L21" s="47"/>
      <c r="M21" s="62"/>
      <c r="N21" s="62">
        <f>SUM(N20:N20)</f>
        <v>0</v>
      </c>
    </row>
    <row r="22" spans="2:16" x14ac:dyDescent="0.25">
      <c r="B22" s="22"/>
      <c r="F22" s="51"/>
      <c r="G22" s="23"/>
      <c r="H22" s="24"/>
    </row>
    <row r="23" spans="2:16" x14ac:dyDescent="0.25">
      <c r="B23" s="19" t="s">
        <v>23</v>
      </c>
      <c r="C23" s="35"/>
      <c r="D23" s="35"/>
      <c r="E23" s="35"/>
      <c r="F23" s="50"/>
      <c r="G23" s="20"/>
      <c r="H23" s="21"/>
    </row>
    <row r="24" spans="2:16" x14ac:dyDescent="0.25">
      <c r="B24" s="10" t="s">
        <v>21</v>
      </c>
      <c r="C24" s="48">
        <f>F24/16</f>
        <v>2500</v>
      </c>
      <c r="D24" s="49" t="s">
        <v>26</v>
      </c>
      <c r="F24" s="47">
        <f>H24*F14</f>
        <v>40000</v>
      </c>
      <c r="G24" s="11">
        <f>F24/F14</f>
        <v>0.4</v>
      </c>
      <c r="H24" s="65">
        <v>0.4</v>
      </c>
    </row>
    <row r="25" spans="2:16" x14ac:dyDescent="0.25">
      <c r="B25" s="10" t="s">
        <v>22</v>
      </c>
      <c r="C25" s="48">
        <f>F25/16</f>
        <v>3000</v>
      </c>
      <c r="D25" s="49" t="s">
        <v>26</v>
      </c>
      <c r="F25" s="47">
        <f>G25*F14</f>
        <v>48000</v>
      </c>
      <c r="G25" s="11">
        <f>(100%-SUM(G17:G19,G20,G24))</f>
        <v>0.48</v>
      </c>
      <c r="H25" s="12"/>
    </row>
    <row r="26" spans="2:16" ht="15.75" thickBot="1" x14ac:dyDescent="0.3">
      <c r="B26" s="25" t="s">
        <v>24</v>
      </c>
      <c r="C26" s="26"/>
      <c r="D26" s="26"/>
      <c r="E26" s="26"/>
      <c r="F26" s="52"/>
      <c r="G26" s="37">
        <f>100% - SUM(G21:G22,G24:G25)</f>
        <v>3.0000000000000027E-2</v>
      </c>
      <c r="H26" s="27"/>
    </row>
    <row r="27" spans="2:16" ht="15.75" thickBot="1" x14ac:dyDescent="0.3">
      <c r="F27" s="1"/>
      <c r="G27" s="4"/>
    </row>
    <row r="28" spans="2:16" x14ac:dyDescent="0.25">
      <c r="B28" s="6" t="s">
        <v>9</v>
      </c>
      <c r="C28" s="34"/>
      <c r="D28" s="34"/>
      <c r="E28" s="34"/>
      <c r="F28" s="7"/>
      <c r="G28" s="8"/>
      <c r="H28" s="9"/>
    </row>
    <row r="29" spans="2:16" x14ac:dyDescent="0.25">
      <c r="B29" s="10"/>
      <c r="F29" s="1"/>
      <c r="G29" s="28" t="s">
        <v>11</v>
      </c>
      <c r="H29" s="12"/>
    </row>
    <row r="30" spans="2:16" x14ac:dyDescent="0.25">
      <c r="B30" s="10" t="s">
        <v>25</v>
      </c>
      <c r="F30" s="47">
        <f>F14*H30</f>
        <v>1617.9207781519399</v>
      </c>
      <c r="G30" s="11">
        <f>F30/F14</f>
        <v>1.6179207781519399E-2</v>
      </c>
      <c r="H30" s="84">
        <v>1.6179207781519399E-2</v>
      </c>
      <c r="L30" s="46"/>
      <c r="O30" s="82"/>
      <c r="P30" s="82"/>
    </row>
    <row r="31" spans="2:16" x14ac:dyDescent="0.25">
      <c r="B31" s="10" t="s">
        <v>31</v>
      </c>
      <c r="F31" s="47">
        <f>S12</f>
        <v>3201.12</v>
      </c>
      <c r="G31" s="11">
        <f>F31/$F$14</f>
        <v>3.2011199999999997E-2</v>
      </c>
      <c r="H31" s="84">
        <v>7.5999999999999998E-2</v>
      </c>
      <c r="L31" s="3"/>
      <c r="O31" s="82"/>
      <c r="P31" s="82"/>
    </row>
    <row r="32" spans="2:16" x14ac:dyDescent="0.25">
      <c r="B32" s="10" t="s">
        <v>32</v>
      </c>
      <c r="F32" s="47">
        <f>S11</f>
        <v>694.98</v>
      </c>
      <c r="G32" s="11">
        <f t="shared" ref="G32:G35" si="1">F32/$F$14</f>
        <v>6.9497999999999999E-3</v>
      </c>
      <c r="H32" s="84">
        <v>1.6500000000000001E-2</v>
      </c>
      <c r="O32" s="82"/>
      <c r="P32" s="82"/>
    </row>
    <row r="33" spans="2:16" x14ac:dyDescent="0.25">
      <c r="B33" s="10" t="s">
        <v>29</v>
      </c>
      <c r="F33" s="47">
        <f>IF(F25&gt;0,F25*H33,0)</f>
        <v>7200</v>
      </c>
      <c r="G33" s="11">
        <f t="shared" si="1"/>
        <v>7.1999999999999995E-2</v>
      </c>
      <c r="H33" s="84">
        <v>0.15</v>
      </c>
      <c r="O33" s="82"/>
      <c r="P33" s="82"/>
    </row>
    <row r="34" spans="2:16" x14ac:dyDescent="0.25">
      <c r="B34" s="10" t="s">
        <v>30</v>
      </c>
      <c r="F34" s="47">
        <f>IF(F25&gt;0,F25*H34,0)</f>
        <v>4320</v>
      </c>
      <c r="G34" s="11">
        <f t="shared" si="1"/>
        <v>4.3200000000000002E-2</v>
      </c>
      <c r="H34" s="84">
        <v>0.09</v>
      </c>
      <c r="O34" s="82"/>
      <c r="P34" s="82"/>
    </row>
    <row r="35" spans="2:16" x14ac:dyDescent="0.25">
      <c r="B35" s="10" t="s">
        <v>2</v>
      </c>
      <c r="F35" s="47">
        <f>+(H35*F14)-(F17*12%)</f>
        <v>11880</v>
      </c>
      <c r="G35" s="11">
        <f t="shared" si="1"/>
        <v>0.1188</v>
      </c>
      <c r="H35" s="84">
        <v>0.12</v>
      </c>
      <c r="J35" s="4"/>
    </row>
    <row r="36" spans="2:16" x14ac:dyDescent="0.25">
      <c r="B36" s="10"/>
      <c r="F36" s="1"/>
      <c r="G36" s="11"/>
      <c r="H36" s="12"/>
      <c r="J36" s="4" t="s">
        <v>55</v>
      </c>
    </row>
    <row r="37" spans="2:16" x14ac:dyDescent="0.25">
      <c r="B37" s="10" t="s">
        <v>47</v>
      </c>
      <c r="C37" s="66">
        <v>0.12</v>
      </c>
      <c r="F37" s="1"/>
      <c r="G37" s="11"/>
      <c r="H37" s="12"/>
    </row>
    <row r="38" spans="2:16" x14ac:dyDescent="0.25">
      <c r="B38" s="10" t="s">
        <v>48</v>
      </c>
      <c r="C38" s="66">
        <v>0.17</v>
      </c>
      <c r="F38" s="1"/>
      <c r="G38" s="11"/>
      <c r="H38" s="12"/>
    </row>
    <row r="39" spans="2:16" x14ac:dyDescent="0.25">
      <c r="B39" s="10"/>
      <c r="F39" s="1"/>
      <c r="G39" s="11"/>
      <c r="H39" s="12"/>
    </row>
    <row r="40" spans="2:16" x14ac:dyDescent="0.25">
      <c r="B40" s="10"/>
      <c r="F40" s="1"/>
      <c r="G40" s="11"/>
      <c r="H40" s="12"/>
    </row>
    <row r="41" spans="2:16" ht="15.75" thickBot="1" x14ac:dyDescent="0.3">
      <c r="B41" s="42" t="s">
        <v>8</v>
      </c>
      <c r="C41" s="43"/>
      <c r="D41" s="43"/>
      <c r="E41" s="43"/>
      <c r="F41" s="61">
        <f>SUM(F30:F40)</f>
        <v>28914.020778151942</v>
      </c>
      <c r="G41" s="44">
        <f>G30+G33+G34+G35+G31+G32+G36</f>
        <v>0.28914020778151944</v>
      </c>
      <c r="H41" s="45"/>
    </row>
    <row r="42" spans="2:16" ht="15.75" thickBot="1" x14ac:dyDescent="0.3">
      <c r="B42" s="53"/>
      <c r="C42" s="53"/>
      <c r="D42" s="53"/>
      <c r="E42" s="53"/>
      <c r="F42" s="54"/>
      <c r="G42" s="55"/>
      <c r="H42" s="53"/>
    </row>
    <row r="43" spans="2:16" x14ac:dyDescent="0.25">
      <c r="B43" s="56" t="s">
        <v>16</v>
      </c>
      <c r="C43" s="57"/>
      <c r="D43" s="57"/>
      <c r="E43" s="57"/>
      <c r="F43" s="58"/>
      <c r="G43" s="59"/>
      <c r="H43" s="60"/>
    </row>
    <row r="44" spans="2:16" x14ac:dyDescent="0.25">
      <c r="B44" s="10" t="s">
        <v>12</v>
      </c>
      <c r="G44" s="1" t="s">
        <v>13</v>
      </c>
      <c r="H44" s="12"/>
    </row>
    <row r="45" spans="2:16" x14ac:dyDescent="0.25">
      <c r="B45" s="10" t="s">
        <v>2</v>
      </c>
      <c r="G45" s="1" t="s">
        <v>13</v>
      </c>
      <c r="H45" s="12"/>
    </row>
    <row r="46" spans="2:16" x14ac:dyDescent="0.25">
      <c r="B46" s="10" t="s">
        <v>17</v>
      </c>
      <c r="G46" s="1" t="s">
        <v>14</v>
      </c>
      <c r="H46" s="12"/>
    </row>
    <row r="47" spans="2:16" x14ac:dyDescent="0.25">
      <c r="B47" s="10" t="s">
        <v>18</v>
      </c>
      <c r="G47" s="1" t="s">
        <v>14</v>
      </c>
      <c r="H47" s="12"/>
    </row>
    <row r="48" spans="2:16" x14ac:dyDescent="0.25">
      <c r="B48" s="10" t="s">
        <v>4</v>
      </c>
      <c r="G48" s="1" t="s">
        <v>14</v>
      </c>
      <c r="H48" s="12"/>
    </row>
    <row r="49" spans="2:8" ht="15.75" thickBot="1" x14ac:dyDescent="0.3">
      <c r="B49" s="29" t="s">
        <v>15</v>
      </c>
      <c r="C49" s="30"/>
      <c r="D49" s="30"/>
      <c r="E49" s="30"/>
      <c r="F49" s="30"/>
      <c r="G49" s="31" t="s">
        <v>14</v>
      </c>
      <c r="H49" s="32"/>
    </row>
    <row r="51" spans="2:8" x14ac:dyDescent="0.25">
      <c r="C51" s="1"/>
      <c r="D51" s="4"/>
    </row>
    <row r="52" spans="2:8" x14ac:dyDescent="0.25">
      <c r="C52" s="1"/>
      <c r="D52" s="4"/>
    </row>
    <row r="53" spans="2:8" x14ac:dyDescent="0.25">
      <c r="C53" s="1"/>
      <c r="D53" s="4"/>
    </row>
    <row r="54" spans="2:8" x14ac:dyDescent="0.25">
      <c r="C54" s="1"/>
      <c r="D54" s="4"/>
    </row>
    <row r="59" spans="2:8" x14ac:dyDescent="0.25">
      <c r="B59" s="86" t="s">
        <v>7</v>
      </c>
      <c r="C59" s="86"/>
    </row>
    <row r="60" spans="2:8" ht="11.45" customHeight="1" x14ac:dyDescent="0.25">
      <c r="B60" t="s">
        <v>6</v>
      </c>
    </row>
    <row r="61" spans="2:8" ht="18.95" customHeight="1" x14ac:dyDescent="0.25">
      <c r="B61" t="s">
        <v>1</v>
      </c>
      <c r="C61" s="5"/>
    </row>
    <row r="62" spans="2:8" ht="17.45" customHeight="1" x14ac:dyDescent="0.25">
      <c r="B62" t="s">
        <v>2</v>
      </c>
    </row>
    <row r="63" spans="2:8" ht="21.95" customHeight="1" x14ac:dyDescent="0.25">
      <c r="B63" t="s">
        <v>3</v>
      </c>
    </row>
    <row r="64" spans="2:8" ht="21" customHeight="1" x14ac:dyDescent="0.25">
      <c r="B64" t="s">
        <v>4</v>
      </c>
    </row>
    <row r="65" spans="2:2" ht="21.6" customHeight="1" x14ac:dyDescent="0.25">
      <c r="B65" t="s">
        <v>5</v>
      </c>
    </row>
  </sheetData>
  <mergeCells count="1">
    <mergeCell ref="B59:C59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workbookViewId="0">
      <selection activeCell="K26" sqref="K26"/>
    </sheetView>
  </sheetViews>
  <sheetFormatPr defaultRowHeight="15" x14ac:dyDescent="0.25"/>
  <cols>
    <col min="1" max="1" width="30.28515625" style="39" customWidth="1"/>
  </cols>
  <sheetData>
    <row r="1" spans="1:1" s="85" customFormat="1" x14ac:dyDescent="0.25">
      <c r="A1" s="85" t="s">
        <v>52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Dados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2024-07-11T18:04:35Z</dcterms:modified>
</cp:coreProperties>
</file>