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61A47AF-D0A1-4C21-AC47-7DDFD21D18AD}" xr6:coauthVersionLast="47" xr6:coauthVersionMax="47" xr10:uidLastSave="{00000000-0000-0000-0000-000000000000}"/>
  <bookViews>
    <workbookView xWindow="14295" yWindow="0" windowWidth="14610" windowHeight="15585" firstSheet="1" activeTab="8" xr2:uid="{00000000-000D-0000-FFFF-FFFF00000000}"/>
  </bookViews>
  <sheets>
    <sheet name="Bai1" sheetId="1" r:id="rId1"/>
    <sheet name="Bai2" sheetId="2" r:id="rId2"/>
    <sheet name="Bai3" sheetId="3" r:id="rId3"/>
    <sheet name="Bai4" sheetId="4" r:id="rId4"/>
    <sheet name="Bai5" sheetId="5" r:id="rId5"/>
    <sheet name="Bai6" sheetId="6" r:id="rId6"/>
    <sheet name="Bai7" sheetId="7" r:id="rId7"/>
    <sheet name="Bai8" sheetId="8" r:id="rId8"/>
    <sheet name="Bai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9" i="9" l="1"/>
  <c r="D8" i="9"/>
  <c r="D7" i="9"/>
  <c r="D6" i="9"/>
  <c r="D5" i="9"/>
  <c r="D4" i="9"/>
  <c r="D3" i="9"/>
  <c r="D2" i="9"/>
  <c r="C8" i="9"/>
  <c r="C7" i="9"/>
  <c r="C6" i="9"/>
  <c r="C5" i="9"/>
  <c r="C4" i="9"/>
  <c r="C3" i="9"/>
  <c r="C2" i="9"/>
  <c r="A17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B3" i="8"/>
  <c r="B2" i="8"/>
  <c r="A3" i="8"/>
  <c r="A2" i="8"/>
  <c r="H16" i="7"/>
  <c r="H15" i="7"/>
  <c r="H14" i="7"/>
  <c r="H13" i="7"/>
  <c r="H12" i="7"/>
  <c r="I16" i="7"/>
  <c r="I15" i="7"/>
  <c r="I14" i="7"/>
  <c r="I13" i="7"/>
  <c r="I12" i="7"/>
  <c r="H6" i="7"/>
  <c r="H5" i="7"/>
  <c r="H4" i="7"/>
  <c r="H3" i="7"/>
  <c r="H2" i="7"/>
  <c r="C3" i="6"/>
  <c r="C2" i="6"/>
  <c r="C4" i="6" s="1"/>
  <c r="B12" i="5"/>
  <c r="D7" i="5"/>
  <c r="D6" i="5"/>
  <c r="D5" i="5"/>
  <c r="D4" i="5"/>
  <c r="D3" i="5"/>
  <c r="D2" i="5"/>
  <c r="C7" i="5"/>
  <c r="C6" i="5"/>
  <c r="C5" i="5"/>
  <c r="C4" i="5"/>
  <c r="C3" i="5"/>
  <c r="C2" i="5"/>
  <c r="C17" i="4" a="1"/>
  <c r="C17" i="4" s="1"/>
  <c r="B17" i="4"/>
  <c r="A17" i="4"/>
  <c r="D12" i="4"/>
  <c r="D11" i="4"/>
  <c r="D10" i="4"/>
  <c r="D9" i="4"/>
  <c r="D8" i="4"/>
  <c r="D7" i="4"/>
  <c r="D6" i="4"/>
  <c r="D5" i="4"/>
  <c r="D4" i="4"/>
  <c r="D3" i="4"/>
  <c r="D2" i="4"/>
  <c r="C12" i="4"/>
  <c r="C11" i="4"/>
  <c r="C10" i="4"/>
  <c r="C9" i="4"/>
  <c r="C8" i="4"/>
  <c r="C7" i="4"/>
  <c r="C5" i="4"/>
  <c r="C6" i="4"/>
  <c r="C4" i="4"/>
  <c r="C3" i="4"/>
  <c r="C2" i="4"/>
  <c r="B12" i="3"/>
  <c r="B11" i="3"/>
  <c r="E7" i="3"/>
  <c r="E6" i="3"/>
  <c r="E5" i="3"/>
  <c r="E4" i="3"/>
  <c r="C7" i="3"/>
  <c r="C6" i="3"/>
  <c r="C5" i="3"/>
  <c r="C4" i="3"/>
  <c r="E3" i="3"/>
  <c r="E2" i="3"/>
  <c r="C3" i="3"/>
  <c r="C2" i="3"/>
  <c r="C15" i="2"/>
  <c r="C14" i="2"/>
  <c r="B15" i="2"/>
  <c r="B14" i="2"/>
  <c r="E9" i="2"/>
  <c r="E8" i="2"/>
  <c r="E7" i="2"/>
  <c r="E5" i="2"/>
  <c r="E3" i="2"/>
  <c r="E4" i="2"/>
  <c r="E2" i="2"/>
  <c r="C9" i="2"/>
  <c r="C8" i="2"/>
  <c r="C7" i="2"/>
  <c r="C6" i="2"/>
  <c r="C5" i="2"/>
  <c r="C4" i="2"/>
  <c r="C3" i="2"/>
  <c r="C2" i="2"/>
  <c r="C13" i="1"/>
  <c r="C12" i="1"/>
  <c r="B13" i="1"/>
  <c r="B12" i="1"/>
  <c r="E7" i="1"/>
  <c r="E6" i="1"/>
  <c r="E5" i="1"/>
  <c r="E4" i="1"/>
  <c r="E3" i="1"/>
  <c r="E2" i="1"/>
  <c r="C7" i="1"/>
  <c r="C6" i="1"/>
  <c r="C5" i="1"/>
  <c r="C4" i="1"/>
  <c r="C3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<sst xmlns="http://schemas.openxmlformats.org/spreadsheetml/2006/main" count="83" uniqueCount="53">
  <si>
    <t>Năm</t>
  </si>
  <si>
    <t>CF_DA1</t>
  </si>
  <si>
    <t>PV_DA1</t>
  </si>
  <si>
    <t>CF_DA2</t>
  </si>
  <si>
    <t>PV_DA2</t>
  </si>
  <si>
    <t>Dự án</t>
  </si>
  <si>
    <t>NPV</t>
  </si>
  <si>
    <t>PI</t>
  </si>
  <si>
    <t>Dự án 1</t>
  </si>
  <si>
    <t>Dự án 2</t>
  </si>
  <si>
    <t>CF_A</t>
  </si>
  <si>
    <t>PV_A</t>
  </si>
  <si>
    <t>CF_B</t>
  </si>
  <si>
    <t>PV_B</t>
  </si>
  <si>
    <t>A</t>
  </si>
  <si>
    <t>B</t>
  </si>
  <si>
    <t>CF</t>
  </si>
  <si>
    <t>PV</t>
  </si>
  <si>
    <t>Cộng dồn</t>
  </si>
  <si>
    <t>Payback đơn giản (năm)</t>
  </si>
  <si>
    <t>Payback chiết khấu (năm)</t>
  </si>
  <si>
    <t>Thời điểm hoàn vốn (năm)</t>
  </si>
  <si>
    <t>NTT</t>
  </si>
  <si>
    <t>Hỗ trợ</t>
  </si>
  <si>
    <t>Cấp thiết</t>
  </si>
  <si>
    <t>10%</t>
  </si>
  <si>
    <t>Cạnh tranh</t>
  </si>
  <si>
    <t>Khoảng trống</t>
  </si>
  <si>
    <t>Điểm</t>
  </si>
  <si>
    <t>D1</t>
  </si>
  <si>
    <t>D2</t>
  </si>
  <si>
    <t>D3</t>
  </si>
  <si>
    <t>D4</t>
  </si>
  <si>
    <t>D5</t>
  </si>
  <si>
    <t>Điểm (trọng số mới)</t>
  </si>
  <si>
    <t>Tháng</t>
  </si>
  <si>
    <t>Giá trả ngay</t>
  </si>
  <si>
    <t>Số tiền trả (triệu)</t>
  </si>
  <si>
    <t>PV (triệu)</t>
  </si>
  <si>
    <t>Tổng PV đã trả</t>
  </si>
  <si>
    <t>Hệ số chiết khấu (1 / 1.12^n)</t>
  </si>
  <si>
    <t>NĂM</t>
  </si>
  <si>
    <t>CỘNG DỒN A</t>
  </si>
  <si>
    <t>CỘNG DỒN B</t>
  </si>
  <si>
    <t>Payback Period</t>
  </si>
  <si>
    <t>Discounted Payback</t>
  </si>
  <si>
    <t>Khoản thanh toán</t>
  </si>
  <si>
    <t>Khoản 1</t>
  </si>
  <si>
    <t>Khoản 2</t>
  </si>
  <si>
    <t>Năm thanh toán</t>
  </si>
  <si>
    <t>Tổng</t>
  </si>
  <si>
    <t>C (Số tiền tính về năm thứ 3)</t>
  </si>
  <si>
    <t xml:space="preserve">Dự 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</si>
</sst>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name val="Calibri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Normal="100" workbookViewId="0">
      <selection activeCell="E12" sqref="E12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>
        <v>0</v>
      </c>
      <c r="B2" s="6">
        <v>-500</v>
      </c>
      <c r="C2" s="6">
        <f>B2/(1+0.17)^A2</f>
        <v>-500</v>
      </c>
      <c r="D2" s="6">
        <v>-100</v>
      </c>
      <c r="E2" s="6">
        <f>D2/(1+0.17)^A2</f>
        <v>-100</v>
      </c>
    </row>
    <row r="3" spans="1:5" x14ac:dyDescent="0.2">
      <c r="A3" s="6">
        <v>1</v>
      </c>
      <c r="B3" s="6">
        <v>250</v>
      </c>
      <c r="C3" s="6">
        <f>B3/(1+0.17)^A3</f>
        <v>213.67521367521368</v>
      </c>
      <c r="D3" s="6">
        <v>-100</v>
      </c>
      <c r="E3" s="6">
        <f>D3/(1+0.17)^A3</f>
        <v>-85.470085470085479</v>
      </c>
    </row>
    <row r="4" spans="1:5" x14ac:dyDescent="0.2">
      <c r="A4" s="6">
        <v>2</v>
      </c>
      <c r="B4" s="6">
        <v>250</v>
      </c>
      <c r="C4" s="6">
        <f>B4/(1+0.17)^A4</f>
        <v>182.6283877565929</v>
      </c>
      <c r="D4" s="6">
        <v>150</v>
      </c>
      <c r="E4" s="6">
        <f>D4/(1+0.17)^A4</f>
        <v>109.57703265395575</v>
      </c>
    </row>
    <row r="5" spans="1:5" x14ac:dyDescent="0.2">
      <c r="A5" s="6">
        <v>3</v>
      </c>
      <c r="B5" s="6">
        <v>450</v>
      </c>
      <c r="C5" s="6">
        <f>B5/(1+0.17)^A5</f>
        <v>280.96675039475832</v>
      </c>
      <c r="D5" s="6">
        <v>200</v>
      </c>
      <c r="E5" s="6">
        <f>D5/(1+0.17)^A5</f>
        <v>124.87411128655926</v>
      </c>
    </row>
    <row r="6" spans="1:5" x14ac:dyDescent="0.2">
      <c r="A6" s="6">
        <v>4</v>
      </c>
      <c r="B6" s="6">
        <v>500</v>
      </c>
      <c r="C6" s="6">
        <f>B6/(1+0.17)^A6</f>
        <v>266.82502411657964</v>
      </c>
      <c r="D6" s="6">
        <v>200</v>
      </c>
      <c r="E6" s="6">
        <f>D6/(1+0.17)^A6</f>
        <v>106.73000964663186</v>
      </c>
    </row>
    <row r="7" spans="1:5" x14ac:dyDescent="0.2">
      <c r="A7" s="6">
        <v>5</v>
      </c>
      <c r="B7" s="6">
        <v>-100</v>
      </c>
      <c r="C7" s="6">
        <f>B7/(1+0.17)^A7</f>
        <v>-45.611115233603364</v>
      </c>
      <c r="D7" s="6">
        <v>300</v>
      </c>
      <c r="E7" s="6">
        <f>D7/(1+0.17)^A7</f>
        <v>136.8333457008101</v>
      </c>
    </row>
    <row r="11" spans="1:5" ht="15" x14ac:dyDescent="0.2">
      <c r="A11" s="1" t="s">
        <v>5</v>
      </c>
      <c r="B11" s="1" t="s">
        <v>6</v>
      </c>
      <c r="C11" s="1" t="s">
        <v>7</v>
      </c>
    </row>
    <row r="12" spans="1:5" x14ac:dyDescent="0.2">
      <c r="A12" t="s">
        <v>8</v>
      </c>
      <c r="B12">
        <f>SUM(C2:C7)</f>
        <v>398.48426070954116</v>
      </c>
      <c r="C12">
        <f>(B12+ABS(B2))/ABS(B2)</f>
        <v>1.7969685214190823</v>
      </c>
    </row>
    <row r="13" spans="1:5" x14ac:dyDescent="0.2">
      <c r="A13" t="s">
        <v>9</v>
      </c>
      <c r="B13">
        <f>SUM(E2:E7)</f>
        <v>292.54441381787149</v>
      </c>
      <c r="C13">
        <f>(B13+ABS(D2))/ABS(D2)</f>
        <v>3.9254441381787148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Normal="100" workbookViewId="0">
      <selection activeCell="C18" sqref="C18"/>
    </sheetView>
  </sheetViews>
  <sheetFormatPr defaultRowHeight="14.25" x14ac:dyDescent="0.2"/>
  <sheetData>
    <row r="1" spans="1:5" ht="15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6">
        <v>0</v>
      </c>
      <c r="B2" s="6">
        <v>-225</v>
      </c>
      <c r="C2" s="6">
        <f>B2/(1+0.18)^A2</f>
        <v>-225</v>
      </c>
      <c r="D2" s="6">
        <v>-300</v>
      </c>
      <c r="E2" s="6">
        <f>D2/(1+0.18)^A2</f>
        <v>-300</v>
      </c>
    </row>
    <row r="3" spans="1:5" x14ac:dyDescent="0.2">
      <c r="A3" s="6">
        <v>1</v>
      </c>
      <c r="B3" s="6">
        <v>-190</v>
      </c>
      <c r="C3" s="6">
        <f>B3/(1+0.18)^A3</f>
        <v>-161.0169491525424</v>
      </c>
      <c r="D3" s="6">
        <v>-50</v>
      </c>
      <c r="E3" s="6">
        <f>D3/(1+0.18)^A3</f>
        <v>-42.372881355932208</v>
      </c>
    </row>
    <row r="4" spans="1:5" x14ac:dyDescent="0.2">
      <c r="A4" s="6">
        <v>2</v>
      </c>
      <c r="B4" s="6">
        <v>150</v>
      </c>
      <c r="C4" s="6">
        <f xml:space="preserve"> B4 / (1+0.18)^A4</f>
        <v>107.72766446423442</v>
      </c>
      <c r="D4" s="6">
        <v>150</v>
      </c>
      <c r="E4" s="6">
        <f>D4/(1+0.18)^A4</f>
        <v>107.72766446423442</v>
      </c>
    </row>
    <row r="5" spans="1:5" x14ac:dyDescent="0.2">
      <c r="A5" s="6">
        <v>3</v>
      </c>
      <c r="B5" s="6">
        <v>190</v>
      </c>
      <c r="C5" s="6">
        <f xml:space="preserve"> B5 / (1+0.18)^A5</f>
        <v>115.6398658090652</v>
      </c>
      <c r="D5" s="6">
        <v>200</v>
      </c>
      <c r="E5" s="6">
        <f>D5/(1+0.18)^A5</f>
        <v>121.72617453585811</v>
      </c>
    </row>
    <row r="6" spans="1:5" x14ac:dyDescent="0.2">
      <c r="A6" s="6">
        <v>4</v>
      </c>
      <c r="B6" s="6">
        <v>215</v>
      </c>
      <c r="C6" s="6">
        <f xml:space="preserve"> B6 / (1+0.18)^A6</f>
        <v>110.89460815766736</v>
      </c>
      <c r="D6" s="6">
        <v>250</v>
      </c>
      <c r="E6" s="6">
        <v>128.94721878798529</v>
      </c>
    </row>
    <row r="7" spans="1:5" x14ac:dyDescent="0.2">
      <c r="A7" s="6">
        <v>5</v>
      </c>
      <c r="B7" s="6">
        <v>175</v>
      </c>
      <c r="C7" s="6">
        <f xml:space="preserve"> B7 / (1+0.18)^A7</f>
        <v>76.494112840330274</v>
      </c>
      <c r="D7" s="6">
        <v>150</v>
      </c>
      <c r="E7" s="6">
        <f>D7/(1+0.18)^A7</f>
        <v>65.566382434568808</v>
      </c>
    </row>
    <row r="8" spans="1:5" x14ac:dyDescent="0.2">
      <c r="A8" s="6">
        <v>6</v>
      </c>
      <c r="B8" s="6">
        <v>197</v>
      </c>
      <c r="C8" s="6">
        <f xml:space="preserve"> B8 / (1+0.18)^A8</f>
        <v>72.975013218135899</v>
      </c>
      <c r="D8" s="6">
        <v>180</v>
      </c>
      <c r="E8" s="6">
        <f>D8/(1+0.18)^A8</f>
        <v>66.67767705210386</v>
      </c>
    </row>
    <row r="9" spans="1:5" x14ac:dyDescent="0.2">
      <c r="A9" s="6">
        <v>7</v>
      </c>
      <c r="B9" s="6">
        <v>70</v>
      </c>
      <c r="C9" s="6">
        <f xml:space="preserve"> B9 / (1+0.18)^A9</f>
        <v>21.974752324139693</v>
      </c>
      <c r="D9" s="6">
        <v>70</v>
      </c>
      <c r="E9" s="6">
        <f>D9/(1+0.18)^A9</f>
        <v>21.974752324139693</v>
      </c>
    </row>
    <row r="13" spans="1:5" ht="15" x14ac:dyDescent="0.2">
      <c r="A13" s="1" t="s">
        <v>5</v>
      </c>
      <c r="B13" s="1" t="s">
        <v>6</v>
      </c>
      <c r="C13" s="1" t="s">
        <v>7</v>
      </c>
    </row>
    <row r="14" spans="1:5" x14ac:dyDescent="0.2">
      <c r="A14" t="s">
        <v>14</v>
      </c>
      <c r="B14">
        <f>SUM(C2:C9)</f>
        <v>119.68906766103046</v>
      </c>
      <c r="C14">
        <f>(B14+ABS(B2))/ABS(B2)</f>
        <v>1.5319514118268018</v>
      </c>
    </row>
    <row r="15" spans="1:5" x14ac:dyDescent="0.2">
      <c r="A15" t="s">
        <v>15</v>
      </c>
      <c r="B15">
        <f>SUM(E2:E9)</f>
        <v>170.24698824295794</v>
      </c>
      <c r="C15">
        <f>(B15+ABS(B2))/ABS(B2)</f>
        <v>1.7566532810798132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98" zoomScaleNormal="98" workbookViewId="0">
      <selection activeCell="B24" sqref="B24"/>
    </sheetView>
  </sheetViews>
  <sheetFormatPr defaultRowHeight="14.25" x14ac:dyDescent="0.2"/>
  <cols>
    <col min="2" max="2" width="12.375" customWidth="1"/>
    <col min="3" max="3" width="22.125" customWidth="1"/>
    <col min="4" max="4" width="15.375" customWidth="1"/>
    <col min="5" max="5" width="14.375" customWidth="1"/>
  </cols>
  <sheetData>
    <row r="1" spans="1:5" ht="15" x14ac:dyDescent="0.2">
      <c r="A1" s="1" t="s">
        <v>41</v>
      </c>
      <c r="B1" s="1" t="s">
        <v>10</v>
      </c>
      <c r="C1" s="1" t="s">
        <v>42</v>
      </c>
      <c r="D1" s="1" t="s">
        <v>12</v>
      </c>
      <c r="E1" s="5" t="s">
        <v>43</v>
      </c>
    </row>
    <row r="2" spans="1:5" x14ac:dyDescent="0.2">
      <c r="A2" s="6">
        <v>0</v>
      </c>
      <c r="B2" s="6">
        <v>-150000</v>
      </c>
      <c r="C2" s="6">
        <f>B2</f>
        <v>-150000</v>
      </c>
      <c r="D2" s="6">
        <v>-200000</v>
      </c>
      <c r="E2" s="6">
        <f>D2</f>
        <v>-200000</v>
      </c>
    </row>
    <row r="3" spans="1:5" x14ac:dyDescent="0.2">
      <c r="A3" s="6">
        <v>1</v>
      </c>
      <c r="B3" s="6">
        <v>40000</v>
      </c>
      <c r="C3" s="6">
        <f>C2+B3</f>
        <v>-110000</v>
      </c>
      <c r="D3" s="6">
        <v>50000</v>
      </c>
      <c r="E3" s="6">
        <f>E2+D3</f>
        <v>-150000</v>
      </c>
    </row>
    <row r="4" spans="1:5" x14ac:dyDescent="0.2">
      <c r="A4" s="6">
        <v>2</v>
      </c>
      <c r="B4" s="6">
        <v>40000</v>
      </c>
      <c r="C4" s="6">
        <f>C3+B4</f>
        <v>-70000</v>
      </c>
      <c r="D4" s="6">
        <v>50000</v>
      </c>
      <c r="E4" s="6">
        <f>E3+D4</f>
        <v>-100000</v>
      </c>
    </row>
    <row r="5" spans="1:5" x14ac:dyDescent="0.2">
      <c r="A5" s="6">
        <v>3</v>
      </c>
      <c r="B5" s="6">
        <v>40000</v>
      </c>
      <c r="C5" s="6">
        <f>C4+B5</f>
        <v>-30000</v>
      </c>
      <c r="D5" s="6">
        <v>50000</v>
      </c>
      <c r="E5" s="6">
        <f>E4+D5</f>
        <v>-50000</v>
      </c>
    </row>
    <row r="6" spans="1:5" x14ac:dyDescent="0.2">
      <c r="A6" s="6">
        <v>4</v>
      </c>
      <c r="B6" s="6">
        <v>40000</v>
      </c>
      <c r="C6" s="6">
        <f>C5+B6</f>
        <v>10000</v>
      </c>
      <c r="D6" s="6">
        <v>50000</v>
      </c>
      <c r="E6" s="6">
        <f>E5+D6</f>
        <v>0</v>
      </c>
    </row>
    <row r="7" spans="1:5" x14ac:dyDescent="0.2">
      <c r="A7" s="6">
        <v>5</v>
      </c>
      <c r="B7" s="6">
        <v>40000</v>
      </c>
      <c r="C7" s="6">
        <f>C6+B7</f>
        <v>50000</v>
      </c>
      <c r="D7" s="6">
        <v>50000</v>
      </c>
      <c r="E7" s="6">
        <f>E6+D7</f>
        <v>50000</v>
      </c>
    </row>
    <row r="10" spans="1:5" ht="15" x14ac:dyDescent="0.2">
      <c r="A10" s="1" t="s">
        <v>5</v>
      </c>
      <c r="B10" s="1" t="s">
        <v>44</v>
      </c>
    </row>
    <row r="11" spans="1:5" x14ac:dyDescent="0.2">
      <c r="A11" t="s">
        <v>14</v>
      </c>
      <c r="B11">
        <f>3 + ABS(C5)/B6</f>
        <v>3.75</v>
      </c>
    </row>
    <row r="12" spans="1:5" x14ac:dyDescent="0.2">
      <c r="A12" t="s">
        <v>15</v>
      </c>
      <c r="B12">
        <f>3 + ABS(E5)/D6</f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zoomScaleNormal="100" workbookViewId="0">
      <selection activeCell="D14" sqref="D14"/>
    </sheetView>
  </sheetViews>
  <sheetFormatPr defaultRowHeight="14.25" x14ac:dyDescent="0.2"/>
  <cols>
    <col min="1" max="1" width="22.75" bestFit="1" customWidth="1"/>
    <col min="2" max="2" width="23.875" bestFit="1" customWidth="1"/>
    <col min="3" max="3" width="20.5" customWidth="1"/>
    <col min="4" max="4" width="14.875" customWidth="1"/>
  </cols>
  <sheetData>
    <row r="1" spans="1:4" ht="15" x14ac:dyDescent="0.2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">
      <c r="A2" s="6">
        <v>0</v>
      </c>
      <c r="B2" s="6">
        <v>-5000</v>
      </c>
      <c r="C2" s="6">
        <f>B2/(1+0.1)^A2</f>
        <v>-5000</v>
      </c>
      <c r="D2" s="6">
        <f>C2</f>
        <v>-5000</v>
      </c>
    </row>
    <row r="3" spans="1:4" x14ac:dyDescent="0.2">
      <c r="A3" s="6">
        <v>1</v>
      </c>
      <c r="B3" s="6">
        <v>1000</v>
      </c>
      <c r="C3" s="6">
        <f>B3/(1+0.1)^A3</f>
        <v>909.09090909090901</v>
      </c>
      <c r="D3" s="6">
        <f>C3+D2</f>
        <v>-4090.909090909091</v>
      </c>
    </row>
    <row r="4" spans="1:4" x14ac:dyDescent="0.2">
      <c r="A4" s="6">
        <v>2</v>
      </c>
      <c r="B4" s="6">
        <v>1000</v>
      </c>
      <c r="C4" s="6">
        <f>B4/(1+0.1)^A4</f>
        <v>826.44628099173542</v>
      </c>
      <c r="D4" s="6">
        <f>D3+C4</f>
        <v>-3264.4628099173556</v>
      </c>
    </row>
    <row r="5" spans="1:4" x14ac:dyDescent="0.2">
      <c r="A5" s="6">
        <v>3</v>
      </c>
      <c r="B5" s="6">
        <v>1000</v>
      </c>
      <c r="C5" s="6">
        <f>B5/(1+0.1)^A5</f>
        <v>751.31480090157754</v>
      </c>
      <c r="D5" s="6">
        <f>D4+C5</f>
        <v>-2513.1480090157779</v>
      </c>
    </row>
    <row r="6" spans="1:4" x14ac:dyDescent="0.2">
      <c r="A6" s="6">
        <v>4</v>
      </c>
      <c r="B6" s="6">
        <v>1000</v>
      </c>
      <c r="C6" s="6">
        <f>B6/(1+0.1)^A6</f>
        <v>683.01345536507051</v>
      </c>
      <c r="D6" s="6">
        <f>D5+C6</f>
        <v>-1830.1345536507074</v>
      </c>
    </row>
    <row r="7" spans="1:4" x14ac:dyDescent="0.2">
      <c r="A7" s="6">
        <v>5</v>
      </c>
      <c r="B7" s="6">
        <v>1000</v>
      </c>
      <c r="C7" s="6">
        <f>B7/(1+0.1)^A7</f>
        <v>620.92132305915493</v>
      </c>
      <c r="D7" s="6">
        <f>D6+C7</f>
        <v>-1209.2132305915525</v>
      </c>
    </row>
    <row r="8" spans="1:4" x14ac:dyDescent="0.2">
      <c r="A8" s="6">
        <v>6</v>
      </c>
      <c r="B8" s="6">
        <v>1000</v>
      </c>
      <c r="C8" s="6">
        <f>B8/(1+0.1)^A8</f>
        <v>564.47393005377717</v>
      </c>
      <c r="D8" s="6">
        <f>D7+C8</f>
        <v>-644.73930053777531</v>
      </c>
    </row>
    <row r="9" spans="1:4" x14ac:dyDescent="0.2">
      <c r="A9" s="6">
        <v>7</v>
      </c>
      <c r="B9" s="6">
        <v>1000</v>
      </c>
      <c r="C9" s="6">
        <f>B9/(1+0.1)^A9</f>
        <v>513.15811823070646</v>
      </c>
      <c r="D9" s="6">
        <f>D8+C9</f>
        <v>-131.58118230706884</v>
      </c>
    </row>
    <row r="10" spans="1:4" x14ac:dyDescent="0.2">
      <c r="A10" s="6">
        <v>8</v>
      </c>
      <c r="B10" s="6">
        <v>1000</v>
      </c>
      <c r="C10" s="6">
        <f>B10/(1+0.1)^A10</f>
        <v>466.50738020973318</v>
      </c>
      <c r="D10" s="6">
        <f>D9+C10</f>
        <v>334.92619790266434</v>
      </c>
    </row>
    <row r="11" spans="1:4" x14ac:dyDescent="0.2">
      <c r="A11" s="6">
        <v>9</v>
      </c>
      <c r="B11" s="6">
        <v>1000</v>
      </c>
      <c r="C11" s="6">
        <f>B11/(1+0.1)^A11</f>
        <v>424.09761837248465</v>
      </c>
      <c r="D11" s="6">
        <f>D10+C11</f>
        <v>759.02381627514899</v>
      </c>
    </row>
    <row r="12" spans="1:4" x14ac:dyDescent="0.2">
      <c r="A12" s="6">
        <v>10</v>
      </c>
      <c r="B12" s="6">
        <v>1000</v>
      </c>
      <c r="C12" s="6">
        <f>B12/(1+0.1)^A12</f>
        <v>385.54328942953146</v>
      </c>
      <c r="D12" s="6">
        <f>D11+C12</f>
        <v>1144.5671057046804</v>
      </c>
    </row>
    <row r="16" spans="1:4" ht="15" x14ac:dyDescent="0.25">
      <c r="A16" s="1" t="s">
        <v>19</v>
      </c>
      <c r="B16" s="1" t="s">
        <v>20</v>
      </c>
      <c r="C16" s="7" t="s">
        <v>45</v>
      </c>
    </row>
    <row r="17" spans="1:3" x14ac:dyDescent="0.2">
      <c r="A17">
        <f>ABS(B2)/B3</f>
        <v>5</v>
      </c>
      <c r="B17">
        <f>7+ABS(D8)/C9</f>
        <v>8.2564145000000018</v>
      </c>
      <c r="C17" cm="1">
        <f t="array" ref="C17">MATCH(TRUE,D2:D10&gt;0,0)-2</f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E9" sqref="E9"/>
    </sheetView>
  </sheetViews>
  <sheetFormatPr defaultRowHeight="14.25" x14ac:dyDescent="0.2"/>
  <cols>
    <col min="1" max="1" width="25" customWidth="1"/>
    <col min="2" max="2" width="16.5" customWidth="1"/>
    <col min="3" max="3" width="18.125" customWidth="1"/>
    <col min="4" max="4" width="16.375" customWidth="1"/>
  </cols>
  <sheetData>
    <row r="1" spans="1:4" ht="15" x14ac:dyDescent="0.2">
      <c r="A1" s="1" t="s">
        <v>0</v>
      </c>
      <c r="B1" s="1" t="s">
        <v>16</v>
      </c>
      <c r="C1" s="1" t="s">
        <v>17</v>
      </c>
      <c r="D1" s="1" t="s">
        <v>18</v>
      </c>
    </row>
    <row r="2" spans="1:4" x14ac:dyDescent="0.2">
      <c r="A2" s="6">
        <v>0</v>
      </c>
      <c r="B2" s="6">
        <v>-100</v>
      </c>
      <c r="C2" s="6">
        <f>B2/(1+0.17)^A2</f>
        <v>-100</v>
      </c>
      <c r="D2" s="6">
        <f>C2</f>
        <v>-100</v>
      </c>
    </row>
    <row r="3" spans="1:4" x14ac:dyDescent="0.2">
      <c r="A3" s="6">
        <v>1</v>
      </c>
      <c r="B3" s="6">
        <v>30</v>
      </c>
      <c r="C3" s="6">
        <f>B3/(1+0.17)^A3</f>
        <v>25.641025641025642</v>
      </c>
      <c r="D3" s="6">
        <f>D2+C3</f>
        <v>-74.358974358974365</v>
      </c>
    </row>
    <row r="4" spans="1:4" x14ac:dyDescent="0.2">
      <c r="A4" s="6">
        <v>2</v>
      </c>
      <c r="B4" s="6">
        <v>30</v>
      </c>
      <c r="C4" s="6">
        <f>B4/(1+0.17)^A4</f>
        <v>21.915406530791149</v>
      </c>
      <c r="D4" s="6">
        <f>D3+C4</f>
        <v>-52.44356782818322</v>
      </c>
    </row>
    <row r="5" spans="1:4" x14ac:dyDescent="0.2">
      <c r="A5" s="6">
        <v>3</v>
      </c>
      <c r="B5" s="6">
        <v>30</v>
      </c>
      <c r="C5" s="6">
        <f>B5/(1+0.17)^A5</f>
        <v>18.731116692983889</v>
      </c>
      <c r="D5" s="6">
        <f>D4+C5</f>
        <v>-33.712451135199331</v>
      </c>
    </row>
    <row r="6" spans="1:4" x14ac:dyDescent="0.2">
      <c r="A6" s="6">
        <v>4</v>
      </c>
      <c r="B6" s="6">
        <v>40</v>
      </c>
      <c r="C6" s="6">
        <f>B6/(1+0.17)^A6</f>
        <v>21.34600192932637</v>
      </c>
      <c r="D6" s="6">
        <f>D5+C6</f>
        <v>-12.366449205872961</v>
      </c>
    </row>
    <row r="7" spans="1:4" x14ac:dyDescent="0.2">
      <c r="A7" s="6">
        <v>5</v>
      </c>
      <c r="B7" s="6">
        <v>40</v>
      </c>
      <c r="C7" s="6">
        <f>B7/(1+0.17)^A7</f>
        <v>18.244446093441343</v>
      </c>
      <c r="D7" s="6">
        <f>D6+C7</f>
        <v>5.8779968875683828</v>
      </c>
    </row>
    <row r="11" spans="1:4" ht="15" x14ac:dyDescent="0.25">
      <c r="A11" s="8" t="s">
        <v>21</v>
      </c>
      <c r="B11" s="7" t="s">
        <v>6</v>
      </c>
    </row>
    <row r="12" spans="1:4" x14ac:dyDescent="0.2">
      <c r="A12" s="6">
        <v>5</v>
      </c>
      <c r="B12" s="6">
        <f>SUM(C2:C7)</f>
        <v>5.8779968875683828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zoomScale="98" zoomScaleNormal="98" workbookViewId="0">
      <selection activeCell="B4" sqref="B4"/>
    </sheetView>
  </sheetViews>
  <sheetFormatPr defaultRowHeight="14.25" x14ac:dyDescent="0.2"/>
  <cols>
    <col min="1" max="1" width="35.625" customWidth="1"/>
    <col min="2" max="2" width="38" customWidth="1"/>
    <col min="3" max="3" width="31.625" customWidth="1"/>
  </cols>
  <sheetData>
    <row r="1" spans="1:3" ht="15" x14ac:dyDescent="0.25">
      <c r="A1" s="10" t="s">
        <v>46</v>
      </c>
      <c r="B1" s="10" t="s">
        <v>49</v>
      </c>
      <c r="C1" s="11" t="s">
        <v>51</v>
      </c>
    </row>
    <row r="2" spans="1:3" x14ac:dyDescent="0.2">
      <c r="A2" s="9" t="s">
        <v>47</v>
      </c>
      <c r="B2" s="9">
        <v>2</v>
      </c>
      <c r="C2" s="9">
        <f>100*(1+17%)</f>
        <v>117</v>
      </c>
    </row>
    <row r="3" spans="1:3" x14ac:dyDescent="0.2">
      <c r="A3" s="9" t="s">
        <v>48</v>
      </c>
      <c r="B3" s="9">
        <v>5</v>
      </c>
      <c r="C3" s="6">
        <f>300/(1+17%)^2</f>
        <v>219.15406530791151</v>
      </c>
    </row>
    <row r="4" spans="1:3" x14ac:dyDescent="0.2">
      <c r="A4" s="6" t="s">
        <v>50</v>
      </c>
      <c r="B4" s="6"/>
      <c r="C4" s="6">
        <f>C2+C3</f>
        <v>336.15406530791154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zoomScaleNormal="100" workbookViewId="0">
      <selection activeCell="H17" sqref="H17"/>
    </sheetView>
  </sheetViews>
  <sheetFormatPr defaultRowHeight="14.25" x14ac:dyDescent="0.2"/>
  <cols>
    <col min="6" max="6" width="12.875" customWidth="1"/>
    <col min="7" max="7" width="14.25" customWidth="1"/>
    <col min="8" max="8" width="12.25" customWidth="1"/>
    <col min="9" max="9" width="22.375" customWidth="1"/>
  </cols>
  <sheetData>
    <row r="1" spans="1:9" ht="15" x14ac:dyDescent="0.25">
      <c r="A1" s="12" t="s">
        <v>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9" ht="15" x14ac:dyDescent="0.2">
      <c r="A2" s="1" t="s">
        <v>29</v>
      </c>
      <c r="B2">
        <v>9</v>
      </c>
      <c r="C2">
        <v>5</v>
      </c>
      <c r="D2">
        <v>2</v>
      </c>
      <c r="E2">
        <v>0</v>
      </c>
      <c r="F2">
        <v>2</v>
      </c>
      <c r="G2">
        <v>5</v>
      </c>
      <c r="H2">
        <f>B2*2 + C2*5 + D2*4 + E2*3 + F2*1 + G2*3</f>
        <v>68</v>
      </c>
    </row>
    <row r="3" spans="1:9" ht="15" x14ac:dyDescent="0.2">
      <c r="A3" s="1" t="s">
        <v>30</v>
      </c>
      <c r="B3">
        <v>2</v>
      </c>
      <c r="C3">
        <v>6</v>
      </c>
      <c r="D3">
        <v>2</v>
      </c>
      <c r="E3">
        <v>0</v>
      </c>
      <c r="F3">
        <v>5</v>
      </c>
      <c r="G3">
        <v>1</v>
      </c>
      <c r="H3">
        <f>B3*2 + C3*5 + D3*4 + E3*3 + F3*1 + G3*3</f>
        <v>50</v>
      </c>
    </row>
    <row r="4" spans="1:9" ht="15" x14ac:dyDescent="0.2">
      <c r="A4" s="1" t="s">
        <v>31</v>
      </c>
      <c r="B4">
        <v>6</v>
      </c>
      <c r="C4">
        <v>8</v>
      </c>
      <c r="D4">
        <v>2</v>
      </c>
      <c r="E4">
        <v>2</v>
      </c>
      <c r="F4">
        <v>6</v>
      </c>
      <c r="G4">
        <v>0</v>
      </c>
      <c r="H4">
        <f>B4*2 + C4*5 + D4*4 + E4*3 + F4*1 + G4*3</f>
        <v>72</v>
      </c>
    </row>
    <row r="5" spans="1:9" ht="15" x14ac:dyDescent="0.2">
      <c r="A5" s="1" t="s">
        <v>32</v>
      </c>
      <c r="B5">
        <v>1</v>
      </c>
      <c r="C5">
        <v>1</v>
      </c>
      <c r="D5">
        <v>5</v>
      </c>
      <c r="E5">
        <v>10</v>
      </c>
      <c r="F5">
        <v>5</v>
      </c>
      <c r="G5">
        <v>0</v>
      </c>
      <c r="H5">
        <f>B5*2 + C5*5 + D5*4 + E5*3 + F5*1 + G5*3</f>
        <v>62</v>
      </c>
    </row>
    <row r="6" spans="1:9" ht="15" x14ac:dyDescent="0.2">
      <c r="A6" s="1" t="s">
        <v>33</v>
      </c>
      <c r="B6">
        <v>3</v>
      </c>
      <c r="C6">
        <v>10</v>
      </c>
      <c r="D6">
        <v>9</v>
      </c>
      <c r="E6">
        <v>1</v>
      </c>
      <c r="F6">
        <v>8</v>
      </c>
      <c r="G6">
        <v>0</v>
      </c>
      <c r="H6">
        <f>B6*2 + C6*5 + D6*4 + E6*3 + F6*1 + G6*3</f>
        <v>103</v>
      </c>
    </row>
    <row r="11" spans="1:9" ht="15" x14ac:dyDescent="0.2"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34</v>
      </c>
    </row>
    <row r="12" spans="1:9" ht="15" x14ac:dyDescent="0.2">
      <c r="A12" s="1" t="s">
        <v>29</v>
      </c>
      <c r="B12">
        <v>9</v>
      </c>
      <c r="C12">
        <v>5</v>
      </c>
      <c r="D12">
        <v>2</v>
      </c>
      <c r="E12">
        <v>0</v>
      </c>
      <c r="F12">
        <v>2</v>
      </c>
      <c r="G12">
        <v>5</v>
      </c>
      <c r="H12">
        <f>B2*2 + C2*5 + D2*4 + E2*3 + F2*1 + G2*3</f>
        <v>68</v>
      </c>
      <c r="I12">
        <f>B12*5 + C12*5 + D12*4 + E12*3 + F12*1 + G12*3</f>
        <v>95</v>
      </c>
    </row>
    <row r="13" spans="1:9" ht="15" x14ac:dyDescent="0.2">
      <c r="A13" s="1" t="s">
        <v>30</v>
      </c>
      <c r="B13">
        <v>2</v>
      </c>
      <c r="C13">
        <v>6</v>
      </c>
      <c r="D13">
        <v>2</v>
      </c>
      <c r="E13">
        <v>0</v>
      </c>
      <c r="F13">
        <v>5</v>
      </c>
      <c r="G13">
        <v>1</v>
      </c>
      <c r="H13">
        <f>B3*2 + C3*5 + D3*4 + E3*3 + F3*1 + G3*3</f>
        <v>50</v>
      </c>
      <c r="I13">
        <f>B13*5 + C13*5 + D13*4 + E13*3 + F13*1 + G13*3</f>
        <v>56</v>
      </c>
    </row>
    <row r="14" spans="1:9" ht="15" x14ac:dyDescent="0.2">
      <c r="A14" s="1" t="s">
        <v>31</v>
      </c>
      <c r="B14">
        <v>6</v>
      </c>
      <c r="C14">
        <v>8</v>
      </c>
      <c r="D14">
        <v>2</v>
      </c>
      <c r="E14">
        <v>2</v>
      </c>
      <c r="F14">
        <v>6</v>
      </c>
      <c r="G14">
        <v>0</v>
      </c>
      <c r="H14">
        <f>B4*2 + C4*5 + D4*4 + E4*3 + F4*1 + G4*3</f>
        <v>72</v>
      </c>
      <c r="I14">
        <f>B14*5 + C14*5 + D14*4 + E14*3 + F14*1 + G14*3</f>
        <v>90</v>
      </c>
    </row>
    <row r="15" spans="1:9" ht="15" x14ac:dyDescent="0.2">
      <c r="A15" s="1" t="s">
        <v>32</v>
      </c>
      <c r="B15">
        <v>1</v>
      </c>
      <c r="C15">
        <v>1</v>
      </c>
      <c r="D15">
        <v>5</v>
      </c>
      <c r="E15">
        <v>10</v>
      </c>
      <c r="F15">
        <v>5</v>
      </c>
      <c r="G15">
        <v>0</v>
      </c>
      <c r="H15">
        <f>B5*2 + C5*5 + D5*4 + E5*3 + F5*1 + G5*3</f>
        <v>62</v>
      </c>
      <c r="I15">
        <f>B15*5 + C15*5 + D15*4 + E15*3 + F15*1 + G15*3</f>
        <v>65</v>
      </c>
    </row>
    <row r="16" spans="1:9" ht="15" x14ac:dyDescent="0.2">
      <c r="A16" s="1" t="s">
        <v>33</v>
      </c>
      <c r="B16">
        <v>3</v>
      </c>
      <c r="C16">
        <v>10</v>
      </c>
      <c r="D16">
        <v>9</v>
      </c>
      <c r="E16">
        <v>1</v>
      </c>
      <c r="F16">
        <v>8</v>
      </c>
      <c r="G16">
        <v>0</v>
      </c>
      <c r="H16">
        <f>B6*2 + C6*5 + D6*4 + E6*3 + F6*1 + G6*3</f>
        <v>103</v>
      </c>
      <c r="I16">
        <f>B16*5 + C16*5 + D16*4 + E16*3 + F16*1 + G16*3</f>
        <v>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zoomScaleNormal="100" workbookViewId="0">
      <selection activeCell="A18" sqref="A18"/>
    </sheetView>
  </sheetViews>
  <sheetFormatPr defaultRowHeight="14.25" x14ac:dyDescent="0.2"/>
  <cols>
    <col min="1" max="1" width="12.875" customWidth="1"/>
    <col min="3" max="3" width="20" customWidth="1"/>
  </cols>
  <sheetData>
    <row r="1" spans="1:3" ht="15" x14ac:dyDescent="0.2">
      <c r="A1" s="1" t="s">
        <v>35</v>
      </c>
      <c r="B1" s="1" t="s">
        <v>16</v>
      </c>
      <c r="C1" s="1" t="s">
        <v>17</v>
      </c>
    </row>
    <row r="2" spans="1:3" x14ac:dyDescent="0.2">
      <c r="A2">
        <f>0</f>
        <v>0</v>
      </c>
      <c r="B2">
        <f>-200</f>
        <v>-200</v>
      </c>
      <c r="C2">
        <f>-B2/(1+0.015)^A2</f>
        <v>200</v>
      </c>
    </row>
    <row r="3" spans="1:3" x14ac:dyDescent="0.2">
      <c r="A3">
        <f>A2+1</f>
        <v>1</v>
      </c>
      <c r="B3">
        <f>-25</f>
        <v>-25</v>
      </c>
      <c r="C3">
        <f>-B3/(1+0.015)^A3</f>
        <v>24.630541871921185</v>
      </c>
    </row>
    <row r="4" spans="1:3" x14ac:dyDescent="0.2">
      <c r="A4">
        <v>2</v>
      </c>
      <c r="B4">
        <v>-25</v>
      </c>
      <c r="C4">
        <f>-B4/(1+0.015)^A4</f>
        <v>24.266543716178511</v>
      </c>
    </row>
    <row r="5" spans="1:3" x14ac:dyDescent="0.2">
      <c r="A5">
        <v>3</v>
      </c>
      <c r="B5">
        <v>-25</v>
      </c>
      <c r="C5">
        <f>-B5/(1+0.015)^A5</f>
        <v>23.907924843525631</v>
      </c>
    </row>
    <row r="6" spans="1:3" x14ac:dyDescent="0.2">
      <c r="A6">
        <v>4</v>
      </c>
      <c r="B6">
        <v>-25</v>
      </c>
      <c r="C6">
        <f>-B6/(1+0.015)^A6</f>
        <v>23.554605757168112</v>
      </c>
    </row>
    <row r="7" spans="1:3" x14ac:dyDescent="0.2">
      <c r="A7">
        <v>5</v>
      </c>
      <c r="B7">
        <v>-25</v>
      </c>
      <c r="C7">
        <f>-B7/(1+0.015)^A7</f>
        <v>23.206508135141</v>
      </c>
    </row>
    <row r="8" spans="1:3" x14ac:dyDescent="0.2">
      <c r="A8">
        <v>6</v>
      </c>
      <c r="B8">
        <v>-25</v>
      </c>
      <c r="C8">
        <f>-B8/(1+0.015)^A8</f>
        <v>22.863554812946802</v>
      </c>
    </row>
    <row r="9" spans="1:3" x14ac:dyDescent="0.2">
      <c r="A9">
        <v>7</v>
      </c>
      <c r="B9">
        <v>-25</v>
      </c>
      <c r="C9">
        <f>-B9/(1+0.015)^A9</f>
        <v>22.525669766450054</v>
      </c>
    </row>
    <row r="10" spans="1:3" x14ac:dyDescent="0.2">
      <c r="A10">
        <v>8</v>
      </c>
      <c r="B10">
        <v>-25</v>
      </c>
      <c r="C10">
        <f>-B10/(1+0.015)^A10</f>
        <v>22.192778095024686</v>
      </c>
    </row>
    <row r="11" spans="1:3" x14ac:dyDescent="0.2">
      <c r="A11">
        <v>9</v>
      </c>
      <c r="B11">
        <v>-25</v>
      </c>
      <c r="C11">
        <f>-B11/(1+0.015)^A11</f>
        <v>21.864806004950431</v>
      </c>
    </row>
    <row r="12" spans="1:3" x14ac:dyDescent="0.2">
      <c r="A12">
        <v>10</v>
      </c>
      <c r="B12">
        <v>-25</v>
      </c>
      <c r="C12">
        <f>-B12/(1+0.015)^A12</f>
        <v>21.541680793054617</v>
      </c>
    </row>
    <row r="13" spans="1:3" x14ac:dyDescent="0.2">
      <c r="A13">
        <v>11</v>
      </c>
      <c r="B13">
        <v>-25</v>
      </c>
      <c r="C13">
        <f>-B13/(1+0.015)^A13</f>
        <v>21.223330830595682</v>
      </c>
    </row>
    <row r="14" spans="1:3" x14ac:dyDescent="0.2">
      <c r="A14">
        <v>12</v>
      </c>
      <c r="B14">
        <v>-25</v>
      </c>
      <c r="C14">
        <f>-B14/(1+0.015)^A14</f>
        <v>20.909685547384914</v>
      </c>
    </row>
    <row r="16" spans="1:3" ht="15" x14ac:dyDescent="0.2">
      <c r="A16" s="1" t="s">
        <v>36</v>
      </c>
    </row>
    <row r="17" spans="1:1" x14ac:dyDescent="0.2">
      <c r="A17">
        <f>SUM(C2:C14)</f>
        <v>472.68763017434168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tabSelected="1" zoomScaleNormal="100" workbookViewId="0">
      <selection activeCell="D10" sqref="D10"/>
    </sheetView>
  </sheetViews>
  <sheetFormatPr defaultRowHeight="14.25" x14ac:dyDescent="0.2"/>
  <cols>
    <col min="1" max="1" width="26.375" customWidth="1"/>
    <col min="2" max="2" width="19.875" customWidth="1"/>
    <col min="3" max="3" width="28.875" customWidth="1"/>
    <col min="4" max="4" width="29.75" customWidth="1"/>
    <col min="5" max="5" width="19.875" customWidth="1"/>
  </cols>
  <sheetData>
    <row r="1" spans="1:5" ht="15.75" customHeight="1" x14ac:dyDescent="0.2">
      <c r="A1" s="2" t="s">
        <v>0</v>
      </c>
      <c r="B1" s="2" t="s">
        <v>37</v>
      </c>
      <c r="C1" s="2" t="s">
        <v>40</v>
      </c>
      <c r="D1" s="2" t="s">
        <v>38</v>
      </c>
      <c r="E1" s="2"/>
    </row>
    <row r="2" spans="1:5" x14ac:dyDescent="0.2">
      <c r="A2" s="3">
        <v>1</v>
      </c>
      <c r="B2" s="3">
        <v>10</v>
      </c>
      <c r="C2" s="3">
        <f>1/(1+12%)^A2</f>
        <v>0.89285714285714279</v>
      </c>
      <c r="D2" s="3">
        <f>B2*C2</f>
        <v>8.928571428571427</v>
      </c>
      <c r="E2" s="3"/>
    </row>
    <row r="3" spans="1:5" x14ac:dyDescent="0.2">
      <c r="A3" s="3">
        <v>2</v>
      </c>
      <c r="B3" s="3">
        <v>10</v>
      </c>
      <c r="C3" s="3">
        <f>1/(1+12%)^A3</f>
        <v>0.79719387755102034</v>
      </c>
      <c r="D3" s="3">
        <f>B3*C3</f>
        <v>7.9719387755102034</v>
      </c>
      <c r="E3" s="3"/>
    </row>
    <row r="4" spans="1:5" x14ac:dyDescent="0.2">
      <c r="A4" s="3">
        <v>3</v>
      </c>
      <c r="B4" s="3">
        <v>10</v>
      </c>
      <c r="C4" s="3">
        <f>1/(1+12%)^A4</f>
        <v>0.71178024781341087</v>
      </c>
      <c r="D4" s="3">
        <f>B4*C4</f>
        <v>7.1178024781341085</v>
      </c>
      <c r="E4" s="3"/>
    </row>
    <row r="5" spans="1:5" x14ac:dyDescent="0.2">
      <c r="A5" s="3">
        <v>4</v>
      </c>
      <c r="B5" s="3">
        <v>10</v>
      </c>
      <c r="C5" s="3">
        <f>1/(1+12%)^A5</f>
        <v>0.63551807840483121</v>
      </c>
      <c r="D5" s="3">
        <f>B5*C5</f>
        <v>6.3551807840483123</v>
      </c>
      <c r="E5" s="3"/>
    </row>
    <row r="6" spans="1:5" x14ac:dyDescent="0.2">
      <c r="A6" s="3">
        <v>5</v>
      </c>
      <c r="B6" s="3">
        <v>10</v>
      </c>
      <c r="C6" s="3">
        <f>1/(1+12%)^A6</f>
        <v>0.56742685571859919</v>
      </c>
      <c r="D6" s="3">
        <f>B6*C6</f>
        <v>5.6742685571859921</v>
      </c>
      <c r="E6" s="3"/>
    </row>
    <row r="7" spans="1:5" x14ac:dyDescent="0.2">
      <c r="A7" s="3">
        <v>6</v>
      </c>
      <c r="B7" s="3">
        <v>10</v>
      </c>
      <c r="C7" s="3">
        <f>1/(1+12%)^A7</f>
        <v>0.50663112117732068</v>
      </c>
      <c r="D7" s="3">
        <f>B7*C7</f>
        <v>5.0663112117732068</v>
      </c>
      <c r="E7" s="3"/>
    </row>
    <row r="8" spans="1:5" x14ac:dyDescent="0.2">
      <c r="A8" s="3">
        <v>7</v>
      </c>
      <c r="B8" s="3">
        <v>10</v>
      </c>
      <c r="C8" s="3">
        <f>1/(1+12%)^A8</f>
        <v>0.45234921533689343</v>
      </c>
      <c r="D8" s="3">
        <f>B8*C8</f>
        <v>4.5234921533689345</v>
      </c>
      <c r="E8" s="3"/>
    </row>
    <row r="9" spans="1:5" ht="15" x14ac:dyDescent="0.2">
      <c r="A9" s="4" t="s">
        <v>39</v>
      </c>
      <c r="B9" s="3"/>
      <c r="C9" s="3"/>
      <c r="D9" s="4">
        <f>SUM(D2:D8)</f>
        <v>45.637565388592179</v>
      </c>
      <c r="E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Bai1</vt:lpstr>
      <vt:lpstr>Bai2</vt:lpstr>
      <vt:lpstr>Bai3</vt:lpstr>
      <vt:lpstr>Bai4</vt:lpstr>
      <vt:lpstr>Bai5</vt:lpstr>
      <vt:lpstr>Bai6</vt:lpstr>
      <vt:lpstr>Bai7</vt:lpstr>
      <vt:lpstr>Bai8</vt:lpstr>
      <vt:lpstr>Bai9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 Luân Lưu</cp:lastModifiedBy>
  <dcterms:created xsi:type="dcterms:W3CDTF">2025-09-17T07:01:23Z</dcterms:created>
  <dcterms:modified xsi:type="dcterms:W3CDTF">2025-09-20T12:25:28Z</dcterms:modified>
</cp:coreProperties>
</file>