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c34d3cc053098e36/Dokumente/"/>
    </mc:Choice>
  </mc:AlternateContent>
  <xr:revisionPtr revIDLastSave="0" documentId="8_{5F1CBA73-0C2C-4FFD-8814-F268C64CCB42}" xr6:coauthVersionLast="47" xr6:coauthVersionMax="47" xr10:uidLastSave="{00000000-0000-0000-0000-000000000000}"/>
  <bookViews>
    <workbookView xWindow="-108" yWindow="-108" windowWidth="23256" windowHeight="12456" xr2:uid="{5FA04EB2-89A9-4FD8-9B75-E984A8ED48B3}"/>
  </bookViews>
  <sheets>
    <sheet name="Frasi" sheetId="1" r:id="rId1"/>
    <sheet name="Latin square Lis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3" i="1" l="1"/>
  <c r="M41" i="1"/>
  <c r="M34" i="1"/>
  <c r="M33" i="1"/>
  <c r="M32" i="1"/>
  <c r="M31" i="1"/>
  <c r="M27" i="1"/>
  <c r="M26" i="1"/>
  <c r="M20" i="1"/>
  <c r="M17" i="1"/>
  <c r="M16" i="1"/>
  <c r="M11" i="1"/>
  <c r="M10" i="1"/>
  <c r="M7" i="1"/>
  <c r="M6" i="1"/>
  <c r="M5" i="1"/>
  <c r="M4" i="1"/>
  <c r="M45" i="1"/>
  <c r="M44" i="1"/>
  <c r="M42" i="1"/>
  <c r="M40" i="1"/>
  <c r="M39" i="1"/>
  <c r="M38" i="1"/>
  <c r="M36" i="1"/>
  <c r="M37" i="1"/>
  <c r="M35" i="1"/>
  <c r="M30" i="1"/>
  <c r="M29" i="1"/>
  <c r="M28" i="1"/>
  <c r="M21" i="1"/>
  <c r="M19" i="1"/>
  <c r="M18" i="1"/>
  <c r="M15" i="1"/>
  <c r="M14" i="1"/>
  <c r="M13" i="1"/>
  <c r="M12" i="1"/>
  <c r="M9" i="1"/>
  <c r="M8" i="1"/>
  <c r="M3" i="1"/>
  <c r="M2" i="1"/>
  <c r="O48" i="1"/>
  <c r="O47" i="1"/>
  <c r="O46" i="1"/>
  <c r="N48" i="1"/>
  <c r="N47" i="1"/>
  <c r="N46" i="1"/>
  <c r="O22" i="1"/>
  <c r="O23" i="1"/>
  <c r="O24" i="1"/>
  <c r="N23" i="1"/>
  <c r="N24" i="1"/>
  <c r="N22" i="1"/>
  <c r="T5" i="1"/>
  <c r="U5" i="1" s="1"/>
  <c r="T45" i="1"/>
  <c r="U45" i="1" s="1"/>
  <c r="T41" i="1"/>
  <c r="U41" i="1" s="1"/>
  <c r="T37" i="1"/>
  <c r="U37" i="1" s="1"/>
  <c r="T33" i="1"/>
  <c r="U33" i="1" s="1"/>
  <c r="T29" i="1"/>
  <c r="U29" i="1" s="1"/>
  <c r="T21" i="1"/>
  <c r="U21" i="1" s="1"/>
  <c r="T17" i="1"/>
  <c r="U17" i="1" s="1"/>
  <c r="T13" i="1"/>
  <c r="U13" i="1" s="1"/>
  <c r="T9" i="1"/>
  <c r="U9" i="1" s="1"/>
  <c r="K46" i="1"/>
  <c r="I46" i="1"/>
  <c r="K22" i="1"/>
  <c r="I22" i="1"/>
  <c r="Q22" i="1"/>
  <c r="R46" i="1"/>
  <c r="S46" i="1"/>
  <c r="R22" i="1"/>
  <c r="S22" i="1"/>
  <c r="Q46" i="1"/>
  <c r="Q56" i="1" l="1"/>
  <c r="R56" i="1"/>
  <c r="S56" i="1"/>
</calcChain>
</file>

<file path=xl/sharedStrings.xml><?xml version="1.0" encoding="utf-8"?>
<sst xmlns="http://schemas.openxmlformats.org/spreadsheetml/2006/main" count="643" uniqueCount="238">
  <si>
    <t>Experiment</t>
  </si>
  <si>
    <t>Experiment_id</t>
  </si>
  <si>
    <t>Condition</t>
  </si>
  <si>
    <t>Numero</t>
  </si>
  <si>
    <t>Condition_id</t>
  </si>
  <si>
    <t>Item_id</t>
  </si>
  <si>
    <t>Text</t>
  </si>
  <si>
    <t>Opzione 1</t>
  </si>
  <si>
    <t>Opzione2</t>
  </si>
  <si>
    <t>Risposta</t>
  </si>
  <si>
    <t>% giusto</t>
  </si>
  <si>
    <t>Tempo risp giu in ms/word</t>
  </si>
  <si>
    <t>Tempo risp sb in ms/word</t>
  </si>
  <si>
    <t>Analysed</t>
  </si>
  <si>
    <t>Tutti giusto</t>
  </si>
  <si>
    <t>Maggioranza giusto</t>
  </si>
  <si>
    <t>Maggioranza sbagliato</t>
  </si>
  <si>
    <t>% right</t>
  </si>
  <si>
    <t>%wrong</t>
  </si>
  <si>
    <t>lga</t>
  </si>
  <si>
    <t>OA</t>
  </si>
  <si>
    <t>Per esempio , queste persone sono gli stranieri immigrati in Italia da poco tempo , che</t>
  </si>
  <si>
    <t>conosce</t>
  </si>
  <si>
    <t>conoscono</t>
  </si>
  <si>
    <t>-</t>
  </si>
  <si>
    <t>x</t>
  </si>
  <si>
    <t>Credo che si debba tener conto di circostanze materiali , che</t>
  </si>
  <si>
    <t>dimostra</t>
  </si>
  <si>
    <t>dimostrano</t>
  </si>
  <si>
    <t>La legge siciliana , che</t>
  </si>
  <si>
    <t>risalgono</t>
  </si>
  <si>
    <t>risale</t>
  </si>
  <si>
    <t>L' uso che Balzac fa di personaggi ripetuti , che</t>
  </si>
  <si>
    <t>entrano</t>
  </si>
  <si>
    <t>entra</t>
  </si>
  <si>
    <t>OB</t>
  </si>
  <si>
    <t>Inoltre i proprietari hanno dei poteri di godimento e disposizione talmente</t>
  </si>
  <si>
    <t>ampi</t>
  </si>
  <si>
    <t>ampio</t>
  </si>
  <si>
    <t>è come se mi fossi risvegliato di colpo e avessi cominciato a guardare la realtà da un punto di vista tutto</t>
  </si>
  <si>
    <t>nuovo</t>
  </si>
  <si>
    <t>nuovi</t>
  </si>
  <si>
    <t>Nelle squadre nazionali giocano i giocatori di calcio più</t>
  </si>
  <si>
    <t>bravo</t>
  </si>
  <si>
    <t>bravi</t>
  </si>
  <si>
    <t>Hańska era sposata con un uomo vent' anni più</t>
  </si>
  <si>
    <t>grandi</t>
  </si>
  <si>
    <t>grande</t>
  </si>
  <si>
    <t>OC</t>
  </si>
  <si>
    <t>All' elezione partecipano tre delegati per ogni Regione</t>
  </si>
  <si>
    <t>eletti</t>
  </si>
  <si>
    <t>eletto</t>
  </si>
  <si>
    <t>Qualsiasi descrizione del servizio tutto compreso</t>
  </si>
  <si>
    <t>fornita</t>
  </si>
  <si>
    <t>fornite</t>
  </si>
  <si>
    <t>Il rapporto , un lavoro di trecento pagine</t>
  </si>
  <si>
    <t>pubblicati</t>
  </si>
  <si>
    <t>pubblicato</t>
  </si>
  <si>
    <t>Le uniche spese eventualmente a carico del consumatore</t>
  </si>
  <si>
    <t>dovuta</t>
  </si>
  <si>
    <t>dovute</t>
  </si>
  <si>
    <t>OD</t>
  </si>
  <si>
    <t>Il muro che serve di divisione tra edifici si</t>
  </si>
  <si>
    <t>presumono</t>
  </si>
  <si>
    <t>presume</t>
  </si>
  <si>
    <t>Le norme stabilite dall' articolo precedente si</t>
  </si>
  <si>
    <t>applica</t>
  </si>
  <si>
    <t>applicano</t>
  </si>
  <si>
    <t>L' ultima sala che visiteranno si</t>
  </si>
  <si>
    <t>chiama</t>
  </si>
  <si>
    <t>chiamano</t>
  </si>
  <si>
    <t>I diritti gravanti sul suolo si</t>
  </si>
  <si>
    <t>estendono</t>
  </si>
  <si>
    <t>estende</t>
  </si>
  <si>
    <t>OE</t>
  </si>
  <si>
    <t>La polizia si stringe nelle spalle e</t>
  </si>
  <si>
    <t>dicono</t>
  </si>
  <si>
    <t>dice</t>
  </si>
  <si>
    <t>La sentenza stabilisce le modalità della servitù e</t>
  </si>
  <si>
    <t>determinano</t>
  </si>
  <si>
    <t>determina</t>
  </si>
  <si>
    <t>Chi ha l' uso di un fondo e ne raccoglie tutti i frutti o chi ha il diritto di abitazione e</t>
  </si>
  <si>
    <t>occupa</t>
  </si>
  <si>
    <t>occupano</t>
  </si>
  <si>
    <t>Come avrà letto sui giornali o</t>
  </si>
  <si>
    <t>sentiti</t>
  </si>
  <si>
    <t>sentito</t>
  </si>
  <si>
    <t>how many 0</t>
  </si>
  <si>
    <t>Media</t>
  </si>
  <si>
    <t>max</t>
  </si>
  <si>
    <t>Min</t>
  </si>
  <si>
    <t>NA</t>
  </si>
  <si>
    <t>L' opuscolo che Studer riapre di ritratti precari , che</t>
  </si>
  <si>
    <t>aggiungono</t>
  </si>
  <si>
    <t>aggiunge</t>
  </si>
  <si>
    <t>In navi suddette , si diceva del collo nerazzurro , che</t>
  </si>
  <si>
    <t>partiva</t>
  </si>
  <si>
    <t>partivano</t>
  </si>
  <si>
    <t>Nel scandalo dell' Alaska , si riferisce assolutamente di un palcoscenico geneticamente costituzionale , che</t>
  </si>
  <si>
    <t>sussistono</t>
  </si>
  <si>
    <t>sussiste</t>
  </si>
  <si>
    <t>L' obbiettivo che Luigi capisce di bersagli meteorologici , che</t>
  </si>
  <si>
    <t>esprime</t>
  </si>
  <si>
    <t>esprimono</t>
  </si>
  <si>
    <t>NB</t>
  </si>
  <si>
    <t>Le sezioni di colore personalmente</t>
  </si>
  <si>
    <t>costituzionale</t>
  </si>
  <si>
    <t>costituzionali</t>
  </si>
  <si>
    <t>Sempre i costi mancano di dimenticare il gergo di compagna finalmente</t>
  </si>
  <si>
    <t>razionale</t>
  </si>
  <si>
    <t>razionali</t>
  </si>
  <si>
    <t>Le dita di trono persino</t>
  </si>
  <si>
    <t>Infine i quotidiani guardano dei tributi di trionfo e situazione pure</t>
  </si>
  <si>
    <t>edilizi</t>
  </si>
  <si>
    <t>edilizio</t>
  </si>
  <si>
    <t>NC</t>
  </si>
  <si>
    <t>Le economiche dichiarazioni apparentemente a comando del salto</t>
  </si>
  <si>
    <t>concesse</t>
  </si>
  <si>
    <t>concessa</t>
  </si>
  <si>
    <t>La sua è un' ingente invasione giustamente all' urgenza delle vittorie alla legittimazione …</t>
  </si>
  <si>
    <t>restante</t>
  </si>
  <si>
    <t>restanti</t>
  </si>
  <si>
    <t>Il deputato , un muro di cinquemila piastrelle</t>
  </si>
  <si>
    <t>spezzati</t>
  </si>
  <si>
    <t>spezzato</t>
  </si>
  <si>
    <t>All' abitazione confermano nove bimbi per ogni Basilica</t>
  </si>
  <si>
    <t>inviato</t>
  </si>
  <si>
    <t>inviati</t>
  </si>
  <si>
    <t>ND</t>
  </si>
  <si>
    <t>Le scarpe rimaste dall' anello ligure si</t>
  </si>
  <si>
    <t>indica</t>
  </si>
  <si>
    <t>indicano</t>
  </si>
  <si>
    <t>Le scorte ridotte dall' elemento scadente si</t>
  </si>
  <si>
    <t>adotta</t>
  </si>
  <si>
    <t>adottano</t>
  </si>
  <si>
    <t>Il sottomarino che la repressione gratuita aveva suggerito alla Dichiarazione si</t>
  </si>
  <si>
    <t>producono</t>
  </si>
  <si>
    <t>produce</t>
  </si>
  <si>
    <t>Le procedure destinate dall' avvistamento costituzionale si</t>
  </si>
  <si>
    <t>aiutano</t>
  </si>
  <si>
    <t>aiuta</t>
  </si>
  <si>
    <t>NE</t>
  </si>
  <si>
    <t>Uno sta evidenziato a una rivoluzione e</t>
  </si>
  <si>
    <t>spiegano</t>
  </si>
  <si>
    <t>spiega</t>
  </si>
  <si>
    <t>La competenza restituisce le lire e</t>
  </si>
  <si>
    <t>considera</t>
  </si>
  <si>
    <t>considerano</t>
  </si>
  <si>
    <t>Se indiscriminatamente i divani sono privi , compriamo in profumeria e</t>
  </si>
  <si>
    <t>ho</t>
  </si>
  <si>
    <t>abbiamo</t>
  </si>
  <si>
    <t>Dal nostro inviato Spalato - La birra riempie i boccali e</t>
  </si>
  <si>
    <t>accendono</t>
  </si>
  <si>
    <t>accende</t>
  </si>
  <si>
    <t>Filler</t>
  </si>
  <si>
    <t>All' inizio del secondo tempo il Boca approfitta di uno</t>
  </si>
  <si>
    <t>sbandamento</t>
  </si>
  <si>
    <t>sbandamenti</t>
  </si>
  <si>
    <t>Nella foto grande Zdenek Zeman , l' allenatore biancoceleste ,</t>
  </si>
  <si>
    <t>guardano</t>
  </si>
  <si>
    <t>guarda</t>
  </si>
  <si>
    <t>A "" trasformarsi "" doveva sposare il smaltimento che indossa della parsimonia di un</t>
  </si>
  <si>
    <t>regalo</t>
  </si>
  <si>
    <t>regali</t>
  </si>
  <si>
    <t>Pur , con collettività neppure morta dalla probabilità , si accolga la compagna al</t>
  </si>
  <si>
    <t>valido</t>
  </si>
  <si>
    <t>validi</t>
  </si>
  <si>
    <t>E quando si teme all' operaia differenza , contestualmente sono state</t>
  </si>
  <si>
    <t>inserita</t>
  </si>
  <si>
    <t>inserite</t>
  </si>
  <si>
    <t>totale nonce + original</t>
  </si>
  <si>
    <t>List 1</t>
  </si>
  <si>
    <t>List 2</t>
  </si>
  <si>
    <t>List 3</t>
  </si>
  <si>
    <t>List 4</t>
  </si>
  <si>
    <t>List 5</t>
  </si>
  <si>
    <t>List 6</t>
  </si>
  <si>
    <t>List 7</t>
  </si>
  <si>
    <t>List 8</t>
  </si>
  <si>
    <t>List 9</t>
  </si>
  <si>
    <t>List 10</t>
  </si>
  <si>
    <t>OA1</t>
  </si>
  <si>
    <t>OB3</t>
  </si>
  <si>
    <t>OC1</t>
  </si>
  <si>
    <t>OD2</t>
  </si>
  <si>
    <t>OE1</t>
  </si>
  <si>
    <t>NA3</t>
  </si>
  <si>
    <t>NB1</t>
  </si>
  <si>
    <t>NC3</t>
  </si>
  <si>
    <t>ND1</t>
  </si>
  <si>
    <t>NE3</t>
  </si>
  <si>
    <t>OB1</t>
  </si>
  <si>
    <t>OC3</t>
  </si>
  <si>
    <t>OD1</t>
  </si>
  <si>
    <t>OE2</t>
  </si>
  <si>
    <t>NA1</t>
  </si>
  <si>
    <t>NB3</t>
  </si>
  <si>
    <t>NC1</t>
  </si>
  <si>
    <t>ND3</t>
  </si>
  <si>
    <t>NE1</t>
  </si>
  <si>
    <t>OA4</t>
  </si>
  <si>
    <t>OD3</t>
  </si>
  <si>
    <t>NA2</t>
  </si>
  <si>
    <t>OA2</t>
  </si>
  <si>
    <t>OB4</t>
  </si>
  <si>
    <t>F</t>
  </si>
  <si>
    <t>OE3</t>
  </si>
  <si>
    <t>NB2</t>
  </si>
  <si>
    <t>OB2</t>
  </si>
  <si>
    <t>OC4</t>
  </si>
  <si>
    <t>NC2</t>
  </si>
  <si>
    <t>OC2</t>
  </si>
  <si>
    <t>OD4</t>
  </si>
  <si>
    <t>N → Nonce</t>
  </si>
  <si>
    <t>ND2</t>
  </si>
  <si>
    <t>OE4</t>
  </si>
  <si>
    <t>O → Original</t>
  </si>
  <si>
    <t>NE2</t>
  </si>
  <si>
    <t>NA4</t>
  </si>
  <si>
    <t>A →  NOUN_ADJ_PUNCT_PRON_VERB</t>
  </si>
  <si>
    <t>NB4</t>
  </si>
  <si>
    <t>B → NOUN_NOUN_ADV_ADJ</t>
  </si>
  <si>
    <t>OA3</t>
  </si>
  <si>
    <t>NC4</t>
  </si>
  <si>
    <t>C → NOUN_NOUN_VERB</t>
  </si>
  <si>
    <t>D → NOUN_VERB_VERB</t>
  </si>
  <si>
    <t>ND4</t>
  </si>
  <si>
    <t>E → VERB_NOUN_CCONJ_VERB</t>
  </si>
  <si>
    <t>NE4</t>
  </si>
  <si>
    <t>1,2,3,4: Una delle 4 frasi per categoria</t>
  </si>
  <si>
    <t>F → Filler</t>
  </si>
  <si>
    <t>1,2</t>
  </si>
  <si>
    <t>3,4</t>
  </si>
  <si>
    <t>1,3</t>
  </si>
  <si>
    <t>2,4</t>
  </si>
  <si>
    <t>1,4</t>
  </si>
  <si>
    <t>2,3</t>
  </si>
  <si>
    <t>Number of partecipants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</si>
</sst>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5" borderId="2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3" borderId="3" xfId="0" applyFill="1" applyBorder="1"/>
    <xf numFmtId="0" fontId="0" fillId="6" borderId="3" xfId="0" applyFill="1" applyBorder="1"/>
    <xf numFmtId="0" fontId="0" fillId="6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8" borderId="3" xfId="0" applyFill="1" applyBorder="1"/>
    <xf numFmtId="0" fontId="0" fillId="9" borderId="0" xfId="0" applyFill="1"/>
    <xf numFmtId="0" fontId="0" fillId="9" borderId="3" xfId="0" applyFill="1" applyBorder="1"/>
    <xf numFmtId="0" fontId="4" fillId="9" borderId="0" xfId="0" applyFont="1" applyFill="1"/>
    <xf numFmtId="0" fontId="4" fillId="9" borderId="3" xfId="0" applyFont="1" applyFill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0" fillId="7" borderId="0" xfId="0" applyFill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7" borderId="4" xfId="0" applyFill="1" applyBorder="1"/>
    <xf numFmtId="0" fontId="0" fillId="4" borderId="3" xfId="0" applyFill="1" applyBorder="1"/>
    <xf numFmtId="0" fontId="0" fillId="4" borderId="3" xfId="0" applyFill="1" applyBorder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94BA-4DEA-434A-826F-49DBA66080A8}">
  <dimension ref="A1:BB64"/>
  <sheetViews>
    <sheetView tabSelected="1" topLeftCell="O16" zoomScale="84" zoomScaleNormal="70" workbookViewId="0">
      <selection activeCell="A46" sqref="A46:XFD46"/>
    </sheetView>
  </sheetViews>
  <sheetFormatPr defaultColWidth="11.42578125" defaultRowHeight="15" customHeight="1"/>
  <cols>
    <col min="1" max="1" width="11.42578125" style="6"/>
    <col min="2" max="2" width="12.42578125" style="6" bestFit="1" customWidth="1"/>
    <col min="3" max="3" width="8.42578125" style="6" bestFit="1" customWidth="1"/>
    <col min="4" max="4" width="7.5703125" style="6" bestFit="1" customWidth="1"/>
    <col min="5" max="5" width="10.85546875" style="6" bestFit="1" customWidth="1"/>
    <col min="6" max="6" width="7" style="6" bestFit="1" customWidth="1"/>
    <col min="7" max="7" width="90" customWidth="1"/>
    <col min="8" max="8" width="13.42578125" customWidth="1"/>
    <col min="9" max="9" width="11.42578125" style="10" customWidth="1"/>
    <col min="10" max="10" width="14.42578125" customWidth="1"/>
    <col min="11" max="11" width="11.42578125" style="10"/>
    <col min="12" max="13" width="16.7109375" customWidth="1"/>
    <col min="14" max="14" width="22.7109375" style="6" customWidth="1"/>
    <col min="15" max="15" width="24.42578125" style="6" customWidth="1"/>
    <col min="16" max="16" width="23.28515625" customWidth="1"/>
    <col min="17" max="17" width="16.140625" style="10" customWidth="1"/>
    <col min="18" max="18" width="18.5703125" style="6" customWidth="1"/>
    <col min="19" max="19" width="18.28515625" style="6" customWidth="1"/>
  </cols>
  <sheetData>
    <row r="1" spans="1:2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8" t="s">
        <v>7</v>
      </c>
      <c r="I1" s="14"/>
      <c r="J1" s="8" t="s">
        <v>8</v>
      </c>
      <c r="K1" s="14"/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14" t="s">
        <v>14</v>
      </c>
      <c r="R1" s="8" t="s">
        <v>15</v>
      </c>
      <c r="S1" s="8" t="s">
        <v>16</v>
      </c>
      <c r="T1" s="8" t="s">
        <v>17</v>
      </c>
      <c r="U1" s="8" t="s">
        <v>18</v>
      </c>
    </row>
    <row r="2" spans="1:21">
      <c r="A2" s="6" t="s">
        <v>19</v>
      </c>
      <c r="B2" s="6">
        <v>1</v>
      </c>
      <c r="C2" s="6" t="s">
        <v>20</v>
      </c>
      <c r="D2" s="6">
        <v>1</v>
      </c>
      <c r="E2" s="6">
        <v>1</v>
      </c>
      <c r="F2" s="6">
        <v>1</v>
      </c>
      <c r="G2" s="2" t="s">
        <v>21</v>
      </c>
      <c r="H2" s="2" t="s">
        <v>22</v>
      </c>
      <c r="I2" s="15">
        <v>0</v>
      </c>
      <c r="J2" s="18" t="s">
        <v>23</v>
      </c>
      <c r="K2" s="19">
        <v>19</v>
      </c>
      <c r="L2" s="30" t="s">
        <v>23</v>
      </c>
      <c r="M2">
        <f xml:space="preserve"> (K2 / (I2 + K2)) * 100</f>
        <v>100</v>
      </c>
      <c r="N2" s="6">
        <v>611.25</v>
      </c>
      <c r="O2" s="6" t="s">
        <v>24</v>
      </c>
      <c r="P2" s="6">
        <v>19</v>
      </c>
      <c r="Q2" s="10" t="s">
        <v>25</v>
      </c>
    </row>
    <row r="3" spans="1:21">
      <c r="A3" s="6" t="s">
        <v>19</v>
      </c>
      <c r="B3" s="6">
        <v>1</v>
      </c>
      <c r="C3" s="6" t="s">
        <v>20</v>
      </c>
      <c r="D3" s="6">
        <v>2</v>
      </c>
      <c r="E3" s="6">
        <v>1</v>
      </c>
      <c r="F3" s="6">
        <v>2</v>
      </c>
      <c r="G3" s="2" t="s">
        <v>26</v>
      </c>
      <c r="H3" s="2" t="s">
        <v>27</v>
      </c>
      <c r="I3" s="15">
        <v>0</v>
      </c>
      <c r="J3" s="18" t="s">
        <v>28</v>
      </c>
      <c r="K3" s="19">
        <v>14</v>
      </c>
      <c r="L3" s="30" t="s">
        <v>28</v>
      </c>
      <c r="M3">
        <f t="shared" ref="M3" si="0" xml:space="preserve"> (K3 / (I3 + K3)) * 100</f>
        <v>100</v>
      </c>
      <c r="N3" s="6">
        <v>594.74</v>
      </c>
      <c r="O3" s="6" t="s">
        <v>24</v>
      </c>
      <c r="P3" s="6">
        <v>14</v>
      </c>
      <c r="Q3" s="10" t="s">
        <v>25</v>
      </c>
    </row>
    <row r="4" spans="1:21">
      <c r="A4" s="6" t="s">
        <v>19</v>
      </c>
      <c r="B4" s="6">
        <v>1</v>
      </c>
      <c r="C4" s="6" t="s">
        <v>20</v>
      </c>
      <c r="D4" s="6">
        <v>3</v>
      </c>
      <c r="E4" s="6">
        <v>1</v>
      </c>
      <c r="F4" s="6">
        <v>3</v>
      </c>
      <c r="G4" s="2" t="s">
        <v>29</v>
      </c>
      <c r="H4" s="2" t="s">
        <v>30</v>
      </c>
      <c r="I4" s="15">
        <v>0</v>
      </c>
      <c r="J4" s="18" t="s">
        <v>31</v>
      </c>
      <c r="K4" s="19">
        <v>12</v>
      </c>
      <c r="L4" s="30" t="s">
        <v>31</v>
      </c>
      <c r="M4">
        <f xml:space="preserve"> (K4 / (I4 + K4)) * 100</f>
        <v>100</v>
      </c>
      <c r="N4" s="6">
        <v>514.53</v>
      </c>
      <c r="O4" s="6" t="s">
        <v>24</v>
      </c>
      <c r="P4" s="6">
        <v>12</v>
      </c>
      <c r="Q4" s="10" t="s">
        <v>25</v>
      </c>
    </row>
    <row r="5" spans="1:21" s="28" customFormat="1">
      <c r="A5" s="26" t="s">
        <v>19</v>
      </c>
      <c r="B5" s="26">
        <v>1</v>
      </c>
      <c r="C5" s="26" t="s">
        <v>20</v>
      </c>
      <c r="D5" s="26">
        <v>4</v>
      </c>
      <c r="E5" s="26">
        <v>1</v>
      </c>
      <c r="F5" s="26">
        <v>4</v>
      </c>
      <c r="G5" s="20" t="s">
        <v>32</v>
      </c>
      <c r="H5" s="21" t="s">
        <v>33</v>
      </c>
      <c r="I5" s="22">
        <v>15</v>
      </c>
      <c r="J5" s="20" t="s">
        <v>34</v>
      </c>
      <c r="K5" s="23">
        <v>0</v>
      </c>
      <c r="L5" s="31" t="s">
        <v>33</v>
      </c>
      <c r="M5" s="28">
        <f xml:space="preserve"> (I5 / (I5+ K5)) * 100</f>
        <v>100</v>
      </c>
      <c r="N5" s="26">
        <v>732.01</v>
      </c>
      <c r="O5" s="26" t="s">
        <v>24</v>
      </c>
      <c r="P5" s="26">
        <v>15</v>
      </c>
      <c r="Q5" s="27" t="s">
        <v>25</v>
      </c>
      <c r="R5" s="26"/>
      <c r="S5" s="26"/>
      <c r="T5" s="21">
        <f>SUM(K2,K3,K4,I5)/60*100</f>
        <v>100</v>
      </c>
      <c r="U5" s="29">
        <f>100-T5</f>
        <v>0</v>
      </c>
    </row>
    <row r="6" spans="1:21">
      <c r="A6" s="6" t="s">
        <v>19</v>
      </c>
      <c r="B6" s="6">
        <v>1</v>
      </c>
      <c r="C6" s="6" t="s">
        <v>35</v>
      </c>
      <c r="D6" s="6">
        <v>1</v>
      </c>
      <c r="E6" s="6">
        <v>2</v>
      </c>
      <c r="F6" s="6">
        <v>5</v>
      </c>
      <c r="G6" s="2" t="s">
        <v>36</v>
      </c>
      <c r="H6" s="18" t="s">
        <v>37</v>
      </c>
      <c r="I6" s="19">
        <v>16</v>
      </c>
      <c r="J6" s="2" t="s">
        <v>38</v>
      </c>
      <c r="K6" s="15">
        <v>3</v>
      </c>
      <c r="L6" s="30" t="s">
        <v>37</v>
      </c>
      <c r="M6">
        <f xml:space="preserve"> (I6 / (I6+ K6)) * 100</f>
        <v>84.210526315789465</v>
      </c>
      <c r="N6" s="6">
        <v>674.95</v>
      </c>
      <c r="O6" s="6">
        <v>652.36</v>
      </c>
      <c r="P6" s="6">
        <v>19</v>
      </c>
      <c r="R6" s="6" t="s">
        <v>25</v>
      </c>
    </row>
    <row r="7" spans="1:21">
      <c r="A7" s="6" t="s">
        <v>19</v>
      </c>
      <c r="B7" s="6">
        <v>1</v>
      </c>
      <c r="C7" s="6" t="s">
        <v>35</v>
      </c>
      <c r="D7" s="6">
        <v>2</v>
      </c>
      <c r="E7" s="6">
        <v>2</v>
      </c>
      <c r="F7" s="6">
        <v>6</v>
      </c>
      <c r="G7" s="2" t="s">
        <v>39</v>
      </c>
      <c r="H7" s="18" t="s">
        <v>40</v>
      </c>
      <c r="I7" s="19">
        <v>14</v>
      </c>
      <c r="J7" s="2" t="s">
        <v>41</v>
      </c>
      <c r="K7" s="15">
        <v>0</v>
      </c>
      <c r="L7" s="30" t="s">
        <v>40</v>
      </c>
      <c r="M7">
        <f xml:space="preserve"> (I7 / (I7+ K7)) * 100</f>
        <v>100</v>
      </c>
      <c r="N7" s="6">
        <v>592.54999999999995</v>
      </c>
      <c r="O7" s="6" t="s">
        <v>24</v>
      </c>
      <c r="P7" s="6">
        <v>14</v>
      </c>
      <c r="Q7" s="10" t="s">
        <v>25</v>
      </c>
    </row>
    <row r="8" spans="1:21">
      <c r="A8" s="6" t="s">
        <v>19</v>
      </c>
      <c r="B8" s="6">
        <v>1</v>
      </c>
      <c r="C8" s="6" t="s">
        <v>35</v>
      </c>
      <c r="D8" s="6">
        <v>3</v>
      </c>
      <c r="E8" s="6">
        <v>2</v>
      </c>
      <c r="F8" s="6">
        <v>7</v>
      </c>
      <c r="G8" s="2" t="s">
        <v>42</v>
      </c>
      <c r="H8" s="2" t="s">
        <v>43</v>
      </c>
      <c r="I8" s="15">
        <v>0</v>
      </c>
      <c r="J8" s="18" t="s">
        <v>44</v>
      </c>
      <c r="K8" s="19">
        <v>12</v>
      </c>
      <c r="L8" s="30" t="s">
        <v>44</v>
      </c>
      <c r="M8">
        <f t="shared" ref="M8:M9" si="1" xml:space="preserve"> (K8 / (I8 + K8)) * 100</f>
        <v>100</v>
      </c>
      <c r="N8" s="6">
        <v>541.29</v>
      </c>
      <c r="O8" s="6" t="s">
        <v>24</v>
      </c>
      <c r="P8" s="6">
        <v>12</v>
      </c>
      <c r="Q8" s="10" t="s">
        <v>25</v>
      </c>
    </row>
    <row r="9" spans="1:21" s="28" customFormat="1">
      <c r="A9" s="26" t="s">
        <v>19</v>
      </c>
      <c r="B9" s="26">
        <v>1</v>
      </c>
      <c r="C9" s="26" t="s">
        <v>35</v>
      </c>
      <c r="D9" s="26">
        <v>4</v>
      </c>
      <c r="E9" s="26">
        <v>2</v>
      </c>
      <c r="F9" s="26">
        <v>8</v>
      </c>
      <c r="G9" s="20" t="s">
        <v>45</v>
      </c>
      <c r="H9" s="20" t="s">
        <v>46</v>
      </c>
      <c r="I9" s="23">
        <v>0</v>
      </c>
      <c r="J9" s="21" t="s">
        <v>47</v>
      </c>
      <c r="K9" s="22">
        <v>15</v>
      </c>
      <c r="L9" s="31" t="s">
        <v>47</v>
      </c>
      <c r="M9" s="47">
        <f t="shared" si="1"/>
        <v>100</v>
      </c>
      <c r="N9" s="26">
        <v>734.56</v>
      </c>
      <c r="O9" s="26" t="s">
        <v>24</v>
      </c>
      <c r="P9" s="26">
        <v>15</v>
      </c>
      <c r="Q9" s="27" t="s">
        <v>25</v>
      </c>
      <c r="R9" s="26"/>
      <c r="S9" s="26"/>
      <c r="T9" s="21">
        <f>SUM(I6,I7,K8,K9)/60*100</f>
        <v>95</v>
      </c>
      <c r="U9" s="29">
        <f>100-T9</f>
        <v>5</v>
      </c>
    </row>
    <row r="10" spans="1:21">
      <c r="A10" s="6" t="s">
        <v>19</v>
      </c>
      <c r="B10" s="6">
        <v>1</v>
      </c>
      <c r="C10" s="6" t="s">
        <v>48</v>
      </c>
      <c r="D10" s="6">
        <v>1</v>
      </c>
      <c r="E10" s="6">
        <v>3</v>
      </c>
      <c r="F10" s="6">
        <v>9</v>
      </c>
      <c r="G10" s="2" t="s">
        <v>49</v>
      </c>
      <c r="H10" s="18" t="s">
        <v>50</v>
      </c>
      <c r="I10" s="19">
        <v>19</v>
      </c>
      <c r="J10" s="2" t="s">
        <v>51</v>
      </c>
      <c r="K10" s="15">
        <v>0</v>
      </c>
      <c r="L10" s="30" t="s">
        <v>50</v>
      </c>
      <c r="M10">
        <f xml:space="preserve"> (I10 / (I10+ K10)) * 100</f>
        <v>100</v>
      </c>
      <c r="N10" s="6">
        <v>736.82</v>
      </c>
      <c r="O10" s="6" t="s">
        <v>24</v>
      </c>
      <c r="P10" s="6">
        <v>19</v>
      </c>
      <c r="Q10" s="10" t="s">
        <v>25</v>
      </c>
    </row>
    <row r="11" spans="1:21">
      <c r="A11" s="6" t="s">
        <v>19</v>
      </c>
      <c r="B11" s="6">
        <v>1</v>
      </c>
      <c r="C11" s="6" t="s">
        <v>48</v>
      </c>
      <c r="D11" s="6">
        <v>2</v>
      </c>
      <c r="E11" s="6">
        <v>3</v>
      </c>
      <c r="F11" s="6">
        <v>10</v>
      </c>
      <c r="G11" s="2" t="s">
        <v>52</v>
      </c>
      <c r="H11" s="18" t="s">
        <v>53</v>
      </c>
      <c r="I11" s="19">
        <v>10</v>
      </c>
      <c r="J11" s="2" t="s">
        <v>54</v>
      </c>
      <c r="K11" s="15">
        <v>4</v>
      </c>
      <c r="L11" s="32" t="s">
        <v>53</v>
      </c>
      <c r="M11">
        <f xml:space="preserve"> (I11 / (I11+ K11)) * 100</f>
        <v>71.428571428571431</v>
      </c>
      <c r="N11" s="35">
        <v>613.16</v>
      </c>
      <c r="O11" s="35">
        <v>1207.47</v>
      </c>
      <c r="P11" s="6">
        <v>14</v>
      </c>
      <c r="R11" s="6" t="s">
        <v>25</v>
      </c>
    </row>
    <row r="12" spans="1:21">
      <c r="A12" s="6" t="s">
        <v>19</v>
      </c>
      <c r="B12" s="6">
        <v>1</v>
      </c>
      <c r="C12" s="6" t="s">
        <v>48</v>
      </c>
      <c r="D12" s="6">
        <v>3</v>
      </c>
      <c r="E12" s="6">
        <v>3</v>
      </c>
      <c r="F12" s="6">
        <v>11</v>
      </c>
      <c r="G12" s="2" t="s">
        <v>55</v>
      </c>
      <c r="H12" s="2" t="s">
        <v>56</v>
      </c>
      <c r="I12" s="15">
        <v>1</v>
      </c>
      <c r="J12" s="18" t="s">
        <v>57</v>
      </c>
      <c r="K12" s="19">
        <v>11</v>
      </c>
      <c r="L12" s="32" t="s">
        <v>57</v>
      </c>
      <c r="M12">
        <f t="shared" ref="M12:M15" si="2" xml:space="preserve"> (K12 / (I12 + K12)) * 100</f>
        <v>91.666666666666657</v>
      </c>
      <c r="N12" s="35">
        <v>591.32000000000005</v>
      </c>
      <c r="O12" s="35">
        <v>504.14</v>
      </c>
      <c r="P12" s="6">
        <v>12</v>
      </c>
      <c r="R12" s="6" t="s">
        <v>25</v>
      </c>
    </row>
    <row r="13" spans="1:21" s="28" customFormat="1">
      <c r="A13" s="26" t="s">
        <v>19</v>
      </c>
      <c r="B13" s="26">
        <v>1</v>
      </c>
      <c r="C13" s="26" t="s">
        <v>48</v>
      </c>
      <c r="D13" s="26">
        <v>4</v>
      </c>
      <c r="E13" s="26">
        <v>3</v>
      </c>
      <c r="F13" s="26">
        <v>12</v>
      </c>
      <c r="G13" s="20" t="s">
        <v>58</v>
      </c>
      <c r="H13" s="20" t="s">
        <v>59</v>
      </c>
      <c r="I13" s="23">
        <v>0</v>
      </c>
      <c r="J13" s="21" t="s">
        <v>60</v>
      </c>
      <c r="K13" s="22">
        <v>15</v>
      </c>
      <c r="L13" s="31" t="s">
        <v>60</v>
      </c>
      <c r="M13" s="47">
        <f t="shared" si="2"/>
        <v>100</v>
      </c>
      <c r="N13" s="26">
        <v>678.25</v>
      </c>
      <c r="O13" s="26" t="s">
        <v>24</v>
      </c>
      <c r="P13" s="26">
        <v>15</v>
      </c>
      <c r="Q13" s="27" t="s">
        <v>25</v>
      </c>
      <c r="R13" s="26"/>
      <c r="S13" s="26"/>
      <c r="T13" s="21">
        <f>SUM(I10,I11,I12,K13)/60*100</f>
        <v>75</v>
      </c>
      <c r="U13" s="29">
        <f>100-T13</f>
        <v>25</v>
      </c>
    </row>
    <row r="14" spans="1:21">
      <c r="A14" s="6" t="s">
        <v>19</v>
      </c>
      <c r="B14" s="6">
        <v>1</v>
      </c>
      <c r="C14" s="6" t="s">
        <v>61</v>
      </c>
      <c r="D14" s="6">
        <v>1</v>
      </c>
      <c r="E14" s="6">
        <v>4</v>
      </c>
      <c r="F14" s="6">
        <v>13</v>
      </c>
      <c r="G14" s="2" t="s">
        <v>62</v>
      </c>
      <c r="H14" s="2" t="s">
        <v>63</v>
      </c>
      <c r="I14" s="15">
        <v>0</v>
      </c>
      <c r="J14" s="18" t="s">
        <v>64</v>
      </c>
      <c r="K14" s="19">
        <v>19</v>
      </c>
      <c r="L14" s="30" t="s">
        <v>64</v>
      </c>
      <c r="M14">
        <f t="shared" si="2"/>
        <v>100</v>
      </c>
      <c r="N14" s="6">
        <v>644.61</v>
      </c>
      <c r="O14" s="6" t="s">
        <v>24</v>
      </c>
      <c r="P14" s="6">
        <v>19</v>
      </c>
      <c r="Q14" s="10" t="s">
        <v>25</v>
      </c>
    </row>
    <row r="15" spans="1:21">
      <c r="A15" s="6" t="s">
        <v>19</v>
      </c>
      <c r="B15" s="6">
        <v>1</v>
      </c>
      <c r="C15" s="6" t="s">
        <v>61</v>
      </c>
      <c r="D15" s="6">
        <v>2</v>
      </c>
      <c r="E15" s="6">
        <v>4</v>
      </c>
      <c r="F15" s="6">
        <v>14</v>
      </c>
      <c r="G15" s="2" t="s">
        <v>65</v>
      </c>
      <c r="H15" s="2" t="s">
        <v>66</v>
      </c>
      <c r="I15" s="15">
        <v>0</v>
      </c>
      <c r="J15" s="18" t="s">
        <v>67</v>
      </c>
      <c r="K15" s="19">
        <v>14</v>
      </c>
      <c r="L15" s="30" t="s">
        <v>67</v>
      </c>
      <c r="M15">
        <f t="shared" si="2"/>
        <v>100</v>
      </c>
      <c r="N15" s="6">
        <v>672.06</v>
      </c>
      <c r="O15" s="6" t="s">
        <v>24</v>
      </c>
      <c r="P15" s="6">
        <v>14</v>
      </c>
      <c r="Q15" s="10" t="s">
        <v>25</v>
      </c>
    </row>
    <row r="16" spans="1:21">
      <c r="A16" s="6" t="s">
        <v>19</v>
      </c>
      <c r="B16" s="6">
        <v>1</v>
      </c>
      <c r="C16" s="6" t="s">
        <v>61</v>
      </c>
      <c r="D16" s="6">
        <v>3</v>
      </c>
      <c r="E16" s="6">
        <v>4</v>
      </c>
      <c r="F16" s="6">
        <v>15</v>
      </c>
      <c r="G16" s="2" t="s">
        <v>68</v>
      </c>
      <c r="H16" s="18" t="s">
        <v>69</v>
      </c>
      <c r="I16" s="19">
        <v>11</v>
      </c>
      <c r="J16" s="2" t="s">
        <v>70</v>
      </c>
      <c r="K16" s="15">
        <v>1</v>
      </c>
      <c r="L16" s="32" t="s">
        <v>69</v>
      </c>
      <c r="M16">
        <f xml:space="preserve"> (I16 / (I16+ K16)) * 100</f>
        <v>91.666666666666657</v>
      </c>
      <c r="N16" s="35">
        <v>629.63</v>
      </c>
      <c r="O16" s="35">
        <v>264.8</v>
      </c>
      <c r="P16" s="6">
        <v>12</v>
      </c>
      <c r="R16" s="6" t="s">
        <v>25</v>
      </c>
    </row>
    <row r="17" spans="1:54" s="28" customFormat="1">
      <c r="A17" s="26" t="s">
        <v>19</v>
      </c>
      <c r="B17" s="26">
        <v>1</v>
      </c>
      <c r="C17" s="26" t="s">
        <v>61</v>
      </c>
      <c r="D17" s="26">
        <v>4</v>
      </c>
      <c r="E17" s="26">
        <v>4</v>
      </c>
      <c r="F17" s="26">
        <v>16</v>
      </c>
      <c r="G17" s="20" t="s">
        <v>71</v>
      </c>
      <c r="H17" s="21" t="s">
        <v>72</v>
      </c>
      <c r="I17" s="22">
        <v>14</v>
      </c>
      <c r="J17" s="20" t="s">
        <v>73</v>
      </c>
      <c r="K17" s="23">
        <v>1</v>
      </c>
      <c r="L17" s="31" t="s">
        <v>72</v>
      </c>
      <c r="M17" s="28">
        <f xml:space="preserve"> (I17 / (I17+ K17)) * 100</f>
        <v>93.333333333333329</v>
      </c>
      <c r="N17" s="26">
        <v>673.55</v>
      </c>
      <c r="O17" s="26">
        <v>515.83000000000004</v>
      </c>
      <c r="P17" s="26">
        <v>15</v>
      </c>
      <c r="Q17" s="27"/>
      <c r="R17" s="26" t="s">
        <v>25</v>
      </c>
      <c r="S17" s="26"/>
      <c r="T17" s="21">
        <f>SUM(K14,K15,I16,I17)/60*100</f>
        <v>96.666666666666671</v>
      </c>
      <c r="U17" s="29">
        <f>100-T17</f>
        <v>3.3333333333333286</v>
      </c>
    </row>
    <row r="18" spans="1:54">
      <c r="A18" s="6" t="s">
        <v>19</v>
      </c>
      <c r="B18" s="6">
        <v>1</v>
      </c>
      <c r="C18" s="6" t="s">
        <v>74</v>
      </c>
      <c r="D18" s="6">
        <v>1</v>
      </c>
      <c r="E18" s="6">
        <v>5</v>
      </c>
      <c r="F18" s="6">
        <v>17</v>
      </c>
      <c r="G18" s="2" t="s">
        <v>75</v>
      </c>
      <c r="H18" s="2" t="s">
        <v>76</v>
      </c>
      <c r="I18" s="15">
        <v>0</v>
      </c>
      <c r="J18" s="18" t="s">
        <v>77</v>
      </c>
      <c r="K18" s="19">
        <v>19</v>
      </c>
      <c r="L18" s="30" t="s">
        <v>77</v>
      </c>
      <c r="M18">
        <f t="shared" ref="M18:M19" si="3" xml:space="preserve"> (K18 / (I18 + K18)) * 100</f>
        <v>100</v>
      </c>
      <c r="N18" s="6">
        <v>549.09</v>
      </c>
      <c r="O18" s="6" t="s">
        <v>24</v>
      </c>
      <c r="P18" s="6">
        <v>19</v>
      </c>
      <c r="Q18" s="10" t="s">
        <v>25</v>
      </c>
    </row>
    <row r="19" spans="1:54">
      <c r="A19" s="6" t="s">
        <v>19</v>
      </c>
      <c r="B19" s="6">
        <v>1</v>
      </c>
      <c r="C19" s="6" t="s">
        <v>74</v>
      </c>
      <c r="D19" s="6">
        <v>2</v>
      </c>
      <c r="E19" s="6">
        <v>5</v>
      </c>
      <c r="F19" s="6">
        <v>18</v>
      </c>
      <c r="G19" s="2" t="s">
        <v>78</v>
      </c>
      <c r="H19" s="2" t="s">
        <v>79</v>
      </c>
      <c r="I19" s="15">
        <v>3</v>
      </c>
      <c r="J19" s="18" t="s">
        <v>80</v>
      </c>
      <c r="K19" s="19">
        <v>11</v>
      </c>
      <c r="L19" s="30" t="s">
        <v>80</v>
      </c>
      <c r="M19">
        <f t="shared" si="3"/>
        <v>78.571428571428569</v>
      </c>
      <c r="N19" s="6">
        <v>645.55999999999995</v>
      </c>
      <c r="O19" s="6">
        <v>752.47</v>
      </c>
      <c r="P19" s="6">
        <v>14</v>
      </c>
      <c r="R19" s="6" t="s">
        <v>25</v>
      </c>
    </row>
    <row r="20" spans="1:54">
      <c r="A20" s="6" t="s">
        <v>19</v>
      </c>
      <c r="B20" s="6">
        <v>1</v>
      </c>
      <c r="C20" s="6" t="s">
        <v>74</v>
      </c>
      <c r="D20" s="6">
        <v>3</v>
      </c>
      <c r="E20" s="6">
        <v>5</v>
      </c>
      <c r="F20" s="6">
        <v>19</v>
      </c>
      <c r="G20" s="2" t="s">
        <v>81</v>
      </c>
      <c r="H20" s="18" t="s">
        <v>82</v>
      </c>
      <c r="I20" s="19">
        <v>11</v>
      </c>
      <c r="J20" s="2" t="s">
        <v>83</v>
      </c>
      <c r="K20" s="15">
        <v>1</v>
      </c>
      <c r="L20" s="30" t="s">
        <v>82</v>
      </c>
      <c r="M20">
        <f xml:space="preserve"> (I20 / (I20+ K20)) * 100</f>
        <v>91.666666666666657</v>
      </c>
      <c r="N20" s="6">
        <v>536.15</v>
      </c>
      <c r="O20" s="6">
        <v>421.55</v>
      </c>
      <c r="P20" s="6">
        <v>12</v>
      </c>
      <c r="R20" s="6" t="s">
        <v>25</v>
      </c>
    </row>
    <row r="21" spans="1:54" s="28" customFormat="1">
      <c r="A21" s="26" t="s">
        <v>19</v>
      </c>
      <c r="B21" s="26">
        <v>1</v>
      </c>
      <c r="C21" s="26" t="s">
        <v>74</v>
      </c>
      <c r="D21" s="26">
        <v>4</v>
      </c>
      <c r="E21" s="26">
        <v>5</v>
      </c>
      <c r="F21" s="26">
        <v>20</v>
      </c>
      <c r="G21" s="20" t="s">
        <v>84</v>
      </c>
      <c r="H21" s="20" t="s">
        <v>85</v>
      </c>
      <c r="I21" s="23">
        <v>0</v>
      </c>
      <c r="J21" s="21" t="s">
        <v>86</v>
      </c>
      <c r="K21" s="22">
        <v>15</v>
      </c>
      <c r="L21" s="33" t="s">
        <v>86</v>
      </c>
      <c r="M21">
        <f t="shared" ref="M21" si="4" xml:space="preserve"> (K21 / (I21 + K21)) * 100</f>
        <v>100</v>
      </c>
      <c r="N21" s="36">
        <v>675.7</v>
      </c>
      <c r="O21" s="36" t="s">
        <v>24</v>
      </c>
      <c r="P21" s="26">
        <v>15</v>
      </c>
      <c r="Q21" s="27" t="s">
        <v>25</v>
      </c>
      <c r="R21" s="26"/>
      <c r="S21" s="26"/>
      <c r="T21" s="21">
        <f>SUM(K18,K19,I20,K21)/60*100</f>
        <v>93.333333333333329</v>
      </c>
      <c r="U21" s="29">
        <f>100-T21</f>
        <v>6.6666666666666714</v>
      </c>
    </row>
    <row r="22" spans="1:54" s="41" customFormat="1">
      <c r="A22" s="39"/>
      <c r="B22" s="39"/>
      <c r="C22" s="39"/>
      <c r="D22" s="39"/>
      <c r="E22" s="39"/>
      <c r="F22" s="39"/>
      <c r="G22" s="39"/>
      <c r="H22" s="39" t="s">
        <v>87</v>
      </c>
      <c r="I22" s="39">
        <f>COUNTIF(I2:I21, "0")</f>
        <v>10</v>
      </c>
      <c r="J22" s="39" t="s">
        <v>87</v>
      </c>
      <c r="K22" s="39">
        <f>COUNTIF(K2:K21, "0")</f>
        <v>3</v>
      </c>
      <c r="L22" s="39" t="s">
        <v>88</v>
      </c>
      <c r="M22" s="39"/>
      <c r="N22" s="39">
        <f>AVERAGE(N2:N21)</f>
        <v>632.08899999999983</v>
      </c>
      <c r="O22" s="39">
        <f>AVERAGE(O2:O21)</f>
        <v>616.9457142857143</v>
      </c>
      <c r="P22" s="39"/>
      <c r="Q22" s="39">
        <f>COUNTIF(Q2:Q21, "x")</f>
        <v>13</v>
      </c>
      <c r="R22" s="39">
        <f>COUNTIF(R2:R21, "x")</f>
        <v>7</v>
      </c>
      <c r="S22" s="39">
        <f>COUNTIF(S2:S21, "x")</f>
        <v>0</v>
      </c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</row>
    <row r="23" spans="1:54" s="37" customForma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 t="s">
        <v>89</v>
      </c>
      <c r="M23" s="10"/>
      <c r="N23" s="10">
        <f>MAX(N2:N21)</f>
        <v>736.82</v>
      </c>
      <c r="O23" s="10">
        <f>MAX(O2:O21)</f>
        <v>1207.47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spans="1:54" s="37" customForma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 t="s">
        <v>90</v>
      </c>
      <c r="M24" s="10"/>
      <c r="N24" s="10">
        <f>MIN(N2:N21)</f>
        <v>514.53</v>
      </c>
      <c r="O24" s="10">
        <f>MIN(O2:O21)</f>
        <v>264.8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spans="1:54" s="46" customFormat="1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</row>
    <row r="26" spans="1:54">
      <c r="A26" s="6" t="s">
        <v>19</v>
      </c>
      <c r="B26" s="6">
        <v>1</v>
      </c>
      <c r="C26" s="6" t="s">
        <v>91</v>
      </c>
      <c r="D26" s="6">
        <v>1</v>
      </c>
      <c r="E26" s="6">
        <v>6</v>
      </c>
      <c r="F26" s="6">
        <v>21</v>
      </c>
      <c r="G26" s="1" t="s">
        <v>92</v>
      </c>
      <c r="H26" s="18" t="s">
        <v>93</v>
      </c>
      <c r="I26" s="19">
        <v>9</v>
      </c>
      <c r="J26" s="1" t="s">
        <v>94</v>
      </c>
      <c r="K26" s="16">
        <v>10</v>
      </c>
      <c r="L26" s="30" t="s">
        <v>93</v>
      </c>
      <c r="M26">
        <f xml:space="preserve"> (I26 / (I26+ K26)) * 100</f>
        <v>47.368421052631575</v>
      </c>
      <c r="N26" s="6">
        <v>678.64</v>
      </c>
      <c r="O26" s="6">
        <v>816.71</v>
      </c>
      <c r="P26" s="6">
        <v>19</v>
      </c>
      <c r="S26" s="34" t="s">
        <v>25</v>
      </c>
    </row>
    <row r="27" spans="1:54">
      <c r="A27" s="6" t="s">
        <v>19</v>
      </c>
      <c r="B27" s="6">
        <v>1</v>
      </c>
      <c r="C27" s="6" t="s">
        <v>91</v>
      </c>
      <c r="D27" s="6">
        <v>2</v>
      </c>
      <c r="E27" s="6">
        <v>6</v>
      </c>
      <c r="F27" s="6">
        <v>22</v>
      </c>
      <c r="G27" s="1" t="s">
        <v>95</v>
      </c>
      <c r="H27" s="18" t="s">
        <v>96</v>
      </c>
      <c r="I27" s="19">
        <v>13</v>
      </c>
      <c r="J27" s="1" t="s">
        <v>97</v>
      </c>
      <c r="K27" s="16">
        <v>1</v>
      </c>
      <c r="L27" s="30" t="s">
        <v>96</v>
      </c>
      <c r="M27">
        <f xml:space="preserve"> (I27 / (I27+ K27)) * 100</f>
        <v>92.857142857142861</v>
      </c>
      <c r="N27" s="6">
        <v>920.67</v>
      </c>
      <c r="O27" s="6">
        <v>873.89</v>
      </c>
      <c r="P27" s="6">
        <v>14</v>
      </c>
      <c r="R27" s="6" t="s">
        <v>25</v>
      </c>
    </row>
    <row r="28" spans="1:54">
      <c r="A28" s="6" t="s">
        <v>19</v>
      </c>
      <c r="B28" s="6">
        <v>1</v>
      </c>
      <c r="C28" s="6" t="s">
        <v>91</v>
      </c>
      <c r="D28" s="6">
        <v>3</v>
      </c>
      <c r="E28" s="6">
        <v>6</v>
      </c>
      <c r="F28" s="6">
        <v>23</v>
      </c>
      <c r="G28" s="1" t="s">
        <v>98</v>
      </c>
      <c r="H28" s="1" t="s">
        <v>99</v>
      </c>
      <c r="I28" s="16">
        <v>0</v>
      </c>
      <c r="J28" s="18" t="s">
        <v>100</v>
      </c>
      <c r="K28" s="19">
        <v>12</v>
      </c>
      <c r="L28" s="30" t="s">
        <v>100</v>
      </c>
      <c r="M28">
        <f t="shared" ref="M28:M30" si="5" xml:space="preserve"> (K28 / (I28 + K28)) * 100</f>
        <v>100</v>
      </c>
      <c r="N28" s="6">
        <v>742.04</v>
      </c>
      <c r="O28" s="6" t="s">
        <v>24</v>
      </c>
      <c r="P28" s="6">
        <v>12</v>
      </c>
      <c r="Q28" s="10" t="s">
        <v>25</v>
      </c>
    </row>
    <row r="29" spans="1:54" s="28" customFormat="1">
      <c r="A29" s="26" t="s">
        <v>19</v>
      </c>
      <c r="B29" s="26">
        <v>1</v>
      </c>
      <c r="C29" s="26" t="s">
        <v>91</v>
      </c>
      <c r="D29" s="26">
        <v>4</v>
      </c>
      <c r="E29" s="26">
        <v>6</v>
      </c>
      <c r="F29" s="26">
        <v>24</v>
      </c>
      <c r="G29" s="24" t="s">
        <v>101</v>
      </c>
      <c r="H29" s="24" t="s">
        <v>102</v>
      </c>
      <c r="I29" s="25">
        <v>1</v>
      </c>
      <c r="J29" s="21" t="s">
        <v>103</v>
      </c>
      <c r="K29" s="22">
        <v>14</v>
      </c>
      <c r="L29" s="33" t="s">
        <v>103</v>
      </c>
      <c r="M29" s="47">
        <f t="shared" si="5"/>
        <v>93.333333333333329</v>
      </c>
      <c r="N29" s="36">
        <v>631.66999999999996</v>
      </c>
      <c r="O29" s="36">
        <v>731.38</v>
      </c>
      <c r="P29" s="26">
        <v>15</v>
      </c>
      <c r="Q29" s="27"/>
      <c r="R29" s="26" t="s">
        <v>25</v>
      </c>
      <c r="S29" s="26"/>
      <c r="T29" s="21">
        <f>SUM(I26,I27,K28,K29)/60*100</f>
        <v>80</v>
      </c>
      <c r="U29" s="29">
        <f>100-T29</f>
        <v>20</v>
      </c>
    </row>
    <row r="30" spans="1:54">
      <c r="A30" s="6" t="s">
        <v>19</v>
      </c>
      <c r="B30" s="6">
        <v>1</v>
      </c>
      <c r="C30" s="6" t="s">
        <v>104</v>
      </c>
      <c r="D30" s="6">
        <v>1</v>
      </c>
      <c r="E30" s="6">
        <v>7</v>
      </c>
      <c r="F30" s="6">
        <v>25</v>
      </c>
      <c r="G30" s="1" t="s">
        <v>105</v>
      </c>
      <c r="H30" s="1" t="s">
        <v>106</v>
      </c>
      <c r="I30" s="16">
        <v>12</v>
      </c>
      <c r="J30" s="18" t="s">
        <v>107</v>
      </c>
      <c r="K30" s="19">
        <v>7</v>
      </c>
      <c r="L30" s="32" t="s">
        <v>107</v>
      </c>
      <c r="M30">
        <f t="shared" si="5"/>
        <v>36.84210526315789</v>
      </c>
      <c r="N30" s="35">
        <v>898.63</v>
      </c>
      <c r="O30" s="35">
        <v>610.29</v>
      </c>
      <c r="P30" s="6">
        <v>19</v>
      </c>
      <c r="S30" s="34" t="s">
        <v>25</v>
      </c>
    </row>
    <row r="31" spans="1:54">
      <c r="A31" s="6" t="s">
        <v>19</v>
      </c>
      <c r="B31" s="6">
        <v>1</v>
      </c>
      <c r="C31" s="6" t="s">
        <v>104</v>
      </c>
      <c r="D31" s="6">
        <v>2</v>
      </c>
      <c r="E31" s="6">
        <v>7</v>
      </c>
      <c r="F31" s="6">
        <v>26</v>
      </c>
      <c r="G31" s="1" t="s">
        <v>108</v>
      </c>
      <c r="H31" s="18" t="s">
        <v>109</v>
      </c>
      <c r="I31" s="19">
        <v>13</v>
      </c>
      <c r="J31" s="1" t="s">
        <v>110</v>
      </c>
      <c r="K31" s="16">
        <v>1</v>
      </c>
      <c r="L31" s="30" t="s">
        <v>109</v>
      </c>
      <c r="M31">
        <f xml:space="preserve"> (I31 / (I31+ K31)) * 100</f>
        <v>92.857142857142861</v>
      </c>
      <c r="N31" s="6">
        <v>713.94</v>
      </c>
      <c r="O31" s="6">
        <v>1365.18</v>
      </c>
      <c r="P31" s="6">
        <v>14</v>
      </c>
      <c r="R31" s="6" t="s">
        <v>25</v>
      </c>
    </row>
    <row r="32" spans="1:54">
      <c r="A32" s="6" t="s">
        <v>19</v>
      </c>
      <c r="B32" s="6">
        <v>1</v>
      </c>
      <c r="C32" s="6" t="s">
        <v>104</v>
      </c>
      <c r="D32" s="6">
        <v>3</v>
      </c>
      <c r="E32" s="6">
        <v>7</v>
      </c>
      <c r="F32" s="6">
        <v>27</v>
      </c>
      <c r="G32" s="1" t="s">
        <v>111</v>
      </c>
      <c r="H32" s="18" t="s">
        <v>107</v>
      </c>
      <c r="I32" s="19">
        <v>8</v>
      </c>
      <c r="J32" s="1" t="s">
        <v>106</v>
      </c>
      <c r="K32" s="16">
        <v>4</v>
      </c>
      <c r="L32" s="30" t="s">
        <v>107</v>
      </c>
      <c r="M32">
        <f xml:space="preserve"> (I32 / (I32+ K32)) * 100</f>
        <v>66.666666666666657</v>
      </c>
      <c r="N32" s="6">
        <v>682.3</v>
      </c>
      <c r="O32" s="6">
        <v>596.04999999999995</v>
      </c>
      <c r="P32" s="6">
        <v>12</v>
      </c>
      <c r="R32" s="6" t="s">
        <v>25</v>
      </c>
    </row>
    <row r="33" spans="1:27" s="28" customFormat="1">
      <c r="A33" s="26" t="s">
        <v>19</v>
      </c>
      <c r="B33" s="26">
        <v>1</v>
      </c>
      <c r="C33" s="26" t="s">
        <v>104</v>
      </c>
      <c r="D33" s="26">
        <v>4</v>
      </c>
      <c r="E33" s="26">
        <v>7</v>
      </c>
      <c r="F33" s="26">
        <v>28</v>
      </c>
      <c r="G33" s="24" t="s">
        <v>112</v>
      </c>
      <c r="H33" s="21" t="s">
        <v>113</v>
      </c>
      <c r="I33" s="22">
        <v>12</v>
      </c>
      <c r="J33" s="24" t="s">
        <v>114</v>
      </c>
      <c r="K33" s="25">
        <v>3</v>
      </c>
      <c r="L33" s="31" t="s">
        <v>113</v>
      </c>
      <c r="M33" s="28">
        <f xml:space="preserve"> (I33 / (I33+ K33)) * 100</f>
        <v>80</v>
      </c>
      <c r="N33" s="26">
        <v>771.14</v>
      </c>
      <c r="O33" s="26">
        <v>630.21</v>
      </c>
      <c r="P33" s="26">
        <v>15</v>
      </c>
      <c r="Q33" s="27"/>
      <c r="R33" s="26" t="s">
        <v>25</v>
      </c>
      <c r="S33" s="26"/>
      <c r="T33" s="21">
        <f>SUM(K30,I31,I32,I33)/60*100</f>
        <v>66.666666666666657</v>
      </c>
      <c r="U33" s="29">
        <f>100-T33</f>
        <v>33.333333333333343</v>
      </c>
    </row>
    <row r="34" spans="1:27">
      <c r="A34" s="6" t="s">
        <v>19</v>
      </c>
      <c r="B34" s="6">
        <v>1</v>
      </c>
      <c r="C34" s="6" t="s">
        <v>115</v>
      </c>
      <c r="D34" s="6">
        <v>1</v>
      </c>
      <c r="E34" s="6">
        <v>8</v>
      </c>
      <c r="F34" s="6">
        <v>29</v>
      </c>
      <c r="G34" s="1" t="s">
        <v>116</v>
      </c>
      <c r="H34" s="18" t="s">
        <v>117</v>
      </c>
      <c r="I34" s="19">
        <v>18</v>
      </c>
      <c r="J34" s="1" t="s">
        <v>118</v>
      </c>
      <c r="K34" s="16">
        <v>1</v>
      </c>
      <c r="L34" s="32" t="s">
        <v>117</v>
      </c>
      <c r="M34">
        <f xml:space="preserve"> (I34 / (I34+ K34)) * 100</f>
        <v>94.73684210526315</v>
      </c>
      <c r="N34" s="35">
        <v>765.65</v>
      </c>
      <c r="O34" s="35">
        <v>4613</v>
      </c>
      <c r="P34" s="6">
        <v>19</v>
      </c>
      <c r="R34" s="6" t="s">
        <v>25</v>
      </c>
    </row>
    <row r="35" spans="1:27">
      <c r="A35" s="6" t="s">
        <v>19</v>
      </c>
      <c r="B35" s="6">
        <v>1</v>
      </c>
      <c r="C35" s="6" t="s">
        <v>115</v>
      </c>
      <c r="D35" s="6">
        <v>2</v>
      </c>
      <c r="E35" s="6">
        <v>8</v>
      </c>
      <c r="F35" s="6">
        <v>30</v>
      </c>
      <c r="G35" s="1" t="s">
        <v>119</v>
      </c>
      <c r="H35" s="1" t="s">
        <v>120</v>
      </c>
      <c r="I35" s="16">
        <v>14</v>
      </c>
      <c r="J35" s="18" t="s">
        <v>121</v>
      </c>
      <c r="K35" s="19">
        <v>0</v>
      </c>
      <c r="L35" s="30" t="s">
        <v>121</v>
      </c>
      <c r="M35">
        <f t="shared" ref="M35:M36" si="6" xml:space="preserve"> (K35 / (I35 + K35)) * 100</f>
        <v>0</v>
      </c>
      <c r="N35" s="6" t="s">
        <v>24</v>
      </c>
      <c r="O35" s="6">
        <v>747.91</v>
      </c>
      <c r="P35" s="6">
        <v>14</v>
      </c>
      <c r="Q35" s="10" t="s">
        <v>25</v>
      </c>
    </row>
    <row r="36" spans="1:27">
      <c r="A36" s="6" t="s">
        <v>19</v>
      </c>
      <c r="B36" s="6">
        <v>1</v>
      </c>
      <c r="C36" s="6" t="s">
        <v>115</v>
      </c>
      <c r="D36" s="6">
        <v>3</v>
      </c>
      <c r="E36" s="6">
        <v>8</v>
      </c>
      <c r="F36" s="6">
        <v>31</v>
      </c>
      <c r="G36" s="1" t="s">
        <v>122</v>
      </c>
      <c r="H36" s="1" t="s">
        <v>123</v>
      </c>
      <c r="I36" s="16">
        <v>3</v>
      </c>
      <c r="J36" s="18" t="s">
        <v>124</v>
      </c>
      <c r="K36" s="19">
        <v>9</v>
      </c>
      <c r="L36" s="30" t="s">
        <v>124</v>
      </c>
      <c r="M36">
        <f t="shared" si="6"/>
        <v>75</v>
      </c>
      <c r="N36" s="6">
        <v>575.20000000000005</v>
      </c>
      <c r="O36" s="6">
        <v>823.43</v>
      </c>
      <c r="P36" s="6">
        <v>12</v>
      </c>
      <c r="R36" s="6" t="s">
        <v>25</v>
      </c>
    </row>
    <row r="37" spans="1:27" s="28" customFormat="1">
      <c r="A37" s="26" t="s">
        <v>19</v>
      </c>
      <c r="B37" s="26">
        <v>1</v>
      </c>
      <c r="C37" s="26" t="s">
        <v>115</v>
      </c>
      <c r="D37" s="26">
        <v>4</v>
      </c>
      <c r="E37" s="26">
        <v>8</v>
      </c>
      <c r="F37" s="26">
        <v>32</v>
      </c>
      <c r="G37" s="24" t="s">
        <v>125</v>
      </c>
      <c r="H37" s="24" t="s">
        <v>126</v>
      </c>
      <c r="I37" s="25">
        <v>4</v>
      </c>
      <c r="J37" s="21" t="s">
        <v>127</v>
      </c>
      <c r="K37" s="22">
        <v>11</v>
      </c>
      <c r="L37" s="31" t="s">
        <v>127</v>
      </c>
      <c r="M37" s="47">
        <f t="shared" ref="M37:M40" si="7" xml:space="preserve"> (K37 / (I37 + K37)) * 100</f>
        <v>73.333333333333329</v>
      </c>
      <c r="N37" s="26">
        <v>829</v>
      </c>
      <c r="O37" s="26">
        <v>693.62</v>
      </c>
      <c r="P37" s="26">
        <v>15</v>
      </c>
      <c r="Q37" s="27"/>
      <c r="R37" s="26" t="s">
        <v>25</v>
      </c>
      <c r="S37" s="26"/>
      <c r="T37" s="21">
        <f>SUM(I34,K35,K36,K37)/60*100</f>
        <v>63.333333333333329</v>
      </c>
      <c r="U37" s="29">
        <f>100-T37</f>
        <v>36.666666666666671</v>
      </c>
    </row>
    <row r="38" spans="1:27">
      <c r="A38" s="6" t="s">
        <v>19</v>
      </c>
      <c r="B38" s="6">
        <v>1</v>
      </c>
      <c r="C38" s="6" t="s">
        <v>128</v>
      </c>
      <c r="D38" s="6">
        <v>1</v>
      </c>
      <c r="E38" s="6">
        <v>9</v>
      </c>
      <c r="F38" s="6">
        <v>33</v>
      </c>
      <c r="G38" s="1" t="s">
        <v>129</v>
      </c>
      <c r="H38" s="1" t="s">
        <v>130</v>
      </c>
      <c r="I38" s="16">
        <v>0</v>
      </c>
      <c r="J38" s="18" t="s">
        <v>131</v>
      </c>
      <c r="K38" s="19">
        <v>19</v>
      </c>
      <c r="L38" s="30" t="s">
        <v>131</v>
      </c>
      <c r="M38">
        <f t="shared" si="7"/>
        <v>100</v>
      </c>
      <c r="N38" s="6">
        <v>976.18</v>
      </c>
      <c r="O38" s="6" t="s">
        <v>24</v>
      </c>
      <c r="P38" s="6">
        <v>19</v>
      </c>
      <c r="Q38" s="10" t="s">
        <v>25</v>
      </c>
    </row>
    <row r="39" spans="1:27">
      <c r="A39" s="6" t="s">
        <v>19</v>
      </c>
      <c r="B39" s="6">
        <v>1</v>
      </c>
      <c r="C39" s="6" t="s">
        <v>128</v>
      </c>
      <c r="D39" s="6">
        <v>2</v>
      </c>
      <c r="E39" s="6">
        <v>9</v>
      </c>
      <c r="F39" s="6">
        <v>34</v>
      </c>
      <c r="G39" s="1" t="s">
        <v>132</v>
      </c>
      <c r="H39" s="1" t="s">
        <v>133</v>
      </c>
      <c r="I39" s="16">
        <v>0</v>
      </c>
      <c r="J39" s="18" t="s">
        <v>134</v>
      </c>
      <c r="K39" s="19">
        <v>14</v>
      </c>
      <c r="L39" s="30" t="s">
        <v>134</v>
      </c>
      <c r="M39">
        <f t="shared" si="7"/>
        <v>100</v>
      </c>
      <c r="N39" s="6">
        <v>962.12</v>
      </c>
      <c r="O39" s="6" t="s">
        <v>24</v>
      </c>
      <c r="P39" s="6">
        <v>14</v>
      </c>
      <c r="Q39" s="10" t="s">
        <v>25</v>
      </c>
    </row>
    <row r="40" spans="1:27">
      <c r="A40" s="6" t="s">
        <v>19</v>
      </c>
      <c r="B40" s="6">
        <v>1</v>
      </c>
      <c r="C40" s="6" t="s">
        <v>128</v>
      </c>
      <c r="D40" s="6">
        <v>3</v>
      </c>
      <c r="E40" s="6">
        <v>9</v>
      </c>
      <c r="F40" s="6">
        <v>35</v>
      </c>
      <c r="G40" s="1" t="s">
        <v>135</v>
      </c>
      <c r="H40" s="1" t="s">
        <v>136</v>
      </c>
      <c r="I40" s="16">
        <v>1</v>
      </c>
      <c r="J40" s="18" t="s">
        <v>137</v>
      </c>
      <c r="K40" s="19">
        <v>11</v>
      </c>
      <c r="L40" s="30" t="s">
        <v>137</v>
      </c>
      <c r="M40">
        <f t="shared" si="7"/>
        <v>91.666666666666657</v>
      </c>
      <c r="N40" s="6">
        <v>655.4</v>
      </c>
      <c r="O40" s="6">
        <v>242.64</v>
      </c>
      <c r="P40" s="6">
        <v>12</v>
      </c>
      <c r="R40" s="6" t="s">
        <v>25</v>
      </c>
    </row>
    <row r="41" spans="1:27" s="28" customFormat="1">
      <c r="A41" s="26" t="s">
        <v>19</v>
      </c>
      <c r="B41" s="26">
        <v>1</v>
      </c>
      <c r="C41" s="26" t="s">
        <v>128</v>
      </c>
      <c r="D41" s="26">
        <v>4</v>
      </c>
      <c r="E41" s="26">
        <v>9</v>
      </c>
      <c r="F41" s="26">
        <v>36</v>
      </c>
      <c r="G41" s="24" t="s">
        <v>138</v>
      </c>
      <c r="H41" s="21" t="s">
        <v>139</v>
      </c>
      <c r="I41" s="22">
        <v>14</v>
      </c>
      <c r="J41" s="24" t="s">
        <v>140</v>
      </c>
      <c r="K41" s="25">
        <v>1</v>
      </c>
      <c r="L41" s="31" t="s">
        <v>139</v>
      </c>
      <c r="M41" s="28">
        <f xml:space="preserve"> (I41 / (I41+ K41)) * 100</f>
        <v>93.333333333333329</v>
      </c>
      <c r="N41" s="26">
        <v>938.31</v>
      </c>
      <c r="O41" s="26">
        <v>229.5</v>
      </c>
      <c r="P41" s="26">
        <v>15</v>
      </c>
      <c r="Q41" s="27"/>
      <c r="R41" s="26" t="s">
        <v>25</v>
      </c>
      <c r="S41" s="26"/>
      <c r="T41" s="21">
        <f>SUM(K38,K39,K40,I41)/60*100</f>
        <v>96.666666666666671</v>
      </c>
      <c r="U41" s="29">
        <f>100-T41</f>
        <v>3.3333333333333286</v>
      </c>
    </row>
    <row r="42" spans="1:27">
      <c r="A42" s="6" t="s">
        <v>19</v>
      </c>
      <c r="B42" s="6">
        <v>1</v>
      </c>
      <c r="C42" s="6" t="s">
        <v>141</v>
      </c>
      <c r="D42" s="6">
        <v>1</v>
      </c>
      <c r="E42" s="6">
        <v>10</v>
      </c>
      <c r="F42" s="6">
        <v>37</v>
      </c>
      <c r="G42" s="1" t="s">
        <v>142</v>
      </c>
      <c r="H42" s="1" t="s">
        <v>143</v>
      </c>
      <c r="I42" s="16">
        <v>0</v>
      </c>
      <c r="J42" s="18" t="s">
        <v>144</v>
      </c>
      <c r="K42" s="19">
        <v>19</v>
      </c>
      <c r="L42" s="30" t="s">
        <v>144</v>
      </c>
      <c r="M42">
        <f t="shared" ref="M42" si="8" xml:space="preserve"> (K42 / (I42 + K42)) * 100</f>
        <v>100</v>
      </c>
      <c r="N42" s="6">
        <v>729.8</v>
      </c>
      <c r="O42" s="6" t="s">
        <v>24</v>
      </c>
      <c r="P42" s="6">
        <v>19</v>
      </c>
      <c r="Q42" s="10" t="s">
        <v>25</v>
      </c>
    </row>
    <row r="43" spans="1:27">
      <c r="A43" s="6" t="s">
        <v>19</v>
      </c>
      <c r="B43" s="6">
        <v>1</v>
      </c>
      <c r="C43" s="6" t="s">
        <v>141</v>
      </c>
      <c r="D43" s="6">
        <v>2</v>
      </c>
      <c r="E43" s="6">
        <v>10</v>
      </c>
      <c r="F43" s="6">
        <v>38</v>
      </c>
      <c r="G43" s="1" t="s">
        <v>145</v>
      </c>
      <c r="H43" s="18" t="s">
        <v>146</v>
      </c>
      <c r="I43" s="19">
        <v>14</v>
      </c>
      <c r="J43" s="1" t="s">
        <v>147</v>
      </c>
      <c r="K43" s="16">
        <v>0</v>
      </c>
      <c r="L43" s="30" t="s">
        <v>146</v>
      </c>
      <c r="M43">
        <f xml:space="preserve"> (I43 / (I43+ K43)) * 100</f>
        <v>100</v>
      </c>
      <c r="N43" s="6">
        <v>704.23</v>
      </c>
      <c r="O43" s="6" t="s">
        <v>24</v>
      </c>
      <c r="P43" s="6">
        <v>14</v>
      </c>
      <c r="Q43" s="10" t="s">
        <v>25</v>
      </c>
    </row>
    <row r="44" spans="1:27">
      <c r="A44" s="6" t="s">
        <v>19</v>
      </c>
      <c r="B44" s="6">
        <v>1</v>
      </c>
      <c r="C44" s="6" t="s">
        <v>141</v>
      </c>
      <c r="D44" s="6">
        <v>3</v>
      </c>
      <c r="E44" s="6">
        <v>10</v>
      </c>
      <c r="F44" s="6">
        <v>39</v>
      </c>
      <c r="G44" s="1" t="s">
        <v>148</v>
      </c>
      <c r="H44" s="1" t="s">
        <v>149</v>
      </c>
      <c r="I44" s="16">
        <v>0</v>
      </c>
      <c r="J44" s="18" t="s">
        <v>150</v>
      </c>
      <c r="K44" s="19">
        <v>12</v>
      </c>
      <c r="L44" s="30" t="s">
        <v>150</v>
      </c>
      <c r="M44">
        <f t="shared" ref="M44:M45" si="9" xml:space="preserve"> (K44 / (I44 + K44)) * 100</f>
        <v>100</v>
      </c>
      <c r="N44" s="6">
        <v>715.46</v>
      </c>
      <c r="O44" s="6" t="s">
        <v>24</v>
      </c>
      <c r="P44" s="6">
        <v>12</v>
      </c>
      <c r="Q44" s="10" t="s">
        <v>25</v>
      </c>
    </row>
    <row r="45" spans="1:27" s="28" customFormat="1">
      <c r="A45" s="26" t="s">
        <v>19</v>
      </c>
      <c r="B45" s="26">
        <v>1</v>
      </c>
      <c r="C45" s="26" t="s">
        <v>141</v>
      </c>
      <c r="D45" s="26">
        <v>4</v>
      </c>
      <c r="E45" s="26">
        <v>10</v>
      </c>
      <c r="F45" s="26">
        <v>40</v>
      </c>
      <c r="G45" s="24" t="s">
        <v>151</v>
      </c>
      <c r="H45" s="24" t="s">
        <v>152</v>
      </c>
      <c r="I45" s="25">
        <v>2</v>
      </c>
      <c r="J45" s="21" t="s">
        <v>153</v>
      </c>
      <c r="K45" s="22">
        <v>13</v>
      </c>
      <c r="L45" s="31" t="s">
        <v>153</v>
      </c>
      <c r="M45" s="47">
        <f t="shared" si="9"/>
        <v>86.666666666666671</v>
      </c>
      <c r="N45" s="26">
        <v>666.72</v>
      </c>
      <c r="O45" s="26">
        <v>1318.49</v>
      </c>
      <c r="P45" s="26">
        <v>15</v>
      </c>
      <c r="Q45" s="27"/>
      <c r="R45" s="26" t="s">
        <v>25</v>
      </c>
      <c r="S45" s="26"/>
      <c r="T45" s="21">
        <f>SUM(K42,I43,K44,K45)/60*100</f>
        <v>96.666666666666671</v>
      </c>
      <c r="U45" s="29">
        <f>100-T45</f>
        <v>3.3333333333333286</v>
      </c>
    </row>
    <row r="46" spans="1:27" s="40" customFormat="1">
      <c r="A46" s="38"/>
      <c r="B46" s="38"/>
      <c r="C46" s="38"/>
      <c r="D46" s="38"/>
      <c r="E46" s="38"/>
      <c r="F46" s="38"/>
      <c r="G46" s="39"/>
      <c r="H46" s="39" t="s">
        <v>87</v>
      </c>
      <c r="I46" s="39">
        <f>COUNTIF(I26:I45, "0")</f>
        <v>5</v>
      </c>
      <c r="J46" s="39" t="s">
        <v>87</v>
      </c>
      <c r="K46" s="39">
        <f>COUNTIF(K26:K45, "0")</f>
        <v>2</v>
      </c>
      <c r="L46" s="39" t="s">
        <v>88</v>
      </c>
      <c r="M46" s="39"/>
      <c r="N46" s="39">
        <f>AVERAGE(N27:N45)</f>
        <v>771.02555555555546</v>
      </c>
      <c r="O46" s="39">
        <f>AVERAGE(O27:O45)</f>
        <v>1036.5838461538463</v>
      </c>
      <c r="P46" s="39"/>
      <c r="Q46" s="39">
        <f>COUNTIF(Q26:Q45, "x")</f>
        <v>7</v>
      </c>
      <c r="R46" s="39">
        <f t="shared" ref="R46:S46" si="10">COUNTIF(R26:R45, "x")</f>
        <v>11</v>
      </c>
      <c r="S46" s="39">
        <f t="shared" si="10"/>
        <v>2</v>
      </c>
      <c r="T46" s="39"/>
      <c r="U46" s="39"/>
      <c r="V46" s="39"/>
      <c r="W46" s="39"/>
      <c r="X46" s="39"/>
      <c r="Y46" s="39"/>
      <c r="Z46" s="39"/>
      <c r="AA46" s="39"/>
    </row>
    <row r="47" spans="1:27">
      <c r="G47" s="10"/>
      <c r="H47" s="10"/>
      <c r="J47" s="10"/>
      <c r="L47" s="10" t="s">
        <v>89</v>
      </c>
      <c r="M47" s="10"/>
      <c r="N47" s="10">
        <f>MAX(N27:N45)</f>
        <v>976.18</v>
      </c>
      <c r="O47" s="10">
        <f>MAX(O27:O45)</f>
        <v>4613</v>
      </c>
      <c r="P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>
      <c r="G48" s="10"/>
      <c r="H48" s="10"/>
      <c r="J48" s="10"/>
      <c r="L48" s="10" t="s">
        <v>90</v>
      </c>
      <c r="M48" s="10"/>
      <c r="N48" s="10">
        <f>MIN(N27:N45)</f>
        <v>575.20000000000005</v>
      </c>
      <c r="O48" s="10">
        <f>MIN(O27:O45)</f>
        <v>229.5</v>
      </c>
      <c r="P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1:27" s="46" customFormat="1">
      <c r="A49" s="44"/>
      <c r="B49" s="44"/>
      <c r="C49" s="44"/>
      <c r="D49" s="44"/>
      <c r="E49" s="44"/>
      <c r="F49" s="44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</row>
    <row r="50" spans="1:27">
      <c r="A50" s="6" t="s">
        <v>19</v>
      </c>
      <c r="B50" s="6">
        <v>1</v>
      </c>
      <c r="C50" s="6" t="s">
        <v>154</v>
      </c>
      <c r="D50" s="6">
        <v>1</v>
      </c>
      <c r="E50" s="6">
        <v>11</v>
      </c>
      <c r="F50" s="6">
        <v>41</v>
      </c>
      <c r="G50" s="3" t="s">
        <v>155</v>
      </c>
      <c r="H50" s="18" t="s">
        <v>156</v>
      </c>
      <c r="I50" s="19">
        <v>29</v>
      </c>
      <c r="J50" s="3" t="s">
        <v>157</v>
      </c>
      <c r="K50" s="17">
        <v>1</v>
      </c>
      <c r="L50" s="3" t="s">
        <v>156</v>
      </c>
      <c r="N50" s="6">
        <v>630.28</v>
      </c>
      <c r="O50" s="6">
        <v>214.78</v>
      </c>
      <c r="P50" s="6">
        <v>30</v>
      </c>
    </row>
    <row r="51" spans="1:27">
      <c r="A51" s="6" t="s">
        <v>19</v>
      </c>
      <c r="B51" s="6">
        <v>1</v>
      </c>
      <c r="C51" s="6" t="s">
        <v>154</v>
      </c>
      <c r="D51" s="6">
        <v>5</v>
      </c>
      <c r="E51" s="6">
        <v>11</v>
      </c>
      <c r="F51" s="6">
        <v>42</v>
      </c>
      <c r="G51" s="3" t="s">
        <v>158</v>
      </c>
      <c r="H51" s="3" t="s">
        <v>159</v>
      </c>
      <c r="I51" s="17">
        <v>29</v>
      </c>
      <c r="J51" s="18" t="s">
        <v>160</v>
      </c>
      <c r="K51" s="19">
        <v>1</v>
      </c>
      <c r="L51" s="3" t="s">
        <v>160</v>
      </c>
      <c r="N51" s="6">
        <v>824.12</v>
      </c>
      <c r="O51" s="6">
        <v>966.14</v>
      </c>
      <c r="P51" s="6">
        <v>30</v>
      </c>
    </row>
    <row r="52" spans="1:27">
      <c r="A52" s="6" t="s">
        <v>19</v>
      </c>
      <c r="B52" s="6">
        <v>1</v>
      </c>
      <c r="C52" s="6" t="s">
        <v>154</v>
      </c>
      <c r="D52" s="6">
        <v>8</v>
      </c>
      <c r="E52" s="6">
        <v>11</v>
      </c>
      <c r="F52" s="6">
        <v>43</v>
      </c>
      <c r="G52" s="3" t="s">
        <v>161</v>
      </c>
      <c r="H52" s="18" t="s">
        <v>162</v>
      </c>
      <c r="I52" s="19">
        <v>30</v>
      </c>
      <c r="J52" s="3" t="s">
        <v>163</v>
      </c>
      <c r="K52" s="17">
        <v>0</v>
      </c>
      <c r="L52" s="3" t="s">
        <v>162</v>
      </c>
      <c r="N52" s="6">
        <v>713.1</v>
      </c>
      <c r="O52" s="6" t="s">
        <v>24</v>
      </c>
      <c r="P52" s="6">
        <v>30</v>
      </c>
    </row>
    <row r="53" spans="1:27">
      <c r="A53" s="6" t="s">
        <v>19</v>
      </c>
      <c r="B53" s="6">
        <v>1</v>
      </c>
      <c r="C53" s="6" t="s">
        <v>154</v>
      </c>
      <c r="D53" s="6">
        <v>9</v>
      </c>
      <c r="E53" s="6">
        <v>11</v>
      </c>
      <c r="F53" s="6">
        <v>44</v>
      </c>
      <c r="G53" s="3" t="s">
        <v>164</v>
      </c>
      <c r="H53" s="18" t="s">
        <v>165</v>
      </c>
      <c r="I53" s="19">
        <v>30</v>
      </c>
      <c r="J53" s="3" t="s">
        <v>166</v>
      </c>
      <c r="K53" s="17">
        <v>0</v>
      </c>
      <c r="L53" s="3" t="s">
        <v>165</v>
      </c>
      <c r="N53" s="6">
        <v>678.76</v>
      </c>
      <c r="O53" s="6" t="s">
        <v>24</v>
      </c>
      <c r="P53" s="6">
        <v>30</v>
      </c>
    </row>
    <row r="54" spans="1:27" s="28" customFormat="1">
      <c r="A54" s="26" t="s">
        <v>19</v>
      </c>
      <c r="B54" s="26">
        <v>1</v>
      </c>
      <c r="C54" s="26" t="s">
        <v>154</v>
      </c>
      <c r="D54" s="26">
        <v>10</v>
      </c>
      <c r="E54" s="26">
        <v>11</v>
      </c>
      <c r="F54" s="26">
        <v>45</v>
      </c>
      <c r="G54" s="42" t="s">
        <v>167</v>
      </c>
      <c r="H54" s="42" t="s">
        <v>168</v>
      </c>
      <c r="I54" s="43">
        <v>0</v>
      </c>
      <c r="J54" s="21" t="s">
        <v>169</v>
      </c>
      <c r="K54" s="22">
        <v>30</v>
      </c>
      <c r="L54" s="42" t="s">
        <v>169</v>
      </c>
      <c r="N54" s="26">
        <v>799.7</v>
      </c>
      <c r="O54" s="26" t="s">
        <v>24</v>
      </c>
      <c r="P54" s="26">
        <v>30</v>
      </c>
      <c r="Q54" s="27"/>
      <c r="R54" s="26"/>
      <c r="S54" s="26"/>
    </row>
    <row r="55" spans="1:27">
      <c r="K55"/>
    </row>
    <row r="56" spans="1:27">
      <c r="P56" t="s">
        <v>170</v>
      </c>
      <c r="Q56" s="10">
        <f>SUM(Q22,Q46)</f>
        <v>20</v>
      </c>
      <c r="R56" s="10">
        <f>SUM(R22,R46)</f>
        <v>18</v>
      </c>
      <c r="S56" s="10">
        <f>SUM(S22,S46)</f>
        <v>2</v>
      </c>
    </row>
    <row r="58" spans="1:27">
      <c r="G58" s="7"/>
    </row>
    <row r="59" spans="1:27">
      <c r="G59" s="7"/>
    </row>
    <row r="60" spans="1:27">
      <c r="G60" s="7"/>
    </row>
    <row r="61" spans="1:27">
      <c r="G61" s="7"/>
    </row>
    <row r="62" spans="1:27">
      <c r="G62" s="7"/>
    </row>
    <row r="63" spans="1:27">
      <c r="G63" s="7"/>
    </row>
    <row r="64" spans="1:27">
      <c r="G64" s="7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F30F-3AA4-42C3-B1F6-646537E29B9D}">
  <dimension ref="A1:M28"/>
  <sheetViews>
    <sheetView zoomScale="79" workbookViewId="0">
      <selection activeCell="L30" sqref="L30"/>
    </sheetView>
  </sheetViews>
  <sheetFormatPr defaultColWidth="11.42578125" defaultRowHeight="14.45"/>
  <cols>
    <col min="1" max="1" width="20.85546875" customWidth="1"/>
    <col min="13" max="13" width="39.28515625" customWidth="1"/>
  </cols>
  <sheetData>
    <row r="1" spans="2:13">
      <c r="B1" s="5" t="s">
        <v>171</v>
      </c>
      <c r="C1" s="5" t="s">
        <v>172</v>
      </c>
      <c r="D1" s="5" t="s">
        <v>173</v>
      </c>
      <c r="E1" s="5" t="s">
        <v>174</v>
      </c>
      <c r="F1" s="5" t="s">
        <v>175</v>
      </c>
      <c r="G1" s="5" t="s">
        <v>176</v>
      </c>
      <c r="H1" s="5" t="s">
        <v>177</v>
      </c>
      <c r="I1" s="5" t="s">
        <v>178</v>
      </c>
      <c r="J1" s="5" t="s">
        <v>179</v>
      </c>
      <c r="K1" s="5" t="s">
        <v>180</v>
      </c>
    </row>
    <row r="2" spans="2:13">
      <c r="B2" s="4" t="s">
        <v>181</v>
      </c>
      <c r="C2" s="4" t="s">
        <v>182</v>
      </c>
      <c r="D2" s="4" t="s">
        <v>183</v>
      </c>
      <c r="E2" s="4" t="s">
        <v>184</v>
      </c>
      <c r="F2" s="4" t="s">
        <v>185</v>
      </c>
      <c r="G2" s="4" t="s">
        <v>186</v>
      </c>
      <c r="H2" s="4" t="s">
        <v>187</v>
      </c>
      <c r="I2" s="4" t="s">
        <v>188</v>
      </c>
      <c r="J2" s="4" t="s">
        <v>189</v>
      </c>
      <c r="K2" s="4" t="s">
        <v>190</v>
      </c>
    </row>
    <row r="3" spans="2:13">
      <c r="B3" s="4" t="s">
        <v>191</v>
      </c>
      <c r="C3" s="4" t="s">
        <v>192</v>
      </c>
      <c r="D3" s="4" t="s">
        <v>193</v>
      </c>
      <c r="E3" s="4" t="s">
        <v>194</v>
      </c>
      <c r="F3" s="4" t="s">
        <v>195</v>
      </c>
      <c r="G3" s="4" t="s">
        <v>196</v>
      </c>
      <c r="H3" s="4" t="s">
        <v>197</v>
      </c>
      <c r="I3" s="4" t="s">
        <v>198</v>
      </c>
      <c r="J3" s="4" t="s">
        <v>199</v>
      </c>
      <c r="K3" s="4" t="s">
        <v>200</v>
      </c>
    </row>
    <row r="4" spans="2:13">
      <c r="B4" s="4" t="s">
        <v>183</v>
      </c>
      <c r="C4" s="4" t="s">
        <v>201</v>
      </c>
      <c r="D4" s="4" t="s">
        <v>185</v>
      </c>
      <c r="E4" s="4" t="s">
        <v>202</v>
      </c>
      <c r="F4" s="4" t="s">
        <v>187</v>
      </c>
      <c r="G4" s="4" t="s">
        <v>188</v>
      </c>
      <c r="H4" s="4" t="s">
        <v>189</v>
      </c>
      <c r="I4" s="4" t="s">
        <v>190</v>
      </c>
      <c r="J4" s="4" t="s">
        <v>203</v>
      </c>
      <c r="K4" s="4" t="s">
        <v>204</v>
      </c>
    </row>
    <row r="5" spans="2:13">
      <c r="B5" s="4" t="s">
        <v>205</v>
      </c>
      <c r="C5" s="4" t="s">
        <v>205</v>
      </c>
      <c r="D5" s="4" t="s">
        <v>205</v>
      </c>
      <c r="E5" s="4" t="s">
        <v>205</v>
      </c>
      <c r="F5" s="4" t="s">
        <v>205</v>
      </c>
      <c r="G5" s="4" t="s">
        <v>205</v>
      </c>
      <c r="H5" s="4" t="s">
        <v>205</v>
      </c>
      <c r="I5" s="4" t="s">
        <v>205</v>
      </c>
      <c r="J5" s="4" t="s">
        <v>205</v>
      </c>
      <c r="K5" s="4" t="s">
        <v>205</v>
      </c>
    </row>
    <row r="6" spans="2:13">
      <c r="B6" s="4" t="s">
        <v>193</v>
      </c>
      <c r="C6" s="4" t="s">
        <v>206</v>
      </c>
      <c r="D6" s="4" t="s">
        <v>195</v>
      </c>
      <c r="E6" s="4" t="s">
        <v>207</v>
      </c>
      <c r="F6" s="4" t="s">
        <v>197</v>
      </c>
      <c r="G6" s="4" t="s">
        <v>198</v>
      </c>
      <c r="H6" s="4" t="s">
        <v>199</v>
      </c>
      <c r="I6" s="4" t="s">
        <v>200</v>
      </c>
      <c r="J6" s="4" t="s">
        <v>208</v>
      </c>
      <c r="K6" s="4" t="s">
        <v>209</v>
      </c>
    </row>
    <row r="7" spans="2:13">
      <c r="B7" s="4" t="s">
        <v>185</v>
      </c>
      <c r="C7" s="4" t="s">
        <v>186</v>
      </c>
      <c r="D7" s="4" t="s">
        <v>187</v>
      </c>
      <c r="E7" s="4" t="s">
        <v>210</v>
      </c>
      <c r="F7" s="4" t="s">
        <v>189</v>
      </c>
      <c r="G7" s="4" t="s">
        <v>190</v>
      </c>
      <c r="H7" s="4" t="s">
        <v>203</v>
      </c>
      <c r="I7" s="4" t="s">
        <v>204</v>
      </c>
      <c r="J7" s="4" t="s">
        <v>211</v>
      </c>
      <c r="K7" s="4" t="s">
        <v>212</v>
      </c>
      <c r="M7" s="7" t="s">
        <v>213</v>
      </c>
    </row>
    <row r="8" spans="2:13">
      <c r="B8" s="4" t="s">
        <v>195</v>
      </c>
      <c r="C8" s="4" t="s">
        <v>196</v>
      </c>
      <c r="D8" s="4" t="s">
        <v>197</v>
      </c>
      <c r="E8" s="4" t="s">
        <v>214</v>
      </c>
      <c r="F8" s="4" t="s">
        <v>199</v>
      </c>
      <c r="G8" s="4" t="s">
        <v>203</v>
      </c>
      <c r="H8" s="4" t="s">
        <v>208</v>
      </c>
      <c r="I8" s="4" t="s">
        <v>209</v>
      </c>
      <c r="J8" s="4" t="s">
        <v>184</v>
      </c>
      <c r="K8" s="4" t="s">
        <v>215</v>
      </c>
      <c r="M8" s="7" t="s">
        <v>216</v>
      </c>
    </row>
    <row r="9" spans="2:13">
      <c r="B9" s="4" t="s">
        <v>205</v>
      </c>
      <c r="C9" s="4" t="s">
        <v>205</v>
      </c>
      <c r="D9" s="4" t="s">
        <v>205</v>
      </c>
      <c r="E9" s="4" t="s">
        <v>205</v>
      </c>
      <c r="F9" s="4" t="s">
        <v>205</v>
      </c>
      <c r="G9" s="4" t="s">
        <v>205</v>
      </c>
      <c r="H9" s="4" t="s">
        <v>205</v>
      </c>
      <c r="I9" s="4" t="s">
        <v>205</v>
      </c>
      <c r="J9" s="4" t="s">
        <v>205</v>
      </c>
      <c r="K9" s="4" t="s">
        <v>205</v>
      </c>
      <c r="M9" s="7"/>
    </row>
    <row r="10" spans="2:13">
      <c r="B10" s="4" t="s">
        <v>187</v>
      </c>
      <c r="C10" s="4" t="s">
        <v>188</v>
      </c>
      <c r="D10" s="4" t="s">
        <v>189</v>
      </c>
      <c r="E10" s="4" t="s">
        <v>217</v>
      </c>
      <c r="F10" s="4" t="s">
        <v>200</v>
      </c>
      <c r="G10" s="4" t="s">
        <v>208</v>
      </c>
      <c r="H10" s="4" t="s">
        <v>211</v>
      </c>
      <c r="I10" s="4" t="s">
        <v>212</v>
      </c>
      <c r="J10" s="4" t="s">
        <v>194</v>
      </c>
      <c r="K10" s="4" t="s">
        <v>218</v>
      </c>
      <c r="M10" s="7" t="s">
        <v>219</v>
      </c>
    </row>
    <row r="11" spans="2:13">
      <c r="B11" s="4" t="s">
        <v>197</v>
      </c>
      <c r="C11" s="4" t="s">
        <v>198</v>
      </c>
      <c r="D11" s="4" t="s">
        <v>199</v>
      </c>
      <c r="E11" s="4" t="s">
        <v>200</v>
      </c>
      <c r="F11" s="4" t="s">
        <v>204</v>
      </c>
      <c r="G11" s="4" t="s">
        <v>211</v>
      </c>
      <c r="H11" s="4" t="s">
        <v>184</v>
      </c>
      <c r="I11" s="4" t="s">
        <v>215</v>
      </c>
      <c r="J11" s="4" t="s">
        <v>202</v>
      </c>
      <c r="K11" s="4" t="s">
        <v>220</v>
      </c>
      <c r="M11" s="7" t="s">
        <v>221</v>
      </c>
    </row>
    <row r="12" spans="2:13">
      <c r="B12" s="4" t="s">
        <v>189</v>
      </c>
      <c r="C12" s="4" t="s">
        <v>190</v>
      </c>
      <c r="D12" s="4" t="s">
        <v>222</v>
      </c>
      <c r="E12" s="4" t="s">
        <v>204</v>
      </c>
      <c r="F12" s="4" t="s">
        <v>209</v>
      </c>
      <c r="G12" s="4" t="s">
        <v>184</v>
      </c>
      <c r="H12" s="4" t="s">
        <v>194</v>
      </c>
      <c r="I12" s="4" t="s">
        <v>218</v>
      </c>
      <c r="J12" s="4" t="s">
        <v>207</v>
      </c>
      <c r="K12" s="4" t="s">
        <v>223</v>
      </c>
      <c r="M12" s="7" t="s">
        <v>224</v>
      </c>
    </row>
    <row r="13" spans="2:13">
      <c r="B13" s="4" t="s">
        <v>205</v>
      </c>
      <c r="C13" s="4" t="s">
        <v>205</v>
      </c>
      <c r="D13" s="4" t="s">
        <v>205</v>
      </c>
      <c r="E13" s="4" t="s">
        <v>205</v>
      </c>
      <c r="F13" s="4" t="s">
        <v>205</v>
      </c>
      <c r="G13" s="4" t="s">
        <v>205</v>
      </c>
      <c r="H13" s="4" t="s">
        <v>205</v>
      </c>
      <c r="I13" s="4" t="s">
        <v>205</v>
      </c>
      <c r="J13" s="4" t="s">
        <v>205</v>
      </c>
      <c r="K13" s="4" t="s">
        <v>205</v>
      </c>
      <c r="M13" s="7" t="s">
        <v>225</v>
      </c>
    </row>
    <row r="14" spans="2:13">
      <c r="B14" s="4" t="s">
        <v>199</v>
      </c>
      <c r="C14" s="4" t="s">
        <v>200</v>
      </c>
      <c r="D14" s="4" t="s">
        <v>182</v>
      </c>
      <c r="E14" s="4" t="s">
        <v>209</v>
      </c>
      <c r="F14" s="4" t="s">
        <v>212</v>
      </c>
      <c r="G14" s="4" t="s">
        <v>194</v>
      </c>
      <c r="H14" s="4" t="s">
        <v>202</v>
      </c>
      <c r="I14" s="4" t="s">
        <v>220</v>
      </c>
      <c r="J14" s="4" t="s">
        <v>210</v>
      </c>
      <c r="K14" s="4" t="s">
        <v>226</v>
      </c>
      <c r="M14" s="7" t="s">
        <v>227</v>
      </c>
    </row>
    <row r="15" spans="2:13">
      <c r="B15" s="4" t="s">
        <v>203</v>
      </c>
      <c r="C15" s="4" t="s">
        <v>204</v>
      </c>
      <c r="D15" s="4" t="s">
        <v>192</v>
      </c>
      <c r="E15" s="4" t="s">
        <v>212</v>
      </c>
      <c r="F15" s="4" t="s">
        <v>215</v>
      </c>
      <c r="G15" s="4" t="s">
        <v>202</v>
      </c>
      <c r="H15" s="4" t="s">
        <v>207</v>
      </c>
      <c r="I15" s="4" t="s">
        <v>223</v>
      </c>
      <c r="J15" s="4" t="s">
        <v>214</v>
      </c>
      <c r="K15" s="4" t="s">
        <v>228</v>
      </c>
      <c r="M15" s="7" t="s">
        <v>229</v>
      </c>
    </row>
    <row r="16" spans="2:13">
      <c r="B16" s="4" t="s">
        <v>208</v>
      </c>
      <c r="C16" s="4" t="s">
        <v>209</v>
      </c>
      <c r="D16" s="4" t="s">
        <v>201</v>
      </c>
      <c r="E16" s="4" t="s">
        <v>215</v>
      </c>
      <c r="F16" s="4" t="s">
        <v>218</v>
      </c>
      <c r="G16" s="4" t="s">
        <v>207</v>
      </c>
      <c r="H16" s="4" t="s">
        <v>210</v>
      </c>
      <c r="I16" s="4" t="s">
        <v>226</v>
      </c>
      <c r="J16" s="4" t="s">
        <v>217</v>
      </c>
      <c r="K16" s="4" t="s">
        <v>222</v>
      </c>
    </row>
    <row r="17" spans="1:13">
      <c r="B17" s="4" t="s">
        <v>205</v>
      </c>
      <c r="C17" s="4" t="s">
        <v>205</v>
      </c>
      <c r="D17" s="4" t="s">
        <v>205</v>
      </c>
      <c r="E17" s="4" t="s">
        <v>205</v>
      </c>
      <c r="F17" s="4" t="s">
        <v>205</v>
      </c>
      <c r="G17" s="4" t="s">
        <v>205</v>
      </c>
      <c r="H17" s="4" t="s">
        <v>205</v>
      </c>
      <c r="I17" s="4" t="s">
        <v>205</v>
      </c>
      <c r="J17" s="4" t="s">
        <v>205</v>
      </c>
      <c r="K17" s="4" t="s">
        <v>205</v>
      </c>
      <c r="M17" s="7" t="s">
        <v>230</v>
      </c>
    </row>
    <row r="18" spans="1:13">
      <c r="B18" s="4" t="s">
        <v>211</v>
      </c>
      <c r="C18" s="4" t="s">
        <v>212</v>
      </c>
      <c r="D18" s="4" t="s">
        <v>206</v>
      </c>
      <c r="E18" s="4" t="s">
        <v>218</v>
      </c>
      <c r="F18" s="4" t="s">
        <v>220</v>
      </c>
      <c r="G18" s="4" t="s">
        <v>210</v>
      </c>
      <c r="H18" s="4" t="s">
        <v>214</v>
      </c>
      <c r="I18" s="4" t="s">
        <v>228</v>
      </c>
      <c r="J18" s="4" t="s">
        <v>181</v>
      </c>
      <c r="K18" s="4" t="s">
        <v>182</v>
      </c>
    </row>
    <row r="19" spans="1:13">
      <c r="B19" s="4" t="s">
        <v>184</v>
      </c>
      <c r="C19" s="4" t="s">
        <v>215</v>
      </c>
      <c r="D19" s="4" t="s">
        <v>186</v>
      </c>
      <c r="E19" s="4" t="s">
        <v>220</v>
      </c>
      <c r="F19" s="4" t="s">
        <v>223</v>
      </c>
      <c r="G19" s="4" t="s">
        <v>214</v>
      </c>
      <c r="H19" s="4" t="s">
        <v>217</v>
      </c>
      <c r="I19" s="4" t="s">
        <v>222</v>
      </c>
      <c r="J19" s="4" t="s">
        <v>191</v>
      </c>
      <c r="K19" s="4" t="s">
        <v>192</v>
      </c>
    </row>
    <row r="20" spans="1:13">
      <c r="B20" s="4" t="s">
        <v>194</v>
      </c>
      <c r="C20" s="4" t="s">
        <v>218</v>
      </c>
      <c r="D20" s="4" t="s">
        <v>196</v>
      </c>
      <c r="E20" s="4" t="s">
        <v>223</v>
      </c>
      <c r="F20" s="4" t="s">
        <v>226</v>
      </c>
      <c r="G20" s="4" t="s">
        <v>217</v>
      </c>
      <c r="H20" s="4" t="s">
        <v>181</v>
      </c>
      <c r="I20" s="4" t="s">
        <v>182</v>
      </c>
      <c r="J20" s="4" t="s">
        <v>183</v>
      </c>
      <c r="K20" s="4" t="s">
        <v>201</v>
      </c>
    </row>
    <row r="21" spans="1:13">
      <c r="B21" s="4" t="s">
        <v>202</v>
      </c>
      <c r="C21" s="4" t="s">
        <v>220</v>
      </c>
      <c r="D21" s="4" t="s">
        <v>188</v>
      </c>
      <c r="E21" s="4" t="s">
        <v>226</v>
      </c>
      <c r="F21" s="4" t="s">
        <v>228</v>
      </c>
      <c r="G21" s="4" t="s">
        <v>222</v>
      </c>
      <c r="H21" s="4" t="s">
        <v>191</v>
      </c>
      <c r="I21" s="4" t="s">
        <v>192</v>
      </c>
      <c r="J21" s="4" t="s">
        <v>193</v>
      </c>
      <c r="K21" s="4" t="s">
        <v>206</v>
      </c>
    </row>
    <row r="22" spans="1:13">
      <c r="B22" s="4" t="s">
        <v>205</v>
      </c>
      <c r="C22" s="4" t="s">
        <v>205</v>
      </c>
      <c r="D22" s="4" t="s">
        <v>205</v>
      </c>
      <c r="E22" s="4" t="s">
        <v>205</v>
      </c>
      <c r="F22" s="4" t="s">
        <v>205</v>
      </c>
      <c r="G22" s="4" t="s">
        <v>205</v>
      </c>
      <c r="H22" s="4" t="s">
        <v>205</v>
      </c>
      <c r="I22" s="4" t="s">
        <v>205</v>
      </c>
      <c r="J22" s="4" t="s">
        <v>205</v>
      </c>
      <c r="K22" s="4" t="s">
        <v>205</v>
      </c>
    </row>
    <row r="23" spans="1:13">
      <c r="B23" s="4" t="s">
        <v>207</v>
      </c>
      <c r="C23" s="4" t="s">
        <v>223</v>
      </c>
      <c r="D23" s="4" t="s">
        <v>198</v>
      </c>
      <c r="E23" s="4" t="s">
        <v>228</v>
      </c>
      <c r="F23" s="4" t="s">
        <v>181</v>
      </c>
      <c r="G23" s="4" t="s">
        <v>182</v>
      </c>
      <c r="H23" s="4" t="s">
        <v>183</v>
      </c>
      <c r="I23" s="4" t="s">
        <v>201</v>
      </c>
      <c r="J23" s="4" t="s">
        <v>185</v>
      </c>
      <c r="K23" s="4" t="s">
        <v>186</v>
      </c>
    </row>
    <row r="24" spans="1:13">
      <c r="B24" s="4" t="s">
        <v>210</v>
      </c>
      <c r="C24" s="4" t="s">
        <v>226</v>
      </c>
      <c r="D24" s="4" t="s">
        <v>190</v>
      </c>
      <c r="E24" s="4" t="s">
        <v>203</v>
      </c>
      <c r="F24" s="4" t="s">
        <v>191</v>
      </c>
      <c r="G24" s="4" t="s">
        <v>192</v>
      </c>
      <c r="H24" s="4" t="s">
        <v>193</v>
      </c>
      <c r="I24" s="4" t="s">
        <v>206</v>
      </c>
      <c r="J24" s="4" t="s">
        <v>195</v>
      </c>
      <c r="K24" s="4" t="s">
        <v>196</v>
      </c>
    </row>
    <row r="25" spans="1:13">
      <c r="B25" s="4" t="s">
        <v>214</v>
      </c>
      <c r="C25" s="4" t="s">
        <v>228</v>
      </c>
      <c r="D25" s="4" t="s">
        <v>181</v>
      </c>
      <c r="E25" s="4" t="s">
        <v>208</v>
      </c>
      <c r="F25" s="4" t="s">
        <v>183</v>
      </c>
      <c r="G25" s="4" t="s">
        <v>201</v>
      </c>
      <c r="H25" s="4" t="s">
        <v>185</v>
      </c>
      <c r="I25" s="4" t="s">
        <v>186</v>
      </c>
      <c r="J25" s="4" t="s">
        <v>187</v>
      </c>
      <c r="K25" s="4" t="s">
        <v>188</v>
      </c>
    </row>
    <row r="26" spans="1:13">
      <c r="B26" s="4" t="s">
        <v>217</v>
      </c>
      <c r="C26" s="4" t="s">
        <v>222</v>
      </c>
      <c r="D26" s="4" t="s">
        <v>191</v>
      </c>
      <c r="E26" s="4" t="s">
        <v>211</v>
      </c>
      <c r="F26" s="4" t="s">
        <v>193</v>
      </c>
      <c r="G26" s="4" t="s">
        <v>206</v>
      </c>
      <c r="H26" s="4" t="s">
        <v>195</v>
      </c>
      <c r="I26" s="4" t="s">
        <v>196</v>
      </c>
      <c r="J26" s="4" t="s">
        <v>197</v>
      </c>
      <c r="K26" s="4" t="s">
        <v>198</v>
      </c>
    </row>
    <row r="27" spans="1:13">
      <c r="B27" s="11" t="s">
        <v>231</v>
      </c>
      <c r="C27" s="11" t="s">
        <v>232</v>
      </c>
      <c r="D27" s="11" t="s">
        <v>233</v>
      </c>
      <c r="E27" s="11" t="s">
        <v>234</v>
      </c>
      <c r="F27" s="11" t="s">
        <v>235</v>
      </c>
      <c r="G27" s="11" t="s">
        <v>236</v>
      </c>
      <c r="H27" s="11" t="s">
        <v>231</v>
      </c>
      <c r="I27" s="11" t="s">
        <v>232</v>
      </c>
      <c r="J27" s="11" t="s">
        <v>231</v>
      </c>
      <c r="K27" s="11" t="s">
        <v>232</v>
      </c>
    </row>
    <row r="28" spans="1:13" s="10" customFormat="1">
      <c r="A28" s="12" t="s">
        <v>237</v>
      </c>
      <c r="B28" s="13">
        <v>3</v>
      </c>
      <c r="C28" s="13">
        <v>1</v>
      </c>
      <c r="D28" s="13">
        <v>5</v>
      </c>
      <c r="E28" s="13">
        <v>4</v>
      </c>
      <c r="F28" s="13">
        <v>5</v>
      </c>
      <c r="G28" s="13">
        <v>1</v>
      </c>
      <c r="H28" s="13">
        <v>3</v>
      </c>
      <c r="I28" s="13">
        <v>5</v>
      </c>
      <c r="J28" s="13">
        <v>3</v>
      </c>
      <c r="K28" s="13">
        <v>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 Mazzone</dc:creator>
  <cp:keywords/>
  <dc:description/>
  <cp:lastModifiedBy/>
  <cp:revision/>
  <dcterms:created xsi:type="dcterms:W3CDTF">2024-04-26T13:51:04Z</dcterms:created>
  <dcterms:modified xsi:type="dcterms:W3CDTF">2024-06-30T14:09:27Z</dcterms:modified>
  <cp:category/>
  <cp:contentStatus/>
</cp:coreProperties>
</file>