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icação_inicial" sheetId="1" r:id="rId4"/>
    <sheet state="visible" name="Multiplicação_linha" sheetId="2" r:id="rId5"/>
    <sheet state="visible" name="Multiplicação_blocos" sheetId="3" r:id="rId6"/>
    <sheet state="visible" name="Comparação Single Core" sheetId="4" r:id="rId7"/>
    <sheet state="visible" name="Paralelização" sheetId="5" r:id="rId8"/>
    <sheet state="visible" name="Comparação Single Core vs Multi" sheetId="6" r:id="rId9"/>
    <sheet state="visible" name="Matrizes_não_quadradas" sheetId="7" r:id="rId10"/>
    <sheet state="hidden" name="Folha6" sheetId="8" r:id="rId11"/>
  </sheets>
  <definedNames/>
  <calcPr/>
  <extLst>
    <ext uri="GoogleSheetsCustomDataVersion2">
      <go:sheetsCustomData xmlns:go="http://customooxmlschemas.google.com/" r:id="rId12" roundtripDataChecksum="kJ2j1JWVreGE8SjzBq5raGI9eF2uEe+yzKlinUDbXJo="/>
    </ext>
  </extLst>
</workbook>
</file>

<file path=xl/sharedStrings.xml><?xml version="1.0" encoding="utf-8"?>
<sst xmlns="http://schemas.openxmlformats.org/spreadsheetml/2006/main" count="326" uniqueCount="99">
  <si>
    <t>Métricas de Performance</t>
  </si>
  <si>
    <t>Multiplicação Inicial</t>
  </si>
  <si>
    <t>Tempo de execução em C++</t>
  </si>
  <si>
    <t>Tamanho da matriz</t>
  </si>
  <si>
    <t>Tamanho Matriz</t>
  </si>
  <si>
    <t>L1</t>
  </si>
  <si>
    <t>L2</t>
  </si>
  <si>
    <t>L3</t>
  </si>
  <si>
    <t>L4</t>
  </si>
  <si>
    <t>L5</t>
  </si>
  <si>
    <t>Média</t>
  </si>
  <si>
    <t xml:space="preserve">Multiplicação </t>
  </si>
  <si>
    <t>TEMPO DE EXECUÇÃO</t>
  </si>
  <si>
    <t>Desvio padrão</t>
  </si>
  <si>
    <t>Caches miss L1</t>
  </si>
  <si>
    <t>Comparação</t>
  </si>
  <si>
    <t>C++</t>
  </si>
  <si>
    <t>Java</t>
  </si>
  <si>
    <t>Caches miss L2</t>
  </si>
  <si>
    <t>Tempo de execução em Java</t>
  </si>
  <si>
    <t>JAva</t>
  </si>
  <si>
    <t>Multiplicação em Linha</t>
  </si>
  <si>
    <t>Java vs C++ Multiplicação em linha</t>
  </si>
  <si>
    <t>VALOR</t>
  </si>
  <si>
    <t>Multiplicação por Blocos</t>
  </si>
  <si>
    <t xml:space="preserve">Tamanho do bloco </t>
  </si>
  <si>
    <t xml:space="preserve">Tempo de execução multiplicação por blocos </t>
  </si>
  <si>
    <t>Tamanho Bloco</t>
  </si>
  <si>
    <t>Tamanho da Matriz</t>
  </si>
  <si>
    <t>Comparação Multiplicação em Linha e Multiplicação Convencional</t>
  </si>
  <si>
    <t>Tempo de execução</t>
  </si>
  <si>
    <t>Linha</t>
  </si>
  <si>
    <t>Blocos</t>
  </si>
  <si>
    <t>Convencional</t>
  </si>
  <si>
    <t>Multiplicação em Linha Paralelização 1</t>
  </si>
  <si>
    <t>Multiplicação em linha com Paralelização</t>
  </si>
  <si>
    <t>Tempo execução</t>
  </si>
  <si>
    <t>Cache Miss</t>
  </si>
  <si>
    <t>Cache Miss (*10⁶)</t>
  </si>
  <si>
    <t>P1</t>
  </si>
  <si>
    <t>P2</t>
  </si>
  <si>
    <t>MFLOPS</t>
  </si>
  <si>
    <t xml:space="preserve"> </t>
  </si>
  <si>
    <t xml:space="preserve">nº de threads </t>
  </si>
  <si>
    <t>MFlops</t>
  </si>
  <si>
    <t>Multiplicação em Linha Paralelização 2</t>
  </si>
  <si>
    <t>Caches miss</t>
  </si>
  <si>
    <t>Comparação Multiplicação em Linha Single-Core e Multi-core</t>
  </si>
  <si>
    <t>Speedup</t>
  </si>
  <si>
    <t>Single-core</t>
  </si>
  <si>
    <t>Multicore P1</t>
  </si>
  <si>
    <t>Eficiencia</t>
  </si>
  <si>
    <t>NºThreads</t>
  </si>
  <si>
    <t>Eficiência(un*10⁻2)</t>
  </si>
  <si>
    <t>Multicore P2</t>
  </si>
  <si>
    <t>Multiplicação com Matrizes não Quadradas - 600*1200*800</t>
  </si>
  <si>
    <t>OnMult</t>
  </si>
  <si>
    <t>OnMultLine</t>
  </si>
  <si>
    <t>OnMultBlock</t>
  </si>
  <si>
    <t>P1OnMultLine</t>
  </si>
  <si>
    <t>P2OnMultLine</t>
  </si>
  <si>
    <t>Cache miss L1(un*10⁸)</t>
  </si>
  <si>
    <t>Cache miss L2 (un*10⁸)</t>
  </si>
  <si>
    <t>Por bloco - fiz block size=128</t>
  </si>
  <si>
    <t>00,1,0.250967,8</t>
  </si>
  <si>
    <t>600,2,0.2877,8</t>
  </si>
  <si>
    <t>600,3,0.252036,8</t>
  </si>
  <si>
    <t>600,4,0.253173,8</t>
  </si>
  <si>
    <t>600,5,0.249873,8</t>
  </si>
  <si>
    <t>1000,1,0.924081,8</t>
  </si>
  <si>
    <t>1000,2,0.860401,8</t>
  </si>
  <si>
    <t>1000,3,0.930082,8</t>
  </si>
  <si>
    <t>1000,4,0.88089,8</t>
  </si>
  <si>
    <t>1000,5,1.07083,8</t>
  </si>
  <si>
    <t>1400,1,2.26972,8</t>
  </si>
  <si>
    <t>1400,2,2.12796,8</t>
  </si>
  <si>
    <t>1400,3,2.77155,8</t>
  </si>
  <si>
    <t>1400,4,2.17169,8</t>
  </si>
  <si>
    <t>1400,5,2.20893,8</t>
  </si>
  <si>
    <t>1800,1,4.3859,8</t>
  </si>
  <si>
    <t>1800,2,4.97441,8</t>
  </si>
  <si>
    <t>1800,3,5.29818,8</t>
  </si>
  <si>
    <t>1800,4,4.87884,8</t>
  </si>
  <si>
    <t>1800,5,5.65204,8</t>
  </si>
  <si>
    <t>2200,1,8.45137,8</t>
  </si>
  <si>
    <t>2200,2,8.64587,8</t>
  </si>
  <si>
    <t>2200,3,8.71584,8</t>
  </si>
  <si>
    <t>2200,4,8.64756,8</t>
  </si>
  <si>
    <t>2200,5,8.58577,8</t>
  </si>
  <si>
    <t>2600,1,14.4678,8</t>
  </si>
  <si>
    <t>2600,2,13.8118,8</t>
  </si>
  <si>
    <t>2600,3,13.8826,8</t>
  </si>
  <si>
    <t>2600,4,13.7208,8</t>
  </si>
  <si>
    <t>2600,5,13.8249,8</t>
  </si>
  <si>
    <t>3000,1,20.5295,8</t>
  </si>
  <si>
    <t>3000,2,21.152,8</t>
  </si>
  <si>
    <t>3000,3,20.3254,8</t>
  </si>
  <si>
    <t>3000,4,20.1708,8</t>
  </si>
  <si>
    <t>3000,5,20.9597,8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</si>
</sst>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"/>
    <numFmt numFmtId="166" formatCode="0.00000000"/>
  </numFmts>
  <fonts count="19">
    <font>
      <sz val="10.0"/>
      <color rgb="FF000000"/>
      <name val="Arial"/>
      <scheme val="minor"/>
    </font>
    <font>
      <b/>
      <sz val="16.0"/>
      <color theme="1"/>
      <name val="Arial"/>
    </font>
    <font>
      <color theme="1"/>
      <name val="Arial"/>
    </font>
    <font>
      <b/>
      <sz val="12.0"/>
      <color theme="1"/>
      <name val="Arial"/>
    </font>
    <font>
      <b/>
      <sz val="13.0"/>
      <color theme="1"/>
      <name val="Arial"/>
    </font>
    <font>
      <b/>
      <color theme="1"/>
      <name val="Arial"/>
    </font>
    <font/>
    <font>
      <b/>
      <color rgb="FFFFFFFF"/>
      <name val="Arial"/>
      <scheme val="minor"/>
    </font>
    <font>
      <b/>
      <color theme="1"/>
      <name val="Arial"/>
      <scheme val="minor"/>
    </font>
    <font>
      <color rgb="FFFFFFFF"/>
      <name val="Arial"/>
    </font>
    <font>
      <b/>
      <color rgb="FFFFFFFF"/>
      <name val="Arial"/>
    </font>
    <font>
      <color theme="1"/>
      <name val="Arial"/>
      <scheme val="minor"/>
    </font>
    <font>
      <b/>
      <sz val="14.0"/>
      <color theme="1"/>
      <name val="Arial"/>
      <scheme val="minor"/>
    </font>
    <font>
      <color rgb="FFFFFFFF"/>
      <name val="Arial"/>
      <scheme val="minor"/>
    </font>
    <font>
      <sz val="12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  <scheme val="minor"/>
    </font>
    <font>
      <strike/>
      <color theme="1"/>
      <name val="Arial"/>
      <scheme val="minor"/>
    </font>
    <font>
      <b/>
      <sz val="12.0"/>
      <color rgb="FFFFFFF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0C343D"/>
        <bgColor rgb="FF0C343D"/>
      </patternFill>
    </fill>
    <fill>
      <patternFill patternType="solid">
        <fgColor rgb="FFCFE0E3"/>
        <bgColor rgb="FFCFE0E3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5" numFmtId="0" xfId="0" applyFont="1"/>
    <xf borderId="1" fillId="2" fontId="2" numFmtId="164" xfId="0" applyAlignment="1" applyBorder="1" applyFill="1" applyFont="1" applyNumberFormat="1">
      <alignment horizontal="center"/>
    </xf>
    <xf borderId="2" fillId="0" fontId="6" numFmtId="0" xfId="0" applyBorder="1" applyFont="1"/>
    <xf borderId="3" fillId="0" fontId="6" numFmtId="0" xfId="0" applyBorder="1" applyFont="1"/>
    <xf borderId="0" fillId="3" fontId="7" numFmtId="0" xfId="0" applyAlignment="1" applyFill="1" applyFont="1">
      <alignment readingOrder="0"/>
    </xf>
    <xf borderId="4" fillId="2" fontId="8" numFmtId="0" xfId="0" applyAlignment="1" applyBorder="1" applyFont="1">
      <alignment horizontal="center" readingOrder="0"/>
    </xf>
    <xf borderId="4" fillId="4" fontId="8" numFmtId="0" xfId="0" applyAlignment="1" applyBorder="1" applyFill="1" applyFont="1">
      <alignment horizontal="center" readingOrder="0"/>
    </xf>
    <xf borderId="4" fillId="4" fontId="2" numFmtId="0" xfId="0" applyBorder="1" applyFont="1"/>
    <xf borderId="4" fillId="3" fontId="9" numFmtId="1" xfId="0" applyBorder="1" applyFont="1" applyNumberFormat="1"/>
    <xf borderId="4" fillId="3" fontId="9" numFmtId="0" xfId="0" applyBorder="1" applyFont="1"/>
    <xf borderId="4" fillId="3" fontId="10" numFmtId="1" xfId="0" applyBorder="1" applyFont="1" applyNumberFormat="1"/>
    <xf borderId="4" fillId="0" fontId="2" numFmtId="164" xfId="0" applyAlignment="1" applyBorder="1" applyFont="1" applyNumberFormat="1">
      <alignment readingOrder="0"/>
    </xf>
    <xf borderId="4" fillId="0" fontId="2" numFmtId="164" xfId="0" applyBorder="1" applyFont="1" applyNumberFormat="1"/>
    <xf borderId="4" fillId="4" fontId="11" numFmtId="164" xfId="0" applyBorder="1" applyFont="1" applyNumberFormat="1"/>
    <xf borderId="5" fillId="0" fontId="2" numFmtId="0" xfId="0" applyAlignment="1" applyBorder="1" applyFont="1">
      <alignment horizontal="center" textRotation="45"/>
    </xf>
    <xf borderId="4" fillId="0" fontId="2" numFmtId="0" xfId="0" applyBorder="1" applyFont="1"/>
    <xf borderId="4" fillId="3" fontId="10" numFmtId="0" xfId="0" applyBorder="1" applyFont="1"/>
    <xf borderId="6" fillId="0" fontId="6" numFmtId="0" xfId="0" applyBorder="1" applyFont="1"/>
    <xf borderId="4" fillId="4" fontId="11" numFmtId="0" xfId="0" applyBorder="1" applyFont="1"/>
    <xf borderId="7" fillId="0" fontId="6" numFmtId="0" xfId="0" applyBorder="1" applyFont="1"/>
    <xf borderId="4" fillId="2" fontId="5" numFmtId="0" xfId="0" applyBorder="1" applyFont="1"/>
    <xf borderId="4" fillId="2" fontId="2" numFmtId="164" xfId="0" applyBorder="1" applyFont="1" applyNumberFormat="1"/>
    <xf borderId="4" fillId="2" fontId="2" numFmtId="0" xfId="0" applyBorder="1" applyFont="1"/>
    <xf borderId="4" fillId="5" fontId="5" numFmtId="0" xfId="0" applyBorder="1" applyFill="1" applyFont="1"/>
    <xf borderId="4" fillId="5" fontId="2" numFmtId="164" xfId="0" applyBorder="1" applyFont="1" applyNumberFormat="1"/>
    <xf borderId="0" fillId="0" fontId="5" numFmtId="0" xfId="0" applyAlignment="1" applyFont="1">
      <alignment readingOrder="0"/>
    </xf>
    <xf borderId="4" fillId="3" fontId="7" numFmtId="0" xfId="0" applyAlignment="1" applyBorder="1" applyFont="1">
      <alignment readingOrder="0"/>
    </xf>
    <xf borderId="5" fillId="3" fontId="9" numFmtId="1" xfId="0" applyBorder="1" applyFont="1" applyNumberFormat="1"/>
    <xf borderId="4" fillId="0" fontId="2" numFmtId="1" xfId="0" applyAlignment="1" applyBorder="1" applyFont="1" applyNumberFormat="1">
      <alignment readingOrder="0"/>
    </xf>
    <xf borderId="4" fillId="0" fontId="11" numFmtId="1" xfId="0" applyBorder="1" applyFont="1" applyNumberFormat="1"/>
    <xf borderId="8" fillId="0" fontId="2" numFmtId="0" xfId="0" applyAlignment="1" applyBorder="1" applyFont="1">
      <alignment horizontal="center" textRotation="45"/>
    </xf>
    <xf borderId="5" fillId="0" fontId="2" numFmtId="1" xfId="0" applyAlignment="1" applyBorder="1" applyFont="1" applyNumberFormat="1">
      <alignment readingOrder="0"/>
    </xf>
    <xf borderId="0" fillId="0" fontId="11" numFmtId="0" xfId="0" applyAlignment="1" applyFont="1">
      <alignment readingOrder="0"/>
    </xf>
    <xf borderId="5" fillId="0" fontId="11" numFmtId="0" xfId="0" applyAlignment="1" applyBorder="1" applyFont="1">
      <alignment readingOrder="0"/>
    </xf>
    <xf borderId="0" fillId="0" fontId="2" numFmtId="165" xfId="0" applyFont="1" applyNumberFormat="1"/>
    <xf borderId="4" fillId="0" fontId="11" numFmtId="0" xfId="0" applyAlignment="1" applyBorder="1" applyFont="1">
      <alignment readingOrder="0"/>
    </xf>
    <xf borderId="4" fillId="0" fontId="11" numFmtId="0" xfId="0" applyBorder="1" applyFont="1"/>
    <xf borderId="1" fillId="6" fontId="7" numFmtId="0" xfId="0" applyAlignment="1" applyBorder="1" applyFill="1" applyFont="1">
      <alignment horizontal="center" readingOrder="0"/>
    </xf>
    <xf borderId="9" fillId="0" fontId="6" numFmtId="0" xfId="0" applyBorder="1" applyFont="1"/>
    <xf borderId="6" fillId="0" fontId="2" numFmtId="1" xfId="0" applyAlignment="1" applyBorder="1" applyFont="1" applyNumberFormat="1">
      <alignment readingOrder="0"/>
    </xf>
    <xf borderId="6" fillId="0" fontId="11" numFmtId="0" xfId="0" applyAlignment="1" applyBorder="1" applyFont="1">
      <alignment readingOrder="0"/>
    </xf>
    <xf borderId="4" fillId="0" fontId="11" numFmtId="0" xfId="0" applyAlignment="1" applyBorder="1" applyFont="1">
      <alignment horizontal="center" readingOrder="0"/>
    </xf>
    <xf borderId="4" fillId="0" fontId="11" numFmtId="164" xfId="0" applyBorder="1" applyFont="1" applyNumberFormat="1"/>
    <xf borderId="10" fillId="0" fontId="6" numFmtId="0" xfId="0" applyBorder="1" applyFont="1"/>
    <xf borderId="7" fillId="0" fontId="2" numFmtId="1" xfId="0" applyAlignment="1" applyBorder="1" applyFont="1" applyNumberFormat="1">
      <alignment readingOrder="0"/>
    </xf>
    <xf borderId="7" fillId="0" fontId="11" numFmtId="0" xfId="0" applyAlignment="1" applyBorder="1" applyFont="1">
      <alignment readingOrder="0"/>
    </xf>
    <xf borderId="7" fillId="2" fontId="2" numFmtId="164" xfId="0" applyBorder="1" applyFont="1" applyNumberFormat="1"/>
    <xf borderId="5" fillId="3" fontId="9" numFmtId="0" xfId="0" applyBorder="1" applyFont="1"/>
    <xf borderId="4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10" fillId="0" fontId="2" numFmtId="1" xfId="0" applyAlignment="1" applyBorder="1" applyFont="1" applyNumberFormat="1">
      <alignment readingOrder="0"/>
    </xf>
    <xf borderId="1" fillId="0" fontId="11" numFmtId="0" xfId="0" applyAlignment="1" applyBorder="1" applyFont="1">
      <alignment horizontal="center" readingOrder="0"/>
    </xf>
    <xf borderId="8" fillId="0" fontId="2" numFmtId="164" xfId="0" applyAlignment="1" applyBorder="1" applyFont="1" applyNumberForma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9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13" fillId="0" fontId="2" numFmtId="0" xfId="0" applyAlignment="1" applyBorder="1" applyFont="1">
      <alignment readingOrder="0"/>
    </xf>
    <xf borderId="10" fillId="0" fontId="2" numFmtId="164" xfId="0" applyAlignment="1" applyBorder="1" applyFont="1" applyNumberFormat="1">
      <alignment readingOrder="0"/>
    </xf>
    <xf borderId="14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0" fillId="0" fontId="4" numFmtId="0" xfId="0" applyFont="1"/>
    <xf borderId="0" fillId="6" fontId="7" numFmtId="0" xfId="0" applyAlignment="1" applyFont="1">
      <alignment horizontal="center" readingOrder="0"/>
    </xf>
    <xf borderId="4" fillId="6" fontId="7" numFmtId="0" xfId="0" applyBorder="1" applyFont="1"/>
    <xf borderId="4" fillId="6" fontId="7" numFmtId="0" xfId="0" applyAlignment="1" applyBorder="1" applyFont="1">
      <alignment readingOrder="0"/>
    </xf>
    <xf borderId="4" fillId="0" fontId="2" numFmtId="165" xfId="0" applyAlignment="1" applyBorder="1" applyFont="1" applyNumberFormat="1">
      <alignment readingOrder="0"/>
    </xf>
    <xf borderId="4" fillId="0" fontId="2" numFmtId="165" xfId="0" applyBorder="1" applyFont="1" applyNumberFormat="1"/>
    <xf borderId="4" fillId="0" fontId="2" numFmtId="0" xfId="0" applyAlignment="1" applyBorder="1" applyFont="1">
      <alignment readingOrder="0"/>
    </xf>
    <xf borderId="4" fillId="2" fontId="2" numFmtId="2" xfId="0" applyBorder="1" applyFont="1" applyNumberFormat="1"/>
    <xf borderId="5" fillId="0" fontId="2" numFmtId="0" xfId="0" applyAlignment="1" applyBorder="1" applyFont="1">
      <alignment horizontal="center" readingOrder="0" textRotation="45"/>
    </xf>
    <xf borderId="1" fillId="7" fontId="2" numFmtId="1" xfId="0" applyAlignment="1" applyBorder="1" applyFill="1" applyFont="1" applyNumberFormat="1">
      <alignment horizontal="center" readingOrder="0"/>
    </xf>
    <xf borderId="8" fillId="7" fontId="2" numFmtId="1" xfId="0" applyAlignment="1" applyBorder="1" applyFont="1" applyNumberFormat="1">
      <alignment horizontal="center" readingOrder="0"/>
    </xf>
    <xf borderId="11" fillId="0" fontId="6" numFmtId="0" xfId="0" applyBorder="1" applyFont="1"/>
    <xf borderId="12" fillId="0" fontId="6" numFmtId="0" xfId="0" applyBorder="1" applyFont="1"/>
    <xf borderId="4" fillId="4" fontId="2" numFmtId="0" xfId="0" applyAlignment="1" applyBorder="1" applyFont="1">
      <alignment readingOrder="0"/>
    </xf>
    <xf borderId="8" fillId="0" fontId="2" numFmtId="0" xfId="0" applyBorder="1" applyFont="1"/>
    <xf borderId="5" fillId="0" fontId="2" numFmtId="164" xfId="0" applyAlignment="1" applyBorder="1" applyFont="1" applyNumberFormat="1">
      <alignment readingOrder="0"/>
    </xf>
    <xf borderId="6" fillId="0" fontId="2" numFmtId="164" xfId="0" applyAlignment="1" applyBorder="1" applyFont="1" applyNumberFormat="1">
      <alignment readingOrder="0"/>
    </xf>
    <xf borderId="4" fillId="3" fontId="7" numFmtId="0" xfId="0" applyAlignment="1" applyBorder="1" applyFont="1">
      <alignment horizontal="center" readingOrder="0"/>
    </xf>
    <xf borderId="4" fillId="6" fontId="7" numFmtId="0" xfId="0" applyAlignment="1" applyBorder="1" applyFont="1">
      <alignment horizontal="center" readingOrder="0"/>
    </xf>
    <xf borderId="4" fillId="3" fontId="10" numFmtId="1" xfId="0" applyAlignment="1" applyBorder="1" applyFont="1" applyNumberFormat="1">
      <alignment horizontal="center"/>
    </xf>
    <xf borderId="7" fillId="0" fontId="2" numFmtId="164" xfId="0" applyAlignment="1" applyBorder="1" applyFont="1" applyNumberFormat="1">
      <alignment readingOrder="0"/>
    </xf>
    <xf borderId="0" fillId="0" fontId="11" numFmtId="1" xfId="0" applyAlignment="1" applyFont="1" applyNumberFormat="1">
      <alignment readingOrder="0"/>
    </xf>
    <xf borderId="7" fillId="2" fontId="2" numFmtId="1" xfId="0" applyBorder="1" applyFont="1" applyNumberFormat="1"/>
    <xf borderId="0" fillId="0" fontId="12" numFmtId="0" xfId="0" applyAlignment="1" applyFont="1">
      <alignment horizontal="center" readingOrder="0"/>
    </xf>
    <xf borderId="0" fillId="8" fontId="7" numFmtId="0" xfId="0" applyAlignment="1" applyFill="1" applyFont="1">
      <alignment horizontal="center" readingOrder="0"/>
    </xf>
    <xf borderId="0" fillId="5" fontId="7" numFmtId="0" xfId="0" applyAlignment="1" applyFont="1">
      <alignment readingOrder="0"/>
    </xf>
    <xf borderId="1" fillId="3" fontId="9" numFmtId="1" xfId="0" applyAlignment="1" applyBorder="1" applyFont="1" applyNumberFormat="1">
      <alignment readingOrder="0"/>
    </xf>
    <xf borderId="8" fillId="9" fontId="2" numFmtId="164" xfId="0" applyAlignment="1" applyBorder="1" applyFill="1" applyFont="1" applyNumberFormat="1">
      <alignment readingOrder="0"/>
    </xf>
    <xf borderId="12" fillId="9" fontId="11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9" fontId="2" numFmtId="164" xfId="0" applyAlignment="1" applyBorder="1" applyFont="1" applyNumberFormat="1">
      <alignment readingOrder="0"/>
    </xf>
    <xf borderId="13" fillId="9" fontId="11" numFmtId="0" xfId="0" applyAlignment="1" applyBorder="1" applyFont="1">
      <alignment readingOrder="0"/>
    </xf>
    <xf borderId="10" fillId="9" fontId="2" numFmtId="164" xfId="0" applyAlignment="1" applyBorder="1" applyFont="1" applyNumberFormat="1">
      <alignment readingOrder="0"/>
    </xf>
    <xf borderId="15" fillId="9" fontId="11" numFmtId="0" xfId="0" applyAlignment="1" applyBorder="1" applyFont="1">
      <alignment readingOrder="0"/>
    </xf>
    <xf borderId="1" fillId="3" fontId="9" numFmtId="1" xfId="0" applyBorder="1" applyFont="1" applyNumberFormat="1"/>
    <xf borderId="8" fillId="9" fontId="2" numFmtId="164" xfId="0" applyBorder="1" applyFont="1" applyNumberFormat="1"/>
    <xf borderId="12" fillId="9" fontId="11" numFmtId="164" xfId="0" applyBorder="1" applyFont="1" applyNumberFormat="1"/>
    <xf borderId="1" fillId="3" fontId="9" numFmtId="0" xfId="0" applyBorder="1" applyFont="1"/>
    <xf borderId="9" fillId="9" fontId="2" numFmtId="164" xfId="0" applyBorder="1" applyFont="1" applyNumberFormat="1"/>
    <xf borderId="13" fillId="9" fontId="11" numFmtId="164" xfId="0" applyBorder="1" applyFont="1" applyNumberFormat="1"/>
    <xf borderId="10" fillId="9" fontId="2" numFmtId="164" xfId="0" applyBorder="1" applyFont="1" applyNumberFormat="1"/>
    <xf borderId="15" fillId="9" fontId="11" numFmtId="164" xfId="0" applyBorder="1" applyFont="1" applyNumberFormat="1"/>
    <xf borderId="0" fillId="0" fontId="4" numFmtId="0" xfId="0" applyAlignment="1" applyFont="1">
      <alignment horizontal="center" vertical="bottom"/>
    </xf>
    <xf borderId="1" fillId="6" fontId="13" numFmtId="0" xfId="0" applyAlignment="1" applyBorder="1" applyFont="1">
      <alignment horizontal="center" readingOrder="0"/>
    </xf>
    <xf borderId="0" fillId="0" fontId="5" numFmtId="0" xfId="0" applyAlignment="1" applyFont="1">
      <alignment vertical="bottom"/>
    </xf>
    <xf borderId="5" fillId="0" fontId="11" numFmtId="0" xfId="0" applyBorder="1" applyFont="1"/>
    <xf borderId="1" fillId="4" fontId="11" numFmtId="0" xfId="0" applyAlignment="1" applyBorder="1" applyFont="1">
      <alignment horizontal="center" readingOrder="0"/>
    </xf>
    <xf borderId="4" fillId="2" fontId="11" numFmtId="0" xfId="0" applyAlignment="1" applyBorder="1" applyFont="1">
      <alignment horizontal="center" readingOrder="0"/>
    </xf>
    <xf borderId="1" fillId="2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1" fillId="2" fontId="14" numFmtId="0" xfId="0" applyAlignment="1" applyBorder="1" applyFont="1">
      <alignment horizontal="center" readingOrder="0"/>
    </xf>
    <xf borderId="1" fillId="2" fontId="2" numFmtId="164" xfId="0" applyAlignment="1" applyBorder="1" applyFont="1" applyNumberFormat="1">
      <alignment horizontal="center" vertical="bottom"/>
    </xf>
    <xf borderId="7" fillId="0" fontId="11" numFmtId="0" xfId="0" applyBorder="1" applyFont="1"/>
    <xf borderId="4" fillId="4" fontId="11" numFmtId="0" xfId="0" applyAlignment="1" applyBorder="1" applyFont="1">
      <alignment readingOrder="0"/>
    </xf>
    <xf borderId="4" fillId="2" fontId="11" numFmtId="0" xfId="0" applyAlignment="1" applyBorder="1" applyFont="1">
      <alignment readingOrder="0"/>
    </xf>
    <xf borderId="4" fillId="4" fontId="2" numFmtId="0" xfId="0" applyAlignment="1" applyBorder="1" applyFont="1">
      <alignment vertical="bottom"/>
    </xf>
    <xf borderId="4" fillId="3" fontId="9" numFmtId="1" xfId="0" applyAlignment="1" applyBorder="1" applyFont="1" applyNumberFormat="1">
      <alignment horizontal="right" vertical="bottom"/>
    </xf>
    <xf borderId="4" fillId="3" fontId="9" numFmtId="0" xfId="0" applyAlignment="1" applyBorder="1" applyFont="1">
      <alignment horizontal="right" vertical="bottom"/>
    </xf>
    <xf borderId="4" fillId="9" fontId="2" numFmtId="164" xfId="0" applyBorder="1" applyFont="1" applyNumberFormat="1"/>
    <xf borderId="4" fillId="9" fontId="2" numFmtId="164" xfId="0" applyAlignment="1" applyBorder="1" applyFont="1" applyNumberFormat="1">
      <alignment vertical="bottom"/>
    </xf>
    <xf borderId="4" fillId="9" fontId="2" numFmtId="2" xfId="0" applyAlignment="1" applyBorder="1" applyFont="1" applyNumberFormat="1">
      <alignment vertical="bottom"/>
    </xf>
    <xf borderId="0" fillId="0" fontId="9" numFmtId="1" xfId="0" applyAlignment="1" applyFont="1" applyNumberFormat="1">
      <alignment horizontal="right" vertical="bottom"/>
    </xf>
    <xf borderId="5" fillId="0" fontId="2" numFmtId="0" xfId="0" applyAlignment="1" applyBorder="1" applyFont="1">
      <alignment readingOrder="0" textRotation="45" vertical="bottom"/>
    </xf>
    <xf borderId="8" fillId="0" fontId="2" numFmtId="164" xfId="0" applyAlignment="1" applyBorder="1" applyFont="1" applyNumberFormat="1">
      <alignment horizontal="right" vertical="bottom"/>
    </xf>
    <xf borderId="11" fillId="0" fontId="2" numFmtId="164" xfId="0" applyAlignment="1" applyBorder="1" applyFont="1" applyNumberFormat="1">
      <alignment horizontal="right" vertical="bottom"/>
    </xf>
    <xf borderId="11" fillId="0" fontId="2" numFmtId="0" xfId="0" applyAlignment="1" applyBorder="1" applyFont="1">
      <alignment horizontal="right" vertical="bottom"/>
    </xf>
    <xf borderId="11" fillId="0" fontId="15" numFmtId="0" xfId="0" applyAlignment="1" applyBorder="1" applyFont="1">
      <alignment horizontal="right" vertical="bottom"/>
    </xf>
    <xf borderId="12" fillId="0" fontId="16" numFmtId="0" xfId="0" applyAlignment="1" applyBorder="1" applyFont="1">
      <alignment readingOrder="0"/>
    </xf>
    <xf borderId="0" fillId="0" fontId="9" numFmtId="0" xfId="0" applyAlignment="1" applyFont="1">
      <alignment horizontal="right" vertical="bottom"/>
    </xf>
    <xf borderId="9" fillId="0" fontId="2" numFmtId="164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5" numFmtId="0" xfId="0" applyAlignment="1" applyFont="1">
      <alignment horizontal="right" vertical="bottom"/>
    </xf>
    <xf borderId="13" fillId="0" fontId="16" numFmtId="0" xfId="0" applyAlignment="1" applyBorder="1" applyFont="1">
      <alignment readingOrder="0"/>
    </xf>
    <xf borderId="10" fillId="0" fontId="2" numFmtId="164" xfId="0" applyAlignment="1" applyBorder="1" applyFont="1" applyNumberFormat="1">
      <alignment horizontal="right" vertical="bottom"/>
    </xf>
    <xf borderId="14" fillId="0" fontId="2" numFmtId="164" xfId="0" applyAlignment="1" applyBorder="1" applyFont="1" applyNumberFormat="1">
      <alignment horizontal="right" vertical="bottom"/>
    </xf>
    <xf borderId="14" fillId="0" fontId="2" numFmtId="0" xfId="0" applyAlignment="1" applyBorder="1" applyFont="1">
      <alignment horizontal="right" vertical="bottom"/>
    </xf>
    <xf borderId="14" fillId="0" fontId="15" numFmtId="0" xfId="0" applyAlignment="1" applyBorder="1" applyFont="1">
      <alignment horizontal="right" vertical="bottom"/>
    </xf>
    <xf borderId="15" fillId="0" fontId="16" numFmtId="0" xfId="0" applyAlignment="1" applyBorder="1" applyFont="1">
      <alignment readingOrder="0"/>
    </xf>
    <xf borderId="0" fillId="0" fontId="5" numFmtId="0" xfId="0" applyAlignment="1" applyFont="1">
      <alignment readingOrder="0" vertical="bottom"/>
    </xf>
    <xf borderId="4" fillId="0" fontId="2" numFmtId="1" xfId="0" applyAlignment="1" applyBorder="1" applyFont="1" applyNumberFormat="1">
      <alignment readingOrder="0" vertical="bottom"/>
    </xf>
    <xf borderId="4" fillId="0" fontId="2" numFmtId="0" xfId="0" applyAlignment="1" applyBorder="1" applyFont="1">
      <alignment readingOrder="0" vertical="bottom"/>
    </xf>
    <xf borderId="4" fillId="2" fontId="2" numFmtId="0" xfId="0" applyAlignment="1" applyBorder="1" applyFont="1">
      <alignment vertical="bottom"/>
    </xf>
    <xf borderId="4" fillId="2" fontId="2" numFmtId="2" xfId="0" applyAlignment="1" applyBorder="1" applyFont="1" applyNumberFormat="1">
      <alignment vertical="bottom"/>
    </xf>
    <xf borderId="4" fillId="2" fontId="2" numFmtId="164" xfId="0" applyAlignment="1" applyBorder="1" applyFont="1" applyNumberFormat="1">
      <alignment vertical="bottom"/>
    </xf>
    <xf borderId="4" fillId="5" fontId="2" numFmtId="0" xfId="0" applyAlignment="1" applyBorder="1" applyFont="1">
      <alignment vertical="bottom"/>
    </xf>
    <xf borderId="4" fillId="5" fontId="2" numFmtId="164" xfId="0" applyAlignment="1" applyBorder="1" applyFont="1" applyNumberFormat="1">
      <alignment vertical="bottom"/>
    </xf>
    <xf borderId="5" fillId="3" fontId="9" numFmtId="1" xfId="0" applyAlignment="1" applyBorder="1" applyFont="1" applyNumberFormat="1">
      <alignment horizontal="right" vertical="bottom"/>
    </xf>
    <xf borderId="5" fillId="3" fontId="9" numFmtId="0" xfId="0" applyAlignment="1" applyBorder="1" applyFont="1">
      <alignment horizontal="right" vertical="bottom"/>
    </xf>
    <xf borderId="0" fillId="0" fontId="11" numFmtId="0" xfId="0" applyAlignment="1" applyFont="1">
      <alignment horizontal="center" readingOrder="0" textRotation="45"/>
    </xf>
    <xf borderId="4" fillId="2" fontId="11" numFmtId="0" xfId="0" applyBorder="1" applyFont="1"/>
    <xf borderId="4" fillId="5" fontId="11" numFmtId="0" xfId="0" applyAlignment="1" applyBorder="1" applyFont="1">
      <alignment readingOrder="0"/>
    </xf>
    <xf borderId="4" fillId="5" fontId="11" numFmtId="0" xfId="0" applyBorder="1" applyFont="1"/>
    <xf borderId="4" fillId="4" fontId="2" numFmtId="0" xfId="0" applyAlignment="1" applyBorder="1" applyFont="1">
      <alignment readingOrder="0" vertical="bottom"/>
    </xf>
    <xf borderId="4" fillId="7" fontId="11" numFmtId="0" xfId="0" applyAlignment="1" applyBorder="1" applyFont="1">
      <alignment readingOrder="0"/>
    </xf>
    <xf borderId="4" fillId="7" fontId="11" numFmtId="0" xfId="0" applyBorder="1" applyFont="1"/>
    <xf borderId="0" fillId="0" fontId="17" numFmtId="0" xfId="0" applyFont="1"/>
    <xf borderId="5" fillId="3" fontId="9" numFmtId="1" xfId="0" applyAlignment="1" applyBorder="1" applyFont="1" applyNumberFormat="1">
      <alignment horizontal="center" vertical="bottom"/>
    </xf>
    <xf borderId="4" fillId="9" fontId="11" numFmtId="164" xfId="0" applyBorder="1" applyFont="1" applyNumberFormat="1"/>
    <xf borderId="5" fillId="3" fontId="9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5" fillId="0" fontId="2" numFmtId="0" xfId="0" applyAlignment="1" applyBorder="1" applyFont="1">
      <alignment vertical="bottom"/>
    </xf>
    <xf borderId="0" fillId="0" fontId="16" numFmtId="0" xfId="0" applyAlignment="1" applyFont="1">
      <alignment readingOrder="0"/>
    </xf>
    <xf borderId="8" fillId="0" fontId="2" numFmtId="0" xfId="0" applyAlignment="1" applyBorder="1" applyFont="1">
      <alignment vertical="bottom"/>
    </xf>
    <xf borderId="8" fillId="0" fontId="2" numFmtId="1" xfId="0" applyAlignment="1" applyBorder="1" applyFont="1" applyNumberFormat="1">
      <alignment readingOrder="0" vertical="bottom"/>
    </xf>
    <xf borderId="11" fillId="0" fontId="2" numFmtId="0" xfId="0" applyAlignment="1" applyBorder="1" applyFont="1">
      <alignment readingOrder="0" vertical="bottom"/>
    </xf>
    <xf borderId="12" fillId="0" fontId="2" numFmtId="0" xfId="0" applyAlignment="1" applyBorder="1" applyFont="1">
      <alignment readingOrder="0" vertical="bottom"/>
    </xf>
    <xf borderId="9" fillId="0" fontId="2" numFmtId="1" xfId="0" applyAlignment="1" applyBorder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13" fillId="0" fontId="2" numFmtId="0" xfId="0" applyAlignment="1" applyBorder="1" applyFont="1">
      <alignment readingOrder="0" vertical="bottom"/>
    </xf>
    <xf borderId="10" fillId="0" fontId="2" numFmtId="1" xfId="0" applyAlignment="1" applyBorder="1" applyFont="1" applyNumberFormat="1">
      <alignment readingOrder="0" vertical="bottom"/>
    </xf>
    <xf borderId="14" fillId="0" fontId="2" numFmtId="0" xfId="0" applyAlignment="1" applyBorder="1" applyFont="1">
      <alignment readingOrder="0" vertical="bottom"/>
    </xf>
    <xf borderId="15" fillId="0" fontId="2" numFmtId="0" xfId="0" applyAlignment="1" applyBorder="1" applyFont="1">
      <alignment readingOrder="0" vertical="bottom"/>
    </xf>
    <xf borderId="7" fillId="2" fontId="2" numFmtId="2" xfId="0" applyAlignment="1" applyBorder="1" applyFont="1" applyNumberFormat="1">
      <alignment vertical="bottom"/>
    </xf>
    <xf borderId="7" fillId="2" fontId="2" numFmtId="164" xfId="0" applyAlignment="1" applyBorder="1" applyFont="1" applyNumberFormat="1">
      <alignment vertical="bottom"/>
    </xf>
    <xf borderId="4" fillId="5" fontId="2" numFmtId="2" xfId="0" applyAlignment="1" applyBorder="1" applyFont="1" applyNumberFormat="1">
      <alignment vertical="bottom"/>
    </xf>
    <xf borderId="8" fillId="0" fontId="11" numFmtId="0" xfId="0" applyBorder="1" applyFont="1"/>
    <xf borderId="11" fillId="0" fontId="11" numFmtId="0" xfId="0" applyBorder="1" applyFont="1"/>
    <xf borderId="12" fillId="0" fontId="11" numFmtId="0" xfId="0" applyBorder="1" applyFont="1"/>
    <xf borderId="9" fillId="0" fontId="11" numFmtId="0" xfId="0" applyBorder="1" applyFont="1"/>
    <xf borderId="0" fillId="0" fontId="11" numFmtId="0" xfId="0" applyFont="1"/>
    <xf borderId="13" fillId="0" fontId="11" numFmtId="0" xfId="0" applyBorder="1" applyFont="1"/>
    <xf borderId="10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7" fillId="2" fontId="11" numFmtId="0" xfId="0" applyBorder="1" applyFont="1"/>
    <xf borderId="12" fillId="0" fontId="15" numFmtId="0" xfId="0" applyAlignment="1" applyBorder="1" applyFont="1">
      <alignment horizontal="right" vertical="bottom"/>
    </xf>
    <xf borderId="13" fillId="0" fontId="15" numFmtId="0" xfId="0" applyAlignment="1" applyBorder="1" applyFont="1">
      <alignment horizontal="right" vertical="bottom"/>
    </xf>
    <xf borderId="15" fillId="0" fontId="15" numFmtId="0" xfId="0" applyAlignment="1" applyBorder="1" applyFont="1">
      <alignment horizontal="right" vertical="bottom"/>
    </xf>
    <xf borderId="1" fillId="8" fontId="18" numFmtId="0" xfId="0" applyAlignment="1" applyBorder="1" applyFont="1">
      <alignment horizontal="center" readingOrder="0"/>
    </xf>
    <xf borderId="1" fillId="3" fontId="18" numFmtId="0" xfId="0" applyAlignment="1" applyBorder="1" applyFont="1">
      <alignment horizontal="center" readingOrder="0"/>
    </xf>
    <xf borderId="4" fillId="4" fontId="11" numFmtId="0" xfId="0" applyAlignment="1" applyBorder="1" applyFont="1">
      <alignment horizontal="center" readingOrder="0"/>
    </xf>
    <xf borderId="0" fillId="6" fontId="18" numFmtId="0" xfId="0" applyAlignment="1" applyFont="1">
      <alignment horizontal="center" readingOrder="0"/>
    </xf>
    <xf borderId="4" fillId="0" fontId="11" numFmtId="166" xfId="0" applyBorder="1" applyFont="1" applyNumberFormat="1"/>
    <xf borderId="0" fillId="0" fontId="4" numFmtId="0" xfId="0" applyAlignment="1" applyFont="1">
      <alignment readingOrder="0" vertical="bottom"/>
    </xf>
    <xf borderId="0" fillId="5" fontId="8" numFmtId="0" xfId="0" applyAlignment="1" applyFont="1">
      <alignment readingOrder="0"/>
    </xf>
    <xf borderId="4" fillId="3" fontId="9" numFmtId="164" xfId="0" applyAlignment="1" applyBorder="1" applyFont="1" applyNumberFormat="1">
      <alignment horizontal="right" vertical="bottom"/>
    </xf>
    <xf borderId="4" fillId="0" fontId="2" numFmtId="164" xfId="0" applyAlignment="1" applyBorder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5" fontId="5" numFmtId="0" xfId="0" applyAlignment="1" applyFont="1">
      <alignment readingOrder="0" vertical="bottom"/>
    </xf>
    <xf borderId="4" fillId="3" fontId="9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Multiplicação convencional de matrizes</a:t>
            </a:r>
          </a:p>
        </c:rich>
      </c:tx>
      <c:layout>
        <c:manualLayout>
          <c:xMode val="edge"/>
          <c:yMode val="edge"/>
          <c:x val="0.02541095890410959"/>
          <c:y val="0.04730458221024262"/>
        </c:manualLayout>
      </c:layout>
      <c:overlay val="0"/>
    </c:title>
    <c:plotArea>
      <c:layout/>
      <c:lineChart>
        <c:ser>
          <c:idx val="0"/>
          <c:order val="0"/>
          <c:tx>
            <c:strRef>
              <c:f>'Multiplicação_inicial'!$S$21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Linha de tendência para C++</c:name>
            <c:spPr>
              <a:ln w="38100"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cat>
            <c:strRef>
              <c:f>'Multiplicação_inicial'!$R$22:$R$28</c:f>
            </c:strRef>
          </c:cat>
          <c:val>
            <c:numRef>
              <c:f>'Multiplicação_inicial'!$S$22:$S$28</c:f>
              <c:numCache/>
            </c:numRef>
          </c:val>
          <c:smooth val="0"/>
        </c:ser>
        <c:ser>
          <c:idx val="1"/>
          <c:order val="1"/>
          <c:tx>
            <c:strRef>
              <c:f>'Multiplicação_inicial'!$T$21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5"/>
            <c:marker>
              <c:symbol val="none"/>
            </c:marker>
          </c:dPt>
          <c:trendline>
            <c:name>Linha de tendência para Java</c:name>
            <c:spPr>
              <a:ln w="3810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cat>
            <c:strRef>
              <c:f>'Multiplicação_inicial'!$R$22:$R$28</c:f>
            </c:strRef>
          </c:cat>
          <c:val>
            <c:numRef>
              <c:f>'Multiplicação_inicial'!$T$22:$T$28</c:f>
              <c:numCache/>
            </c:numRef>
          </c:val>
          <c:smooth val="0"/>
        </c:ser>
        <c:axId val="505933355"/>
        <c:axId val="1253723664"/>
      </c:lineChart>
      <c:catAx>
        <c:axId val="505933355"/>
        <c:scaling>
          <c:orientation val="minMax"/>
          <c:max val="350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723664"/>
      </c:catAx>
      <c:valAx>
        <c:axId val="1253723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93335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Single-core e Multi-core P1</a:t>
            </a:r>
          </a:p>
        </c:rich>
      </c:tx>
      <c:overlay val="0"/>
    </c:title>
    <c:plotArea>
      <c:layout/>
      <c:lineChart>
        <c:ser>
          <c:idx val="0"/>
          <c:order val="0"/>
          <c:tx>
            <c:v>Single-Core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'Comparação Single Core vs Multi'!$A$35:$A$46</c:f>
            </c:strRef>
          </c:cat>
          <c:val>
            <c:numRef>
              <c:f>'Comparação Single Core vs Multi'!$B$35:$B$46</c:f>
              <c:numCache/>
            </c:numRef>
          </c:val>
          <c:smooth val="0"/>
        </c:ser>
        <c:ser>
          <c:idx val="1"/>
          <c:order val="1"/>
          <c:tx>
            <c:v>Multi-core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4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'Comparação Single Core vs Multi'!$A$35:$A$46</c:f>
            </c:strRef>
          </c:cat>
          <c:val>
            <c:numRef>
              <c:f>'Comparação Single Core vs Multi'!$C$35:$C$46</c:f>
              <c:numCache/>
            </c:numRef>
          </c:val>
          <c:smooth val="0"/>
        </c:ser>
        <c:axId val="852013355"/>
        <c:axId val="1131656263"/>
      </c:lineChart>
      <c:catAx>
        <c:axId val="852013355"/>
        <c:scaling>
          <c:orientation val="minMax"/>
          <c:max val="103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656263"/>
      </c:catAx>
      <c:valAx>
        <c:axId val="113165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013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  <a:r>
              <a:rPr b="1" sz="1400">
                <a:solidFill>
                  <a:schemeClr val="dk1"/>
                </a:solidFill>
                <a:latin typeface="+mn-lt"/>
              </a:rPr>
              <a:t>Eficiencia em relação a à multiplicação de matrizes tilizando Multi-core P1 vs Single-core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'Comparação Single Core vs Multi'!$E$50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'Comparação Single Core vs Multi'!$D$51:$D$61</c:f>
            </c:strRef>
          </c:cat>
          <c:val>
            <c:numRef>
              <c:f>'Comparação Single Core vs Multi'!$E$51:$E$61</c:f>
              <c:numCache/>
            </c:numRef>
          </c:val>
          <c:smooth val="0"/>
        </c:ser>
        <c:axId val="868887379"/>
        <c:axId val="2144933015"/>
      </c:lineChart>
      <c:catAx>
        <c:axId val="868887379"/>
        <c:scaling>
          <c:orientation val="minMax"/>
          <c:max val="102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933015"/>
      </c:catAx>
      <c:valAx>
        <c:axId val="2144933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Eficiencia/Eficiência(un*10⁻2)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887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  <a:r>
              <a:rPr b="1" sz="1400">
                <a:solidFill>
                  <a:schemeClr val="dk1"/>
                </a:solidFill>
                <a:latin typeface="+mn-lt"/>
              </a:rPr>
              <a:t>Speedup em relação à utilização de Single-Core vs Multi-Core P1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'Comparação Single Core vs Multi'!$E$88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'Comparação Single Core vs Multi'!$D$89:$D$99</c:f>
            </c:strRef>
          </c:cat>
          <c:val>
            <c:numRef>
              <c:f>'Comparação Single Core vs Multi'!$E$89:$E$99</c:f>
              <c:numCache/>
            </c:numRef>
          </c:val>
          <c:smooth val="0"/>
        </c:ser>
        <c:axId val="838924508"/>
        <c:axId val="1914834383"/>
      </c:lineChart>
      <c:catAx>
        <c:axId val="838924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834383"/>
      </c:catAx>
      <c:valAx>
        <c:axId val="1914834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924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dk1"/>
                </a:solidFill>
                <a:latin typeface="+mn-lt"/>
              </a:defRPr>
            </a:pPr>
            <a:r>
              <a:rPr b="1" sz="1600">
                <a:solidFill>
                  <a:schemeClr val="dk1"/>
                </a:solidFill>
                <a:latin typeface="+mn-lt"/>
              </a:rPr>
              <a:t>Eficiencia em relação a à multiplicação de matrizes tilizando Multi-core P2 vs Single-core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'Comparação Single Core vs Multi'!$E$103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'Comparação Single Core vs Multi'!$D$104:$D$114</c:f>
            </c:strRef>
          </c:cat>
          <c:val>
            <c:numRef>
              <c:f>'Comparação Single Core vs Multi'!$E$104:$E$114</c:f>
              <c:numCache/>
            </c:numRef>
          </c:val>
          <c:smooth val="0"/>
        </c:ser>
        <c:axId val="1776862871"/>
        <c:axId val="1696005833"/>
      </c:lineChart>
      <c:catAx>
        <c:axId val="1776862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Eficiencia/Tamanho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005833"/>
      </c:catAx>
      <c:valAx>
        <c:axId val="1696005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Eficiencia/Eficiência(un*10⁻2)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862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Single-core e Multi-core P2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'Comparação Single Core vs Multi'!$B$86:$B$88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'Comparação Single Core vs Multi'!$A$89:$A$99</c:f>
            </c:strRef>
          </c:cat>
          <c:val>
            <c:numRef>
              <c:f>'Comparação Single Core vs Multi'!$B$89:$B$99</c:f>
              <c:numCache/>
            </c:numRef>
          </c:val>
          <c:smooth val="0"/>
        </c:ser>
        <c:ser>
          <c:idx val="1"/>
          <c:order val="1"/>
          <c:tx>
            <c:strRef>
              <c:f>'Comparação Single Core vs Multi'!$C$86:$C$88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4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'Comparação Single Core vs Multi'!$A$89:$A$99</c:f>
            </c:strRef>
          </c:cat>
          <c:val>
            <c:numRef>
              <c:f>'Comparação Single Core vs Multi'!$C$89:$C$99</c:f>
              <c:numCache/>
            </c:numRef>
          </c:val>
          <c:smooth val="0"/>
        </c:ser>
        <c:axId val="1908656172"/>
        <c:axId val="1794911845"/>
      </c:lineChart>
      <c:catAx>
        <c:axId val="1908656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rPr b="1">
                    <a:solidFill>
                      <a:schemeClr val="dk1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911845"/>
      </c:catAx>
      <c:valAx>
        <c:axId val="1794911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Tempo de execução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656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Tempo de execução de diferentes métodos de multiplicação de matrizes não quadradas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'Matrizes_não_quadradas'!$I$3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3"/>
            <c:marker>
              <c:symbol val="none"/>
            </c:marker>
          </c:dPt>
          <c:xVal>
            <c:numRef>
              <c:f>'Matrizes_não_quadradas'!$H$4:$H$8</c:f>
            </c:numRef>
          </c:xVal>
          <c:yVal>
            <c:numRef>
              <c:f>'Matrizes_não_quadradas'!$I$4:$I$8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25922"/>
        <c:axId val="1192850430"/>
      </c:scatterChart>
      <c:valAx>
        <c:axId val="12075259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192850430"/>
      </c:valAx>
      <c:valAx>
        <c:axId val="1192850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Tempo de execução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525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Cache miss L1 para os diferentes métodos de multiplicação de matrizes não quadradas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'Matrizes_não_quadradas'!$I$15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'Matrizes_não_quadradas'!$H$16:$H$20</c:f>
            </c:numRef>
          </c:xVal>
          <c:yVal>
            <c:numRef>
              <c:f>'Matrizes_não_quadradas'!$I$16:$I$20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652037"/>
        <c:axId val="1258029871"/>
      </c:scatterChart>
      <c:valAx>
        <c:axId val="10336520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258029871"/>
      </c:valAx>
      <c:valAx>
        <c:axId val="1258029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Cache miss L1(un*10⁸)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652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Cache miss L1 para os diferentes métodos de multiplicação de matrizes não quadradas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'Matrizes_não_quadradas'!$I$26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'Matrizes_não_quadradas'!$H$27:$H$31</c:f>
            </c:numRef>
          </c:xVal>
          <c:yVal>
            <c:numRef>
              <c:f>'Matrizes_não_quadradas'!$I$27:$I$31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56808"/>
        <c:axId val="664970047"/>
      </c:scatterChart>
      <c:valAx>
        <c:axId val="598156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664970047"/>
      </c:valAx>
      <c:valAx>
        <c:axId val="664970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Cache miss L2 (un*10⁸)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156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Multiplicação de Matrizes em Linha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'Multiplicação_linha'!$P$4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Linha de tendência para C++</c:name>
            <c:spPr>
              <a:ln w="38100"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cat>
            <c:strRef>
              <c:f>'Multiplicação_linha'!$O$5:$O$15</c:f>
            </c:strRef>
          </c:cat>
          <c:val>
            <c:numRef>
              <c:f>'Multiplicação_linha'!$P$5:$P$15</c:f>
              <c:numCache/>
            </c:numRef>
          </c:val>
          <c:smooth val="0"/>
        </c:ser>
        <c:ser>
          <c:idx val="1"/>
          <c:order val="1"/>
          <c:tx>
            <c:strRef>
              <c:f>'Multiplicação_linha'!$Q$4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>Linha de tendência para Java</c:name>
            <c:spPr>
              <a:ln w="3810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cat>
            <c:strRef>
              <c:f>'Multiplicação_linha'!$O$5:$O$15</c:f>
            </c:strRef>
          </c:cat>
          <c:val>
            <c:numRef>
              <c:f>'Multiplicação_linha'!$Q$5:$Q$15</c:f>
              <c:numCache/>
            </c:numRef>
          </c:val>
          <c:smooth val="0"/>
        </c:ser>
        <c:axId val="539601334"/>
        <c:axId val="1508039264"/>
      </c:lineChart>
      <c:catAx>
        <c:axId val="539601334"/>
        <c:scaling>
          <c:orientation val="minMax"/>
          <c:max val="10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039264"/>
      </c:catAx>
      <c:valAx>
        <c:axId val="1508039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60133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Multiplicação de Matrizes em Bloco</a:t>
            </a:r>
          </a:p>
        </c:rich>
      </c:tx>
      <c:overlay val="0"/>
    </c:title>
    <c:plotArea>
      <c:layout/>
      <c:lineChart>
        <c:ser>
          <c:idx val="0"/>
          <c:order val="0"/>
          <c:tx>
            <c:v>BTM 128</c:v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trendline>
            <c:name>Linha de tendência para BTM 128</c:name>
            <c:spPr>
              <a:ln w="38100"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cat>
            <c:strRef>
              <c:f>'Multiplicação_blocos'!$O$8:$O$12</c:f>
            </c:strRef>
          </c:cat>
          <c:val>
            <c:numRef>
              <c:f>'Multiplicação_blocos'!$P$8:$P$12</c:f>
              <c:numCache/>
            </c:numRef>
          </c:val>
          <c:smooth val="0"/>
        </c:ser>
        <c:ser>
          <c:idx val="1"/>
          <c:order val="1"/>
          <c:tx>
            <c:v>BTM 256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>Linha de tendência para BTM 256</c:name>
            <c:spPr>
              <a:ln w="38100">
                <a:solidFill>
                  <a:srgbClr val="CC0000"/>
                </a:solidFill>
              </a:ln>
            </c:spPr>
            <c:trendlineType val="linear"/>
            <c:dispRSqr val="0"/>
            <c:dispEq val="0"/>
          </c:trendline>
          <c:cat>
            <c:strRef>
              <c:f>'Multiplicação_blocos'!$O$8:$O$12</c:f>
            </c:strRef>
          </c:cat>
          <c:val>
            <c:numRef>
              <c:f>'Multiplicação_blocos'!$Q$8:$Q$12</c:f>
              <c:numCache/>
            </c:numRef>
          </c:val>
          <c:smooth val="0"/>
        </c:ser>
        <c:ser>
          <c:idx val="2"/>
          <c:order val="2"/>
          <c:tx>
            <c:v>BTM 512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trendline>
            <c:name>Linha de tendência para BTM 512</c:name>
            <c:spPr>
              <a:ln w="38100">
                <a:solidFill>
                  <a:srgbClr val="274E13"/>
                </a:solidFill>
              </a:ln>
            </c:spPr>
            <c:trendlineType val="linear"/>
            <c:dispRSqr val="0"/>
            <c:dispEq val="0"/>
          </c:trendline>
          <c:cat>
            <c:strRef>
              <c:f>'Multiplicação_blocos'!$O$8:$O$12</c:f>
            </c:strRef>
          </c:cat>
          <c:val>
            <c:numRef>
              <c:f>'Multiplicação_blocos'!$R$8:$R$12</c:f>
              <c:numCache/>
            </c:numRef>
          </c:val>
          <c:smooth val="0"/>
        </c:ser>
        <c:axId val="450485130"/>
        <c:axId val="2094223058"/>
      </c:lineChart>
      <c:catAx>
        <c:axId val="450485130"/>
        <c:scaling>
          <c:orientation val="minMax"/>
          <c:max val="1050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223058"/>
      </c:catAx>
      <c:valAx>
        <c:axId val="2094223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Tempo de execução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48513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Multiplicação Convencional vs Multiplicação por Linha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'Comparação Single Core'!$B$31:$B$32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'Comparação Single Core'!$A$33:$A$39</c:f>
            </c:strRef>
          </c:cat>
          <c:val>
            <c:numRef>
              <c:f>'Comparação Single Core'!$B$33:$B$39</c:f>
              <c:numCache/>
            </c:numRef>
          </c:val>
          <c:smooth val="0"/>
        </c:ser>
        <c:ser>
          <c:idx val="1"/>
          <c:order val="1"/>
          <c:tx>
            <c:strRef>
              <c:f>'Comparação Single Core'!$C$31:$C$32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'Comparação Single Core'!$A$33:$A$39</c:f>
            </c:strRef>
          </c:cat>
          <c:val>
            <c:numRef>
              <c:f>'Comparação Single Core'!$C$33:$C$39</c:f>
              <c:numCache/>
            </c:numRef>
          </c:val>
          <c:smooth val="0"/>
        </c:ser>
        <c:axId val="1059549896"/>
        <c:axId val="1589936740"/>
      </c:lineChart>
      <c:catAx>
        <c:axId val="105954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936740"/>
      </c:catAx>
      <c:valAx>
        <c:axId val="1589936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Tempo de execução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549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Multiplicação por Linha vs Blocos</a:t>
            </a:r>
          </a:p>
        </c:rich>
      </c:tx>
      <c:overlay val="0"/>
    </c:title>
    <c:plotArea>
      <c:layout>
        <c:manualLayout>
          <c:xMode val="edge"/>
          <c:yMode val="edge"/>
          <c:x val="0.1162280701754386"/>
          <c:y val="0.21909254267744827"/>
          <c:w val="0.8377192982456141"/>
          <c:h val="0.6015274034141957"/>
        </c:manualLayout>
      </c:layout>
      <c:lineChart>
        <c:ser>
          <c:idx val="0"/>
          <c:order val="0"/>
          <c:tx>
            <c:strRef>
              <c:f>'Comparação Single Core'!$O$21:$O$22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i="0" sz="12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'Comparação Single Core'!$N$23:$N$26</c:f>
            </c:strRef>
          </c:cat>
          <c:val>
            <c:numRef>
              <c:f>'Comparação Single Core'!$O$23:$O$26</c:f>
              <c:numCache/>
            </c:numRef>
          </c:val>
          <c:smooth val="0"/>
        </c:ser>
        <c:ser>
          <c:idx val="1"/>
          <c:order val="1"/>
          <c:tx>
            <c:strRef>
              <c:f>'Comparação Single Core'!$P$21:$P$22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'Comparação Single Core'!$N$23:$N$26</c:f>
            </c:strRef>
          </c:cat>
          <c:val>
            <c:numRef>
              <c:f>'Comparação Single Core'!$P$23:$P$26</c:f>
              <c:numCache/>
            </c:numRef>
          </c:val>
          <c:smooth val="0"/>
        </c:ser>
        <c:axId val="824227557"/>
        <c:axId val="903817608"/>
      </c:lineChart>
      <c:catAx>
        <c:axId val="824227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817608"/>
      </c:catAx>
      <c:valAx>
        <c:axId val="903817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Tempo de Execução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227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Multiplicação em linha com Paralelização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'Paralelização'!$Q$1:$Q$3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'Paralelização'!$P$4:$P$14</c:f>
            </c:strRef>
          </c:cat>
          <c:val>
            <c:numRef>
              <c:f>'Paralelização'!$Q$4:$Q$14</c:f>
              <c:numCache/>
            </c:numRef>
          </c:val>
          <c:smooth val="0"/>
        </c:ser>
        <c:ser>
          <c:idx val="1"/>
          <c:order val="1"/>
          <c:tx>
            <c:strRef>
              <c:f>'Paralelização'!$R$1:$R$3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'Paralelização'!$P$4:$P$14</c:f>
            </c:strRef>
          </c:cat>
          <c:val>
            <c:numRef>
              <c:f>'Paralelização'!$R$4:$R$14</c:f>
              <c:numCache/>
            </c:numRef>
          </c:val>
          <c:smooth val="0"/>
        </c:ser>
        <c:axId val="1955774444"/>
        <c:axId val="1854065352"/>
      </c:lineChart>
      <c:catAx>
        <c:axId val="1955774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065352"/>
      </c:catAx>
      <c:valAx>
        <c:axId val="1854065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Tempo de execução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774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Cache miss para Multiplicação em linha com Paralelização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'Paralelização'!$X$1:$X$3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Linha de tendência para P1</c:name>
            <c:spPr>
              <a:ln w="19050">
                <a:solidFill>
                  <a:srgbClr val="1C4587"/>
                </a:solidFill>
              </a:ln>
            </c:spPr>
            <c:trendlineType val="linear"/>
            <c:dispRSqr val="0"/>
            <c:dispEq val="0"/>
          </c:trendline>
          <c:cat>
            <c:strRef>
              <c:f>'Paralelização'!$W$4:$W$14</c:f>
            </c:strRef>
          </c:cat>
          <c:val>
            <c:numRef>
              <c:f>'Paralelização'!$X$4:$X$14</c:f>
              <c:numCache/>
            </c:numRef>
          </c:val>
          <c:smooth val="0"/>
        </c:ser>
        <c:ser>
          <c:idx val="1"/>
          <c:order val="1"/>
          <c:tx>
            <c:strRef>
              <c:f>'Paralelização'!$Y$1:$Y$3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>Linha de tendência para P2</c:name>
            <c:spPr>
              <a:ln w="19050">
                <a:solidFill>
                  <a:srgbClr val="99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'Paralelização'!$W$4:$W$14</c:f>
            </c:strRef>
          </c:cat>
          <c:val>
            <c:numRef>
              <c:f>'Paralelização'!$Y$4:$Y$14</c:f>
              <c:numCache/>
            </c:numRef>
          </c:val>
          <c:smooth val="0"/>
        </c:ser>
        <c:axId val="887708513"/>
        <c:axId val="273536532"/>
      </c:lineChart>
      <c:catAx>
        <c:axId val="887708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536532"/>
      </c:catAx>
      <c:valAx>
        <c:axId val="273536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Cache miss (un*10⁶)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708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Multiplicação de Matrizes com Paralelização MFlops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'Paralelização'!$R$46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'Paralelização'!$Q$47:$Q$57</c:f>
            </c:strRef>
          </c:cat>
          <c:val>
            <c:numRef>
              <c:f>'Paralelização'!$R$47:$R$57</c:f>
              <c:numCache/>
            </c:numRef>
          </c:val>
          <c:smooth val="0"/>
        </c:ser>
        <c:ser>
          <c:idx val="1"/>
          <c:order val="1"/>
          <c:tx>
            <c:strRef>
              <c:f>'Paralelização'!$S$46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'Paralelização'!$Q$47:$Q$57</c:f>
            </c:strRef>
          </c:cat>
          <c:val>
            <c:numRef>
              <c:f>'Paralelização'!$S$47:$S$57</c:f>
              <c:numCache/>
            </c:numRef>
          </c:val>
          <c:smooth val="0"/>
        </c:ser>
        <c:axId val="626466143"/>
        <c:axId val="431748960"/>
      </c:lineChart>
      <c:catAx>
        <c:axId val="62646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748960"/>
      </c:catAx>
      <c:valAx>
        <c:axId val="43174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MFlops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466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Speedup em relação à utilização de Single-Core vs Multi-Core P1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'Comparação Single Core vs Multi'!$E$35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'Comparação Single Core vs Multi'!$D$36:$D$46</c:f>
            </c:strRef>
          </c:cat>
          <c:val>
            <c:numRef>
              <c:f>'Comparação Single Core vs Multi'!$E$36:$E$46</c:f>
              <c:numCache/>
            </c:numRef>
          </c:val>
          <c:smooth val="0"/>
        </c:ser>
        <c:axId val="1657302490"/>
        <c:axId val="1071125842"/>
      </c:lineChart>
      <c:catAx>
        <c:axId val="1657302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da matriz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125842"/>
      </c:catAx>
      <c:valAx>
        <c:axId val="1071125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302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933450</xdr:colOff>
      <xdr:row>3</xdr:row>
      <xdr:rowOff>152400</xdr:rowOff>
    </xdr:from>
    <xdr:ext cx="5238750" cy="3105150"/>
    <xdr:graphicFrame>
      <xdr:nvGraphicFramePr>
        <xdr:cNvPr id="8184822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28575</xdr:colOff>
      <xdr:row>17</xdr:row>
      <xdr:rowOff>114300</xdr:rowOff>
    </xdr:from>
    <xdr:ext cx="5715000" cy="3533775"/>
    <xdr:graphicFrame>
      <xdr:nvGraphicFramePr>
        <xdr:cNvPr id="120801983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952500</xdr:colOff>
      <xdr:row>14</xdr:row>
      <xdr:rowOff>38100</xdr:rowOff>
    </xdr:from>
    <xdr:ext cx="6467475" cy="3971925"/>
    <xdr:graphicFrame>
      <xdr:nvGraphicFramePr>
        <xdr:cNvPr id="105443203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33</xdr:row>
      <xdr:rowOff>38100</xdr:rowOff>
    </xdr:from>
    <xdr:ext cx="5991225" cy="3533775"/>
    <xdr:graphicFrame>
      <xdr:nvGraphicFramePr>
        <xdr:cNvPr id="1716318796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152400</xdr:colOff>
      <xdr:row>20</xdr:row>
      <xdr:rowOff>104775</xdr:rowOff>
    </xdr:from>
    <xdr:ext cx="6515100" cy="3533775"/>
    <xdr:graphicFrame>
      <xdr:nvGraphicFramePr>
        <xdr:cNvPr id="115216303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561975</xdr:colOff>
      <xdr:row>16</xdr:row>
      <xdr:rowOff>171450</xdr:rowOff>
    </xdr:from>
    <xdr:ext cx="5715000" cy="3533775"/>
    <xdr:graphicFrame>
      <xdr:nvGraphicFramePr>
        <xdr:cNvPr id="791745785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962025</xdr:colOff>
      <xdr:row>16</xdr:row>
      <xdr:rowOff>171450</xdr:rowOff>
    </xdr:from>
    <xdr:ext cx="4352925" cy="4867275"/>
    <xdr:graphicFrame>
      <xdr:nvGraphicFramePr>
        <xdr:cNvPr id="1989116618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561975</xdr:colOff>
      <xdr:row>38</xdr:row>
      <xdr:rowOff>171450</xdr:rowOff>
    </xdr:from>
    <xdr:ext cx="5715000" cy="3533775"/>
    <xdr:graphicFrame>
      <xdr:nvGraphicFramePr>
        <xdr:cNvPr id="1745245901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36</xdr:row>
      <xdr:rowOff>9525</xdr:rowOff>
    </xdr:from>
    <xdr:ext cx="3857625" cy="2390775"/>
    <xdr:graphicFrame>
      <xdr:nvGraphicFramePr>
        <xdr:cNvPr id="1114691932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409575</xdr:colOff>
      <xdr:row>30</xdr:row>
      <xdr:rowOff>190500</xdr:rowOff>
    </xdr:from>
    <xdr:ext cx="5953125" cy="3371850"/>
    <xdr:graphicFrame>
      <xdr:nvGraphicFramePr>
        <xdr:cNvPr id="1576199202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323850</xdr:colOff>
      <xdr:row>51</xdr:row>
      <xdr:rowOff>38100</xdr:rowOff>
    </xdr:from>
    <xdr:ext cx="4229100" cy="2619375"/>
    <xdr:graphicFrame>
      <xdr:nvGraphicFramePr>
        <xdr:cNvPr id="135390553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666750</xdr:colOff>
      <xdr:row>85</xdr:row>
      <xdr:rowOff>0</xdr:rowOff>
    </xdr:from>
    <xdr:ext cx="4410075" cy="2733675"/>
    <xdr:graphicFrame>
      <xdr:nvGraphicFramePr>
        <xdr:cNvPr id="39685383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666750</xdr:colOff>
      <xdr:row>100</xdr:row>
      <xdr:rowOff>133350</xdr:rowOff>
    </xdr:from>
    <xdr:ext cx="4410075" cy="2733675"/>
    <xdr:graphicFrame>
      <xdr:nvGraphicFramePr>
        <xdr:cNvPr id="880450485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619125</xdr:colOff>
      <xdr:row>85</xdr:row>
      <xdr:rowOff>95250</xdr:rowOff>
    </xdr:from>
    <xdr:ext cx="5476875" cy="3371850"/>
    <xdr:graphicFrame>
      <xdr:nvGraphicFramePr>
        <xdr:cNvPr id="1703341507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247650</xdr:colOff>
      <xdr:row>1</xdr:row>
      <xdr:rowOff>95250</xdr:rowOff>
    </xdr:from>
    <xdr:ext cx="6096000" cy="4686300"/>
    <xdr:graphicFrame>
      <xdr:nvGraphicFramePr>
        <xdr:cNvPr id="1277383357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276225</xdr:colOff>
      <xdr:row>28</xdr:row>
      <xdr:rowOff>19050</xdr:rowOff>
    </xdr:from>
    <xdr:ext cx="6096000" cy="3771900"/>
    <xdr:graphicFrame>
      <xdr:nvGraphicFramePr>
        <xdr:cNvPr id="86097117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781050</xdr:colOff>
      <xdr:row>28</xdr:row>
      <xdr:rowOff>19050</xdr:rowOff>
    </xdr:from>
    <xdr:ext cx="6029325" cy="3733800"/>
    <xdr:graphicFrame>
      <xdr:nvGraphicFramePr>
        <xdr:cNvPr id="1264100582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15.5"/>
    <col customWidth="1" min="3" max="3" width="18.5"/>
    <col customWidth="1" min="4" max="4" width="15.0"/>
    <col customWidth="1" min="5" max="5" width="16.25"/>
    <col customWidth="1" min="6" max="6" width="18.25"/>
    <col customWidth="1" min="7" max="7" width="16.75"/>
    <col customWidth="1" min="8" max="8" width="15.88"/>
    <col customWidth="1" min="10" max="10" width="17.0"/>
    <col customWidth="1" min="11" max="11" width="16.13"/>
    <col customWidth="1" min="12" max="12" width="15.75"/>
    <col customWidth="1" min="13" max="13" width="17.75"/>
  </cols>
  <sheetData>
    <row r="1" ht="15.75" customHeight="1">
      <c r="A1" s="1"/>
      <c r="B1" s="2"/>
    </row>
    <row r="2" ht="15.75" customHeight="1">
      <c r="A2" s="3" t="s">
        <v>0</v>
      </c>
      <c r="B2" s="2"/>
    </row>
    <row r="3" ht="15.75" customHeight="1">
      <c r="B3" s="2"/>
    </row>
    <row r="4" ht="15.75" customHeight="1">
      <c r="A4" s="4" t="s">
        <v>1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</row>
    <row r="5" ht="15.75" customHeight="1">
      <c r="A5" s="7" t="s">
        <v>2</v>
      </c>
      <c r="B5" s="2"/>
    </row>
    <row r="6" ht="15.75" customHeight="1">
      <c r="B6" s="8" t="s">
        <v>3</v>
      </c>
      <c r="C6" s="9"/>
      <c r="D6" s="9"/>
      <c r="E6" s="9"/>
      <c r="F6" s="9"/>
      <c r="G6" s="9"/>
      <c r="H6" s="10"/>
      <c r="J6" s="11" t="s">
        <v>4</v>
      </c>
      <c r="K6" s="12" t="s">
        <v>5</v>
      </c>
      <c r="L6" s="12" t="s">
        <v>6</v>
      </c>
      <c r="M6" s="12" t="s">
        <v>7</v>
      </c>
      <c r="N6" s="12" t="s">
        <v>8</v>
      </c>
      <c r="O6" s="12" t="s">
        <v>9</v>
      </c>
      <c r="P6" s="13" t="s">
        <v>10</v>
      </c>
    </row>
    <row r="7" ht="15.75" customHeight="1">
      <c r="A7" s="14" t="s">
        <v>11</v>
      </c>
      <c r="B7" s="15">
        <v>600.0</v>
      </c>
      <c r="C7" s="16">
        <v>1000.0</v>
      </c>
      <c r="D7" s="16">
        <v>1400.0</v>
      </c>
      <c r="E7" s="16">
        <v>1800.0</v>
      </c>
      <c r="F7" s="16">
        <v>2200.0</v>
      </c>
      <c r="G7" s="16">
        <v>2600.0</v>
      </c>
      <c r="H7" s="16">
        <v>3000.0</v>
      </c>
      <c r="J7" s="17">
        <v>600.0</v>
      </c>
      <c r="K7" s="18">
        <v>0.185</v>
      </c>
      <c r="L7" s="18">
        <v>0.187</v>
      </c>
      <c r="M7" s="18">
        <v>0.187</v>
      </c>
      <c r="N7" s="19">
        <v>0.188</v>
      </c>
      <c r="O7" s="18">
        <v>0.187</v>
      </c>
      <c r="P7" s="20">
        <f t="shared" ref="P7:P13" si="1">AVERAGE($K7:$O7)</f>
        <v>0.1868</v>
      </c>
    </row>
    <row r="8" ht="21.0" customHeight="1">
      <c r="A8" s="21" t="s">
        <v>12</v>
      </c>
      <c r="B8" s="18">
        <v>0.185</v>
      </c>
      <c r="C8" s="18">
        <v>1.027</v>
      </c>
      <c r="D8" s="18">
        <v>3.344</v>
      </c>
      <c r="E8" s="22">
        <v>18.006</v>
      </c>
      <c r="F8" s="22">
        <v>38.008</v>
      </c>
      <c r="G8" s="22">
        <v>69.898</v>
      </c>
      <c r="H8" s="22">
        <v>119.741</v>
      </c>
      <c r="J8" s="23">
        <v>1000.0</v>
      </c>
      <c r="K8" s="18">
        <v>1.027</v>
      </c>
      <c r="L8" s="18">
        <v>1.178</v>
      </c>
      <c r="M8" s="18">
        <v>1.151</v>
      </c>
      <c r="N8" s="18">
        <v>1.135</v>
      </c>
      <c r="O8" s="18">
        <v>1.16</v>
      </c>
      <c r="P8" s="20">
        <f t="shared" si="1"/>
        <v>1.1302</v>
      </c>
    </row>
    <row r="9" ht="21.0" customHeight="1">
      <c r="A9" s="24"/>
      <c r="B9" s="18">
        <v>0.187</v>
      </c>
      <c r="C9" s="18">
        <v>1.178</v>
      </c>
      <c r="D9" s="18">
        <v>3.269</v>
      </c>
      <c r="E9" s="22">
        <v>18.315</v>
      </c>
      <c r="F9" s="22">
        <v>38.444</v>
      </c>
      <c r="G9" s="22">
        <v>69.726</v>
      </c>
      <c r="H9" s="22">
        <v>119.859</v>
      </c>
      <c r="J9" s="23">
        <v>1400.0</v>
      </c>
      <c r="K9" s="18">
        <v>3.344</v>
      </c>
      <c r="L9" s="18">
        <v>3.269</v>
      </c>
      <c r="M9" s="18">
        <v>3.332</v>
      </c>
      <c r="N9" s="18">
        <v>3.302</v>
      </c>
      <c r="O9" s="18">
        <v>3.348</v>
      </c>
      <c r="P9" s="20">
        <f t="shared" si="1"/>
        <v>3.319</v>
      </c>
    </row>
    <row r="10" ht="20.25" customHeight="1">
      <c r="A10" s="24"/>
      <c r="B10" s="18">
        <v>0.187</v>
      </c>
      <c r="C10" s="18">
        <v>1.151</v>
      </c>
      <c r="D10" s="18">
        <v>3.332</v>
      </c>
      <c r="E10" s="22">
        <v>18.087</v>
      </c>
      <c r="F10" s="22">
        <v>38.732</v>
      </c>
      <c r="G10" s="22">
        <v>69.778</v>
      </c>
      <c r="H10" s="22">
        <v>119.352</v>
      </c>
      <c r="J10" s="23">
        <v>1800.0</v>
      </c>
      <c r="K10" s="22">
        <v>18.006</v>
      </c>
      <c r="L10" s="22">
        <v>18.315</v>
      </c>
      <c r="M10" s="22">
        <v>18.087</v>
      </c>
      <c r="N10" s="22">
        <v>18.207</v>
      </c>
      <c r="O10" s="22">
        <v>18.787</v>
      </c>
      <c r="P10" s="25">
        <f t="shared" si="1"/>
        <v>18.2804</v>
      </c>
    </row>
    <row r="11" ht="16.5" customHeight="1">
      <c r="A11" s="24"/>
      <c r="B11" s="19">
        <v>0.188</v>
      </c>
      <c r="C11" s="18">
        <v>1.135</v>
      </c>
      <c r="D11" s="18">
        <v>3.302</v>
      </c>
      <c r="E11" s="22">
        <v>18.207</v>
      </c>
      <c r="F11" s="22">
        <v>38.652</v>
      </c>
      <c r="G11" s="22">
        <v>69.201</v>
      </c>
      <c r="H11" s="22">
        <v>119.478</v>
      </c>
      <c r="J11" s="23">
        <v>2200.0</v>
      </c>
      <c r="K11" s="22">
        <v>38.008</v>
      </c>
      <c r="L11" s="22">
        <v>38.444</v>
      </c>
      <c r="M11" s="22">
        <v>38.732</v>
      </c>
      <c r="N11" s="22">
        <v>38.652</v>
      </c>
      <c r="O11" s="22">
        <v>38.717</v>
      </c>
      <c r="P11" s="25">
        <f t="shared" si="1"/>
        <v>38.5106</v>
      </c>
    </row>
    <row r="12" ht="19.5" customHeight="1">
      <c r="A12" s="26"/>
      <c r="B12" s="18">
        <v>0.187</v>
      </c>
      <c r="C12" s="18">
        <v>1.16</v>
      </c>
      <c r="D12" s="18">
        <v>3.348</v>
      </c>
      <c r="E12" s="22">
        <v>18.787</v>
      </c>
      <c r="F12" s="22">
        <v>38.717</v>
      </c>
      <c r="G12" s="22">
        <v>69.359</v>
      </c>
      <c r="H12" s="22">
        <v>119.254</v>
      </c>
      <c r="J12" s="23">
        <v>2600.0</v>
      </c>
      <c r="K12" s="22">
        <v>69.898</v>
      </c>
      <c r="L12" s="22">
        <v>69.726</v>
      </c>
      <c r="M12" s="22">
        <v>69.778</v>
      </c>
      <c r="N12" s="22">
        <v>69.201</v>
      </c>
      <c r="O12" s="22">
        <v>69.359</v>
      </c>
      <c r="P12" s="25">
        <f t="shared" si="1"/>
        <v>69.5924</v>
      </c>
    </row>
    <row r="13" ht="15.75" customHeight="1">
      <c r="A13" s="27" t="s">
        <v>10</v>
      </c>
      <c r="B13" s="28">
        <f t="shared" ref="B13:H13" si="2">AVERAGE(B8:B12)</f>
        <v>0.1868</v>
      </c>
      <c r="C13" s="28">
        <f t="shared" si="2"/>
        <v>1.1302</v>
      </c>
      <c r="D13" s="28">
        <f t="shared" si="2"/>
        <v>3.319</v>
      </c>
      <c r="E13" s="28">
        <f t="shared" si="2"/>
        <v>18.2804</v>
      </c>
      <c r="F13" s="28">
        <f t="shared" si="2"/>
        <v>38.5106</v>
      </c>
      <c r="G13" s="28">
        <f t="shared" si="2"/>
        <v>69.5924</v>
      </c>
      <c r="H13" s="29">
        <f t="shared" si="2"/>
        <v>119.5368</v>
      </c>
      <c r="J13" s="23">
        <v>3000.0</v>
      </c>
      <c r="K13" s="22">
        <v>119.741</v>
      </c>
      <c r="L13" s="22">
        <v>119.859</v>
      </c>
      <c r="M13" s="22">
        <v>119.352</v>
      </c>
      <c r="N13" s="22">
        <v>119.478</v>
      </c>
      <c r="O13" s="22">
        <v>119.254</v>
      </c>
      <c r="P13" s="25">
        <f t="shared" si="1"/>
        <v>119.5368</v>
      </c>
    </row>
    <row r="14" ht="15.75" customHeight="1">
      <c r="A14" s="30" t="s">
        <v>13</v>
      </c>
      <c r="B14" s="31">
        <f t="shared" ref="B14:H14" si="3">STDEV(B$8:B$12)</f>
        <v>0.001095445115</v>
      </c>
      <c r="C14" s="31">
        <f t="shared" si="3"/>
        <v>0.05974696645</v>
      </c>
      <c r="D14" s="31">
        <f t="shared" si="3"/>
        <v>0.0332565783</v>
      </c>
      <c r="E14" s="31">
        <f t="shared" si="3"/>
        <v>0.306564512</v>
      </c>
      <c r="F14" s="31">
        <f t="shared" si="3"/>
        <v>0.303584914</v>
      </c>
      <c r="G14" s="31">
        <f t="shared" si="3"/>
        <v>0.2972192793</v>
      </c>
      <c r="H14" s="31">
        <f t="shared" si="3"/>
        <v>0.2564638376</v>
      </c>
    </row>
    <row r="15" ht="15.75" customHeight="1">
      <c r="B15" s="2"/>
    </row>
    <row r="16" ht="15.75" customHeight="1">
      <c r="B16" s="2"/>
    </row>
    <row r="17" ht="15.75" customHeight="1">
      <c r="A17" s="32" t="s">
        <v>14</v>
      </c>
      <c r="B17" s="2"/>
    </row>
    <row r="18" ht="15.75" customHeight="1">
      <c r="B18" s="8" t="s">
        <v>3</v>
      </c>
      <c r="C18" s="9"/>
      <c r="D18" s="9"/>
      <c r="E18" s="9"/>
      <c r="F18" s="9"/>
      <c r="G18" s="9"/>
      <c r="H18" s="10"/>
      <c r="J18" s="33" t="s">
        <v>4</v>
      </c>
      <c r="K18" s="12" t="s">
        <v>5</v>
      </c>
      <c r="L18" s="12" t="s">
        <v>6</v>
      </c>
      <c r="M18" s="12" t="s">
        <v>7</v>
      </c>
      <c r="N18" s="12" t="s">
        <v>8</v>
      </c>
      <c r="O18" s="12" t="s">
        <v>9</v>
      </c>
      <c r="P18" s="13" t="s">
        <v>10</v>
      </c>
    </row>
    <row r="19" ht="15.75" customHeight="1">
      <c r="A19" s="14" t="s">
        <v>11</v>
      </c>
      <c r="B19" s="34">
        <v>600.0</v>
      </c>
      <c r="C19" s="16">
        <v>1000.0</v>
      </c>
      <c r="D19" s="16">
        <v>1400.0</v>
      </c>
      <c r="E19" s="16">
        <v>1800.0</v>
      </c>
      <c r="F19" s="16">
        <v>2200.0</v>
      </c>
      <c r="G19" s="16">
        <v>2600.0</v>
      </c>
      <c r="H19" s="16">
        <v>3000.0</v>
      </c>
      <c r="J19" s="15">
        <v>600.0</v>
      </c>
      <c r="K19" s="35">
        <v>2.44825356E8</v>
      </c>
      <c r="L19" s="35">
        <v>2.44822776E8</v>
      </c>
      <c r="M19" s="35">
        <v>2.44803949E8</v>
      </c>
      <c r="N19" s="35">
        <v>2.44828261E8</v>
      </c>
      <c r="O19" s="35">
        <v>2.44839234E8</v>
      </c>
      <c r="P19" s="36">
        <f t="shared" ref="P19:P25" si="4">AVERAGE(K19:O19)</f>
        <v>244823915.2</v>
      </c>
    </row>
    <row r="20" ht="24.75" customHeight="1">
      <c r="A20" s="37" t="s">
        <v>12</v>
      </c>
      <c r="B20" s="38">
        <v>2.44825356E8</v>
      </c>
      <c r="C20" s="39">
        <v>1.228213346E9</v>
      </c>
      <c r="D20" s="40">
        <v>3.434832536E9</v>
      </c>
      <c r="E20" s="40">
        <v>9.085223953E9</v>
      </c>
      <c r="F20" s="40">
        <v>1.7630727166E10</v>
      </c>
      <c r="G20" s="40">
        <v>3.0882470504E10</v>
      </c>
      <c r="H20" s="40">
        <v>5.0305738812E10</v>
      </c>
      <c r="I20" s="41"/>
      <c r="J20" s="16">
        <v>1000.0</v>
      </c>
      <c r="K20" s="42">
        <v>1.228213346E9</v>
      </c>
      <c r="L20" s="42">
        <v>1.211319689E9</v>
      </c>
      <c r="M20" s="42">
        <v>1.211255414E9</v>
      </c>
      <c r="N20" s="42">
        <v>1.211266789E9</v>
      </c>
      <c r="O20" s="42">
        <v>1.211316436E9</v>
      </c>
      <c r="P20" s="43">
        <f t="shared" si="4"/>
        <v>1214674335</v>
      </c>
      <c r="R20" s="44" t="s">
        <v>15</v>
      </c>
      <c r="S20" s="9"/>
      <c r="T20" s="10"/>
    </row>
    <row r="21" ht="16.5" customHeight="1">
      <c r="A21" s="45"/>
      <c r="B21" s="46">
        <v>2.44822776E8</v>
      </c>
      <c r="C21" s="39">
        <v>1.211319689E9</v>
      </c>
      <c r="D21" s="47">
        <v>3.457505468E9</v>
      </c>
      <c r="E21" s="47">
        <v>9.084863199E9</v>
      </c>
      <c r="F21" s="47">
        <v>1.7632791561E10</v>
      </c>
      <c r="G21" s="47">
        <v>3.0907665652E10</v>
      </c>
      <c r="H21" s="47">
        <v>5.0295663277E10</v>
      </c>
      <c r="I21" s="41"/>
      <c r="J21" s="16">
        <v>1400.0</v>
      </c>
      <c r="K21" s="42">
        <v>3.434832536E9</v>
      </c>
      <c r="L21" s="42">
        <v>3.457505468E9</v>
      </c>
      <c r="M21" s="42">
        <v>3.457545916E9</v>
      </c>
      <c r="N21" s="42">
        <v>3.416469224E9</v>
      </c>
      <c r="O21" s="42">
        <v>3.517011545E9</v>
      </c>
      <c r="P21" s="43">
        <f t="shared" si="4"/>
        <v>3456672938</v>
      </c>
      <c r="R21" s="48" t="s">
        <v>4</v>
      </c>
      <c r="S21" s="48" t="s">
        <v>16</v>
      </c>
      <c r="T21" s="48" t="s">
        <v>17</v>
      </c>
    </row>
    <row r="22" ht="14.25" customHeight="1">
      <c r="A22" s="45"/>
      <c r="B22" s="46">
        <v>2.44803949E8</v>
      </c>
      <c r="C22" s="39">
        <v>1.211255414E9</v>
      </c>
      <c r="D22" s="47">
        <v>3.457545916E9</v>
      </c>
      <c r="E22" s="47">
        <v>9.084879597E9</v>
      </c>
      <c r="F22" s="47">
        <v>1.7630878999E10</v>
      </c>
      <c r="G22" s="47">
        <v>3.0877059038E10</v>
      </c>
      <c r="H22" s="47">
        <v>5.0293086457E10</v>
      </c>
      <c r="I22" s="41"/>
      <c r="J22" s="16">
        <v>1800.0</v>
      </c>
      <c r="K22" s="42">
        <v>9.085223953E9</v>
      </c>
      <c r="L22" s="42">
        <v>9.084863199E9</v>
      </c>
      <c r="M22" s="42">
        <v>9.084879597E9</v>
      </c>
      <c r="N22" s="42">
        <v>9.089372018E9</v>
      </c>
      <c r="O22" s="42">
        <v>9.088978415E9</v>
      </c>
      <c r="P22" s="43">
        <f t="shared" si="4"/>
        <v>9086663436</v>
      </c>
      <c r="R22" s="15">
        <v>600.0</v>
      </c>
      <c r="S22" s="20">
        <f t="shared" ref="S22:S28" si="5">P7</f>
        <v>0.1868</v>
      </c>
      <c r="T22" s="49">
        <f t="shared" ref="T22:T28" si="6">P45</f>
        <v>0.2606</v>
      </c>
    </row>
    <row r="23" ht="23.25" customHeight="1">
      <c r="A23" s="45"/>
      <c r="B23" s="46">
        <v>2.44828261E8</v>
      </c>
      <c r="C23" s="39">
        <v>1.211266789E9</v>
      </c>
      <c r="D23" s="47">
        <v>3.416469224E9</v>
      </c>
      <c r="E23" s="47">
        <v>9.089372018E9</v>
      </c>
      <c r="F23" s="47">
        <v>1.7630701517E10</v>
      </c>
      <c r="G23" s="47">
        <v>3.0875875667E10</v>
      </c>
      <c r="H23" s="47">
        <v>5.0306098359E10</v>
      </c>
      <c r="I23" s="41"/>
      <c r="J23" s="16">
        <v>2200.0</v>
      </c>
      <c r="K23" s="42">
        <v>1.7630727166E10</v>
      </c>
      <c r="L23" s="42">
        <v>1.7632791561E10</v>
      </c>
      <c r="M23" s="42">
        <v>1.7630878999E10</v>
      </c>
      <c r="N23" s="42">
        <v>1.7630701517E10</v>
      </c>
      <c r="O23" s="42">
        <v>1.7652498045E10</v>
      </c>
      <c r="P23" s="43">
        <f t="shared" si="4"/>
        <v>17635519458</v>
      </c>
      <c r="R23" s="16">
        <v>1000.0</v>
      </c>
      <c r="S23" s="20">
        <f t="shared" si="5"/>
        <v>1.1302</v>
      </c>
      <c r="T23" s="43">
        <f t="shared" si="6"/>
        <v>3.2082</v>
      </c>
    </row>
    <row r="24" ht="24.0" customHeight="1">
      <c r="A24" s="50"/>
      <c r="B24" s="51">
        <v>2.44839234E8</v>
      </c>
      <c r="C24" s="39">
        <v>1.211316436E9</v>
      </c>
      <c r="D24" s="52">
        <v>3.517011545E9</v>
      </c>
      <c r="E24" s="52">
        <v>9.088978415E9</v>
      </c>
      <c r="F24" s="52">
        <v>1.7652498045E10</v>
      </c>
      <c r="G24" s="52">
        <v>3.0877805058E10</v>
      </c>
      <c r="H24" s="52">
        <v>5.0293855947E10</v>
      </c>
      <c r="I24" s="41"/>
      <c r="J24" s="16">
        <v>2600.0</v>
      </c>
      <c r="K24" s="42">
        <v>3.0882470504E10</v>
      </c>
      <c r="L24" s="42">
        <v>3.0907665652E10</v>
      </c>
      <c r="M24" s="42">
        <v>3.0877059038E10</v>
      </c>
      <c r="N24" s="42">
        <v>3.0875875667E10</v>
      </c>
      <c r="O24" s="42">
        <v>3.0877805058E10</v>
      </c>
      <c r="P24" s="43">
        <f t="shared" si="4"/>
        <v>30884175184</v>
      </c>
      <c r="R24" s="16">
        <v>1400.0</v>
      </c>
      <c r="S24" s="20">
        <f t="shared" si="5"/>
        <v>3.319</v>
      </c>
      <c r="T24" s="43">
        <f t="shared" si="6"/>
        <v>15.0144</v>
      </c>
    </row>
    <row r="25" ht="15.75" customHeight="1">
      <c r="A25" s="27" t="s">
        <v>10</v>
      </c>
      <c r="B25" s="53">
        <f>AVERAGE(B$20:B$24)</f>
        <v>244823915.2</v>
      </c>
      <c r="C25" s="28">
        <f>AVERAGE(B$32:B$36)</f>
        <v>39891506.4</v>
      </c>
      <c r="D25" s="28">
        <f t="shared" ref="D25:H25" si="7">AVERAGE(D$20:D$24)</f>
        <v>3456672938</v>
      </c>
      <c r="E25" s="28">
        <f t="shared" si="7"/>
        <v>9086663436</v>
      </c>
      <c r="F25" s="28">
        <f t="shared" si="7"/>
        <v>17635519458</v>
      </c>
      <c r="G25" s="28">
        <f t="shared" si="7"/>
        <v>30884175184</v>
      </c>
      <c r="H25" s="28">
        <f t="shared" si="7"/>
        <v>50298888570</v>
      </c>
      <c r="J25" s="16">
        <v>3000.0</v>
      </c>
      <c r="K25" s="42">
        <v>5.0305738812E10</v>
      </c>
      <c r="L25" s="42">
        <v>5.0295663277E10</v>
      </c>
      <c r="M25" s="42">
        <v>5.0293086457E10</v>
      </c>
      <c r="N25" s="42">
        <v>5.0306098359E10</v>
      </c>
      <c r="O25" s="42">
        <v>5.0293855947E10</v>
      </c>
      <c r="P25" s="43">
        <f t="shared" si="4"/>
        <v>50298888570</v>
      </c>
      <c r="R25" s="16">
        <v>1800.0</v>
      </c>
      <c r="S25" s="25">
        <f t="shared" si="5"/>
        <v>18.2804</v>
      </c>
      <c r="T25" s="43">
        <f t="shared" si="6"/>
        <v>35.274</v>
      </c>
    </row>
    <row r="26" ht="15.75" customHeight="1">
      <c r="A26" s="30" t="s">
        <v>13</v>
      </c>
      <c r="B26" s="31">
        <f>STDEV(B$20:B$24)</f>
        <v>12802.09392</v>
      </c>
      <c r="C26" s="31">
        <f>STDEV(B$32:B$36)</f>
        <v>885059.2776</v>
      </c>
      <c r="D26" s="31">
        <f t="shared" ref="D26:H26" si="8">STDEV(D$20:D$24)</f>
        <v>37866688.76</v>
      </c>
      <c r="E26" s="31">
        <f t="shared" si="8"/>
        <v>2301661.919</v>
      </c>
      <c r="F26" s="31">
        <f t="shared" si="8"/>
        <v>9531871.752</v>
      </c>
      <c r="G26" s="31">
        <f t="shared" si="8"/>
        <v>13367947.13</v>
      </c>
      <c r="H26" s="31">
        <f t="shared" si="8"/>
        <v>6486547.567</v>
      </c>
      <c r="R26" s="16">
        <v>2200.0</v>
      </c>
      <c r="S26" s="25">
        <f t="shared" si="5"/>
        <v>38.5106</v>
      </c>
      <c r="T26" s="43">
        <f t="shared" si="6"/>
        <v>39.8202</v>
      </c>
    </row>
    <row r="27" ht="15.75" customHeight="1">
      <c r="B27" s="2"/>
      <c r="R27" s="16">
        <v>2600.0</v>
      </c>
      <c r="S27" s="25">
        <f t="shared" si="5"/>
        <v>69.5924</v>
      </c>
      <c r="T27" s="43">
        <f t="shared" si="6"/>
        <v>100.509</v>
      </c>
    </row>
    <row r="28" ht="15.75" customHeight="1">
      <c r="B28" s="2"/>
      <c r="R28" s="16">
        <v>3000.0</v>
      </c>
      <c r="S28" s="25">
        <f t="shared" si="5"/>
        <v>119.5368</v>
      </c>
      <c r="T28" s="43">
        <f t="shared" si="6"/>
        <v>111.8012</v>
      </c>
    </row>
    <row r="29" ht="15.75" customHeight="1">
      <c r="A29" s="32" t="s">
        <v>18</v>
      </c>
      <c r="B29" s="2"/>
    </row>
    <row r="30" ht="15.75" customHeight="1">
      <c r="B30" s="8" t="s">
        <v>3</v>
      </c>
      <c r="C30" s="9"/>
      <c r="D30" s="9"/>
      <c r="E30" s="9"/>
      <c r="F30" s="9"/>
      <c r="G30" s="9"/>
      <c r="H30" s="10"/>
      <c r="J30" s="33" t="s">
        <v>4</v>
      </c>
      <c r="K30" s="12" t="s">
        <v>5</v>
      </c>
      <c r="L30" s="12" t="s">
        <v>6</v>
      </c>
      <c r="M30" s="12" t="s">
        <v>7</v>
      </c>
      <c r="N30" s="12" t="s">
        <v>8</v>
      </c>
      <c r="O30" s="12" t="s">
        <v>9</v>
      </c>
      <c r="P30" s="13" t="s">
        <v>10</v>
      </c>
    </row>
    <row r="31" ht="15.75" customHeight="1">
      <c r="A31" s="14" t="s">
        <v>11</v>
      </c>
      <c r="B31" s="34">
        <v>600.0</v>
      </c>
      <c r="C31" s="54">
        <v>1000.0</v>
      </c>
      <c r="D31" s="16">
        <v>1400.0</v>
      </c>
      <c r="E31" s="16">
        <v>1800.0</v>
      </c>
      <c r="F31" s="16">
        <v>2200.0</v>
      </c>
      <c r="G31" s="16">
        <v>2600.0</v>
      </c>
      <c r="H31" s="16">
        <v>3000.0</v>
      </c>
      <c r="J31" s="15">
        <v>600.0</v>
      </c>
      <c r="K31" s="55">
        <v>3.9833885E7</v>
      </c>
      <c r="L31" s="55">
        <v>4.0137284E7</v>
      </c>
      <c r="M31" s="55">
        <v>3.9027426E7</v>
      </c>
      <c r="N31" s="55">
        <v>3.9206111E7</v>
      </c>
      <c r="O31" s="35">
        <v>4.1252826E7</v>
      </c>
      <c r="P31" s="28">
        <f>AVERAGE(B$20:B$24)</f>
        <v>244823915.2</v>
      </c>
    </row>
    <row r="32" ht="26.25" customHeight="1">
      <c r="A32" s="37" t="s">
        <v>12</v>
      </c>
      <c r="B32" s="56">
        <v>3.9833885E7</v>
      </c>
      <c r="C32" s="57">
        <v>3.2137285E8</v>
      </c>
      <c r="D32" s="57">
        <v>1.444721039E9</v>
      </c>
      <c r="E32" s="57">
        <v>8.036694992E9</v>
      </c>
      <c r="F32" s="57">
        <v>2.3510159297E10</v>
      </c>
      <c r="G32" s="57">
        <v>5.1818065021E10</v>
      </c>
      <c r="H32" s="57">
        <v>9.7160733464E10</v>
      </c>
      <c r="J32" s="16">
        <v>1000.0</v>
      </c>
      <c r="K32" s="55">
        <v>3.2137285E8</v>
      </c>
      <c r="L32" s="55">
        <v>2.64879312E8</v>
      </c>
      <c r="M32" s="55">
        <v>3.0696617E8</v>
      </c>
      <c r="N32" s="55">
        <v>2.89513723E8</v>
      </c>
      <c r="O32" s="35">
        <v>2.93624968E8</v>
      </c>
      <c r="P32" s="28">
        <f>AVERAGE($K31:$O31)</f>
        <v>39891506.4</v>
      </c>
    </row>
    <row r="33" ht="24.0" customHeight="1">
      <c r="A33" s="45"/>
      <c r="B33" s="58">
        <v>4.0137284E7</v>
      </c>
      <c r="C33" s="59">
        <v>2.64879312E8</v>
      </c>
      <c r="D33" s="59">
        <v>1.656942351E9</v>
      </c>
      <c r="E33" s="59">
        <v>5.361773939E9</v>
      </c>
      <c r="F33" s="59">
        <v>2.1824755591E10</v>
      </c>
      <c r="G33" s="59">
        <v>5.1418227869E10</v>
      </c>
      <c r="H33" s="59">
        <v>9.573130053E10</v>
      </c>
      <c r="J33" s="16">
        <v>1400.0</v>
      </c>
      <c r="K33" s="55">
        <v>1.444721039E9</v>
      </c>
      <c r="L33" s="55">
        <v>1.656942351E9</v>
      </c>
      <c r="M33" s="55">
        <v>1.263138418E9</v>
      </c>
      <c r="N33" s="55">
        <v>1.525311345E9</v>
      </c>
      <c r="O33" s="35">
        <v>1.35960278E9</v>
      </c>
      <c r="P33" s="28">
        <f>AVERAGE(D$20:D$24)</f>
        <v>3456672938</v>
      </c>
    </row>
    <row r="34" ht="25.5" customHeight="1">
      <c r="A34" s="45"/>
      <c r="B34" s="58">
        <v>3.9027426E7</v>
      </c>
      <c r="C34" s="59">
        <v>3.0696617E8</v>
      </c>
      <c r="D34" s="59">
        <v>1.263138418E9</v>
      </c>
      <c r="E34" s="59">
        <v>6.725125593E9</v>
      </c>
      <c r="F34" s="59">
        <v>2.3890271355E10</v>
      </c>
      <c r="G34" s="59">
        <v>5.1303912524E10</v>
      </c>
      <c r="H34" s="59">
        <v>9.7042474807E10</v>
      </c>
      <c r="J34" s="16">
        <v>1800.0</v>
      </c>
      <c r="K34" s="55">
        <v>8.036694992E9</v>
      </c>
      <c r="L34" s="55">
        <v>5.361773939E9</v>
      </c>
      <c r="M34" s="55">
        <v>6.725125593E9</v>
      </c>
      <c r="N34" s="55">
        <v>5.225079396E9</v>
      </c>
      <c r="O34" s="35">
        <v>7.811841553E9</v>
      </c>
      <c r="P34" s="28">
        <f>AVERAGE(E$20:E$24)</f>
        <v>9086663436</v>
      </c>
    </row>
    <row r="35" ht="26.25" customHeight="1">
      <c r="A35" s="45"/>
      <c r="B35" s="58">
        <v>3.9206111E7</v>
      </c>
      <c r="C35" s="59">
        <v>2.89513723E8</v>
      </c>
      <c r="D35" s="59">
        <v>1.525311345E9</v>
      </c>
      <c r="E35" s="59">
        <v>5.225079396E9</v>
      </c>
      <c r="F35" s="59">
        <v>2.409384731E10</v>
      </c>
      <c r="G35" s="59">
        <v>5.1297725812E10</v>
      </c>
      <c r="H35" s="59">
        <v>9.4879630582E10</v>
      </c>
      <c r="J35" s="16">
        <v>2200.0</v>
      </c>
      <c r="K35" s="55">
        <v>2.3510159297E10</v>
      </c>
      <c r="L35" s="55">
        <v>2.1824755591E10</v>
      </c>
      <c r="M35" s="55">
        <v>2.3890271355E10</v>
      </c>
      <c r="N35" s="55">
        <v>2.409384731E10</v>
      </c>
      <c r="O35" s="35">
        <v>2.3876857458E10</v>
      </c>
      <c r="P35" s="28">
        <f>AVERAGE(F$20:F$24)</f>
        <v>17635519458</v>
      </c>
    </row>
    <row r="36" ht="23.25" customHeight="1">
      <c r="A36" s="50"/>
      <c r="B36" s="60">
        <v>4.1252826E7</v>
      </c>
      <c r="C36" s="51">
        <v>2.93624968E8</v>
      </c>
      <c r="D36" s="51">
        <v>1.35960278E9</v>
      </c>
      <c r="E36" s="51">
        <v>7.811841553E9</v>
      </c>
      <c r="F36" s="51">
        <v>2.3876857458E10</v>
      </c>
      <c r="G36" s="51">
        <v>5.0660592969E10</v>
      </c>
      <c r="H36" s="51">
        <v>9.6363474123E10</v>
      </c>
      <c r="J36" s="16">
        <v>2600.0</v>
      </c>
      <c r="K36" s="55">
        <v>5.1818065021E10</v>
      </c>
      <c r="L36" s="55">
        <v>5.1418227869E10</v>
      </c>
      <c r="M36" s="55">
        <v>5.1303912524E10</v>
      </c>
      <c r="N36" s="55">
        <v>5.1297725812E10</v>
      </c>
      <c r="O36" s="35">
        <v>5.0660592969E10</v>
      </c>
      <c r="P36" s="28">
        <f>AVERAGE(G$20:G$24)</f>
        <v>30884175184</v>
      </c>
    </row>
    <row r="37" ht="15.75" customHeight="1">
      <c r="A37" s="27" t="s">
        <v>10</v>
      </c>
      <c r="B37" s="53">
        <f t="shared" ref="B37:H37" si="9">AVERAGE(B$32:B$36)</f>
        <v>39891506.4</v>
      </c>
      <c r="C37" s="53">
        <f t="shared" si="9"/>
        <v>295271404.6</v>
      </c>
      <c r="D37" s="53">
        <f t="shared" si="9"/>
        <v>1449943187</v>
      </c>
      <c r="E37" s="53">
        <f t="shared" si="9"/>
        <v>6632103095</v>
      </c>
      <c r="F37" s="53">
        <f t="shared" si="9"/>
        <v>23439178202</v>
      </c>
      <c r="G37" s="53">
        <f t="shared" si="9"/>
        <v>51299704839</v>
      </c>
      <c r="H37" s="53">
        <f t="shared" si="9"/>
        <v>96235522701</v>
      </c>
      <c r="J37" s="16">
        <v>3000.0</v>
      </c>
      <c r="K37" s="55">
        <v>9.7160733464E10</v>
      </c>
      <c r="L37" s="55">
        <v>9.573130053E10</v>
      </c>
      <c r="M37" s="55">
        <v>9.7042474807E10</v>
      </c>
      <c r="N37" s="55">
        <v>9.4879630582E10</v>
      </c>
      <c r="O37" s="35">
        <v>9.6363474123E10</v>
      </c>
      <c r="P37" s="28">
        <f>AVERAGE(H$20:H$24)</f>
        <v>50298888570</v>
      </c>
    </row>
    <row r="38" ht="15.75" customHeight="1">
      <c r="A38" s="30" t="s">
        <v>13</v>
      </c>
      <c r="B38" s="31">
        <f t="shared" ref="B38:H38" si="10">STDEV(B$32:B$36)</f>
        <v>885059.2776</v>
      </c>
      <c r="C38" s="31">
        <f t="shared" si="10"/>
        <v>21080760.98</v>
      </c>
      <c r="D38" s="31">
        <f t="shared" si="10"/>
        <v>151338771.3</v>
      </c>
      <c r="E38" s="31">
        <f t="shared" si="10"/>
        <v>1319731627</v>
      </c>
      <c r="F38" s="31">
        <f t="shared" si="10"/>
        <v>926692841.2</v>
      </c>
      <c r="G38" s="31">
        <f t="shared" si="10"/>
        <v>415701392.4</v>
      </c>
      <c r="H38" s="31">
        <f t="shared" si="10"/>
        <v>950820916.3</v>
      </c>
    </row>
    <row r="39" ht="15.75" customHeight="1">
      <c r="B39" s="2"/>
    </row>
    <row r="40" ht="15.75" customHeight="1">
      <c r="B40" s="2"/>
    </row>
    <row r="41" ht="15.75" customHeight="1">
      <c r="B41" s="2"/>
    </row>
    <row r="42" ht="15.75" customHeight="1"/>
    <row r="43" ht="15.75" customHeight="1">
      <c r="A43" s="7" t="s">
        <v>19</v>
      </c>
      <c r="B43" s="2"/>
      <c r="J43" s="61" t="s">
        <v>20</v>
      </c>
      <c r="K43" s="9"/>
      <c r="L43" s="9"/>
      <c r="M43" s="9"/>
      <c r="N43" s="9"/>
      <c r="O43" s="9"/>
      <c r="P43" s="10"/>
    </row>
    <row r="44" ht="15.75" customHeight="1">
      <c r="B44" s="8" t="s">
        <v>3</v>
      </c>
      <c r="C44" s="9"/>
      <c r="D44" s="9"/>
      <c r="E44" s="9"/>
      <c r="F44" s="9"/>
      <c r="G44" s="9"/>
      <c r="H44" s="10"/>
      <c r="J44" s="11" t="s">
        <v>4</v>
      </c>
      <c r="K44" s="12" t="s">
        <v>5</v>
      </c>
      <c r="L44" s="12" t="s">
        <v>6</v>
      </c>
      <c r="M44" s="12" t="s">
        <v>7</v>
      </c>
      <c r="N44" s="12" t="s">
        <v>8</v>
      </c>
      <c r="O44" s="12" t="s">
        <v>9</v>
      </c>
      <c r="P44" s="13" t="s">
        <v>10</v>
      </c>
    </row>
    <row r="45" ht="15.75" customHeight="1">
      <c r="A45" s="14" t="s">
        <v>11</v>
      </c>
      <c r="B45" s="34">
        <v>600.0</v>
      </c>
      <c r="C45" s="54">
        <v>1000.0</v>
      </c>
      <c r="D45" s="54">
        <v>1400.0</v>
      </c>
      <c r="E45" s="54">
        <v>1800.0</v>
      </c>
      <c r="F45" s="54">
        <v>2200.0</v>
      </c>
      <c r="G45" s="54">
        <v>2600.0</v>
      </c>
      <c r="H45" s="54">
        <v>3000.0</v>
      </c>
      <c r="J45" s="15">
        <v>600.0</v>
      </c>
      <c r="K45" s="18">
        <v>0.276</v>
      </c>
      <c r="L45" s="18">
        <v>0.26</v>
      </c>
      <c r="M45" s="18">
        <v>0.244</v>
      </c>
      <c r="N45" s="18">
        <v>0.276</v>
      </c>
      <c r="O45" s="18">
        <v>0.247</v>
      </c>
      <c r="P45" s="49">
        <f t="shared" ref="P45:P51" si="11">AVERAGE(K45:O45)</f>
        <v>0.2606</v>
      </c>
    </row>
    <row r="46" ht="15.75" customHeight="1">
      <c r="A46" s="37" t="s">
        <v>12</v>
      </c>
      <c r="B46" s="62">
        <v>0.276</v>
      </c>
      <c r="C46" s="63">
        <v>3.246</v>
      </c>
      <c r="D46" s="63">
        <v>14.622</v>
      </c>
      <c r="E46" s="63">
        <v>35.724</v>
      </c>
      <c r="F46" s="63">
        <v>38.426</v>
      </c>
      <c r="G46" s="63">
        <v>126.297</v>
      </c>
      <c r="H46" s="64">
        <v>102.067</v>
      </c>
      <c r="J46" s="16">
        <v>1000.0</v>
      </c>
      <c r="K46" s="55">
        <v>3.246</v>
      </c>
      <c r="L46" s="55">
        <v>3.277</v>
      </c>
      <c r="M46" s="55">
        <v>3.281</v>
      </c>
      <c r="N46" s="55">
        <v>3.12</v>
      </c>
      <c r="O46" s="55">
        <v>3.117</v>
      </c>
      <c r="P46" s="43">
        <f t="shared" si="11"/>
        <v>3.2082</v>
      </c>
    </row>
    <row r="47" ht="15.75" customHeight="1">
      <c r="A47" s="45"/>
      <c r="B47" s="65">
        <v>0.26</v>
      </c>
      <c r="C47" s="66">
        <v>3.277</v>
      </c>
      <c r="D47" s="66">
        <v>14.972</v>
      </c>
      <c r="E47" s="66">
        <v>35.701</v>
      </c>
      <c r="F47" s="66">
        <v>47.395</v>
      </c>
      <c r="G47" s="66">
        <v>77.45</v>
      </c>
      <c r="H47" s="67">
        <v>134.3</v>
      </c>
      <c r="J47" s="16">
        <v>1400.0</v>
      </c>
      <c r="K47" s="55">
        <v>14.622</v>
      </c>
      <c r="L47" s="55">
        <v>14.972</v>
      </c>
      <c r="M47" s="55">
        <v>14.886</v>
      </c>
      <c r="N47" s="55">
        <v>15.048</v>
      </c>
      <c r="O47" s="55">
        <v>15.544</v>
      </c>
      <c r="P47" s="43">
        <f t="shared" si="11"/>
        <v>15.0144</v>
      </c>
    </row>
    <row r="48" ht="15.75" customHeight="1">
      <c r="A48" s="45"/>
      <c r="B48" s="65">
        <v>0.244</v>
      </c>
      <c r="C48" s="66">
        <v>3.281</v>
      </c>
      <c r="D48" s="66">
        <v>14.886</v>
      </c>
      <c r="E48" s="66">
        <v>34.594</v>
      </c>
      <c r="F48" s="66">
        <v>44.557</v>
      </c>
      <c r="G48" s="66">
        <v>125.983</v>
      </c>
      <c r="H48" s="67">
        <v>100.995</v>
      </c>
      <c r="J48" s="16">
        <v>1800.0</v>
      </c>
      <c r="K48" s="55">
        <v>35.724</v>
      </c>
      <c r="L48" s="55">
        <v>35.701</v>
      </c>
      <c r="M48" s="55">
        <v>34.594</v>
      </c>
      <c r="N48" s="55">
        <v>34.501</v>
      </c>
      <c r="O48" s="55">
        <v>35.85</v>
      </c>
      <c r="P48" s="43">
        <f t="shared" si="11"/>
        <v>35.274</v>
      </c>
    </row>
    <row r="49" ht="19.5" customHeight="1">
      <c r="A49" s="45"/>
      <c r="B49" s="65">
        <v>0.276</v>
      </c>
      <c r="C49" s="66">
        <v>3.12</v>
      </c>
      <c r="D49" s="66">
        <v>15.048</v>
      </c>
      <c r="E49" s="66">
        <v>34.501</v>
      </c>
      <c r="F49" s="66">
        <v>36.025</v>
      </c>
      <c r="G49" s="66">
        <v>91.913</v>
      </c>
      <c r="H49" s="67">
        <v>108.689</v>
      </c>
      <c r="J49" s="16">
        <v>2200.0</v>
      </c>
      <c r="K49" s="55">
        <v>38.426</v>
      </c>
      <c r="L49" s="55">
        <v>47.395</v>
      </c>
      <c r="M49" s="55">
        <v>44.557</v>
      </c>
      <c r="N49" s="55">
        <v>36.025</v>
      </c>
      <c r="O49" s="55">
        <v>32.698</v>
      </c>
      <c r="P49" s="43">
        <f t="shared" si="11"/>
        <v>39.8202</v>
      </c>
    </row>
    <row r="50" ht="16.5" customHeight="1">
      <c r="A50" s="50"/>
      <c r="B50" s="68">
        <v>0.247</v>
      </c>
      <c r="C50" s="69">
        <v>3.117</v>
      </c>
      <c r="D50" s="69">
        <v>15.544</v>
      </c>
      <c r="E50" s="69">
        <v>35.85</v>
      </c>
      <c r="F50" s="69">
        <v>32.698</v>
      </c>
      <c r="G50" s="69">
        <v>80.902</v>
      </c>
      <c r="H50" s="70">
        <v>112.955</v>
      </c>
      <c r="J50" s="16">
        <v>2600.0</v>
      </c>
      <c r="K50" s="55">
        <v>126.297</v>
      </c>
      <c r="L50" s="55">
        <v>77.45</v>
      </c>
      <c r="M50" s="55">
        <v>125.983</v>
      </c>
      <c r="N50" s="55">
        <v>91.913</v>
      </c>
      <c r="O50" s="55">
        <v>80.902</v>
      </c>
      <c r="P50" s="43">
        <f t="shared" si="11"/>
        <v>100.509</v>
      </c>
    </row>
    <row r="51" ht="18.0" customHeight="1">
      <c r="A51" s="27" t="s">
        <v>10</v>
      </c>
      <c r="B51" s="53">
        <f t="shared" ref="B51:H51" si="12">AVERAGE(B$46:B$50)</f>
        <v>0.2606</v>
      </c>
      <c r="C51" s="53">
        <f t="shared" si="12"/>
        <v>3.2082</v>
      </c>
      <c r="D51" s="53">
        <f t="shared" si="12"/>
        <v>15.0144</v>
      </c>
      <c r="E51" s="53">
        <f t="shared" si="12"/>
        <v>35.274</v>
      </c>
      <c r="F51" s="53">
        <f t="shared" si="12"/>
        <v>39.8202</v>
      </c>
      <c r="G51" s="53">
        <f t="shared" si="12"/>
        <v>100.509</v>
      </c>
      <c r="H51" s="53">
        <f t="shared" si="12"/>
        <v>111.8012</v>
      </c>
      <c r="J51" s="16">
        <v>3000.0</v>
      </c>
      <c r="K51" s="55">
        <v>102.067</v>
      </c>
      <c r="L51" s="55">
        <v>134.3</v>
      </c>
      <c r="M51" s="55">
        <v>100.995</v>
      </c>
      <c r="N51" s="55">
        <v>108.689</v>
      </c>
      <c r="O51" s="55">
        <v>112.955</v>
      </c>
      <c r="P51" s="43">
        <f t="shared" si="11"/>
        <v>111.8012</v>
      </c>
    </row>
    <row r="52" ht="15.75" customHeight="1">
      <c r="A52" s="30" t="s">
        <v>13</v>
      </c>
      <c r="B52" s="31">
        <f t="shared" ref="B52:H52" si="13">STDEV(B$46:B$50)</f>
        <v>0.01529051994</v>
      </c>
      <c r="C52" s="31">
        <f t="shared" si="13"/>
        <v>0.08300421676</v>
      </c>
      <c r="D52" s="31">
        <f t="shared" si="13"/>
        <v>0.3368483338</v>
      </c>
      <c r="E52" s="31">
        <f t="shared" si="13"/>
        <v>0.6664334175</v>
      </c>
      <c r="F52" s="31">
        <f t="shared" si="13"/>
        <v>6.059866723</v>
      </c>
      <c r="G52" s="31">
        <f t="shared" si="13"/>
        <v>23.99994149</v>
      </c>
      <c r="H52" s="31">
        <f t="shared" si="13"/>
        <v>13.49760768</v>
      </c>
    </row>
    <row r="53" ht="15.75" customHeight="1"/>
    <row r="54" ht="15.75" customHeight="1"/>
    <row r="55" ht="15.75" customHeight="1">
      <c r="B55" s="2"/>
    </row>
    <row r="56" ht="15.75" customHeight="1"/>
    <row r="57" ht="15.75" customHeight="1">
      <c r="G57" s="6"/>
      <c r="H57" s="6"/>
      <c r="I57" s="6"/>
      <c r="J57" s="6"/>
    </row>
    <row r="58" ht="15.75" customHeight="1">
      <c r="G58" s="6"/>
      <c r="H58" s="6"/>
      <c r="I58" s="6"/>
      <c r="J58" s="6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G67" s="6"/>
      <c r="H67" s="6"/>
      <c r="I67" s="6"/>
      <c r="J67" s="6"/>
      <c r="K67" s="6"/>
      <c r="L67" s="6"/>
    </row>
    <row r="68" ht="15.75" customHeight="1">
      <c r="G68" s="6"/>
      <c r="H68" s="6"/>
      <c r="I68" s="6"/>
      <c r="J68" s="6"/>
      <c r="K68" s="6"/>
      <c r="L68" s="6"/>
    </row>
    <row r="69" ht="15.75" customHeight="1">
      <c r="G69" s="6"/>
      <c r="H69" s="6"/>
      <c r="I69" s="6"/>
      <c r="J69" s="6"/>
      <c r="K69" s="6"/>
      <c r="L69" s="6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</sheetData>
  <mergeCells count="10">
    <mergeCell ref="J43:P43"/>
    <mergeCell ref="B44:H44"/>
    <mergeCell ref="A46:A50"/>
    <mergeCell ref="B6:H6"/>
    <mergeCell ref="A8:A12"/>
    <mergeCell ref="B18:H18"/>
    <mergeCell ref="A20:A24"/>
    <mergeCell ref="R20:T20"/>
    <mergeCell ref="B30:H30"/>
    <mergeCell ref="A32:A3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63"/>
  </cols>
  <sheetData>
    <row r="1">
      <c r="B1" s="2"/>
    </row>
    <row r="2">
      <c r="A2" s="71" t="s">
        <v>21</v>
      </c>
      <c r="B2" s="2"/>
      <c r="O2" s="72" t="s">
        <v>15</v>
      </c>
    </row>
    <row r="3">
      <c r="A3" s="7" t="s">
        <v>2</v>
      </c>
      <c r="B3" s="2"/>
      <c r="O3" s="72" t="s">
        <v>22</v>
      </c>
    </row>
    <row r="4">
      <c r="B4" s="8" t="s">
        <v>3</v>
      </c>
      <c r="C4" s="9"/>
      <c r="D4" s="9"/>
      <c r="E4" s="9"/>
      <c r="F4" s="9"/>
      <c r="G4" s="9"/>
      <c r="H4" s="9"/>
      <c r="I4" s="9"/>
      <c r="J4" s="9"/>
      <c r="K4" s="9"/>
      <c r="L4" s="10"/>
      <c r="O4" s="73"/>
      <c r="P4" s="74" t="s">
        <v>16</v>
      </c>
      <c r="Q4" s="74" t="s">
        <v>17</v>
      </c>
    </row>
    <row r="5">
      <c r="A5" s="14" t="s">
        <v>11</v>
      </c>
      <c r="B5" s="15">
        <v>600.0</v>
      </c>
      <c r="C5" s="16">
        <v>1000.0</v>
      </c>
      <c r="D5" s="16">
        <v>1400.0</v>
      </c>
      <c r="E5" s="16">
        <v>1800.0</v>
      </c>
      <c r="F5" s="16">
        <v>2200.0</v>
      </c>
      <c r="G5" s="16">
        <v>2600.0</v>
      </c>
      <c r="H5" s="16">
        <v>3000.0</v>
      </c>
      <c r="I5" s="16">
        <v>4096.0</v>
      </c>
      <c r="J5" s="16">
        <v>6144.0</v>
      </c>
      <c r="K5" s="16">
        <v>8192.0</v>
      </c>
      <c r="L5" s="16">
        <v>10240.0</v>
      </c>
      <c r="O5" s="15">
        <v>600.0</v>
      </c>
      <c r="P5" s="28">
        <f>AVERAGE(B$6:B$10)</f>
        <v>0.1014</v>
      </c>
      <c r="Q5" s="28">
        <f>AVERAGE(B$42:B$46)</f>
        <v>0.1534</v>
      </c>
    </row>
    <row r="6">
      <c r="A6" s="21" t="s">
        <v>12</v>
      </c>
      <c r="B6" s="19">
        <v>0.1</v>
      </c>
      <c r="C6" s="22">
        <v>0.475</v>
      </c>
      <c r="D6" s="22">
        <v>1.572</v>
      </c>
      <c r="E6" s="19">
        <v>3.37</v>
      </c>
      <c r="F6" s="19">
        <v>6.312</v>
      </c>
      <c r="G6" s="18">
        <v>10.379</v>
      </c>
      <c r="H6" s="75">
        <v>15.968</v>
      </c>
      <c r="I6" s="55">
        <v>41.092</v>
      </c>
      <c r="J6" s="55">
        <v>139.035</v>
      </c>
      <c r="K6" s="55">
        <v>326.065</v>
      </c>
      <c r="L6" s="55">
        <v>644.314</v>
      </c>
      <c r="O6" s="16">
        <v>1000.0</v>
      </c>
      <c r="P6" s="28">
        <f>AVERAGE(C$6:C$10)</f>
        <v>0.4762</v>
      </c>
      <c r="Q6" s="28">
        <f>AVERAGE(C$42:C$46)</f>
        <v>0.421</v>
      </c>
    </row>
    <row r="7">
      <c r="A7" s="24"/>
      <c r="B7" s="19">
        <v>0.104</v>
      </c>
      <c r="C7" s="22">
        <v>0.473</v>
      </c>
      <c r="D7" s="22">
        <v>1.575</v>
      </c>
      <c r="E7" s="19">
        <v>3.413</v>
      </c>
      <c r="F7" s="19">
        <v>6.286</v>
      </c>
      <c r="G7" s="18">
        <v>10.359</v>
      </c>
      <c r="H7" s="75">
        <v>16.042</v>
      </c>
      <c r="I7" s="18">
        <v>42.84</v>
      </c>
      <c r="J7" s="55">
        <v>139.15</v>
      </c>
      <c r="K7" s="55">
        <v>332.495</v>
      </c>
      <c r="L7" s="55">
        <v>648.562</v>
      </c>
      <c r="O7" s="16">
        <v>1400.0</v>
      </c>
      <c r="P7" s="28">
        <f>AVERAGE(D$6:D$10)</f>
        <v>1.5652</v>
      </c>
      <c r="Q7" s="28">
        <f>AVERAGE(D$42:D$46)</f>
        <v>1.1108</v>
      </c>
    </row>
    <row r="8">
      <c r="A8" s="24"/>
      <c r="B8" s="19">
        <v>0.101</v>
      </c>
      <c r="C8" s="22">
        <v>0.475</v>
      </c>
      <c r="D8" s="22">
        <v>1.553</v>
      </c>
      <c r="E8" s="19">
        <v>3.405</v>
      </c>
      <c r="F8" s="19">
        <v>6.305</v>
      </c>
      <c r="G8" s="18">
        <v>10.414</v>
      </c>
      <c r="H8" s="75">
        <v>16.383</v>
      </c>
      <c r="I8" s="55">
        <v>49.538</v>
      </c>
      <c r="J8" s="55">
        <v>138.174</v>
      </c>
      <c r="K8" s="55">
        <v>331.083</v>
      </c>
      <c r="L8" s="55">
        <v>643.898</v>
      </c>
      <c r="O8" s="16">
        <v>1800.0</v>
      </c>
      <c r="P8" s="28">
        <f>AVERAGE(E$6:E$10)</f>
        <v>3.4728</v>
      </c>
      <c r="Q8" s="28">
        <f>AVERAGE(E$42:E$46)</f>
        <v>2.291</v>
      </c>
    </row>
    <row r="9">
      <c r="A9" s="24"/>
      <c r="B9" s="19">
        <v>0.101</v>
      </c>
      <c r="C9" s="22">
        <v>0.478</v>
      </c>
      <c r="D9" s="19">
        <v>1.55</v>
      </c>
      <c r="E9" s="19">
        <v>3.356</v>
      </c>
      <c r="F9" s="19">
        <v>6.321</v>
      </c>
      <c r="G9" s="18">
        <v>10.544</v>
      </c>
      <c r="H9" s="76">
        <v>16.803</v>
      </c>
      <c r="I9" s="55">
        <v>49.252</v>
      </c>
      <c r="J9" s="55">
        <v>137.867</v>
      </c>
      <c r="K9" s="55">
        <v>335.559</v>
      </c>
      <c r="L9" s="55">
        <v>642.504</v>
      </c>
      <c r="O9" s="16">
        <v>2200.0</v>
      </c>
      <c r="P9" s="28">
        <f>AVERAGE(F$6:F$10)</f>
        <v>6.3034</v>
      </c>
      <c r="Q9" s="28">
        <f>AVERAGE(F$42:F$46)</f>
        <v>4.1338</v>
      </c>
    </row>
    <row r="10">
      <c r="A10" s="26"/>
      <c r="B10" s="19">
        <v>0.101</v>
      </c>
      <c r="C10" s="19">
        <v>0.48</v>
      </c>
      <c r="D10" s="22">
        <v>1.576</v>
      </c>
      <c r="E10" s="19">
        <v>3.82</v>
      </c>
      <c r="F10" s="19">
        <v>6.293</v>
      </c>
      <c r="G10" s="18">
        <v>10.39</v>
      </c>
      <c r="H10" s="76">
        <v>17.321</v>
      </c>
      <c r="I10" s="55">
        <v>41.041</v>
      </c>
      <c r="J10" s="55">
        <v>137.852</v>
      </c>
      <c r="K10" s="55">
        <v>332.021</v>
      </c>
      <c r="L10" s="55">
        <v>648.379</v>
      </c>
      <c r="O10" s="16">
        <v>2600.0</v>
      </c>
      <c r="P10" s="28">
        <f>AVERAGE(G$6:G$10)</f>
        <v>10.4172</v>
      </c>
      <c r="Q10" s="28">
        <f>AVERAGE(G$42:G$46)</f>
        <v>9.491</v>
      </c>
    </row>
    <row r="11">
      <c r="A11" s="27" t="s">
        <v>10</v>
      </c>
      <c r="B11" s="28">
        <f t="shared" ref="B11:L11" si="1">AVERAGE(B$6:B$10)</f>
        <v>0.1014</v>
      </c>
      <c r="C11" s="28">
        <f t="shared" si="1"/>
        <v>0.4762</v>
      </c>
      <c r="D11" s="28">
        <f t="shared" si="1"/>
        <v>1.5652</v>
      </c>
      <c r="E11" s="28">
        <f t="shared" si="1"/>
        <v>3.4728</v>
      </c>
      <c r="F11" s="28">
        <f t="shared" si="1"/>
        <v>6.3034</v>
      </c>
      <c r="G11" s="28">
        <f t="shared" si="1"/>
        <v>10.4172</v>
      </c>
      <c r="H11" s="28">
        <f t="shared" si="1"/>
        <v>16.5034</v>
      </c>
      <c r="I11" s="28">
        <f t="shared" si="1"/>
        <v>44.7526</v>
      </c>
      <c r="J11" s="28">
        <f t="shared" si="1"/>
        <v>138.4156</v>
      </c>
      <c r="K11" s="28">
        <f t="shared" si="1"/>
        <v>331.4446</v>
      </c>
      <c r="L11" s="28">
        <f t="shared" si="1"/>
        <v>645.5314</v>
      </c>
      <c r="O11" s="16">
        <v>3000.0</v>
      </c>
      <c r="P11" s="28">
        <f>AVERAGE(H$6:H$10)</f>
        <v>16.5034</v>
      </c>
      <c r="Q11" s="28">
        <f>AVERAGE(H$42:H$46)</f>
        <v>10.5504</v>
      </c>
    </row>
    <row r="12">
      <c r="A12" s="30" t="s">
        <v>13</v>
      </c>
      <c r="B12" s="31">
        <f t="shared" ref="B12:L12" si="2">STDEV(B$6:B$10)</f>
        <v>0.001516575089</v>
      </c>
      <c r="C12" s="31">
        <f t="shared" si="2"/>
        <v>0.002774887385</v>
      </c>
      <c r="D12" s="31">
        <f t="shared" si="2"/>
        <v>0.01263724654</v>
      </c>
      <c r="E12" s="31">
        <f t="shared" si="2"/>
        <v>0.1955318388</v>
      </c>
      <c r="F12" s="31">
        <f t="shared" si="2"/>
        <v>0.01411736519</v>
      </c>
      <c r="G12" s="31">
        <f t="shared" si="2"/>
        <v>0.0736118197</v>
      </c>
      <c r="H12" s="31">
        <f t="shared" si="2"/>
        <v>0.5639745562</v>
      </c>
      <c r="I12" s="31">
        <f t="shared" si="2"/>
        <v>4.300542384</v>
      </c>
      <c r="J12" s="31">
        <f t="shared" si="2"/>
        <v>0.6324510258</v>
      </c>
      <c r="K12" s="31">
        <f t="shared" si="2"/>
        <v>3.443643245</v>
      </c>
      <c r="L12" s="31">
        <f t="shared" si="2"/>
        <v>2.766250676</v>
      </c>
      <c r="O12" s="16">
        <v>4096.0</v>
      </c>
      <c r="P12" s="28">
        <f>AVERAGE(I$6:I$10)</f>
        <v>44.7526</v>
      </c>
      <c r="Q12" s="28">
        <f>AVERAGE(I$42:I$46)</f>
        <v>29.113</v>
      </c>
    </row>
    <row r="13">
      <c r="B13" s="2"/>
      <c r="O13" s="16">
        <v>6144.0</v>
      </c>
      <c r="P13" s="28">
        <f>AVERAGE(J$6:J$10)</f>
        <v>138.4156</v>
      </c>
      <c r="Q13" s="28">
        <f>AVERAGE(J$42:J$46)</f>
        <v>99.676</v>
      </c>
    </row>
    <row r="14">
      <c r="B14" s="2"/>
      <c r="O14" s="16">
        <v>8192.0</v>
      </c>
      <c r="P14" s="28">
        <f>AVERAGE(K$6:K$10)</f>
        <v>331.4446</v>
      </c>
      <c r="Q14" s="28">
        <f>AVERAGE(K$42:K$46)</f>
        <v>380.2028</v>
      </c>
    </row>
    <row r="15">
      <c r="A15" s="32" t="s">
        <v>14</v>
      </c>
      <c r="B15" s="2"/>
      <c r="O15" s="16">
        <v>10240.0</v>
      </c>
      <c r="P15" s="28">
        <f>AVERAGE(L$6:L$10)</f>
        <v>645.5314</v>
      </c>
      <c r="Q15" s="28">
        <f>AVERAGE(L$42:L$46)</f>
        <v>665.767</v>
      </c>
    </row>
    <row r="16">
      <c r="B16" s="8" t="s">
        <v>3</v>
      </c>
      <c r="C16" s="9"/>
      <c r="D16" s="9"/>
      <c r="E16" s="9"/>
      <c r="F16" s="9"/>
      <c r="G16" s="9"/>
      <c r="H16" s="9"/>
      <c r="I16" s="9"/>
      <c r="J16" s="9"/>
      <c r="K16" s="9"/>
      <c r="L16" s="10"/>
    </row>
    <row r="17">
      <c r="A17" s="14" t="s">
        <v>11</v>
      </c>
      <c r="B17" s="15">
        <v>600.0</v>
      </c>
      <c r="C17" s="16">
        <v>1000.0</v>
      </c>
      <c r="D17" s="16">
        <v>1400.0</v>
      </c>
      <c r="E17" s="16">
        <v>1800.0</v>
      </c>
      <c r="F17" s="16">
        <v>2200.0</v>
      </c>
      <c r="G17" s="16">
        <v>2600.0</v>
      </c>
      <c r="H17" s="16">
        <v>3000.0</v>
      </c>
      <c r="I17" s="16">
        <v>4096.0</v>
      </c>
      <c r="J17" s="16">
        <v>6144.0</v>
      </c>
      <c r="K17" s="16">
        <v>8192.0</v>
      </c>
      <c r="L17" s="16">
        <v>10240.0</v>
      </c>
    </row>
    <row r="18">
      <c r="A18" s="21" t="s">
        <v>12</v>
      </c>
      <c r="B18" s="35">
        <v>2.7152808E7</v>
      </c>
      <c r="C18" s="55">
        <v>1.25823898E8</v>
      </c>
      <c r="D18" s="55">
        <v>3.46256651E8</v>
      </c>
      <c r="E18" s="55">
        <v>7.45605458E8</v>
      </c>
      <c r="F18" s="55">
        <v>2.074327832E9</v>
      </c>
      <c r="G18" s="55">
        <v>4.413142062E9</v>
      </c>
      <c r="H18" s="55">
        <v>6.780788375E9</v>
      </c>
      <c r="I18" s="55">
        <v>1.7541272134E10</v>
      </c>
      <c r="J18" s="55">
        <v>5.9079529001E10</v>
      </c>
      <c r="K18" s="55">
        <v>1.40045444316E11</v>
      </c>
      <c r="L18" s="55">
        <v>2.73187631256E11</v>
      </c>
    </row>
    <row r="19">
      <c r="A19" s="24"/>
      <c r="B19" s="35">
        <v>2.7155388E7</v>
      </c>
      <c r="C19" s="55">
        <v>1.25835673E8</v>
      </c>
      <c r="D19" s="55">
        <v>3.46067051E8</v>
      </c>
      <c r="E19" s="55">
        <v>7.44702812E8</v>
      </c>
      <c r="F19" s="55">
        <v>2.074070672E9</v>
      </c>
      <c r="G19" s="55">
        <v>4.41316019E9</v>
      </c>
      <c r="H19" s="39">
        <v>6.781056943E9</v>
      </c>
      <c r="I19" s="55">
        <v>1.7527854151E10</v>
      </c>
      <c r="J19" s="55">
        <v>5.9160862147E10</v>
      </c>
      <c r="K19" s="55">
        <v>1.39943133965E11</v>
      </c>
      <c r="L19" s="55">
        <v>2.73617842525E11</v>
      </c>
    </row>
    <row r="20">
      <c r="A20" s="24"/>
      <c r="B20" s="35">
        <v>2.7155718E7</v>
      </c>
      <c r="C20" s="77">
        <v>1.2583984E8</v>
      </c>
      <c r="D20" s="55">
        <v>3.46065554E8</v>
      </c>
      <c r="E20" s="55">
        <v>7.44702703E8</v>
      </c>
      <c r="F20" s="55">
        <v>2.074728264E9</v>
      </c>
      <c r="G20" s="55">
        <v>4.413189957E9</v>
      </c>
      <c r="H20" s="55">
        <v>6.780766913E9</v>
      </c>
      <c r="I20" s="55">
        <v>1.7529834539E10</v>
      </c>
      <c r="J20" s="55">
        <v>5.9078844448E10</v>
      </c>
      <c r="K20" s="55">
        <v>1.40177308623E11</v>
      </c>
      <c r="L20" s="55">
        <v>2.73643443511E11</v>
      </c>
    </row>
    <row r="21">
      <c r="A21" s="24"/>
      <c r="B21" s="35">
        <v>2.7156417E7</v>
      </c>
      <c r="C21" s="55">
        <v>1.25834655E8</v>
      </c>
      <c r="D21" s="55">
        <v>3.4606961E8</v>
      </c>
      <c r="E21" s="55">
        <v>7.44689991E8</v>
      </c>
      <c r="F21" s="55">
        <v>2.074647839E9</v>
      </c>
      <c r="G21" s="55">
        <v>4.413213705E9</v>
      </c>
      <c r="H21" s="55">
        <v>6.780677746E9</v>
      </c>
      <c r="I21" s="55">
        <v>1.7531516207E10</v>
      </c>
      <c r="J21" s="55">
        <v>5.90844617E10</v>
      </c>
      <c r="K21" s="55">
        <v>1.39955010791E11</v>
      </c>
      <c r="L21" s="55">
        <v>2.73218140987E11</v>
      </c>
    </row>
    <row r="22">
      <c r="A22" s="26"/>
      <c r="B22" s="35">
        <v>2.7155713E7</v>
      </c>
      <c r="C22" s="55">
        <v>1.25833517E8</v>
      </c>
      <c r="D22" s="55">
        <v>3.46068673E8</v>
      </c>
      <c r="E22" s="55">
        <v>7.44689479E8</v>
      </c>
      <c r="F22" s="55">
        <v>2.074573583E9</v>
      </c>
      <c r="G22" s="55">
        <v>4.413168105E9</v>
      </c>
      <c r="H22" s="55">
        <v>6.780689588E9</v>
      </c>
      <c r="I22" s="55">
        <v>1.7529248336E10</v>
      </c>
      <c r="J22" s="55">
        <v>5.9084461752E10</v>
      </c>
      <c r="K22" s="55">
        <v>1.40180832057E11</v>
      </c>
      <c r="L22" s="55">
        <v>2.73605250172E11</v>
      </c>
    </row>
    <row r="23">
      <c r="A23" s="27" t="s">
        <v>10</v>
      </c>
      <c r="B23" s="78">
        <f t="shared" ref="B23:L23" si="3">AVERAGE(B$18:B$22)</f>
        <v>27155208.8</v>
      </c>
      <c r="C23" s="28">
        <f t="shared" si="3"/>
        <v>125833516.6</v>
      </c>
      <c r="D23" s="28">
        <f t="shared" si="3"/>
        <v>346105507.8</v>
      </c>
      <c r="E23" s="28">
        <f t="shared" si="3"/>
        <v>744878088.6</v>
      </c>
      <c r="F23" s="28">
        <f t="shared" si="3"/>
        <v>2074469638</v>
      </c>
      <c r="G23" s="28">
        <f t="shared" si="3"/>
        <v>4413174804</v>
      </c>
      <c r="H23" s="28">
        <f t="shared" si="3"/>
        <v>6780795913</v>
      </c>
      <c r="I23" s="28">
        <f t="shared" si="3"/>
        <v>17531945073</v>
      </c>
      <c r="J23" s="28">
        <f t="shared" si="3"/>
        <v>59097631810</v>
      </c>
      <c r="K23" s="28">
        <f t="shared" si="3"/>
        <v>140060345950</v>
      </c>
      <c r="L23" s="28">
        <f t="shared" si="3"/>
        <v>273454461690</v>
      </c>
    </row>
    <row r="24">
      <c r="A24" s="30" t="s">
        <v>13</v>
      </c>
      <c r="B24" s="31">
        <f t="shared" ref="B24:L24" si="4">STDEV(B$18:B$22)</f>
        <v>1393.664486</v>
      </c>
      <c r="C24" s="31">
        <f t="shared" si="4"/>
        <v>5883.214878</v>
      </c>
      <c r="D24" s="31">
        <f t="shared" si="4"/>
        <v>84505.84749</v>
      </c>
      <c r="E24" s="31">
        <f t="shared" si="4"/>
        <v>406664.0283</v>
      </c>
      <c r="F24" s="31">
        <f t="shared" si="4"/>
        <v>268668.1867</v>
      </c>
      <c r="G24" s="31">
        <f t="shared" si="4"/>
        <v>27719.061</v>
      </c>
      <c r="H24" s="31">
        <f t="shared" si="4"/>
        <v>153543.9089</v>
      </c>
      <c r="I24" s="31">
        <f t="shared" si="4"/>
        <v>5376810.857</v>
      </c>
      <c r="J24" s="31">
        <f t="shared" si="4"/>
        <v>35445925.04</v>
      </c>
      <c r="K24" s="31">
        <f t="shared" si="4"/>
        <v>115383461.4</v>
      </c>
      <c r="L24" s="31">
        <f t="shared" si="4"/>
        <v>230320726</v>
      </c>
    </row>
    <row r="25">
      <c r="B25" s="2"/>
    </row>
    <row r="26">
      <c r="B26" s="2"/>
    </row>
    <row r="27">
      <c r="A27" s="32" t="s">
        <v>18</v>
      </c>
      <c r="B27" s="2"/>
    </row>
    <row r="28">
      <c r="B28" s="8" t="s">
        <v>3</v>
      </c>
      <c r="C28" s="9"/>
      <c r="D28" s="9"/>
      <c r="E28" s="9"/>
      <c r="F28" s="9"/>
      <c r="G28" s="9"/>
      <c r="H28" s="9"/>
      <c r="I28" s="9"/>
      <c r="J28" s="9"/>
      <c r="K28" s="9"/>
      <c r="L28" s="10"/>
    </row>
    <row r="29">
      <c r="A29" s="14" t="s">
        <v>11</v>
      </c>
      <c r="B29" s="15">
        <v>600.0</v>
      </c>
      <c r="C29" s="16">
        <v>1000.0</v>
      </c>
      <c r="D29" s="16">
        <v>1400.0</v>
      </c>
      <c r="E29" s="16">
        <v>1800.0</v>
      </c>
      <c r="F29" s="16">
        <v>2200.0</v>
      </c>
      <c r="G29" s="16">
        <v>2600.0</v>
      </c>
      <c r="H29" s="16">
        <v>3000.0</v>
      </c>
      <c r="I29" s="16">
        <v>4096.0</v>
      </c>
      <c r="J29" s="16">
        <v>6144.0</v>
      </c>
      <c r="K29" s="16">
        <v>8192.0</v>
      </c>
      <c r="L29" s="16">
        <v>10240.0</v>
      </c>
    </row>
    <row r="30">
      <c r="A30" s="79" t="s">
        <v>23</v>
      </c>
      <c r="B30" s="35">
        <v>5.6848711E7</v>
      </c>
      <c r="C30" s="55">
        <v>2.62240303E8</v>
      </c>
      <c r="D30" s="55">
        <v>7.01466356E8</v>
      </c>
      <c r="E30" s="55">
        <v>1.445735675E9</v>
      </c>
      <c r="F30" s="55">
        <v>2.550101289E9</v>
      </c>
      <c r="G30" s="55">
        <v>4.206390454E9</v>
      </c>
      <c r="H30" s="55">
        <v>6.402686594E9</v>
      </c>
      <c r="I30" s="55">
        <v>1.628496323E10</v>
      </c>
      <c r="J30" s="55">
        <v>5.2905852276E10</v>
      </c>
      <c r="K30" s="55">
        <v>1.29330981218E11</v>
      </c>
      <c r="L30" s="55">
        <v>2.61067645194E11</v>
      </c>
    </row>
    <row r="31">
      <c r="A31" s="24"/>
      <c r="B31" s="18">
        <v>5.8292064E7</v>
      </c>
      <c r="C31" s="55">
        <v>2.6172844E8</v>
      </c>
      <c r="D31" s="55">
        <v>7.01541987E8</v>
      </c>
      <c r="E31" s="55">
        <v>1.462379796E9</v>
      </c>
      <c r="F31" s="55">
        <v>2.542583009E9</v>
      </c>
      <c r="G31" s="55">
        <v>4.208178558E9</v>
      </c>
      <c r="H31" s="39">
        <v>6.263928221E9</v>
      </c>
      <c r="I31" s="55">
        <v>1.5864232367E10</v>
      </c>
      <c r="J31" s="55">
        <v>5.4930880509E10</v>
      </c>
      <c r="K31" s="55">
        <v>1.267254073E11</v>
      </c>
      <c r="L31" s="55">
        <v>2.70429561314E11</v>
      </c>
    </row>
    <row r="32">
      <c r="A32" s="24"/>
      <c r="B32" s="18">
        <v>5.821875E7</v>
      </c>
      <c r="C32" s="55">
        <v>2.62098197E8</v>
      </c>
      <c r="D32" s="55">
        <v>7.04130227E8</v>
      </c>
      <c r="E32" s="55">
        <v>1.454181013E9</v>
      </c>
      <c r="F32" s="55">
        <v>2.580323499E9</v>
      </c>
      <c r="G32" s="55">
        <v>4.149567728E9</v>
      </c>
      <c r="H32" s="55">
        <v>6.416940146E9</v>
      </c>
      <c r="I32" s="55">
        <v>1.5865028794E10</v>
      </c>
      <c r="J32" s="55">
        <v>5.296390919E10</v>
      </c>
      <c r="K32" s="55">
        <v>1.30612044102E11</v>
      </c>
      <c r="L32" s="55">
        <v>2.61561721048E11</v>
      </c>
    </row>
    <row r="33">
      <c r="A33" s="24"/>
      <c r="B33" s="18">
        <v>5.8192335E7</v>
      </c>
      <c r="C33" s="55">
        <v>2.62127281E8</v>
      </c>
      <c r="D33" s="55">
        <v>6.96317271E8</v>
      </c>
      <c r="E33" s="55">
        <v>1.460106981E9</v>
      </c>
      <c r="F33" s="55">
        <v>2.074647839E9</v>
      </c>
      <c r="G33" s="55">
        <v>4.166144026E9</v>
      </c>
      <c r="H33" s="55">
        <v>6.37964976E9</v>
      </c>
      <c r="I33" s="55">
        <v>1.5871551055E10</v>
      </c>
      <c r="J33" s="55">
        <v>5.2870345131E10</v>
      </c>
      <c r="K33" s="55">
        <v>1.27327610134E11</v>
      </c>
      <c r="L33" s="55">
        <v>2.52507175617E11</v>
      </c>
    </row>
    <row r="34">
      <c r="A34" s="26"/>
      <c r="B34" s="18">
        <v>5.8294203E7</v>
      </c>
      <c r="C34" s="55">
        <v>2.62084448E8</v>
      </c>
      <c r="D34" s="55">
        <v>7.02839256E8</v>
      </c>
      <c r="E34" s="55">
        <v>1.456537818E9</v>
      </c>
      <c r="F34" s="55">
        <v>2.588136606E9</v>
      </c>
      <c r="G34" s="55">
        <v>4.147143782E9</v>
      </c>
      <c r="H34" s="55">
        <v>6.381882884E9</v>
      </c>
      <c r="I34" s="55">
        <v>1.5851657155E10</v>
      </c>
      <c r="J34" s="55">
        <v>5.2870344158E10</v>
      </c>
      <c r="K34" s="55">
        <v>1.30978610619E11</v>
      </c>
      <c r="L34" s="55">
        <v>2.61493548179E11</v>
      </c>
    </row>
    <row r="35">
      <c r="A35" s="27" t="s">
        <v>10</v>
      </c>
      <c r="B35" s="28">
        <f t="shared" ref="B35:L35" si="5">AVERAGE(B$30:B$34)</f>
        <v>57969212.6</v>
      </c>
      <c r="C35" s="28">
        <f t="shared" si="5"/>
        <v>262055733.8</v>
      </c>
      <c r="D35" s="28">
        <f t="shared" si="5"/>
        <v>701259019.4</v>
      </c>
      <c r="E35" s="28">
        <f t="shared" si="5"/>
        <v>1455788257</v>
      </c>
      <c r="F35" s="28">
        <f t="shared" si="5"/>
        <v>2467158448</v>
      </c>
      <c r="G35" s="28">
        <f t="shared" si="5"/>
        <v>4175484910</v>
      </c>
      <c r="H35" s="28">
        <f t="shared" si="5"/>
        <v>6369017521</v>
      </c>
      <c r="I35" s="28">
        <f t="shared" si="5"/>
        <v>15947486520</v>
      </c>
      <c r="J35" s="28">
        <f t="shared" si="5"/>
        <v>53308266253</v>
      </c>
      <c r="K35" s="28">
        <f t="shared" si="5"/>
        <v>128994930675</v>
      </c>
      <c r="L35" s="28">
        <f t="shared" si="5"/>
        <v>261411930270</v>
      </c>
    </row>
    <row r="36">
      <c r="A36" s="30" t="s">
        <v>13</v>
      </c>
      <c r="B36" s="31">
        <f t="shared" ref="B36:L36" si="6">STDEV(B$30:B$34)</f>
        <v>627978.531</v>
      </c>
      <c r="C36" s="31">
        <f t="shared" si="6"/>
        <v>192959.6147</v>
      </c>
      <c r="D36" s="31">
        <f t="shared" si="6"/>
        <v>2970055.436</v>
      </c>
      <c r="E36" s="31">
        <f t="shared" si="6"/>
        <v>6447853.193</v>
      </c>
      <c r="F36" s="31">
        <f t="shared" si="6"/>
        <v>220269721.6</v>
      </c>
      <c r="G36" s="31">
        <f t="shared" si="6"/>
        <v>29942441.63</v>
      </c>
      <c r="H36" s="31">
        <f t="shared" si="6"/>
        <v>60729950.41</v>
      </c>
      <c r="I36" s="31">
        <f t="shared" si="6"/>
        <v>188792559.7</v>
      </c>
      <c r="J36" s="31">
        <f t="shared" si="6"/>
        <v>907874783.5</v>
      </c>
      <c r="K36" s="31">
        <f t="shared" si="6"/>
        <v>1910082856</v>
      </c>
      <c r="L36" s="31">
        <f t="shared" si="6"/>
        <v>6339557478</v>
      </c>
    </row>
    <row r="39">
      <c r="A39" s="7" t="s">
        <v>19</v>
      </c>
      <c r="B39" s="2"/>
    </row>
    <row r="40">
      <c r="B40" s="8" t="s">
        <v>3</v>
      </c>
      <c r="C40" s="9"/>
      <c r="D40" s="9"/>
      <c r="E40" s="9"/>
      <c r="F40" s="9"/>
      <c r="G40" s="9"/>
      <c r="H40" s="9"/>
      <c r="I40" s="9"/>
      <c r="J40" s="9"/>
      <c r="K40" s="9"/>
      <c r="L40" s="10"/>
    </row>
    <row r="41">
      <c r="A41" s="14" t="s">
        <v>11</v>
      </c>
      <c r="B41" s="15">
        <v>600.0</v>
      </c>
      <c r="C41" s="16">
        <v>1000.0</v>
      </c>
      <c r="D41" s="16">
        <v>1400.0</v>
      </c>
      <c r="E41" s="16">
        <v>1800.0</v>
      </c>
      <c r="F41" s="16">
        <v>2200.0</v>
      </c>
      <c r="G41" s="16">
        <v>2600.0</v>
      </c>
      <c r="H41" s="16">
        <v>3000.0</v>
      </c>
      <c r="I41" s="16">
        <v>4096.0</v>
      </c>
      <c r="J41" s="16">
        <v>6144.0</v>
      </c>
      <c r="K41" s="16">
        <v>8192.0</v>
      </c>
      <c r="L41" s="16">
        <v>10240.0</v>
      </c>
    </row>
    <row r="42">
      <c r="A42" s="21" t="s">
        <v>12</v>
      </c>
      <c r="B42" s="18">
        <v>0.161</v>
      </c>
      <c r="C42" s="55">
        <v>0.413</v>
      </c>
      <c r="D42" s="55">
        <v>1.148</v>
      </c>
      <c r="E42" s="55">
        <v>2.292</v>
      </c>
      <c r="F42" s="55">
        <v>4.133</v>
      </c>
      <c r="G42" s="55">
        <v>11.181</v>
      </c>
      <c r="H42" s="55">
        <v>10.441</v>
      </c>
      <c r="I42" s="55">
        <v>26.805</v>
      </c>
      <c r="J42" s="55">
        <v>100.794</v>
      </c>
      <c r="K42" s="55">
        <v>310.783</v>
      </c>
      <c r="L42" s="55">
        <v>505.557</v>
      </c>
    </row>
    <row r="43">
      <c r="A43" s="24"/>
      <c r="B43" s="18">
        <v>0.247</v>
      </c>
      <c r="C43" s="55">
        <v>0.445</v>
      </c>
      <c r="D43" s="55">
        <v>1.102</v>
      </c>
      <c r="E43" s="55">
        <v>2.254</v>
      </c>
      <c r="F43" s="55">
        <v>4.167</v>
      </c>
      <c r="G43" s="55">
        <v>10.95</v>
      </c>
      <c r="H43" s="55">
        <v>10.359</v>
      </c>
      <c r="I43" s="55">
        <v>30.529</v>
      </c>
      <c r="J43" s="55">
        <v>98.618</v>
      </c>
      <c r="K43" s="55">
        <v>399.559</v>
      </c>
      <c r="L43" s="55">
        <v>709.709</v>
      </c>
    </row>
    <row r="44">
      <c r="A44" s="24"/>
      <c r="B44" s="18">
        <v>0.12</v>
      </c>
      <c r="C44" s="55">
        <v>0.395</v>
      </c>
      <c r="D44" s="55">
        <v>1.112</v>
      </c>
      <c r="E44" s="55">
        <v>2.306</v>
      </c>
      <c r="F44" s="55">
        <v>4.117</v>
      </c>
      <c r="G44" s="55">
        <v>10.524</v>
      </c>
      <c r="H44" s="55">
        <v>10.346</v>
      </c>
      <c r="I44" s="55">
        <v>29.959</v>
      </c>
      <c r="J44" s="55">
        <v>99.428</v>
      </c>
      <c r="K44" s="55">
        <v>400.715</v>
      </c>
      <c r="L44" s="55">
        <v>711.871</v>
      </c>
    </row>
    <row r="45">
      <c r="A45" s="24"/>
      <c r="B45" s="18">
        <v>0.119</v>
      </c>
      <c r="C45" s="55">
        <v>0.423</v>
      </c>
      <c r="D45" s="55">
        <v>1.101</v>
      </c>
      <c r="E45" s="55">
        <v>2.296</v>
      </c>
      <c r="F45" s="55">
        <v>4.13</v>
      </c>
      <c r="G45" s="55">
        <v>8.01</v>
      </c>
      <c r="H45" s="55">
        <v>11.315</v>
      </c>
      <c r="I45" s="55">
        <v>28.338</v>
      </c>
      <c r="J45" s="55">
        <v>99.326</v>
      </c>
      <c r="K45" s="55">
        <v>379.767</v>
      </c>
      <c r="L45" s="55">
        <v>703.344</v>
      </c>
    </row>
    <row r="46">
      <c r="A46" s="26"/>
      <c r="B46" s="18">
        <v>0.12</v>
      </c>
      <c r="C46" s="55">
        <v>0.429</v>
      </c>
      <c r="D46" s="55">
        <v>1.091</v>
      </c>
      <c r="E46" s="55">
        <v>2.307</v>
      </c>
      <c r="F46" s="55">
        <v>4.122</v>
      </c>
      <c r="G46" s="55">
        <v>6.79</v>
      </c>
      <c r="H46" s="55">
        <v>10.291</v>
      </c>
      <c r="I46" s="55">
        <v>29.934</v>
      </c>
      <c r="J46" s="55">
        <v>100.214</v>
      </c>
      <c r="K46" s="55">
        <v>410.19</v>
      </c>
      <c r="L46" s="55">
        <v>698.354</v>
      </c>
    </row>
    <row r="47">
      <c r="A47" s="27" t="s">
        <v>10</v>
      </c>
      <c r="B47" s="28">
        <f t="shared" ref="B47:L47" si="7">AVERAGE(B$42:B$46)</f>
        <v>0.1534</v>
      </c>
      <c r="C47" s="28">
        <f t="shared" si="7"/>
        <v>0.421</v>
      </c>
      <c r="D47" s="28">
        <f t="shared" si="7"/>
        <v>1.1108</v>
      </c>
      <c r="E47" s="28">
        <f t="shared" si="7"/>
        <v>2.291</v>
      </c>
      <c r="F47" s="28">
        <f t="shared" si="7"/>
        <v>4.1338</v>
      </c>
      <c r="G47" s="28">
        <f t="shared" si="7"/>
        <v>9.491</v>
      </c>
      <c r="H47" s="28">
        <f t="shared" si="7"/>
        <v>10.5504</v>
      </c>
      <c r="I47" s="28">
        <f t="shared" si="7"/>
        <v>29.113</v>
      </c>
      <c r="J47" s="28">
        <f t="shared" si="7"/>
        <v>99.676</v>
      </c>
      <c r="K47" s="28">
        <f t="shared" si="7"/>
        <v>380.2028</v>
      </c>
      <c r="L47" s="28">
        <f t="shared" si="7"/>
        <v>665.767</v>
      </c>
    </row>
    <row r="48">
      <c r="A48" s="30" t="s">
        <v>13</v>
      </c>
      <c r="B48" s="31">
        <f t="shared" ref="B48:L48" si="8">STDEV(B$42:B$46)</f>
        <v>0.0553018987</v>
      </c>
      <c r="C48" s="31">
        <f t="shared" si="8"/>
        <v>0.01860107524</v>
      </c>
      <c r="D48" s="31">
        <f t="shared" si="8"/>
        <v>0.02208393081</v>
      </c>
      <c r="E48" s="31">
        <f t="shared" si="8"/>
        <v>0.02165640783</v>
      </c>
      <c r="F48" s="31">
        <f t="shared" si="8"/>
        <v>0.01961377067</v>
      </c>
      <c r="G48" s="31">
        <f t="shared" si="8"/>
        <v>1.971080414</v>
      </c>
      <c r="H48" s="31">
        <f t="shared" si="8"/>
        <v>0.4307792938</v>
      </c>
      <c r="I48" s="31">
        <f t="shared" si="8"/>
        <v>1.526622252</v>
      </c>
      <c r="J48" s="31">
        <f t="shared" si="8"/>
        <v>0.8430207589</v>
      </c>
      <c r="K48" s="31">
        <f t="shared" si="8"/>
        <v>40.35450268</v>
      </c>
      <c r="L48" s="31">
        <f t="shared" si="8"/>
        <v>89.71854014</v>
      </c>
    </row>
  </sheetData>
  <mergeCells count="10">
    <mergeCell ref="A30:A34"/>
    <mergeCell ref="B40:L40"/>
    <mergeCell ref="A42:A46"/>
    <mergeCell ref="O2:Q2"/>
    <mergeCell ref="O3:Q3"/>
    <mergeCell ref="B4:L4"/>
    <mergeCell ref="A6:A10"/>
    <mergeCell ref="B16:L16"/>
    <mergeCell ref="A18:A22"/>
    <mergeCell ref="B28:L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5.25"/>
    <col customWidth="1" min="3" max="3" width="17.13"/>
    <col customWidth="1" min="4" max="4" width="17.5"/>
    <col customWidth="1" min="5" max="5" width="16.5"/>
    <col customWidth="1" min="6" max="6" width="15.63"/>
    <col customWidth="1" min="7" max="7" width="16.13"/>
    <col customWidth="1" min="8" max="8" width="15.88"/>
    <col customWidth="1" min="9" max="9" width="21.13"/>
    <col customWidth="1" min="10" max="10" width="22.25"/>
    <col customWidth="1" min="11" max="11" width="17.63"/>
    <col customWidth="1" min="12" max="12" width="17.5"/>
    <col customWidth="1" min="13" max="13" width="18.63"/>
    <col customWidth="1" min="15" max="15" width="16.88"/>
    <col customWidth="1" min="16" max="16" width="15.75"/>
    <col customWidth="1" min="17" max="17" width="17.25"/>
    <col customWidth="1" min="18" max="18" width="19.0"/>
  </cols>
  <sheetData>
    <row r="1">
      <c r="A1" s="71" t="s">
        <v>24</v>
      </c>
      <c r="B1" s="2"/>
    </row>
    <row r="2">
      <c r="A2" s="7" t="s">
        <v>2</v>
      </c>
      <c r="B2" s="2"/>
    </row>
    <row r="5">
      <c r="A5" s="39" t="s">
        <v>25</v>
      </c>
      <c r="B5" s="80">
        <v>128.0</v>
      </c>
      <c r="C5" s="9"/>
      <c r="D5" s="9"/>
      <c r="E5" s="10"/>
      <c r="F5" s="81">
        <v>256.0</v>
      </c>
      <c r="G5" s="82"/>
      <c r="H5" s="82"/>
      <c r="I5" s="83"/>
      <c r="J5" s="81">
        <v>512.0</v>
      </c>
      <c r="K5" s="82"/>
      <c r="L5" s="82"/>
      <c r="M5" s="83"/>
    </row>
    <row r="6">
      <c r="A6" s="84" t="s">
        <v>3</v>
      </c>
      <c r="B6" s="34">
        <v>4096.0</v>
      </c>
      <c r="C6" s="15">
        <v>6144.0</v>
      </c>
      <c r="D6" s="15">
        <v>8192.0</v>
      </c>
      <c r="E6" s="15">
        <v>10240.0</v>
      </c>
      <c r="F6" s="34">
        <v>4096.0</v>
      </c>
      <c r="G6" s="15">
        <v>6144.0</v>
      </c>
      <c r="H6" s="15">
        <v>8192.0</v>
      </c>
      <c r="I6" s="15">
        <v>10240.0</v>
      </c>
      <c r="J6" s="34">
        <v>4096.0</v>
      </c>
      <c r="K6" s="15">
        <v>6144.0</v>
      </c>
      <c r="L6" s="15">
        <v>8192.0</v>
      </c>
      <c r="M6" s="15">
        <v>10240.0</v>
      </c>
      <c r="O6" s="61" t="s">
        <v>26</v>
      </c>
      <c r="P6" s="9"/>
      <c r="Q6" s="9"/>
      <c r="R6" s="10"/>
    </row>
    <row r="7">
      <c r="A7" s="85"/>
      <c r="B7" s="86">
        <v>37.382</v>
      </c>
      <c r="C7" s="86">
        <v>129.041</v>
      </c>
      <c r="D7" s="86">
        <v>318.67</v>
      </c>
      <c r="E7" s="86">
        <v>611.731</v>
      </c>
      <c r="F7" s="86">
        <v>37.97</v>
      </c>
      <c r="G7" s="86">
        <v>114.841</v>
      </c>
      <c r="H7" s="86">
        <v>341.386</v>
      </c>
      <c r="I7" s="86">
        <v>556.528</v>
      </c>
      <c r="J7" s="86">
        <v>40.993</v>
      </c>
      <c r="K7" s="86">
        <v>108.912</v>
      </c>
      <c r="L7" s="86">
        <v>339.496</v>
      </c>
      <c r="M7" s="86">
        <v>514.97</v>
      </c>
      <c r="O7" s="43"/>
      <c r="P7" s="44" t="s">
        <v>27</v>
      </c>
      <c r="Q7" s="9"/>
      <c r="R7" s="10"/>
    </row>
    <row r="8">
      <c r="A8" s="45"/>
      <c r="B8" s="87">
        <v>37.365</v>
      </c>
      <c r="C8" s="87">
        <v>129.76</v>
      </c>
      <c r="D8" s="87">
        <v>297.583</v>
      </c>
      <c r="E8" s="87">
        <v>623.788</v>
      </c>
      <c r="F8" s="87">
        <v>32.52</v>
      </c>
      <c r="G8" s="87">
        <v>115.559</v>
      </c>
      <c r="H8" s="87">
        <v>371.958</v>
      </c>
      <c r="I8" s="87">
        <v>552.843</v>
      </c>
      <c r="J8" s="87">
        <v>40.107</v>
      </c>
      <c r="K8" s="87">
        <v>108.777</v>
      </c>
      <c r="L8" s="87">
        <v>334.06</v>
      </c>
      <c r="M8" s="87">
        <v>518.439</v>
      </c>
      <c r="O8" s="88" t="s">
        <v>28</v>
      </c>
      <c r="P8" s="89">
        <v>128.0</v>
      </c>
      <c r="Q8" s="89">
        <v>256.0</v>
      </c>
      <c r="R8" s="89">
        <v>512.0</v>
      </c>
    </row>
    <row r="9">
      <c r="A9" s="45"/>
      <c r="B9" s="87">
        <v>38.12</v>
      </c>
      <c r="C9" s="87">
        <v>129.363</v>
      </c>
      <c r="D9" s="87">
        <v>283.049</v>
      </c>
      <c r="E9" s="87">
        <v>622.46</v>
      </c>
      <c r="F9" s="87">
        <v>32.94</v>
      </c>
      <c r="G9" s="87">
        <v>116.119</v>
      </c>
      <c r="H9" s="87">
        <v>325.686</v>
      </c>
      <c r="I9" s="87">
        <v>554.576</v>
      </c>
      <c r="J9" s="87">
        <v>40.491</v>
      </c>
      <c r="K9" s="87">
        <v>108.031</v>
      </c>
      <c r="L9" s="87">
        <v>337.128</v>
      </c>
      <c r="M9" s="87">
        <v>516.106</v>
      </c>
      <c r="O9" s="90">
        <v>4096.0</v>
      </c>
      <c r="P9" s="28">
        <f>AVERAGE(B$7:B$11)</f>
        <v>38.0136</v>
      </c>
      <c r="Q9" s="28">
        <f>AVERAGE(F$7:F$11)</f>
        <v>33.8714</v>
      </c>
      <c r="R9" s="28">
        <f>AVERAGE(J$7:J$11)</f>
        <v>40.4106</v>
      </c>
    </row>
    <row r="10">
      <c r="A10" s="45"/>
      <c r="B10" s="87">
        <v>39.13</v>
      </c>
      <c r="C10" s="87">
        <v>125.9</v>
      </c>
      <c r="D10" s="87">
        <v>313.369</v>
      </c>
      <c r="E10" s="87">
        <v>610.191</v>
      </c>
      <c r="F10" s="87">
        <v>32.729</v>
      </c>
      <c r="G10" s="87">
        <v>112.466</v>
      </c>
      <c r="H10" s="87">
        <v>375.71</v>
      </c>
      <c r="I10" s="87">
        <v>552.808</v>
      </c>
      <c r="J10" s="87">
        <v>40.831</v>
      </c>
      <c r="K10" s="87">
        <v>107.469</v>
      </c>
      <c r="L10" s="87">
        <v>337.48</v>
      </c>
      <c r="M10" s="87">
        <v>514.301</v>
      </c>
      <c r="O10" s="90">
        <v>6144.0</v>
      </c>
      <c r="P10" s="28">
        <f>AVERAGE(C$7:C$11)</f>
        <v>128.7636</v>
      </c>
      <c r="Q10" s="28">
        <f>AVERAGE(G$7:G$11)</f>
        <v>114.9544</v>
      </c>
      <c r="R10" s="28">
        <f>AVERAGE(K$7:K$11)</f>
        <v>108.6198</v>
      </c>
    </row>
    <row r="11">
      <c r="A11" s="50"/>
      <c r="B11" s="91">
        <v>38.071</v>
      </c>
      <c r="C11" s="91">
        <v>129.754</v>
      </c>
      <c r="D11" s="91">
        <v>302.365</v>
      </c>
      <c r="E11" s="91">
        <v>612.393</v>
      </c>
      <c r="F11" s="91">
        <v>33.198</v>
      </c>
      <c r="G11" s="91">
        <v>115.787</v>
      </c>
      <c r="H11" s="91">
        <v>390.398</v>
      </c>
      <c r="I11" s="91">
        <v>551.722</v>
      </c>
      <c r="J11" s="91">
        <v>39.631</v>
      </c>
      <c r="K11" s="91">
        <v>109.91</v>
      </c>
      <c r="L11" s="91">
        <v>336.012</v>
      </c>
      <c r="M11" s="91">
        <v>508.934</v>
      </c>
      <c r="O11" s="90">
        <v>8192.0</v>
      </c>
      <c r="P11" s="28">
        <f>AVERAGE(D$7:D$11)</f>
        <v>303.0072</v>
      </c>
      <c r="Q11" s="28">
        <f>AVERAGE(H$7:H$11)</f>
        <v>361.0276</v>
      </c>
      <c r="R11" s="28">
        <f>AVERAGE(L$7:L$11)</f>
        <v>336.8352</v>
      </c>
    </row>
    <row r="12">
      <c r="A12" s="27" t="s">
        <v>10</v>
      </c>
      <c r="B12" s="53">
        <f t="shared" ref="B12:M12" si="1">AVERAGE(B$7:B$11)</f>
        <v>38.0136</v>
      </c>
      <c r="C12" s="53">
        <f t="shared" si="1"/>
        <v>128.7636</v>
      </c>
      <c r="D12" s="53">
        <f t="shared" si="1"/>
        <v>303.0072</v>
      </c>
      <c r="E12" s="53">
        <f t="shared" si="1"/>
        <v>616.1126</v>
      </c>
      <c r="F12" s="53">
        <f t="shared" si="1"/>
        <v>33.8714</v>
      </c>
      <c r="G12" s="53">
        <f t="shared" si="1"/>
        <v>114.9544</v>
      </c>
      <c r="H12" s="53">
        <f t="shared" si="1"/>
        <v>361.0276</v>
      </c>
      <c r="I12" s="53">
        <f t="shared" si="1"/>
        <v>553.6954</v>
      </c>
      <c r="J12" s="53">
        <f t="shared" si="1"/>
        <v>40.4106</v>
      </c>
      <c r="K12" s="28">
        <f t="shared" si="1"/>
        <v>108.6198</v>
      </c>
      <c r="L12" s="28">
        <f t="shared" si="1"/>
        <v>336.8352</v>
      </c>
      <c r="M12" s="28">
        <f t="shared" si="1"/>
        <v>514.55</v>
      </c>
      <c r="O12" s="90">
        <v>10240.0</v>
      </c>
      <c r="P12" s="28">
        <f>AVERAGE(E$7:E$11)</f>
        <v>616.1126</v>
      </c>
      <c r="Q12" s="28">
        <f>AVERAGE(I$7:I$11)</f>
        <v>553.6954</v>
      </c>
      <c r="R12" s="28">
        <f>AVERAGE(M$7:M$11)</f>
        <v>514.55</v>
      </c>
    </row>
    <row r="13">
      <c r="A13" s="30" t="s">
        <v>13</v>
      </c>
      <c r="B13" s="31">
        <f t="shared" ref="B13:M13" si="2">STDEV(B$7:B$11)</f>
        <v>0.7212082224</v>
      </c>
      <c r="C13" s="31">
        <f t="shared" si="2"/>
        <v>1.628660585</v>
      </c>
      <c r="D13" s="31">
        <f t="shared" si="2"/>
        <v>13.97188531</v>
      </c>
      <c r="E13" s="31">
        <f t="shared" si="2"/>
        <v>6.467233589</v>
      </c>
      <c r="F13" s="31">
        <f t="shared" si="2"/>
        <v>2.304932494</v>
      </c>
      <c r="G13" s="31">
        <f t="shared" si="2"/>
        <v>1.467996185</v>
      </c>
      <c r="H13" s="31">
        <f t="shared" si="2"/>
        <v>26.61056205</v>
      </c>
      <c r="I13" s="31">
        <f t="shared" si="2"/>
        <v>1.884638639</v>
      </c>
      <c r="J13" s="31">
        <f t="shared" si="2"/>
        <v>0.5527972504</v>
      </c>
      <c r="K13" s="31">
        <f t="shared" si="2"/>
        <v>0.9281345269</v>
      </c>
      <c r="L13" s="31">
        <f t="shared" si="2"/>
        <v>1.997545294</v>
      </c>
      <c r="M13" s="31">
        <f t="shared" si="2"/>
        <v>3.511527944</v>
      </c>
    </row>
    <row r="14">
      <c r="B14" s="2"/>
    </row>
    <row r="16">
      <c r="A16" s="32" t="s">
        <v>14</v>
      </c>
    </row>
    <row r="17">
      <c r="A17" s="39" t="s">
        <v>25</v>
      </c>
      <c r="B17" s="80">
        <v>128.0</v>
      </c>
      <c r="C17" s="9"/>
      <c r="D17" s="9"/>
      <c r="E17" s="10"/>
      <c r="F17" s="81">
        <v>256.0</v>
      </c>
      <c r="G17" s="82"/>
      <c r="H17" s="82"/>
      <c r="I17" s="83"/>
      <c r="J17" s="81">
        <v>512.0</v>
      </c>
      <c r="K17" s="82"/>
      <c r="L17" s="82"/>
      <c r="M17" s="83"/>
    </row>
    <row r="18">
      <c r="A18" s="84" t="s">
        <v>3</v>
      </c>
      <c r="B18" s="34">
        <v>4096.0</v>
      </c>
      <c r="C18" s="15">
        <v>6144.0</v>
      </c>
      <c r="D18" s="15">
        <v>8192.0</v>
      </c>
      <c r="E18" s="15">
        <v>10240.0</v>
      </c>
      <c r="F18" s="34">
        <v>4096.0</v>
      </c>
      <c r="G18" s="15">
        <v>6144.0</v>
      </c>
      <c r="H18" s="15">
        <v>8192.0</v>
      </c>
      <c r="I18" s="15">
        <v>10240.0</v>
      </c>
      <c r="J18" s="34">
        <v>4096.0</v>
      </c>
      <c r="K18" s="15">
        <v>6144.0</v>
      </c>
      <c r="L18" s="15">
        <v>8192.0</v>
      </c>
      <c r="M18" s="15">
        <v>10240.0</v>
      </c>
    </row>
    <row r="19">
      <c r="A19" s="85"/>
      <c r="B19" s="38">
        <v>9.891634791E9</v>
      </c>
      <c r="C19" s="38">
        <v>3.3347980801E10</v>
      </c>
      <c r="D19" s="38">
        <v>7.9132148245E10</v>
      </c>
      <c r="E19" s="38">
        <v>1.5434047591E11</v>
      </c>
      <c r="F19" s="38">
        <v>9.135964021E9</v>
      </c>
      <c r="G19" s="38">
        <v>3.0827107336E10</v>
      </c>
      <c r="H19" s="38">
        <v>7.3186561243E10</v>
      </c>
      <c r="I19" s="38">
        <v>1.42638656874E11</v>
      </c>
      <c r="J19" s="38">
        <v>8.760172904E9</v>
      </c>
      <c r="K19" s="38">
        <v>2.9602844831E10</v>
      </c>
      <c r="L19" s="38">
        <v>7.0229043128E10</v>
      </c>
      <c r="M19" s="38">
        <v>1.36859186649E11</v>
      </c>
    </row>
    <row r="20">
      <c r="A20" s="45"/>
      <c r="B20" s="46">
        <v>9.89171957E9</v>
      </c>
      <c r="C20" s="46">
        <v>3.3360535251E10</v>
      </c>
      <c r="D20" s="46">
        <v>7.9113499734E10</v>
      </c>
      <c r="E20" s="46">
        <v>1.54289846805E11</v>
      </c>
      <c r="F20" s="46">
        <v>9.135964021E9</v>
      </c>
      <c r="G20" s="46">
        <v>3.0829288487E10</v>
      </c>
      <c r="H20" s="46">
        <v>7.3299415715E10</v>
      </c>
      <c r="I20" s="46">
        <v>1.42697269058E11</v>
      </c>
      <c r="J20" s="46">
        <v>8.760580281E9</v>
      </c>
      <c r="K20" s="38">
        <v>2.9601533275E10</v>
      </c>
      <c r="L20" s="46">
        <v>7.0199390153E10</v>
      </c>
      <c r="M20" s="46">
        <v>1.36836671695E11</v>
      </c>
    </row>
    <row r="21">
      <c r="A21" s="45"/>
      <c r="B21" s="46">
        <v>9.8922989E9</v>
      </c>
      <c r="C21" s="46">
        <v>3.334980992E10</v>
      </c>
      <c r="D21" s="46">
        <v>7.9127805969E10</v>
      </c>
      <c r="E21" s="46">
        <v>1.54345909198E11</v>
      </c>
      <c r="F21" s="46">
        <v>9.136669669E9</v>
      </c>
      <c r="G21" s="46">
        <v>3.0829477748E10</v>
      </c>
      <c r="H21" s="46">
        <v>7.3153563588E10</v>
      </c>
      <c r="I21" s="46">
        <v>1.4264740599E11</v>
      </c>
      <c r="J21" s="46">
        <v>8.758351748E9</v>
      </c>
      <c r="K21" s="46">
        <v>2.9613457763E10</v>
      </c>
      <c r="L21" s="46">
        <v>7.0222239076E10</v>
      </c>
      <c r="M21" s="46">
        <v>1.36865212769E11</v>
      </c>
    </row>
    <row r="22">
      <c r="A22" s="45"/>
      <c r="B22" s="46">
        <v>9.891866107E9</v>
      </c>
      <c r="C22" s="46">
        <v>3.336776964E10</v>
      </c>
      <c r="D22" s="46">
        <v>7.9147219904E10</v>
      </c>
      <c r="E22" s="46">
        <v>1.54341738261E11</v>
      </c>
      <c r="F22" s="46">
        <v>9.135764187E9</v>
      </c>
      <c r="G22" s="46">
        <v>3.0829643561E10</v>
      </c>
      <c r="H22" s="46">
        <v>7.3260137209E10</v>
      </c>
      <c r="I22" s="46">
        <v>1.4264659706E11</v>
      </c>
      <c r="J22" s="46">
        <v>8.76007825E9</v>
      </c>
      <c r="K22" s="46">
        <v>2.9598837593E10</v>
      </c>
      <c r="L22" s="46">
        <v>7.0226486354E10</v>
      </c>
      <c r="M22" s="46">
        <v>1.36851059768E11</v>
      </c>
    </row>
    <row r="23">
      <c r="A23" s="50"/>
      <c r="B23" s="51">
        <v>9.891531084E9</v>
      </c>
      <c r="C23" s="51">
        <v>3.3358693218E10</v>
      </c>
      <c r="D23" s="51">
        <v>7.9120635766E10</v>
      </c>
      <c r="E23" s="51">
        <v>1.54328855174E11</v>
      </c>
      <c r="F23" s="51">
        <v>9.137271478E9</v>
      </c>
      <c r="G23" s="51">
        <v>3.0830542578E10</v>
      </c>
      <c r="H23" s="51">
        <v>7.3367008708E10</v>
      </c>
      <c r="I23" s="51">
        <v>1.42677390909E11</v>
      </c>
      <c r="J23" s="51">
        <v>8.760213469E9</v>
      </c>
      <c r="K23" s="51">
        <v>2.960611184E10</v>
      </c>
      <c r="L23" s="51">
        <v>7.0226189997E10</v>
      </c>
      <c r="M23" s="51">
        <v>1.36891139691E11</v>
      </c>
    </row>
    <row r="24">
      <c r="A24" s="27" t="s">
        <v>10</v>
      </c>
      <c r="B24" s="53">
        <f t="shared" ref="B24:M24" si="3">AVERAGE(B$19:B$23)</f>
        <v>9891810090</v>
      </c>
      <c r="C24" s="53">
        <f t="shared" si="3"/>
        <v>33356957766</v>
      </c>
      <c r="D24" s="53">
        <f t="shared" si="3"/>
        <v>79128261924</v>
      </c>
      <c r="E24" s="53">
        <f t="shared" si="3"/>
        <v>154329365070</v>
      </c>
      <c r="F24" s="53">
        <f t="shared" si="3"/>
        <v>9136326675</v>
      </c>
      <c r="G24" s="53">
        <f t="shared" si="3"/>
        <v>30829211942</v>
      </c>
      <c r="H24" s="53">
        <f t="shared" si="3"/>
        <v>73253337293</v>
      </c>
      <c r="I24" s="53">
        <f t="shared" si="3"/>
        <v>142661463978</v>
      </c>
      <c r="J24" s="53">
        <f t="shared" si="3"/>
        <v>8759879330</v>
      </c>
      <c r="K24" s="53">
        <f t="shared" si="3"/>
        <v>29604557060</v>
      </c>
      <c r="L24" s="53">
        <f t="shared" si="3"/>
        <v>70220669742</v>
      </c>
      <c r="M24" s="53">
        <f t="shared" si="3"/>
        <v>136860654114</v>
      </c>
    </row>
    <row r="25">
      <c r="A25" s="30" t="s">
        <v>13</v>
      </c>
      <c r="B25" s="31">
        <f t="shared" ref="B25:M25" si="4">STDEV(B$19:B$23)</f>
        <v>299516.7267</v>
      </c>
      <c r="C25" s="31">
        <f t="shared" si="4"/>
        <v>8129951.03</v>
      </c>
      <c r="D25" s="31">
        <f t="shared" si="4"/>
        <v>12755360.94</v>
      </c>
      <c r="E25" s="31">
        <f t="shared" si="4"/>
        <v>22979382.36</v>
      </c>
      <c r="F25" s="31">
        <f t="shared" si="4"/>
        <v>630421.722</v>
      </c>
      <c r="G25" s="31">
        <f t="shared" si="4"/>
        <v>1271098.492</v>
      </c>
      <c r="H25" s="31">
        <f t="shared" si="4"/>
        <v>85884345.9</v>
      </c>
      <c r="I25" s="31">
        <f t="shared" si="4"/>
        <v>24872108.65</v>
      </c>
      <c r="J25" s="31">
        <f t="shared" si="4"/>
        <v>874963.2567</v>
      </c>
      <c r="K25" s="31">
        <f t="shared" si="4"/>
        <v>5621991.671</v>
      </c>
      <c r="L25" s="31">
        <f t="shared" si="4"/>
        <v>12141905.75</v>
      </c>
      <c r="M25" s="31">
        <f t="shared" si="4"/>
        <v>20121587.23</v>
      </c>
    </row>
    <row r="26">
      <c r="B26" s="2"/>
    </row>
    <row r="28">
      <c r="A28" s="32" t="s">
        <v>18</v>
      </c>
    </row>
    <row r="29">
      <c r="A29" s="39" t="s">
        <v>25</v>
      </c>
      <c r="B29" s="80">
        <v>128.0</v>
      </c>
      <c r="C29" s="9"/>
      <c r="D29" s="9"/>
      <c r="E29" s="10"/>
      <c r="F29" s="81">
        <v>256.0</v>
      </c>
      <c r="G29" s="82"/>
      <c r="H29" s="82"/>
      <c r="I29" s="83"/>
      <c r="J29" s="81">
        <v>512.0</v>
      </c>
      <c r="K29" s="82"/>
      <c r="L29" s="82"/>
      <c r="M29" s="83"/>
    </row>
    <row r="30">
      <c r="A30" s="84" t="s">
        <v>3</v>
      </c>
      <c r="B30" s="34">
        <v>4096.0</v>
      </c>
      <c r="C30" s="15">
        <v>6144.0</v>
      </c>
      <c r="D30" s="15">
        <v>8192.0</v>
      </c>
      <c r="E30" s="15">
        <v>10240.0</v>
      </c>
      <c r="F30" s="34">
        <v>4096.0</v>
      </c>
      <c r="G30" s="15">
        <v>6144.0</v>
      </c>
      <c r="H30" s="15">
        <v>8192.0</v>
      </c>
      <c r="I30" s="15">
        <v>10240.0</v>
      </c>
      <c r="J30" s="34">
        <v>4096.0</v>
      </c>
      <c r="K30" s="15">
        <v>6144.0</v>
      </c>
      <c r="L30" s="15">
        <v>8192.0</v>
      </c>
      <c r="M30" s="15">
        <v>10240.0</v>
      </c>
    </row>
    <row r="31">
      <c r="A31" s="85"/>
      <c r="B31" s="38">
        <v>3.3178337141E10</v>
      </c>
      <c r="C31" s="38">
        <v>1.10973228809E11</v>
      </c>
      <c r="D31" s="38">
        <v>2.63691840342E11</v>
      </c>
      <c r="E31" s="38">
        <v>5.16993084838E11</v>
      </c>
      <c r="F31" s="38">
        <v>2.3114316916E10</v>
      </c>
      <c r="G31" s="38">
        <v>7.7187232539E10</v>
      </c>
      <c r="H31" s="38">
        <v>1.72273585218E11</v>
      </c>
      <c r="I31" s="38">
        <v>3.54405353372E11</v>
      </c>
      <c r="J31" s="86">
        <v>1.9125263881E10</v>
      </c>
      <c r="K31" s="86">
        <v>6.6759535985E10</v>
      </c>
      <c r="L31" s="86">
        <v>1.3474517745E11</v>
      </c>
      <c r="M31" s="86">
        <v>3.06895815987E11</v>
      </c>
    </row>
    <row r="32">
      <c r="A32" s="45"/>
      <c r="B32" s="46">
        <v>3.318046862E10</v>
      </c>
      <c r="C32" s="92">
        <v>1.1099583079E11</v>
      </c>
      <c r="D32" s="46">
        <v>2.68186604112E11</v>
      </c>
      <c r="E32" s="46">
        <v>5.18153588731E11</v>
      </c>
      <c r="F32" s="46">
        <v>2.3114316916E10</v>
      </c>
      <c r="G32" s="46">
        <v>7.719326026E10</v>
      </c>
      <c r="H32" s="46">
        <v>1.62189541297E11</v>
      </c>
      <c r="I32" s="46">
        <v>3.55446996321E11</v>
      </c>
      <c r="J32" s="87">
        <v>1.9113951658E10</v>
      </c>
      <c r="K32" s="87">
        <v>6.6724425856E10</v>
      </c>
      <c r="L32" s="87">
        <v>1.36857388329E11</v>
      </c>
      <c r="M32" s="87">
        <v>3.04680609571E11</v>
      </c>
    </row>
    <row r="33">
      <c r="A33" s="45"/>
      <c r="B33" s="46">
        <v>3.3156334817E10</v>
      </c>
      <c r="C33" s="46">
        <v>1.11196194966E11</v>
      </c>
      <c r="D33" s="46">
        <v>2.63273658028E11</v>
      </c>
      <c r="E33" s="92">
        <v>5.10767892654E11</v>
      </c>
      <c r="F33" s="46">
        <v>2.3336959037E10</v>
      </c>
      <c r="G33" s="46">
        <v>7.7112524656E10</v>
      </c>
      <c r="H33" s="46">
        <v>1.75636562821E11</v>
      </c>
      <c r="I33" s="46">
        <v>3.53031938635E11</v>
      </c>
      <c r="J33" s="87">
        <v>1.888016477E10</v>
      </c>
      <c r="K33" s="87">
        <v>6.6284421801E10</v>
      </c>
      <c r="L33" s="87">
        <v>1.3506987263E11</v>
      </c>
      <c r="M33" s="87">
        <v>3.10458230534E11</v>
      </c>
    </row>
    <row r="34">
      <c r="A34" s="45"/>
      <c r="B34" s="46">
        <v>3.3129073353E10</v>
      </c>
      <c r="C34" s="46">
        <v>1.11607548203E11</v>
      </c>
      <c r="D34" s="46">
        <v>2.61627476851E11</v>
      </c>
      <c r="E34" s="46">
        <v>5.12226710438E11</v>
      </c>
      <c r="F34" s="92">
        <v>2.3084038379E10</v>
      </c>
      <c r="G34" s="46">
        <v>7.7537475974E10</v>
      </c>
      <c r="H34" s="46">
        <v>1.64982960491E11</v>
      </c>
      <c r="I34" s="46">
        <v>3.5508863147E11</v>
      </c>
      <c r="J34" s="87">
        <v>1.9323166369E10</v>
      </c>
      <c r="K34" s="87">
        <v>6.6222854033E10</v>
      </c>
      <c r="L34" s="87">
        <v>1.34851767629E11</v>
      </c>
      <c r="M34" s="87">
        <v>3.04305678833E11</v>
      </c>
    </row>
    <row r="35">
      <c r="A35" s="50"/>
      <c r="B35" s="51">
        <v>3.3498282153E10</v>
      </c>
      <c r="C35" s="51">
        <v>1.10963468138E11</v>
      </c>
      <c r="D35" s="51">
        <v>2.6778701551E11</v>
      </c>
      <c r="E35" s="51">
        <v>5.12689604776E11</v>
      </c>
      <c r="F35" s="51">
        <v>2.3085189947E10</v>
      </c>
      <c r="G35" s="51">
        <v>7.6688468388E10</v>
      </c>
      <c r="H35" s="51">
        <v>1.59894591011E11</v>
      </c>
      <c r="I35" s="51">
        <v>3.49591800468E11</v>
      </c>
      <c r="J35" s="91">
        <v>1.9265335148E10</v>
      </c>
      <c r="K35" s="91">
        <v>6.6606773716E10</v>
      </c>
      <c r="L35" s="91">
        <v>1.36968009115E11</v>
      </c>
      <c r="M35" s="91">
        <v>3.07277525417E11</v>
      </c>
    </row>
    <row r="36">
      <c r="A36" s="27" t="s">
        <v>10</v>
      </c>
      <c r="B36" s="93">
        <f t="shared" ref="B36:M36" si="5">AVERAGE(B$31:B$35)</f>
        <v>33228499217</v>
      </c>
      <c r="C36" s="53">
        <f t="shared" si="5"/>
        <v>111147254181</v>
      </c>
      <c r="D36" s="53">
        <f t="shared" si="5"/>
        <v>264913318969</v>
      </c>
      <c r="E36" s="53">
        <f t="shared" si="5"/>
        <v>514166176287</v>
      </c>
      <c r="F36" s="53">
        <f t="shared" si="5"/>
        <v>23146964239</v>
      </c>
      <c r="G36" s="53">
        <f t="shared" si="5"/>
        <v>77143792363</v>
      </c>
      <c r="H36" s="53">
        <f t="shared" si="5"/>
        <v>166995448168</v>
      </c>
      <c r="I36" s="53">
        <f t="shared" si="5"/>
        <v>353512944053</v>
      </c>
      <c r="J36" s="53">
        <f t="shared" si="5"/>
        <v>19141576365</v>
      </c>
      <c r="K36" s="53">
        <f t="shared" si="5"/>
        <v>66519602278</v>
      </c>
      <c r="L36" s="53">
        <f t="shared" si="5"/>
        <v>135698443031</v>
      </c>
      <c r="M36" s="53">
        <f t="shared" si="5"/>
        <v>306723572068</v>
      </c>
    </row>
    <row r="37">
      <c r="A37" s="30" t="s">
        <v>13</v>
      </c>
      <c r="B37" s="31">
        <f t="shared" ref="B37:M37" si="6">STDEV(B$31:B$35)</f>
        <v>152232722.9</v>
      </c>
      <c r="C37" s="31">
        <f t="shared" si="6"/>
        <v>274434404.8</v>
      </c>
      <c r="D37" s="31">
        <f t="shared" si="6"/>
        <v>2913322154</v>
      </c>
      <c r="E37" s="31">
        <f t="shared" si="6"/>
        <v>3216402991</v>
      </c>
      <c r="F37" s="31">
        <f t="shared" si="6"/>
        <v>107244400.4</v>
      </c>
      <c r="G37" s="31">
        <f t="shared" si="6"/>
        <v>303157755.6</v>
      </c>
      <c r="H37" s="31">
        <f t="shared" si="6"/>
        <v>6710003969</v>
      </c>
      <c r="I37" s="31">
        <f t="shared" si="6"/>
        <v>2378364808</v>
      </c>
      <c r="J37" s="31">
        <f t="shared" si="6"/>
        <v>171505400.4</v>
      </c>
      <c r="K37" s="31">
        <f t="shared" si="6"/>
        <v>250244440.1</v>
      </c>
      <c r="L37" s="31">
        <f t="shared" si="6"/>
        <v>1115305731</v>
      </c>
      <c r="M37" s="31">
        <f t="shared" si="6"/>
        <v>2464959918</v>
      </c>
    </row>
  </sheetData>
  <mergeCells count="17">
    <mergeCell ref="C1:Q4"/>
    <mergeCell ref="B5:E5"/>
    <mergeCell ref="F5:I5"/>
    <mergeCell ref="J5:M5"/>
    <mergeCell ref="O6:R6"/>
    <mergeCell ref="A7:A11"/>
    <mergeCell ref="P7:R7"/>
    <mergeCell ref="A19:A23"/>
    <mergeCell ref="A31:A35"/>
    <mergeCell ref="B14:M16"/>
    <mergeCell ref="B17:E17"/>
    <mergeCell ref="F17:I17"/>
    <mergeCell ref="J17:M17"/>
    <mergeCell ref="B26:M28"/>
    <mergeCell ref="F29:I29"/>
    <mergeCell ref="B29:E29"/>
    <mergeCell ref="J29:M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0"/>
  </cols>
  <sheetData>
    <row r="1">
      <c r="A1" s="94" t="s">
        <v>29</v>
      </c>
    </row>
    <row r="5">
      <c r="A5" s="71" t="s">
        <v>21</v>
      </c>
      <c r="B5" s="2"/>
      <c r="N5" s="71" t="s">
        <v>24</v>
      </c>
      <c r="O5" s="2"/>
    </row>
    <row r="6">
      <c r="A6" s="7" t="s">
        <v>2</v>
      </c>
      <c r="B6" s="2"/>
      <c r="N6" s="7" t="s">
        <v>2</v>
      </c>
      <c r="O6" s="2"/>
    </row>
    <row r="7">
      <c r="B7" s="8" t="s">
        <v>3</v>
      </c>
      <c r="C7" s="9"/>
      <c r="D7" s="9"/>
      <c r="E7" s="9"/>
      <c r="F7" s="9"/>
      <c r="G7" s="9"/>
      <c r="H7" s="9"/>
      <c r="I7" s="9"/>
      <c r="J7" s="9"/>
      <c r="K7" s="9"/>
      <c r="L7" s="10"/>
    </row>
    <row r="8">
      <c r="A8" s="14" t="s">
        <v>11</v>
      </c>
      <c r="B8" s="15">
        <v>600.0</v>
      </c>
      <c r="C8" s="16">
        <v>1000.0</v>
      </c>
      <c r="D8" s="16">
        <v>1400.0</v>
      </c>
      <c r="E8" s="16">
        <v>1800.0</v>
      </c>
      <c r="F8" s="16">
        <v>2200.0</v>
      </c>
      <c r="G8" s="16">
        <v>2600.0</v>
      </c>
      <c r="H8" s="16">
        <v>3000.0</v>
      </c>
      <c r="I8" s="16">
        <v>4096.0</v>
      </c>
      <c r="J8" s="16">
        <v>6144.0</v>
      </c>
      <c r="K8" s="16">
        <v>8192.0</v>
      </c>
      <c r="L8" s="16">
        <v>10240.0</v>
      </c>
    </row>
    <row r="9">
      <c r="A9" s="21" t="s">
        <v>12</v>
      </c>
      <c r="B9" s="19">
        <v>0.1</v>
      </c>
      <c r="C9" s="22">
        <v>0.475</v>
      </c>
      <c r="D9" s="22">
        <v>1.572</v>
      </c>
      <c r="E9" s="19">
        <v>3.37</v>
      </c>
      <c r="F9" s="19">
        <v>6.312</v>
      </c>
      <c r="G9" s="18">
        <v>10.379</v>
      </c>
      <c r="H9" s="75">
        <v>15.968</v>
      </c>
      <c r="I9" s="55">
        <v>41.092</v>
      </c>
      <c r="J9" s="55">
        <v>139.035</v>
      </c>
      <c r="K9" s="55">
        <v>326.065</v>
      </c>
      <c r="L9" s="55">
        <v>644.314</v>
      </c>
      <c r="N9" s="39" t="s">
        <v>25</v>
      </c>
      <c r="O9" s="80">
        <v>128.0</v>
      </c>
      <c r="P9" s="9"/>
      <c r="Q9" s="9"/>
      <c r="R9" s="10"/>
      <c r="S9" s="81">
        <v>256.0</v>
      </c>
      <c r="T9" s="82"/>
      <c r="U9" s="82"/>
      <c r="V9" s="83"/>
      <c r="W9" s="81">
        <v>512.0</v>
      </c>
      <c r="X9" s="82"/>
      <c r="Y9" s="82"/>
      <c r="Z9" s="83"/>
    </row>
    <row r="10">
      <c r="A10" s="24"/>
      <c r="B10" s="19">
        <v>0.104</v>
      </c>
      <c r="C10" s="22">
        <v>0.473</v>
      </c>
      <c r="D10" s="22">
        <v>1.575</v>
      </c>
      <c r="E10" s="19">
        <v>3.413</v>
      </c>
      <c r="F10" s="19">
        <v>6.286</v>
      </c>
      <c r="G10" s="18">
        <v>10.359</v>
      </c>
      <c r="H10" s="75">
        <v>16.042</v>
      </c>
      <c r="I10" s="18">
        <v>42.84</v>
      </c>
      <c r="J10" s="55">
        <v>139.15</v>
      </c>
      <c r="K10" s="55">
        <v>332.495</v>
      </c>
      <c r="L10" s="55">
        <v>648.562</v>
      </c>
      <c r="N10" s="84" t="s">
        <v>3</v>
      </c>
      <c r="O10" s="34">
        <v>4096.0</v>
      </c>
      <c r="P10" s="15">
        <v>6144.0</v>
      </c>
      <c r="Q10" s="15">
        <v>8192.0</v>
      </c>
      <c r="R10" s="15">
        <v>10240.0</v>
      </c>
      <c r="S10" s="34">
        <v>4096.0</v>
      </c>
      <c r="T10" s="15">
        <v>6144.0</v>
      </c>
      <c r="U10" s="15">
        <v>8192.0</v>
      </c>
      <c r="V10" s="15">
        <v>10240.0</v>
      </c>
      <c r="W10" s="34">
        <v>4096.0</v>
      </c>
      <c r="X10" s="15">
        <v>6144.0</v>
      </c>
      <c r="Y10" s="15">
        <v>8192.0</v>
      </c>
      <c r="Z10" s="15">
        <v>10240.0</v>
      </c>
    </row>
    <row r="11">
      <c r="A11" s="24"/>
      <c r="B11" s="19">
        <v>0.101</v>
      </c>
      <c r="C11" s="22">
        <v>0.475</v>
      </c>
      <c r="D11" s="22">
        <v>1.553</v>
      </c>
      <c r="E11" s="19">
        <v>3.405</v>
      </c>
      <c r="F11" s="19">
        <v>6.305</v>
      </c>
      <c r="G11" s="18">
        <v>10.414</v>
      </c>
      <c r="H11" s="75">
        <v>16.383</v>
      </c>
      <c r="I11" s="55">
        <v>49.538</v>
      </c>
      <c r="J11" s="55">
        <v>138.174</v>
      </c>
      <c r="K11" s="55">
        <v>331.083</v>
      </c>
      <c r="L11" s="55">
        <v>643.898</v>
      </c>
      <c r="N11" s="85"/>
      <c r="O11" s="86">
        <v>37.382</v>
      </c>
      <c r="P11" s="86">
        <v>129.041</v>
      </c>
      <c r="Q11" s="86">
        <v>318.67</v>
      </c>
      <c r="R11" s="86">
        <v>611.731</v>
      </c>
      <c r="S11" s="86">
        <v>37.97</v>
      </c>
      <c r="T11" s="86">
        <v>114.841</v>
      </c>
      <c r="U11" s="86">
        <v>341.386</v>
      </c>
      <c r="V11" s="86">
        <v>556.528</v>
      </c>
      <c r="W11" s="86">
        <v>40.993</v>
      </c>
      <c r="X11" s="86">
        <v>108.912</v>
      </c>
      <c r="Y11" s="86">
        <v>339.496</v>
      </c>
      <c r="Z11" s="86">
        <v>514.97</v>
      </c>
    </row>
    <row r="12">
      <c r="A12" s="24"/>
      <c r="B12" s="19">
        <v>0.101</v>
      </c>
      <c r="C12" s="22">
        <v>0.478</v>
      </c>
      <c r="D12" s="19">
        <v>1.55</v>
      </c>
      <c r="E12" s="19">
        <v>3.356</v>
      </c>
      <c r="F12" s="19">
        <v>6.321</v>
      </c>
      <c r="G12" s="18">
        <v>10.544</v>
      </c>
      <c r="H12" s="76">
        <v>16.803</v>
      </c>
      <c r="I12" s="55">
        <v>49.252</v>
      </c>
      <c r="J12" s="55">
        <v>137.867</v>
      </c>
      <c r="K12" s="55">
        <v>335.559</v>
      </c>
      <c r="L12" s="55">
        <v>642.504</v>
      </c>
      <c r="N12" s="45"/>
      <c r="O12" s="87">
        <v>37.365</v>
      </c>
      <c r="P12" s="87">
        <v>129.76</v>
      </c>
      <c r="Q12" s="87">
        <v>297.583</v>
      </c>
      <c r="R12" s="87">
        <v>623.788</v>
      </c>
      <c r="S12" s="87">
        <v>32.52</v>
      </c>
      <c r="T12" s="87">
        <v>115.559</v>
      </c>
      <c r="U12" s="87">
        <v>371.958</v>
      </c>
      <c r="V12" s="87">
        <v>552.843</v>
      </c>
      <c r="W12" s="87">
        <v>40.107</v>
      </c>
      <c r="X12" s="87">
        <v>108.777</v>
      </c>
      <c r="Y12" s="87">
        <v>334.06</v>
      </c>
      <c r="Z12" s="87">
        <v>518.439</v>
      </c>
    </row>
    <row r="13">
      <c r="A13" s="26"/>
      <c r="B13" s="19">
        <v>0.101</v>
      </c>
      <c r="C13" s="19">
        <v>0.48</v>
      </c>
      <c r="D13" s="22">
        <v>1.576</v>
      </c>
      <c r="E13" s="19">
        <v>3.82</v>
      </c>
      <c r="F13" s="19">
        <v>6.293</v>
      </c>
      <c r="G13" s="18">
        <v>10.39</v>
      </c>
      <c r="H13" s="76">
        <v>17.321</v>
      </c>
      <c r="I13" s="55">
        <v>41.041</v>
      </c>
      <c r="J13" s="55">
        <v>137.852</v>
      </c>
      <c r="K13" s="55">
        <v>332.021</v>
      </c>
      <c r="L13" s="55">
        <v>648.379</v>
      </c>
      <c r="N13" s="45"/>
      <c r="O13" s="87">
        <v>38.12</v>
      </c>
      <c r="P13" s="87">
        <v>129.363</v>
      </c>
      <c r="Q13" s="87">
        <v>283.049</v>
      </c>
      <c r="R13" s="87">
        <v>622.46</v>
      </c>
      <c r="S13" s="87">
        <v>32.94</v>
      </c>
      <c r="T13" s="87">
        <v>116.119</v>
      </c>
      <c r="U13" s="87">
        <v>325.686</v>
      </c>
      <c r="V13" s="87">
        <v>554.576</v>
      </c>
      <c r="W13" s="87">
        <v>40.491</v>
      </c>
      <c r="X13" s="87">
        <v>108.031</v>
      </c>
      <c r="Y13" s="87">
        <v>337.128</v>
      </c>
      <c r="Z13" s="87">
        <v>516.106</v>
      </c>
    </row>
    <row r="14">
      <c r="A14" s="27" t="s">
        <v>10</v>
      </c>
      <c r="B14" s="28">
        <f t="shared" ref="B14:L14" si="1">AVERAGE(B$9:B$13)</f>
        <v>0.1014</v>
      </c>
      <c r="C14" s="28">
        <f t="shared" si="1"/>
        <v>0.4762</v>
      </c>
      <c r="D14" s="28">
        <f t="shared" si="1"/>
        <v>1.5652</v>
      </c>
      <c r="E14" s="28">
        <f t="shared" si="1"/>
        <v>3.4728</v>
      </c>
      <c r="F14" s="28">
        <f t="shared" si="1"/>
        <v>6.3034</v>
      </c>
      <c r="G14" s="28">
        <f t="shared" si="1"/>
        <v>10.4172</v>
      </c>
      <c r="H14" s="28">
        <f t="shared" si="1"/>
        <v>16.5034</v>
      </c>
      <c r="I14" s="28">
        <f t="shared" si="1"/>
        <v>44.7526</v>
      </c>
      <c r="J14" s="28">
        <f t="shared" si="1"/>
        <v>138.4156</v>
      </c>
      <c r="K14" s="28">
        <f t="shared" si="1"/>
        <v>331.4446</v>
      </c>
      <c r="L14" s="28">
        <f t="shared" si="1"/>
        <v>645.5314</v>
      </c>
      <c r="N14" s="45"/>
      <c r="O14" s="87">
        <v>39.13</v>
      </c>
      <c r="P14" s="87">
        <v>125.9</v>
      </c>
      <c r="Q14" s="87">
        <v>313.369</v>
      </c>
      <c r="R14" s="87">
        <v>610.191</v>
      </c>
      <c r="S14" s="87">
        <v>32.729</v>
      </c>
      <c r="T14" s="87">
        <v>112.466</v>
      </c>
      <c r="U14" s="87">
        <v>375.71</v>
      </c>
      <c r="V14" s="87">
        <v>552.808</v>
      </c>
      <c r="W14" s="87">
        <v>40.831</v>
      </c>
      <c r="X14" s="87">
        <v>107.469</v>
      </c>
      <c r="Y14" s="87">
        <v>337.48</v>
      </c>
      <c r="Z14" s="87">
        <v>514.301</v>
      </c>
    </row>
    <row r="15">
      <c r="A15" s="30" t="s">
        <v>13</v>
      </c>
      <c r="B15" s="31">
        <f t="shared" ref="B15:L15" si="2">STDEV(B$9:B$13)</f>
        <v>0.001516575089</v>
      </c>
      <c r="C15" s="31">
        <f t="shared" si="2"/>
        <v>0.002774887385</v>
      </c>
      <c r="D15" s="31">
        <f t="shared" si="2"/>
        <v>0.01263724654</v>
      </c>
      <c r="E15" s="31">
        <f t="shared" si="2"/>
        <v>0.1955318388</v>
      </c>
      <c r="F15" s="31">
        <f t="shared" si="2"/>
        <v>0.01411736519</v>
      </c>
      <c r="G15" s="31">
        <f t="shared" si="2"/>
        <v>0.0736118197</v>
      </c>
      <c r="H15" s="31">
        <f t="shared" si="2"/>
        <v>0.5639745562</v>
      </c>
      <c r="I15" s="31">
        <f t="shared" si="2"/>
        <v>4.300542384</v>
      </c>
      <c r="J15" s="31">
        <f t="shared" si="2"/>
        <v>0.6324510258</v>
      </c>
      <c r="K15" s="31">
        <f t="shared" si="2"/>
        <v>3.443643245</v>
      </c>
      <c r="L15" s="31">
        <f t="shared" si="2"/>
        <v>2.766250676</v>
      </c>
      <c r="N15" s="50"/>
      <c r="O15" s="91">
        <v>38.071</v>
      </c>
      <c r="P15" s="91">
        <v>129.754</v>
      </c>
      <c r="Q15" s="91">
        <v>302.365</v>
      </c>
      <c r="R15" s="91">
        <v>612.393</v>
      </c>
      <c r="S15" s="91">
        <v>33.198</v>
      </c>
      <c r="T15" s="91">
        <v>115.787</v>
      </c>
      <c r="U15" s="91">
        <v>390.398</v>
      </c>
      <c r="V15" s="91">
        <v>551.722</v>
      </c>
      <c r="W15" s="91">
        <v>39.631</v>
      </c>
      <c r="X15" s="91">
        <v>109.91</v>
      </c>
      <c r="Y15" s="91">
        <v>336.012</v>
      </c>
      <c r="Z15" s="91">
        <v>508.934</v>
      </c>
    </row>
    <row r="16">
      <c r="N16" s="27" t="s">
        <v>10</v>
      </c>
      <c r="O16" s="53">
        <f t="shared" ref="O16:Z16" si="3">AVERAGE(O$7:O$11)</f>
        <v>1420.460667</v>
      </c>
      <c r="P16" s="53">
        <f t="shared" si="3"/>
        <v>3136.5205</v>
      </c>
      <c r="Q16" s="53">
        <f t="shared" si="3"/>
        <v>4255.335</v>
      </c>
      <c r="R16" s="53">
        <f t="shared" si="3"/>
        <v>5425.8655</v>
      </c>
      <c r="S16" s="53">
        <f t="shared" si="3"/>
        <v>1463.323333</v>
      </c>
      <c r="T16" s="53">
        <f t="shared" si="3"/>
        <v>3129.4205</v>
      </c>
      <c r="U16" s="53">
        <f t="shared" si="3"/>
        <v>4266.693</v>
      </c>
      <c r="V16" s="53">
        <f t="shared" si="3"/>
        <v>5398.264</v>
      </c>
      <c r="W16" s="53">
        <f t="shared" si="3"/>
        <v>1549.664333</v>
      </c>
      <c r="X16" s="28">
        <f t="shared" si="3"/>
        <v>3126.456</v>
      </c>
      <c r="Y16" s="28">
        <f t="shared" si="3"/>
        <v>4265.748</v>
      </c>
      <c r="Z16" s="28">
        <f t="shared" si="3"/>
        <v>5377.485</v>
      </c>
    </row>
    <row r="17">
      <c r="N17" s="30" t="s">
        <v>13</v>
      </c>
      <c r="O17" s="31">
        <f t="shared" ref="O17:Z17" si="4">STDEV(O$7:O$11)</f>
        <v>2317.527982</v>
      </c>
      <c r="P17" s="31">
        <f t="shared" si="4"/>
        <v>4253.218297</v>
      </c>
      <c r="Q17" s="31">
        <f t="shared" si="4"/>
        <v>5567.285034</v>
      </c>
      <c r="R17" s="31">
        <f t="shared" si="4"/>
        <v>6808.214301</v>
      </c>
      <c r="S17" s="31">
        <f t="shared" si="4"/>
        <v>2282.569625</v>
      </c>
      <c r="T17" s="31">
        <f t="shared" si="4"/>
        <v>4263.259214</v>
      </c>
      <c r="U17" s="31">
        <f t="shared" si="4"/>
        <v>5551.222396</v>
      </c>
      <c r="V17" s="31">
        <f t="shared" si="4"/>
        <v>6847.248717</v>
      </c>
      <c r="W17" s="31">
        <f t="shared" si="4"/>
        <v>2217.731024</v>
      </c>
      <c r="X17" s="31">
        <f t="shared" si="4"/>
        <v>4267.45165</v>
      </c>
      <c r="Y17" s="31">
        <f t="shared" si="4"/>
        <v>5552.558828</v>
      </c>
      <c r="Z17" s="31">
        <f t="shared" si="4"/>
        <v>6876.63466</v>
      </c>
    </row>
    <row r="18">
      <c r="A18" s="4" t="s">
        <v>1</v>
      </c>
      <c r="B18" s="5"/>
      <c r="C18" s="6"/>
      <c r="D18" s="6"/>
      <c r="E18" s="6"/>
      <c r="F18" s="6"/>
      <c r="G18" s="6"/>
      <c r="H18" s="6"/>
    </row>
    <row r="19">
      <c r="A19" s="7" t="s">
        <v>2</v>
      </c>
      <c r="B19" s="2"/>
    </row>
    <row r="20">
      <c r="B20" s="8" t="s">
        <v>3</v>
      </c>
      <c r="C20" s="9"/>
      <c r="D20" s="9"/>
      <c r="E20" s="9"/>
      <c r="F20" s="9"/>
      <c r="G20" s="9"/>
      <c r="H20" s="10"/>
    </row>
    <row r="21">
      <c r="A21" s="14" t="s">
        <v>11</v>
      </c>
      <c r="B21" s="15">
        <v>600.0</v>
      </c>
      <c r="C21" s="16">
        <v>1000.0</v>
      </c>
      <c r="D21" s="16">
        <v>1400.0</v>
      </c>
      <c r="E21" s="16">
        <v>1800.0</v>
      </c>
      <c r="F21" s="16">
        <v>2200.0</v>
      </c>
      <c r="G21" s="16">
        <v>2600.0</v>
      </c>
      <c r="H21" s="16">
        <v>3000.0</v>
      </c>
      <c r="O21" s="95" t="s">
        <v>30</v>
      </c>
    </row>
    <row r="22">
      <c r="A22" s="21" t="s">
        <v>12</v>
      </c>
      <c r="B22" s="18">
        <v>0.185</v>
      </c>
      <c r="C22" s="18">
        <v>1.027</v>
      </c>
      <c r="D22" s="18">
        <v>3.344</v>
      </c>
      <c r="E22" s="22">
        <v>18.006</v>
      </c>
      <c r="F22" s="22">
        <v>38.008</v>
      </c>
      <c r="G22" s="22">
        <v>69.898</v>
      </c>
      <c r="H22" s="22">
        <v>119.741</v>
      </c>
      <c r="N22" s="84" t="s">
        <v>28</v>
      </c>
      <c r="O22" s="96" t="s">
        <v>31</v>
      </c>
      <c r="P22" s="96" t="s">
        <v>32</v>
      </c>
    </row>
    <row r="23">
      <c r="A23" s="24"/>
      <c r="B23" s="18">
        <v>0.187</v>
      </c>
      <c r="C23" s="18">
        <v>1.178</v>
      </c>
      <c r="D23" s="18">
        <v>3.269</v>
      </c>
      <c r="E23" s="22">
        <v>18.315</v>
      </c>
      <c r="F23" s="22">
        <v>38.444</v>
      </c>
      <c r="G23" s="22">
        <v>69.726</v>
      </c>
      <c r="H23" s="22">
        <v>119.859</v>
      </c>
      <c r="N23" s="97">
        <v>4096.0</v>
      </c>
      <c r="O23" s="98">
        <v>602.261</v>
      </c>
      <c r="P23" s="99">
        <v>37.432</v>
      </c>
    </row>
    <row r="24">
      <c r="A24" s="24"/>
      <c r="B24" s="18">
        <v>0.187</v>
      </c>
      <c r="C24" s="18">
        <v>1.151</v>
      </c>
      <c r="D24" s="18">
        <v>3.332</v>
      </c>
      <c r="E24" s="22">
        <v>18.087</v>
      </c>
      <c r="F24" s="22">
        <v>38.732</v>
      </c>
      <c r="G24" s="22">
        <v>69.778</v>
      </c>
      <c r="H24" s="22">
        <v>119.352</v>
      </c>
      <c r="N24" s="100">
        <v>6144.0</v>
      </c>
      <c r="O24" s="101">
        <v>737.533</v>
      </c>
      <c r="P24" s="102">
        <v>117.446</v>
      </c>
    </row>
    <row r="25">
      <c r="A25" s="24"/>
      <c r="B25" s="19">
        <v>0.188</v>
      </c>
      <c r="C25" s="18">
        <v>1.135</v>
      </c>
      <c r="D25" s="18">
        <v>3.302</v>
      </c>
      <c r="E25" s="22">
        <v>18.207</v>
      </c>
      <c r="F25" s="22">
        <v>38.652</v>
      </c>
      <c r="G25" s="22">
        <v>69.201</v>
      </c>
      <c r="H25" s="22">
        <v>119.478</v>
      </c>
      <c r="N25" s="100">
        <v>8192.0</v>
      </c>
      <c r="O25" s="101">
        <v>873.579</v>
      </c>
      <c r="P25" s="102">
        <v>333.623</v>
      </c>
    </row>
    <row r="26">
      <c r="A26" s="26"/>
      <c r="B26" s="18">
        <v>0.187</v>
      </c>
      <c r="C26" s="18">
        <v>1.16</v>
      </c>
      <c r="D26" s="18">
        <v>3.348</v>
      </c>
      <c r="E26" s="22">
        <v>18.787</v>
      </c>
      <c r="F26" s="22">
        <v>38.717</v>
      </c>
      <c r="G26" s="22">
        <v>69.359</v>
      </c>
      <c r="H26" s="22">
        <v>119.254</v>
      </c>
      <c r="N26" s="100">
        <v>10240.0</v>
      </c>
      <c r="O26" s="103">
        <v>1010.67</v>
      </c>
      <c r="P26" s="104">
        <v>561.452</v>
      </c>
    </row>
    <row r="27">
      <c r="A27" s="27" t="s">
        <v>10</v>
      </c>
      <c r="B27" s="28">
        <f t="shared" ref="B27:H27" si="5">AVERAGE(B22:B26)</f>
        <v>0.1868</v>
      </c>
      <c r="C27" s="28">
        <f t="shared" si="5"/>
        <v>1.1302</v>
      </c>
      <c r="D27" s="28">
        <f t="shared" si="5"/>
        <v>3.319</v>
      </c>
      <c r="E27" s="28">
        <f t="shared" si="5"/>
        <v>18.2804</v>
      </c>
      <c r="F27" s="28">
        <f t="shared" si="5"/>
        <v>38.5106</v>
      </c>
      <c r="G27" s="28">
        <f t="shared" si="5"/>
        <v>69.5924</v>
      </c>
      <c r="H27" s="29">
        <f t="shared" si="5"/>
        <v>119.5368</v>
      </c>
    </row>
    <row r="28">
      <c r="A28" s="30" t="s">
        <v>13</v>
      </c>
      <c r="B28" s="31">
        <f t="shared" ref="B28:H28" si="6">STDEV(B$8:B$12)</f>
        <v>268.2827651</v>
      </c>
      <c r="C28" s="31">
        <f t="shared" si="6"/>
        <v>447.0010572</v>
      </c>
      <c r="D28" s="31">
        <f t="shared" si="6"/>
        <v>625.4002626</v>
      </c>
      <c r="E28" s="31">
        <f t="shared" si="6"/>
        <v>803.470207</v>
      </c>
      <c r="F28" s="31">
        <f t="shared" si="6"/>
        <v>981.0497813</v>
      </c>
      <c r="G28" s="31">
        <f t="shared" si="6"/>
        <v>1158.093596</v>
      </c>
      <c r="H28" s="31">
        <f t="shared" si="6"/>
        <v>1334.351693</v>
      </c>
    </row>
    <row r="31" ht="20.25" customHeight="1">
      <c r="B31" s="95" t="s">
        <v>30</v>
      </c>
    </row>
    <row r="32">
      <c r="A32" s="84" t="s">
        <v>28</v>
      </c>
      <c r="B32" s="96" t="s">
        <v>33</v>
      </c>
      <c r="C32" s="96" t="s">
        <v>31</v>
      </c>
    </row>
    <row r="33">
      <c r="A33" s="105">
        <v>600.0</v>
      </c>
      <c r="B33" s="106">
        <f>B27</f>
        <v>0.1868</v>
      </c>
      <c r="C33" s="107">
        <f>B14</f>
        <v>0.1014</v>
      </c>
    </row>
    <row r="34">
      <c r="A34" s="108">
        <v>1000.0</v>
      </c>
      <c r="B34" s="109">
        <f>C27</f>
        <v>1.1302</v>
      </c>
      <c r="C34" s="110">
        <f>C14</f>
        <v>0.4762</v>
      </c>
    </row>
    <row r="35">
      <c r="A35" s="108">
        <v>1400.0</v>
      </c>
      <c r="B35" s="109">
        <f>D26</f>
        <v>3.348</v>
      </c>
      <c r="C35" s="110">
        <f>D14</f>
        <v>1.5652</v>
      </c>
    </row>
    <row r="36">
      <c r="A36" s="108">
        <v>1800.0</v>
      </c>
      <c r="B36" s="109">
        <f>E27</f>
        <v>18.2804</v>
      </c>
      <c r="C36" s="110">
        <f>E14</f>
        <v>3.4728</v>
      </c>
    </row>
    <row r="37">
      <c r="A37" s="108">
        <v>2200.0</v>
      </c>
      <c r="B37" s="109">
        <f>F27</f>
        <v>38.5106</v>
      </c>
      <c r="C37" s="110">
        <f>F14</f>
        <v>6.3034</v>
      </c>
    </row>
    <row r="38">
      <c r="A38" s="108">
        <v>2600.0</v>
      </c>
      <c r="B38" s="109">
        <f>G27</f>
        <v>69.5924</v>
      </c>
      <c r="C38" s="110">
        <f>G14</f>
        <v>10.4172</v>
      </c>
    </row>
    <row r="39">
      <c r="A39" s="108">
        <v>3000.0</v>
      </c>
      <c r="B39" s="111">
        <f>H27</f>
        <v>119.5368</v>
      </c>
      <c r="C39" s="112">
        <f>H14</f>
        <v>16.5034</v>
      </c>
    </row>
  </sheetData>
  <mergeCells count="11">
    <mergeCell ref="O9:R9"/>
    <mergeCell ref="S9:V9"/>
    <mergeCell ref="W9:Z9"/>
    <mergeCell ref="N11:N15"/>
    <mergeCell ref="O21:P21"/>
    <mergeCell ref="A1:F2"/>
    <mergeCell ref="B7:L7"/>
    <mergeCell ref="A9:A13"/>
    <mergeCell ref="B20:H20"/>
    <mergeCell ref="A22:A26"/>
    <mergeCell ref="B31:C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3.63"/>
    <col customWidth="1" min="7" max="7" width="13.38"/>
    <col customWidth="1" min="8" max="8" width="15.0"/>
    <col customWidth="1" min="9" max="9" width="16.13"/>
    <col customWidth="1" min="10" max="10" width="14.75"/>
    <col customWidth="1" min="11" max="11" width="16.88"/>
    <col customWidth="1" min="12" max="12" width="15.63"/>
    <col customWidth="1" min="16" max="16" width="11.5"/>
    <col customWidth="1" min="17" max="17" width="15.38"/>
    <col customWidth="1" min="19" max="19" width="15.5"/>
    <col customWidth="1" min="20" max="20" width="17.5"/>
    <col customWidth="1" min="21" max="21" width="14.75"/>
    <col customWidth="1" min="22" max="23" width="18.38"/>
    <col customWidth="1" min="25" max="25" width="15.38"/>
  </cols>
  <sheetData>
    <row r="1">
      <c r="A1" s="113" t="s">
        <v>34</v>
      </c>
      <c r="E1" s="6"/>
      <c r="F1" s="6"/>
      <c r="G1" s="6"/>
      <c r="H1" s="6"/>
      <c r="I1" s="6"/>
      <c r="J1" s="6"/>
      <c r="K1" s="6"/>
      <c r="L1" s="6"/>
      <c r="P1" s="61" t="s">
        <v>35</v>
      </c>
      <c r="Q1" s="9"/>
      <c r="R1" s="9"/>
      <c r="S1" s="9"/>
      <c r="T1" s="9"/>
      <c r="U1" s="10"/>
      <c r="W1" s="114" t="s">
        <v>35</v>
      </c>
      <c r="X1" s="9"/>
      <c r="Y1" s="10"/>
    </row>
    <row r="2">
      <c r="A2" s="115" t="s">
        <v>2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P2" s="116"/>
      <c r="Q2" s="117" t="s">
        <v>36</v>
      </c>
      <c r="R2" s="10"/>
      <c r="S2" s="118"/>
      <c r="T2" s="119" t="s">
        <v>37</v>
      </c>
      <c r="U2" s="10"/>
      <c r="V2" s="120"/>
      <c r="W2" s="118"/>
      <c r="X2" s="121" t="s">
        <v>38</v>
      </c>
      <c r="Y2" s="10"/>
    </row>
    <row r="3">
      <c r="A3" s="6"/>
      <c r="B3" s="122" t="s">
        <v>3</v>
      </c>
      <c r="C3" s="9"/>
      <c r="D3" s="9"/>
      <c r="E3" s="9"/>
      <c r="F3" s="9"/>
      <c r="G3" s="9"/>
      <c r="H3" s="9"/>
      <c r="I3" s="9"/>
      <c r="J3" s="9"/>
      <c r="K3" s="9"/>
      <c r="L3" s="10"/>
      <c r="P3" s="123"/>
      <c r="Q3" s="124" t="s">
        <v>39</v>
      </c>
      <c r="R3" s="124" t="s">
        <v>40</v>
      </c>
      <c r="S3" s="125" t="s">
        <v>3</v>
      </c>
      <c r="T3" s="125" t="s">
        <v>39</v>
      </c>
      <c r="U3" s="125" t="s">
        <v>40</v>
      </c>
      <c r="V3" s="39"/>
      <c r="W3" s="125" t="s">
        <v>3</v>
      </c>
      <c r="X3" s="125" t="s">
        <v>39</v>
      </c>
      <c r="Y3" s="125" t="s">
        <v>40</v>
      </c>
    </row>
    <row r="4">
      <c r="A4" s="126" t="s">
        <v>11</v>
      </c>
      <c r="B4" s="127">
        <v>600.0</v>
      </c>
      <c r="C4" s="128">
        <v>1000.0</v>
      </c>
      <c r="D4" s="128">
        <v>1400.0</v>
      </c>
      <c r="E4" s="128">
        <v>1800.0</v>
      </c>
      <c r="F4" s="128">
        <v>2200.0</v>
      </c>
      <c r="G4" s="128">
        <v>2600.0</v>
      </c>
      <c r="H4" s="128">
        <v>3000.0</v>
      </c>
      <c r="I4" s="128">
        <v>4096.0</v>
      </c>
      <c r="J4" s="128">
        <v>6144.0</v>
      </c>
      <c r="K4" s="128">
        <v>8192.0</v>
      </c>
      <c r="L4" s="128">
        <v>10240.0</v>
      </c>
      <c r="P4" s="127">
        <v>600.0</v>
      </c>
      <c r="Q4" s="129">
        <f>AVERAGE(B$5:B$9)</f>
        <v>0.1215262</v>
      </c>
      <c r="R4" s="130">
        <f>AVERAGE(B$71:B$75)</f>
        <v>0.2587498</v>
      </c>
      <c r="S4" s="127">
        <v>600.0</v>
      </c>
      <c r="T4" s="131">
        <f>AVERAGE(B$17:B$21)</f>
        <v>3439759</v>
      </c>
      <c r="U4" s="131">
        <f>AVERAGE(B$83:B$87)</f>
        <v>7972062</v>
      </c>
      <c r="V4" s="132"/>
      <c r="W4" s="127">
        <v>600.0</v>
      </c>
      <c r="X4" s="43">
        <f t="shared" ref="X4:X14" si="1">$T4/1000000</f>
        <v>3.439759</v>
      </c>
      <c r="Y4" s="43">
        <f t="shared" ref="Y4:Y14" si="2">$U4/1000000</f>
        <v>7.972062</v>
      </c>
    </row>
    <row r="5">
      <c r="A5" s="133" t="s">
        <v>30</v>
      </c>
      <c r="B5" s="134">
        <v>0.111704</v>
      </c>
      <c r="C5" s="135">
        <v>0.52415</v>
      </c>
      <c r="D5" s="135">
        <v>1.42332</v>
      </c>
      <c r="E5" s="135">
        <v>3.04131</v>
      </c>
      <c r="F5" s="135">
        <v>6.8475</v>
      </c>
      <c r="G5" s="135">
        <v>10.4873</v>
      </c>
      <c r="H5" s="135">
        <v>15.3647</v>
      </c>
      <c r="I5" s="135">
        <v>43.7079</v>
      </c>
      <c r="J5" s="136">
        <v>148.373</v>
      </c>
      <c r="K5" s="137">
        <v>329.714</v>
      </c>
      <c r="L5" s="138">
        <v>650.835</v>
      </c>
      <c r="P5" s="128">
        <v>1000.0</v>
      </c>
      <c r="Q5" s="129">
        <f>AVERAGE(C$5:C$9)</f>
        <v>0.5224084</v>
      </c>
      <c r="R5" s="130">
        <f>AVERAGE(C$71:C$75)</f>
        <v>0.9332568</v>
      </c>
      <c r="S5" s="128">
        <v>1000.0</v>
      </c>
      <c r="T5" s="131">
        <f>AVERAGE(C$17:C$21)</f>
        <v>15842792.2</v>
      </c>
      <c r="U5" s="131">
        <f>AVERAGE(C$83:C$87)</f>
        <v>28738640</v>
      </c>
      <c r="V5" s="139"/>
      <c r="W5" s="128">
        <v>1000.0</v>
      </c>
      <c r="X5" s="43">
        <f t="shared" si="1"/>
        <v>15.8427922</v>
      </c>
      <c r="Y5" s="43">
        <f t="shared" si="2"/>
        <v>28.73864</v>
      </c>
    </row>
    <row r="6">
      <c r="A6" s="24"/>
      <c r="B6" s="140">
        <v>0.11702</v>
      </c>
      <c r="C6" s="141">
        <v>0.509201</v>
      </c>
      <c r="D6" s="141">
        <v>1.45111</v>
      </c>
      <c r="E6" s="141">
        <v>3.00476</v>
      </c>
      <c r="F6" s="141">
        <v>6.34817</v>
      </c>
      <c r="G6" s="141">
        <v>10.4634</v>
      </c>
      <c r="H6" s="141">
        <v>17.4455</v>
      </c>
      <c r="I6" s="141">
        <v>44.2831</v>
      </c>
      <c r="J6" s="142">
        <v>145.705</v>
      </c>
      <c r="K6" s="143">
        <v>334.868</v>
      </c>
      <c r="L6" s="144">
        <v>654.783</v>
      </c>
      <c r="P6" s="128">
        <v>1400.0</v>
      </c>
      <c r="Q6" s="129">
        <f>AVERAGE(D$5:D$9)</f>
        <v>1.434762</v>
      </c>
      <c r="R6" s="130">
        <f>AVERAGE(D$71:D$75)</f>
        <v>2.30997</v>
      </c>
      <c r="S6" s="128">
        <v>1400.0</v>
      </c>
      <c r="T6" s="131">
        <f>AVERAGE(D$17:D$21)</f>
        <v>43678008.4</v>
      </c>
      <c r="U6" s="131">
        <f>AVERAGE(D$83:D$87)</f>
        <v>67647941.8</v>
      </c>
      <c r="V6" s="139"/>
      <c r="W6" s="128">
        <v>1400.0</v>
      </c>
      <c r="X6" s="43">
        <f t="shared" si="1"/>
        <v>43.6780084</v>
      </c>
      <c r="Y6" s="43">
        <f t="shared" si="2"/>
        <v>67.6479418</v>
      </c>
    </row>
    <row r="7">
      <c r="A7" s="24"/>
      <c r="B7" s="140">
        <v>0.115543</v>
      </c>
      <c r="C7" s="141">
        <v>0.557685</v>
      </c>
      <c r="D7" s="141">
        <v>1.46371</v>
      </c>
      <c r="E7" s="141">
        <v>3.04792</v>
      </c>
      <c r="F7" s="141">
        <v>6.39935</v>
      </c>
      <c r="G7" s="141">
        <v>10.4642</v>
      </c>
      <c r="H7" s="141">
        <v>17.5256</v>
      </c>
      <c r="I7" s="141">
        <v>45.6895</v>
      </c>
      <c r="J7" s="142">
        <v>151.228</v>
      </c>
      <c r="K7" s="143">
        <v>346.947</v>
      </c>
      <c r="L7" s="144">
        <v>655.035</v>
      </c>
      <c r="P7" s="128">
        <v>1800.0</v>
      </c>
      <c r="Q7" s="129">
        <f>AVERAGE(E$5:E$9)</f>
        <v>3.113232</v>
      </c>
      <c r="R7" s="130">
        <f>AVERAGE(E$71:E$75)</f>
        <v>5.037874</v>
      </c>
      <c r="S7" s="128">
        <v>1800.0</v>
      </c>
      <c r="T7" s="131">
        <f>AVERAGE(E$17:E$21)</f>
        <v>93921490.8</v>
      </c>
      <c r="U7" s="131">
        <f>AVERAGE(E$83:E$87)</f>
        <v>132967803.8</v>
      </c>
      <c r="V7" s="139"/>
      <c r="W7" s="128">
        <v>1800.0</v>
      </c>
      <c r="X7" s="43">
        <f t="shared" si="1"/>
        <v>93.9214908</v>
      </c>
      <c r="Y7" s="43">
        <f t="shared" si="2"/>
        <v>132.9678038</v>
      </c>
    </row>
    <row r="8">
      <c r="A8" s="24"/>
      <c r="B8" s="140">
        <v>0.1192</v>
      </c>
      <c r="C8" s="141">
        <v>0.507746</v>
      </c>
      <c r="D8" s="141">
        <v>1.414</v>
      </c>
      <c r="E8" s="141">
        <v>3.10034</v>
      </c>
      <c r="F8" s="141">
        <v>6.41362</v>
      </c>
      <c r="G8" s="141">
        <v>10.6166</v>
      </c>
      <c r="H8" s="141">
        <v>18.0191</v>
      </c>
      <c r="I8" s="141">
        <v>43.9007</v>
      </c>
      <c r="J8" s="142">
        <v>151.761</v>
      </c>
      <c r="K8" s="143">
        <v>341.466</v>
      </c>
      <c r="L8" s="144">
        <v>653.939</v>
      </c>
      <c r="P8" s="128">
        <v>2200.0</v>
      </c>
      <c r="Q8" s="129">
        <f>AVERAGE(F$5:F$9)</f>
        <v>6.468048</v>
      </c>
      <c r="R8" s="130">
        <f>AVERAGE(F$71:F$75)</f>
        <v>8.609282</v>
      </c>
      <c r="S8" s="128">
        <v>2200.0</v>
      </c>
      <c r="T8" s="131">
        <f>AVERAGE(F$17:F$21)</f>
        <v>259195982</v>
      </c>
      <c r="U8" s="130">
        <f>AVERAGE(F$83:F$87)</f>
        <v>231698353.4</v>
      </c>
      <c r="V8" s="139"/>
      <c r="W8" s="128">
        <v>2200.0</v>
      </c>
      <c r="X8" s="43">
        <f t="shared" si="1"/>
        <v>259.195982</v>
      </c>
      <c r="Y8" s="43">
        <f t="shared" si="2"/>
        <v>231.6983534</v>
      </c>
    </row>
    <row r="9">
      <c r="A9" s="26"/>
      <c r="B9" s="145">
        <v>0.144164</v>
      </c>
      <c r="C9" s="146">
        <v>0.51326</v>
      </c>
      <c r="D9" s="146">
        <v>1.42167</v>
      </c>
      <c r="E9" s="146">
        <v>3.37183</v>
      </c>
      <c r="F9" s="146">
        <v>6.3316</v>
      </c>
      <c r="G9" s="146">
        <v>10.5217</v>
      </c>
      <c r="H9" s="146">
        <v>17.3454</v>
      </c>
      <c r="I9" s="146">
        <v>43.7616</v>
      </c>
      <c r="J9" s="147">
        <v>150.566</v>
      </c>
      <c r="K9" s="148">
        <v>338.144</v>
      </c>
      <c r="L9" s="149">
        <v>695.152</v>
      </c>
      <c r="P9" s="128">
        <v>2600.0</v>
      </c>
      <c r="Q9" s="129">
        <f>AVERAGE(G$5:G$9)</f>
        <v>10.51064</v>
      </c>
      <c r="R9" s="130">
        <f>AVERAGE(G$71:G$75)</f>
        <v>13.94158</v>
      </c>
      <c r="S9" s="128">
        <v>2600.0</v>
      </c>
      <c r="T9" s="131">
        <f>AVERAGE(G$17:G$21)</f>
        <v>550443518.2</v>
      </c>
      <c r="U9" s="130">
        <f>AVERAGE(G$83:G$87)</f>
        <v>363357437.8</v>
      </c>
      <c r="V9" s="139"/>
      <c r="W9" s="128">
        <v>2600.0</v>
      </c>
      <c r="X9" s="43">
        <f t="shared" si="1"/>
        <v>550.4435182</v>
      </c>
      <c r="Y9" s="43">
        <f t="shared" si="2"/>
        <v>363.3574378</v>
      </c>
    </row>
    <row r="10">
      <c r="A10" s="27" t="s">
        <v>10</v>
      </c>
      <c r="B10" s="28">
        <f t="shared" ref="B10:L10" si="3">AVERAGE(B$5:B$9)</f>
        <v>0.1215262</v>
      </c>
      <c r="C10" s="28">
        <f t="shared" si="3"/>
        <v>0.5224084</v>
      </c>
      <c r="D10" s="28">
        <f t="shared" si="3"/>
        <v>1.434762</v>
      </c>
      <c r="E10" s="28">
        <f t="shared" si="3"/>
        <v>3.113232</v>
      </c>
      <c r="F10" s="28">
        <f t="shared" si="3"/>
        <v>6.468048</v>
      </c>
      <c r="G10" s="28">
        <f t="shared" si="3"/>
        <v>10.51064</v>
      </c>
      <c r="H10" s="28">
        <f t="shared" si="3"/>
        <v>17.14006</v>
      </c>
      <c r="I10" s="28">
        <f t="shared" si="3"/>
        <v>44.26856</v>
      </c>
      <c r="J10" s="28">
        <f t="shared" si="3"/>
        <v>149.5266</v>
      </c>
      <c r="K10" s="28">
        <f t="shared" si="3"/>
        <v>338.2278</v>
      </c>
      <c r="L10" s="28">
        <f t="shared" si="3"/>
        <v>661.9488</v>
      </c>
      <c r="P10" s="128">
        <v>3000.0</v>
      </c>
      <c r="Q10" s="129">
        <f>AVERAGE(H$5:H$9)</f>
        <v>17.14006</v>
      </c>
      <c r="R10" s="130">
        <f>AVERAGE(H$71:H$75)</f>
        <v>20.62748</v>
      </c>
      <c r="S10" s="128">
        <v>3000.0</v>
      </c>
      <c r="T10" s="130">
        <f>AVERAGE(H$17:H$21)</f>
        <v>846165769.8</v>
      </c>
      <c r="U10" s="130">
        <f>AVERAGE(H$83:H$87)</f>
        <v>539633037.2</v>
      </c>
      <c r="V10" s="139"/>
      <c r="W10" s="128">
        <v>3000.0</v>
      </c>
      <c r="X10" s="43">
        <f t="shared" si="1"/>
        <v>846.1657698</v>
      </c>
      <c r="Y10" s="43">
        <f t="shared" si="2"/>
        <v>539.6330372</v>
      </c>
    </row>
    <row r="11">
      <c r="A11" s="30" t="s">
        <v>13</v>
      </c>
      <c r="B11" s="31">
        <f t="shared" ref="B11:D11" si="4">STDEV(B$5:B$9)</f>
        <v>0.01294663401</v>
      </c>
      <c r="C11" s="31">
        <f t="shared" si="4"/>
        <v>0.02073997522</v>
      </c>
      <c r="D11" s="31">
        <f t="shared" si="4"/>
        <v>0.02143959118</v>
      </c>
      <c r="E11" s="31">
        <f>STDEV(E5:E9)</f>
        <v>0.1485292357</v>
      </c>
      <c r="F11" s="31">
        <f t="shared" ref="F11:L11" si="5">STDEV(F$5:F$9)</f>
        <v>0.2148571818</v>
      </c>
      <c r="G11" s="31">
        <f t="shared" si="5"/>
        <v>0.06380221783</v>
      </c>
      <c r="H11" s="31">
        <f t="shared" si="5"/>
        <v>1.025757483</v>
      </c>
      <c r="I11" s="31">
        <f t="shared" si="5"/>
        <v>0.8255227059</v>
      </c>
      <c r="J11" s="31">
        <f t="shared" si="5"/>
        <v>2.495149154</v>
      </c>
      <c r="K11" s="31">
        <f t="shared" si="5"/>
        <v>6.524769283</v>
      </c>
      <c r="L11" s="31">
        <f t="shared" si="5"/>
        <v>18.63649147</v>
      </c>
      <c r="P11" s="128">
        <v>4096.0</v>
      </c>
      <c r="Q11" s="129">
        <f>AVERAGE(I$5:I$9)</f>
        <v>44.26856</v>
      </c>
      <c r="R11" s="130">
        <f>AVERAGE(I$71:I$75)</f>
        <v>51.83124</v>
      </c>
      <c r="S11" s="128">
        <v>4096.0</v>
      </c>
      <c r="T11" s="130">
        <f>AVERAGE(I$5:I$21)</f>
        <v>846872286</v>
      </c>
      <c r="U11" s="130">
        <f>AVERAGE(I$83:I$87)</f>
        <v>1229478221</v>
      </c>
      <c r="V11" s="139"/>
      <c r="W11" s="128">
        <v>4096.0</v>
      </c>
      <c r="X11" s="43">
        <f t="shared" si="1"/>
        <v>846.872286</v>
      </c>
      <c r="Y11" s="43">
        <f t="shared" si="2"/>
        <v>1229.478221</v>
      </c>
    </row>
    <row r="12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P12" s="128">
        <v>6144.0</v>
      </c>
      <c r="Q12" s="129">
        <f>AVERAGE(J$5:J$9)</f>
        <v>149.5266</v>
      </c>
      <c r="R12" s="130">
        <f>AVERAGE(J$71:J$75)</f>
        <v>158.3466</v>
      </c>
      <c r="S12" s="128">
        <v>6144.0</v>
      </c>
      <c r="T12" s="130">
        <f>AVERAGE(J$17:J$21)</f>
        <v>7417452983</v>
      </c>
      <c r="U12" s="130">
        <f>AVERAGE(J$83:J$87)</f>
        <v>4062553623</v>
      </c>
      <c r="V12" s="139"/>
      <c r="W12" s="128">
        <v>6144.0</v>
      </c>
      <c r="X12" s="43">
        <f t="shared" si="1"/>
        <v>7417.452983</v>
      </c>
      <c r="Y12" s="43">
        <f t="shared" si="2"/>
        <v>4062.553623</v>
      </c>
    </row>
    <row r="13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P13" s="128">
        <v>8192.0</v>
      </c>
      <c r="Q13" s="129">
        <f>AVERAGE(K$5:K$9)</f>
        <v>338.2278</v>
      </c>
      <c r="R13" s="130">
        <f>AVERAGE(K$71:K$75)</f>
        <v>396.6162</v>
      </c>
      <c r="S13" s="128">
        <v>8192.0</v>
      </c>
      <c r="T13" s="130">
        <f>AVERAGE(K$17:K$21)</f>
        <v>17585959278</v>
      </c>
      <c r="U13" s="130">
        <f>AVERAGE(K$83:K$87)</f>
        <v>9319611605</v>
      </c>
      <c r="V13" s="139"/>
      <c r="W13" s="128">
        <v>8192.0</v>
      </c>
      <c r="X13" s="43">
        <f t="shared" si="1"/>
        <v>17585.95928</v>
      </c>
      <c r="Y13" s="43">
        <f t="shared" si="2"/>
        <v>9319.611605</v>
      </c>
    </row>
    <row r="14">
      <c r="A14" s="150" t="s">
        <v>14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P14" s="128">
        <v>10240.0</v>
      </c>
      <c r="Q14" s="129">
        <f>AVERAGE(L$5:L$9)</f>
        <v>661.9488</v>
      </c>
      <c r="R14" s="130">
        <f>AVERAGE(L$71:L$75)</f>
        <v>701.7766</v>
      </c>
      <c r="S14" s="128">
        <v>10240.0</v>
      </c>
      <c r="T14" s="130">
        <f>AVERAGE(L$17:L$21)</f>
        <v>34343268077</v>
      </c>
      <c r="U14" s="130">
        <f>AVERAGE(L$83:L$87)</f>
        <v>18272759356</v>
      </c>
      <c r="V14" s="139"/>
      <c r="W14" s="128">
        <v>10240.0</v>
      </c>
      <c r="X14" s="43">
        <f t="shared" si="1"/>
        <v>34343.26808</v>
      </c>
      <c r="Y14" s="43">
        <f t="shared" si="2"/>
        <v>18272.75936</v>
      </c>
    </row>
    <row r="15">
      <c r="A15" s="6"/>
      <c r="B15" s="122" t="s">
        <v>3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>
      <c r="A16" s="126" t="s">
        <v>11</v>
      </c>
      <c r="B16" s="127">
        <v>600.0</v>
      </c>
      <c r="C16" s="128">
        <v>1000.0</v>
      </c>
      <c r="D16" s="128">
        <v>1400.0</v>
      </c>
      <c r="E16" s="128">
        <v>1800.0</v>
      </c>
      <c r="F16" s="128">
        <v>2200.0</v>
      </c>
      <c r="G16" s="128">
        <v>2600.0</v>
      </c>
      <c r="H16" s="128">
        <v>3000.0</v>
      </c>
      <c r="I16" s="128">
        <v>4096.0</v>
      </c>
      <c r="J16" s="128">
        <v>6144.0</v>
      </c>
      <c r="K16" s="128">
        <v>8192.0</v>
      </c>
      <c r="L16" s="128">
        <v>10240.0</v>
      </c>
    </row>
    <row r="17">
      <c r="A17" s="133" t="s">
        <v>30</v>
      </c>
      <c r="B17" s="151">
        <v>3439962.0</v>
      </c>
      <c r="C17" s="152">
        <v>1.5841521E7</v>
      </c>
      <c r="D17" s="152">
        <v>4.3704235E7</v>
      </c>
      <c r="E17" s="152">
        <v>9.3979127E7</v>
      </c>
      <c r="F17" s="152">
        <v>2.59233497E8</v>
      </c>
      <c r="G17" s="152">
        <v>5.50465431E8</v>
      </c>
      <c r="H17" s="152">
        <v>8.46158899E8</v>
      </c>
      <c r="I17" s="39">
        <v>2.201570899E9</v>
      </c>
      <c r="J17" s="152">
        <v>7.41231562E9</v>
      </c>
      <c r="K17" s="152">
        <v>1.7593357784E10</v>
      </c>
      <c r="L17" s="152">
        <v>3.4372426201E10</v>
      </c>
    </row>
    <row r="18">
      <c r="A18" s="24"/>
      <c r="B18" s="151">
        <v>3437280.0</v>
      </c>
      <c r="C18" s="152">
        <v>1.5843787E7</v>
      </c>
      <c r="D18" s="152">
        <v>4.3670655E7</v>
      </c>
      <c r="E18" s="152">
        <v>9.3896587E7</v>
      </c>
      <c r="F18" s="152">
        <v>2.59153973E8</v>
      </c>
      <c r="G18" s="152">
        <v>5.50479028E8</v>
      </c>
      <c r="H18" s="152">
        <v>8.46167153E8</v>
      </c>
      <c r="I18" s="39">
        <v>2.201299765E9</v>
      </c>
      <c r="J18" s="152">
        <v>7.410401691E9</v>
      </c>
      <c r="K18" s="152">
        <v>1.7600984581E10</v>
      </c>
      <c r="L18" s="152">
        <v>3.4333742005E10</v>
      </c>
    </row>
    <row r="19">
      <c r="A19" s="24"/>
      <c r="B19" s="151">
        <v>3439849.0</v>
      </c>
      <c r="C19" s="152">
        <v>1.5844222E7</v>
      </c>
      <c r="D19" s="152">
        <v>4.3670185E7</v>
      </c>
      <c r="E19" s="152">
        <v>9.3902823E7</v>
      </c>
      <c r="F19" s="152">
        <v>2.59157067E8</v>
      </c>
      <c r="G19" s="152">
        <v>5.50493569E8</v>
      </c>
      <c r="H19" s="152">
        <v>8.46166327E8</v>
      </c>
      <c r="I19" s="152">
        <v>2.201690536E9</v>
      </c>
      <c r="J19" s="152">
        <v>7.414859658E9</v>
      </c>
      <c r="K19" s="152">
        <v>1.7586805724E10</v>
      </c>
      <c r="L19" s="152">
        <v>3.436635545E10</v>
      </c>
    </row>
    <row r="20">
      <c r="A20" s="24"/>
      <c r="B20" s="151">
        <v>3441535.0</v>
      </c>
      <c r="C20" s="152">
        <v>1.5841479E7</v>
      </c>
      <c r="D20" s="152">
        <v>4.3672759E7</v>
      </c>
      <c r="E20" s="152">
        <v>9.3912525E7</v>
      </c>
      <c r="F20" s="152">
        <v>2.59224726E8</v>
      </c>
      <c r="G20" s="152">
        <v>5.50482249E8</v>
      </c>
      <c r="H20" s="152">
        <v>8.46165727E8</v>
      </c>
      <c r="I20" s="152">
        <v>2.202496627E9</v>
      </c>
      <c r="J20" s="152">
        <v>7.422735156E9</v>
      </c>
      <c r="K20" s="152">
        <v>1.7591286382E10</v>
      </c>
      <c r="L20" s="152">
        <v>3.4329417338E10</v>
      </c>
    </row>
    <row r="21">
      <c r="A21" s="26"/>
      <c r="B21" s="151">
        <v>3440169.0</v>
      </c>
      <c r="C21" s="152">
        <v>1.5842952E7</v>
      </c>
      <c r="D21" s="152">
        <v>4.3672208E7</v>
      </c>
      <c r="E21" s="152">
        <v>9.3916392E7</v>
      </c>
      <c r="F21" s="152">
        <v>2.59210647E8</v>
      </c>
      <c r="G21" s="152">
        <v>5.50297314E8</v>
      </c>
      <c r="H21" s="152">
        <v>8.46170743E8</v>
      </c>
      <c r="I21" s="152">
        <v>2.202277528E9</v>
      </c>
      <c r="J21" s="152">
        <v>7.426952789E9</v>
      </c>
      <c r="K21" s="152">
        <v>1.7557361917E10</v>
      </c>
      <c r="L21" s="152">
        <v>3.4314399392E10</v>
      </c>
    </row>
    <row r="22">
      <c r="A22" s="153" t="s">
        <v>10</v>
      </c>
      <c r="B22" s="154">
        <f t="shared" ref="B22:H22" si="6">AVERAGE(B$17:B$21)</f>
        <v>3439759</v>
      </c>
      <c r="C22" s="154">
        <f t="shared" si="6"/>
        <v>15842792.2</v>
      </c>
      <c r="D22" s="154">
        <f t="shared" si="6"/>
        <v>43678008.4</v>
      </c>
      <c r="E22" s="154">
        <f t="shared" si="6"/>
        <v>93921490.8</v>
      </c>
      <c r="F22" s="154">
        <f t="shared" si="6"/>
        <v>259195982</v>
      </c>
      <c r="G22" s="154">
        <f t="shared" si="6"/>
        <v>550443518.2</v>
      </c>
      <c r="H22" s="155">
        <f t="shared" si="6"/>
        <v>846165769.8</v>
      </c>
      <c r="I22" s="155">
        <f>AVERAGE(I$5:I$21)</f>
        <v>846872286</v>
      </c>
      <c r="J22" s="155">
        <f t="shared" ref="J22:L22" si="7">AVERAGE(J$17:J$21)</f>
        <v>7417452983</v>
      </c>
      <c r="K22" s="155">
        <f t="shared" si="7"/>
        <v>17585959278</v>
      </c>
      <c r="L22" s="155">
        <f t="shared" si="7"/>
        <v>34343268077</v>
      </c>
    </row>
    <row r="23">
      <c r="A23" s="156" t="s">
        <v>13</v>
      </c>
      <c r="B23" s="157">
        <f t="shared" ref="B23:H23" si="8">STDEV(B$17:B$21)</f>
        <v>1542.483873</v>
      </c>
      <c r="C23" s="157">
        <f t="shared" si="8"/>
        <v>1264.904621</v>
      </c>
      <c r="D23" s="157">
        <f t="shared" si="8"/>
        <v>14699.60431</v>
      </c>
      <c r="E23" s="157">
        <f t="shared" si="8"/>
        <v>33154.94267</v>
      </c>
      <c r="F23" s="157">
        <f t="shared" si="8"/>
        <v>37841.07653</v>
      </c>
      <c r="G23" s="157">
        <f t="shared" si="8"/>
        <v>82343.70384</v>
      </c>
      <c r="H23" s="157">
        <f t="shared" si="8"/>
        <v>4305.98876</v>
      </c>
      <c r="I23" s="157">
        <f>STDEV(I$5:I$21)</f>
        <v>1114958493</v>
      </c>
      <c r="J23" s="157">
        <f t="shared" ref="J23:L23" si="9">STDEV(J$17:J$21)</f>
        <v>7088480.402</v>
      </c>
      <c r="K23" s="157">
        <f t="shared" si="9"/>
        <v>16788397.67</v>
      </c>
      <c r="L23" s="157">
        <f t="shared" si="9"/>
        <v>24996064.59</v>
      </c>
    </row>
    <row r="24">
      <c r="A24" s="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>
      <c r="B26" s="2"/>
    </row>
    <row r="27">
      <c r="A27" s="6"/>
      <c r="B27" s="122" t="s">
        <v>3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>
      <c r="A28" s="126" t="s">
        <v>11</v>
      </c>
      <c r="B28" s="158">
        <v>600.0</v>
      </c>
      <c r="C28" s="159">
        <v>1000.0</v>
      </c>
      <c r="D28" s="159">
        <v>1400.0</v>
      </c>
      <c r="E28" s="159">
        <v>1800.0</v>
      </c>
      <c r="F28" s="159">
        <v>2200.0</v>
      </c>
      <c r="G28" s="159">
        <v>2600.0</v>
      </c>
      <c r="H28" s="159">
        <v>3000.0</v>
      </c>
      <c r="I28" s="159">
        <v>4096.0</v>
      </c>
      <c r="J28" s="159">
        <v>6144.0</v>
      </c>
      <c r="K28" s="159">
        <v>8192.0</v>
      </c>
      <c r="L28" s="159">
        <v>10240.0</v>
      </c>
    </row>
    <row r="29">
      <c r="A29" s="160" t="s">
        <v>41</v>
      </c>
      <c r="B29" s="43">
        <f t="shared" ref="B29:B33" si="11">($B$28^3*2)/($B5*10^6)</f>
        <v>3867.363747</v>
      </c>
      <c r="C29" s="43">
        <f t="shared" ref="C29:C33" si="12">($C$28*$C$28*$C$28*2)/($C5*10^6)</f>
        <v>3815.701612</v>
      </c>
      <c r="D29" s="43">
        <f t="shared" ref="D29:D33" si="13">($D$28*$D$28*$D$28*2)/($D5*10^6)</f>
        <v>3855.773825</v>
      </c>
      <c r="E29" s="43">
        <f t="shared" ref="E29:E33" si="14">(($E$28^3)*2)/($E5*10^6)</f>
        <v>3835.189441</v>
      </c>
      <c r="F29" s="43">
        <f t="shared" ref="F29:F33" si="15">(($F$28^3)*2)/($F5*10^6)</f>
        <v>3110.040161</v>
      </c>
      <c r="G29" s="43">
        <f t="shared" ref="G29:L29" si="10">((G$28^3)*2)/(G5*10^6)</f>
        <v>3351.863683</v>
      </c>
      <c r="H29" s="43">
        <f t="shared" si="10"/>
        <v>3514.549584</v>
      </c>
      <c r="I29" s="43">
        <f t="shared" si="10"/>
        <v>3144.487689</v>
      </c>
      <c r="J29" s="43">
        <f t="shared" si="10"/>
        <v>3126.286238</v>
      </c>
      <c r="K29" s="43">
        <f t="shared" si="10"/>
        <v>3334.743529</v>
      </c>
      <c r="L29" s="43">
        <f t="shared" si="10"/>
        <v>3299.582303</v>
      </c>
    </row>
    <row r="30">
      <c r="B30" s="43">
        <f t="shared" si="11"/>
        <v>3691.676636</v>
      </c>
      <c r="C30" s="43">
        <f t="shared" si="12"/>
        <v>3927.722059</v>
      </c>
      <c r="D30" s="43">
        <f t="shared" si="13"/>
        <v>3781.932452</v>
      </c>
      <c r="E30" s="43">
        <f t="shared" si="14"/>
        <v>3881.840813</v>
      </c>
      <c r="F30" s="43">
        <f t="shared" si="15"/>
        <v>3354.667566</v>
      </c>
      <c r="G30" s="43">
        <f t="shared" ref="G30:G33" si="17">(($G$28^3)*2)/($G6*10^6)</f>
        <v>3359.51985</v>
      </c>
      <c r="H30" s="43">
        <f t="shared" ref="H30:L30" si="16">((H$28^3)*2)/(H6*10^6)</f>
        <v>3095.354103</v>
      </c>
      <c r="I30" s="43">
        <f t="shared" si="16"/>
        <v>3103.643455</v>
      </c>
      <c r="J30" s="43">
        <f t="shared" si="16"/>
        <v>3183.531574</v>
      </c>
      <c r="K30" s="43">
        <f t="shared" si="16"/>
        <v>3283.418027</v>
      </c>
      <c r="L30" s="43">
        <f t="shared" si="16"/>
        <v>3279.687542</v>
      </c>
    </row>
    <row r="31">
      <c r="B31" s="43">
        <f t="shared" si="11"/>
        <v>3738.867781</v>
      </c>
      <c r="C31" s="43">
        <f t="shared" si="12"/>
        <v>3586.253889</v>
      </c>
      <c r="D31" s="43">
        <f t="shared" si="13"/>
        <v>3749.376584</v>
      </c>
      <c r="E31" s="43">
        <f t="shared" si="14"/>
        <v>3826.872096</v>
      </c>
      <c r="F31" s="43">
        <f t="shared" si="15"/>
        <v>3327.837984</v>
      </c>
      <c r="G31" s="43">
        <f t="shared" si="17"/>
        <v>3359.263011</v>
      </c>
      <c r="H31" s="43">
        <f t="shared" ref="H31:L31" si="18">((H$28^3)*2)/(H7*10^6)</f>
        <v>3081.20692</v>
      </c>
      <c r="I31" s="43">
        <f t="shared" si="18"/>
        <v>3008.108066</v>
      </c>
      <c r="J31" s="43">
        <f t="shared" si="18"/>
        <v>3067.265771</v>
      </c>
      <c r="K31" s="43">
        <f t="shared" si="18"/>
        <v>3169.105448</v>
      </c>
      <c r="L31" s="43">
        <f t="shared" si="18"/>
        <v>3278.425806</v>
      </c>
    </row>
    <row r="32">
      <c r="B32" s="43">
        <f t="shared" si="11"/>
        <v>3624.161074</v>
      </c>
      <c r="C32" s="43">
        <f t="shared" si="12"/>
        <v>3938.977363</v>
      </c>
      <c r="D32" s="43">
        <f t="shared" si="13"/>
        <v>3881.188119</v>
      </c>
      <c r="E32" s="43">
        <f t="shared" si="14"/>
        <v>3762.16802</v>
      </c>
      <c r="F32" s="43">
        <f t="shared" si="15"/>
        <v>3320.433702</v>
      </c>
      <c r="G32" s="43">
        <f t="shared" si="17"/>
        <v>3311.0412</v>
      </c>
      <c r="H32" s="43">
        <f t="shared" ref="H32:L32" si="19">((H$28^3)*2)/(H8*10^6)</f>
        <v>2996.820041</v>
      </c>
      <c r="I32" s="43">
        <f t="shared" si="19"/>
        <v>3130.67795</v>
      </c>
      <c r="J32" s="43">
        <f t="shared" si="19"/>
        <v>3056.493223</v>
      </c>
      <c r="K32" s="43">
        <f t="shared" si="19"/>
        <v>3219.973959</v>
      </c>
      <c r="L32" s="43">
        <f t="shared" si="19"/>
        <v>3283.920439</v>
      </c>
    </row>
    <row r="33">
      <c r="B33" s="43">
        <f t="shared" si="11"/>
        <v>2996.58722</v>
      </c>
      <c r="C33" s="43">
        <f t="shared" si="12"/>
        <v>3896.660562</v>
      </c>
      <c r="D33" s="43">
        <f t="shared" si="13"/>
        <v>3860.248862</v>
      </c>
      <c r="E33" s="43">
        <f t="shared" si="14"/>
        <v>3459.249132</v>
      </c>
      <c r="F33" s="43">
        <f t="shared" si="15"/>
        <v>3363.446838</v>
      </c>
      <c r="G33" s="43">
        <f t="shared" si="17"/>
        <v>3340.904987</v>
      </c>
      <c r="H33" s="43">
        <f t="shared" ref="H33:L33" si="20">((H$28^3)*2)/(H9*10^6)</f>
        <v>3113.217337</v>
      </c>
      <c r="I33" s="43">
        <f t="shared" si="20"/>
        <v>3140.629078</v>
      </c>
      <c r="J33" s="43">
        <f t="shared" si="20"/>
        <v>3080.75175</v>
      </c>
      <c r="K33" s="43">
        <f t="shared" si="20"/>
        <v>3251.607681</v>
      </c>
      <c r="L33" s="43">
        <f t="shared" si="20"/>
        <v>3089.2289</v>
      </c>
    </row>
    <row r="34">
      <c r="A34" s="125" t="s">
        <v>10</v>
      </c>
      <c r="B34" s="161">
        <f t="shared" ref="B34:L34" si="21">AVERAGE(B29:B33)</f>
        <v>3583.731292</v>
      </c>
      <c r="C34" s="161">
        <f t="shared" si="21"/>
        <v>3833.063097</v>
      </c>
      <c r="D34" s="161">
        <f t="shared" si="21"/>
        <v>3825.703968</v>
      </c>
      <c r="E34" s="161">
        <f t="shared" si="21"/>
        <v>3753.0639</v>
      </c>
      <c r="F34" s="161">
        <f t="shared" si="21"/>
        <v>3295.28525</v>
      </c>
      <c r="G34" s="161">
        <f t="shared" si="21"/>
        <v>3344.518546</v>
      </c>
      <c r="H34" s="161">
        <f t="shared" si="21"/>
        <v>3160.229597</v>
      </c>
      <c r="I34" s="161">
        <f t="shared" si="21"/>
        <v>3105.509248</v>
      </c>
      <c r="J34" s="161">
        <f t="shared" si="21"/>
        <v>3102.865711</v>
      </c>
      <c r="K34" s="161">
        <f t="shared" si="21"/>
        <v>3251.769729</v>
      </c>
      <c r="L34" s="161">
        <f t="shared" si="21"/>
        <v>3246.168998</v>
      </c>
    </row>
    <row r="35">
      <c r="A35" s="162" t="s">
        <v>13</v>
      </c>
      <c r="B35" s="163">
        <f t="shared" ref="B35:L35" si="22">STDEV(B29:B33)</f>
        <v>340.051329</v>
      </c>
      <c r="C35" s="163">
        <f t="shared" si="22"/>
        <v>146.1497474</v>
      </c>
      <c r="D35" s="163">
        <f t="shared" si="22"/>
        <v>56.82836472</v>
      </c>
      <c r="E35" s="163">
        <f t="shared" si="22"/>
        <v>169.6951315</v>
      </c>
      <c r="F35" s="163">
        <f t="shared" si="22"/>
        <v>105.0953492</v>
      </c>
      <c r="G35" s="163">
        <f t="shared" si="22"/>
        <v>20.18774343</v>
      </c>
      <c r="H35" s="163">
        <f t="shared" si="22"/>
        <v>203.0448856</v>
      </c>
      <c r="I35" s="163">
        <f t="shared" si="22"/>
        <v>56.73767794</v>
      </c>
      <c r="J35" s="163">
        <f t="shared" si="22"/>
        <v>52.35048521</v>
      </c>
      <c r="K35" s="163">
        <f t="shared" si="22"/>
        <v>62.7109377</v>
      </c>
      <c r="L35" s="163">
        <f t="shared" si="22"/>
        <v>88.13674235</v>
      </c>
    </row>
    <row r="37">
      <c r="A37" s="6"/>
      <c r="B37" s="122" t="s">
        <v>3</v>
      </c>
      <c r="C37" s="9"/>
      <c r="D37" s="9"/>
      <c r="E37" s="9"/>
      <c r="F37" s="9"/>
      <c r="G37" s="9"/>
      <c r="H37" s="9"/>
      <c r="I37" s="9"/>
      <c r="J37" s="9"/>
      <c r="K37" s="9"/>
      <c r="L37" s="10"/>
    </row>
    <row r="38">
      <c r="A38" s="164" t="s">
        <v>42</v>
      </c>
      <c r="B38" s="158">
        <v>600.0</v>
      </c>
      <c r="C38" s="159">
        <v>1000.0</v>
      </c>
      <c r="D38" s="159">
        <v>1400.0</v>
      </c>
      <c r="E38" s="159">
        <v>1800.0</v>
      </c>
      <c r="F38" s="159">
        <v>2200.0</v>
      </c>
      <c r="G38" s="159">
        <v>2600.0</v>
      </c>
      <c r="H38" s="159">
        <v>3000.0</v>
      </c>
      <c r="I38" s="159">
        <v>4096.0</v>
      </c>
      <c r="J38" s="159">
        <v>6144.0</v>
      </c>
      <c r="K38" s="159">
        <v>8192.0</v>
      </c>
      <c r="L38" s="159">
        <v>10240.0</v>
      </c>
    </row>
    <row r="39">
      <c r="A39" s="40" t="s">
        <v>43</v>
      </c>
      <c r="B39" s="42">
        <v>8.0</v>
      </c>
      <c r="C39" s="42">
        <v>8.0</v>
      </c>
      <c r="D39" s="42">
        <v>8.0</v>
      </c>
      <c r="E39" s="42">
        <v>8.0</v>
      </c>
      <c r="F39" s="42">
        <v>8.0</v>
      </c>
      <c r="G39" s="42">
        <v>8.0</v>
      </c>
      <c r="H39" s="42">
        <v>8.0</v>
      </c>
      <c r="I39" s="42">
        <v>8.0</v>
      </c>
      <c r="J39" s="42">
        <v>8.0</v>
      </c>
      <c r="K39" s="42">
        <v>8.0</v>
      </c>
      <c r="L39" s="42">
        <v>8.0</v>
      </c>
    </row>
    <row r="40">
      <c r="A40" s="24"/>
      <c r="B40" s="42">
        <v>8.0</v>
      </c>
      <c r="C40" s="42">
        <v>8.0</v>
      </c>
      <c r="D40" s="42">
        <v>8.0</v>
      </c>
      <c r="E40" s="42">
        <v>8.0</v>
      </c>
      <c r="F40" s="42">
        <v>8.0</v>
      </c>
      <c r="G40" s="42">
        <v>8.0</v>
      </c>
      <c r="H40" s="42">
        <v>8.0</v>
      </c>
      <c r="I40" s="42">
        <v>8.0</v>
      </c>
      <c r="J40" s="42">
        <v>8.0</v>
      </c>
      <c r="K40" s="42">
        <v>8.0</v>
      </c>
      <c r="L40" s="42">
        <v>8.0</v>
      </c>
    </row>
    <row r="41">
      <c r="A41" s="24"/>
      <c r="B41" s="42">
        <v>8.0</v>
      </c>
      <c r="C41" s="42">
        <v>8.0</v>
      </c>
      <c r="D41" s="42">
        <v>8.0</v>
      </c>
      <c r="E41" s="42">
        <v>8.0</v>
      </c>
      <c r="F41" s="42">
        <v>8.0</v>
      </c>
      <c r="G41" s="42">
        <v>8.0</v>
      </c>
      <c r="H41" s="42">
        <v>8.0</v>
      </c>
      <c r="I41" s="42">
        <v>8.0</v>
      </c>
      <c r="J41" s="42">
        <v>8.0</v>
      </c>
      <c r="K41" s="42">
        <v>8.0</v>
      </c>
      <c r="L41" s="42">
        <v>8.0</v>
      </c>
    </row>
    <row r="42">
      <c r="A42" s="24"/>
      <c r="B42" s="42">
        <v>8.0</v>
      </c>
      <c r="C42" s="42">
        <v>8.0</v>
      </c>
      <c r="D42" s="42">
        <v>8.0</v>
      </c>
      <c r="E42" s="42">
        <v>8.0</v>
      </c>
      <c r="F42" s="42">
        <v>8.0</v>
      </c>
      <c r="G42" s="42">
        <v>8.0</v>
      </c>
      <c r="H42" s="42">
        <v>8.0</v>
      </c>
      <c r="I42" s="42">
        <v>8.0</v>
      </c>
      <c r="J42" s="42">
        <v>8.0</v>
      </c>
      <c r="K42" s="42">
        <v>8.0</v>
      </c>
      <c r="L42" s="42">
        <v>8.0</v>
      </c>
    </row>
    <row r="43">
      <c r="A43" s="26"/>
      <c r="B43" s="42">
        <v>8.0</v>
      </c>
      <c r="C43" s="42">
        <v>8.0</v>
      </c>
      <c r="D43" s="42">
        <v>8.0</v>
      </c>
      <c r="E43" s="42">
        <v>8.0</v>
      </c>
      <c r="F43" s="42">
        <v>8.0</v>
      </c>
      <c r="G43" s="42">
        <v>8.0</v>
      </c>
      <c r="H43" s="42">
        <v>8.0</v>
      </c>
      <c r="I43" s="42">
        <v>8.0</v>
      </c>
      <c r="J43" s="42">
        <v>8.0</v>
      </c>
      <c r="K43" s="42">
        <v>8.0</v>
      </c>
      <c r="L43" s="42">
        <v>8.0</v>
      </c>
    </row>
    <row r="44">
      <c r="A44" s="165" t="s">
        <v>10</v>
      </c>
      <c r="B44" s="166">
        <f t="shared" ref="B44:L44" si="23">AVERAGE(B39:B43)</f>
        <v>8</v>
      </c>
      <c r="C44" s="166">
        <f t="shared" si="23"/>
        <v>8</v>
      </c>
      <c r="D44" s="166">
        <f t="shared" si="23"/>
        <v>8</v>
      </c>
      <c r="E44" s="166">
        <f t="shared" si="23"/>
        <v>8</v>
      </c>
      <c r="F44" s="166">
        <f t="shared" si="23"/>
        <v>8</v>
      </c>
      <c r="G44" s="166">
        <f t="shared" si="23"/>
        <v>8</v>
      </c>
      <c r="H44" s="166">
        <f t="shared" si="23"/>
        <v>8</v>
      </c>
      <c r="I44" s="166">
        <f t="shared" si="23"/>
        <v>8</v>
      </c>
      <c r="J44" s="166">
        <f t="shared" si="23"/>
        <v>8</v>
      </c>
      <c r="K44" s="166">
        <f t="shared" si="23"/>
        <v>8</v>
      </c>
      <c r="L44" s="166">
        <f t="shared" si="23"/>
        <v>8</v>
      </c>
    </row>
    <row r="45">
      <c r="R45" s="117" t="s">
        <v>44</v>
      </c>
      <c r="S45" s="10"/>
    </row>
    <row r="46">
      <c r="Q46" s="125" t="s">
        <v>3</v>
      </c>
      <c r="R46" s="124" t="s">
        <v>39</v>
      </c>
      <c r="S46" s="124" t="s">
        <v>40</v>
      </c>
    </row>
    <row r="47">
      <c r="M47" s="167"/>
      <c r="Q47" s="168">
        <v>600.0</v>
      </c>
      <c r="R47" s="169">
        <f>B$100</f>
        <v>1674.433639</v>
      </c>
      <c r="S47" s="49">
        <f>B34</f>
        <v>3583.731292</v>
      </c>
    </row>
    <row r="48">
      <c r="Q48" s="170">
        <v>1000.0</v>
      </c>
      <c r="R48" s="169">
        <f>C$100</f>
        <v>2155.459827</v>
      </c>
      <c r="S48" s="49">
        <f>C34</f>
        <v>3833.063097</v>
      </c>
    </row>
    <row r="49">
      <c r="Q49" s="170">
        <v>1400.0</v>
      </c>
      <c r="R49" s="169">
        <f>D$100</f>
        <v>2397.711929</v>
      </c>
      <c r="S49" s="49">
        <f>D34</f>
        <v>3825.703968</v>
      </c>
    </row>
    <row r="50">
      <c r="Q50" s="170">
        <v>1800.0</v>
      </c>
      <c r="R50" s="169">
        <f>E100</f>
        <v>2332.030929</v>
      </c>
      <c r="S50" s="49">
        <f>E34</f>
        <v>3753.0639</v>
      </c>
    </row>
    <row r="51">
      <c r="Q51" s="170">
        <v>2200.0</v>
      </c>
      <c r="R51" s="169">
        <f>F100</f>
        <v>2473.876042</v>
      </c>
      <c r="S51" s="49">
        <f>F34</f>
        <v>3295.28525</v>
      </c>
    </row>
    <row r="52">
      <c r="Q52" s="170">
        <v>2600.0</v>
      </c>
      <c r="R52" s="169">
        <f>G100</f>
        <v>2522.288075</v>
      </c>
      <c r="S52" s="49">
        <f>G34</f>
        <v>3344.518546</v>
      </c>
    </row>
    <row r="53">
      <c r="Q53" s="170">
        <v>3000.0</v>
      </c>
      <c r="R53" s="169">
        <f>H100</f>
        <v>2618.719109</v>
      </c>
      <c r="S53" s="49">
        <f>H34</f>
        <v>3160.229597</v>
      </c>
    </row>
    <row r="54">
      <c r="Q54" s="170">
        <v>4096.0</v>
      </c>
      <c r="R54" s="169">
        <f>I100</f>
        <v>2651.782993</v>
      </c>
      <c r="S54" s="49">
        <f>I34</f>
        <v>3105.509248</v>
      </c>
    </row>
    <row r="55">
      <c r="Q55" s="170">
        <v>6144.0</v>
      </c>
      <c r="R55" s="169">
        <f>J100</f>
        <v>2929.509771</v>
      </c>
      <c r="S55" s="49">
        <f>J34</f>
        <v>3102.865711</v>
      </c>
    </row>
    <row r="56">
      <c r="Q56" s="170">
        <v>8192.0</v>
      </c>
      <c r="R56" s="169">
        <f>K100</f>
        <v>2775.659767</v>
      </c>
      <c r="S56" s="49">
        <f>K34</f>
        <v>3251.769729</v>
      </c>
    </row>
    <row r="57">
      <c r="Q57" s="170">
        <v>10240.0</v>
      </c>
      <c r="R57" s="169">
        <f>L100</f>
        <v>3060.264097</v>
      </c>
      <c r="S57" s="49">
        <f>L34</f>
        <v>3246.168998</v>
      </c>
    </row>
    <row r="66">
      <c r="A66" s="171" t="s">
        <v>45</v>
      </c>
    </row>
    <row r="68">
      <c r="A68" s="115" t="s">
        <v>2</v>
      </c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>
      <c r="A69" s="6"/>
      <c r="B69" s="122" t="s">
        <v>3</v>
      </c>
      <c r="C69" s="9"/>
      <c r="D69" s="9"/>
      <c r="E69" s="9"/>
      <c r="F69" s="9"/>
      <c r="G69" s="9"/>
      <c r="H69" s="9"/>
      <c r="I69" s="9"/>
      <c r="J69" s="9"/>
      <c r="K69" s="9"/>
      <c r="L69" s="10"/>
    </row>
    <row r="70">
      <c r="A70" s="126" t="s">
        <v>11</v>
      </c>
      <c r="B70" s="127">
        <v>600.0</v>
      </c>
      <c r="C70" s="128">
        <v>1000.0</v>
      </c>
      <c r="D70" s="128">
        <v>1400.0</v>
      </c>
      <c r="E70" s="128">
        <v>1800.0</v>
      </c>
      <c r="F70" s="128">
        <v>2200.0</v>
      </c>
      <c r="G70" s="128">
        <v>2600.0</v>
      </c>
      <c r="H70" s="128">
        <v>3000.0</v>
      </c>
      <c r="I70" s="128">
        <v>4096.0</v>
      </c>
      <c r="J70" s="128">
        <v>6144.0</v>
      </c>
      <c r="K70" s="128">
        <v>8192.0</v>
      </c>
      <c r="L70" s="128">
        <v>10240.0</v>
      </c>
    </row>
    <row r="71">
      <c r="A71" s="172"/>
      <c r="B71" s="141">
        <v>0.250967</v>
      </c>
      <c r="C71" s="141">
        <v>0.924081</v>
      </c>
      <c r="D71" s="141">
        <v>2.26972</v>
      </c>
      <c r="E71" s="141">
        <v>4.3859</v>
      </c>
      <c r="F71" s="141">
        <v>8.45137</v>
      </c>
      <c r="G71" s="141">
        <v>14.4678</v>
      </c>
      <c r="H71" s="141">
        <v>20.5295</v>
      </c>
      <c r="I71" s="173">
        <v>51.5004</v>
      </c>
      <c r="J71" s="173">
        <v>157.225</v>
      </c>
      <c r="K71" s="173">
        <v>394.792</v>
      </c>
      <c r="L71" s="173">
        <v>698.136</v>
      </c>
    </row>
    <row r="72">
      <c r="A72" s="24"/>
      <c r="B72" s="141">
        <v>0.2877</v>
      </c>
      <c r="C72" s="141">
        <v>0.860401</v>
      </c>
      <c r="D72" s="141">
        <v>2.12796</v>
      </c>
      <c r="E72" s="141">
        <v>4.97441</v>
      </c>
      <c r="F72" s="141">
        <v>8.64587</v>
      </c>
      <c r="G72" s="141">
        <v>13.8118</v>
      </c>
      <c r="H72" s="141">
        <v>21.152</v>
      </c>
      <c r="I72" s="173">
        <v>52.0774</v>
      </c>
      <c r="J72" s="173">
        <v>157.201</v>
      </c>
      <c r="K72" s="173">
        <v>424.643</v>
      </c>
      <c r="L72" s="173">
        <v>697.263</v>
      </c>
    </row>
    <row r="73">
      <c r="A73" s="24"/>
      <c r="B73" s="141">
        <v>0.252036</v>
      </c>
      <c r="C73" s="141">
        <v>0.930082</v>
      </c>
      <c r="D73" s="141">
        <v>2.77155</v>
      </c>
      <c r="E73" s="141">
        <v>5.29818</v>
      </c>
      <c r="F73" s="141">
        <v>8.71584</v>
      </c>
      <c r="G73" s="141">
        <v>13.8826</v>
      </c>
      <c r="H73" s="141">
        <v>20.3254</v>
      </c>
      <c r="I73" s="173">
        <v>51.4808</v>
      </c>
      <c r="J73" s="173">
        <v>159.571</v>
      </c>
      <c r="K73" s="173">
        <v>387.173</v>
      </c>
      <c r="L73" s="173">
        <v>696.265</v>
      </c>
    </row>
    <row r="74">
      <c r="A74" s="24"/>
      <c r="B74" s="141">
        <v>0.253173</v>
      </c>
      <c r="C74" s="141">
        <v>0.88089</v>
      </c>
      <c r="D74" s="141">
        <v>2.17169</v>
      </c>
      <c r="E74" s="141">
        <v>4.87884</v>
      </c>
      <c r="F74" s="141">
        <v>8.64756</v>
      </c>
      <c r="G74" s="141">
        <v>13.7208</v>
      </c>
      <c r="H74" s="141">
        <v>20.1708</v>
      </c>
      <c r="I74" s="173">
        <v>51.7134</v>
      </c>
      <c r="J74" s="173">
        <v>159.639</v>
      </c>
      <c r="K74" s="173">
        <v>388.935</v>
      </c>
      <c r="L74" s="173">
        <v>709.463</v>
      </c>
    </row>
    <row r="75">
      <c r="A75" s="26"/>
      <c r="B75" s="141">
        <v>0.249873</v>
      </c>
      <c r="C75" s="141">
        <v>1.07083</v>
      </c>
      <c r="D75" s="141">
        <v>2.20893</v>
      </c>
      <c r="E75" s="141">
        <v>5.65204</v>
      </c>
      <c r="F75" s="141">
        <v>8.58577</v>
      </c>
      <c r="G75" s="141">
        <v>13.8249</v>
      </c>
      <c r="H75" s="141">
        <v>20.9597</v>
      </c>
      <c r="I75" s="173">
        <v>52.3842</v>
      </c>
      <c r="J75" s="173">
        <v>158.097</v>
      </c>
      <c r="K75" s="173">
        <v>387.538</v>
      </c>
      <c r="L75" s="173">
        <v>707.756</v>
      </c>
    </row>
    <row r="76">
      <c r="A76" s="153" t="s">
        <v>10</v>
      </c>
      <c r="B76" s="155">
        <f t="shared" ref="B76:L76" si="24">AVERAGE(B$71:B$75)</f>
        <v>0.2587498</v>
      </c>
      <c r="C76" s="155">
        <f t="shared" si="24"/>
        <v>0.9332568</v>
      </c>
      <c r="D76" s="155">
        <f t="shared" si="24"/>
        <v>2.30997</v>
      </c>
      <c r="E76" s="155">
        <f t="shared" si="24"/>
        <v>5.037874</v>
      </c>
      <c r="F76" s="155">
        <f t="shared" si="24"/>
        <v>8.609282</v>
      </c>
      <c r="G76" s="155">
        <f t="shared" si="24"/>
        <v>13.94158</v>
      </c>
      <c r="H76" s="155">
        <f t="shared" si="24"/>
        <v>20.62748</v>
      </c>
      <c r="I76" s="155">
        <f t="shared" si="24"/>
        <v>51.83124</v>
      </c>
      <c r="J76" s="155">
        <f t="shared" si="24"/>
        <v>158.3466</v>
      </c>
      <c r="K76" s="155">
        <f t="shared" si="24"/>
        <v>396.6162</v>
      </c>
      <c r="L76" s="155">
        <f t="shared" si="24"/>
        <v>701.7766</v>
      </c>
    </row>
    <row r="77">
      <c r="A77" s="156" t="s">
        <v>13</v>
      </c>
      <c r="B77" s="157">
        <f t="shared" ref="B77:L77" si="25">STDEV(B$71:B$75)</f>
        <v>0.0162300604</v>
      </c>
      <c r="C77" s="157">
        <f t="shared" si="25"/>
        <v>0.08226619803</v>
      </c>
      <c r="D77" s="157">
        <f t="shared" si="25"/>
        <v>0.2632177041</v>
      </c>
      <c r="E77" s="157">
        <f t="shared" si="25"/>
        <v>0.4741699796</v>
      </c>
      <c r="F77" s="157">
        <f t="shared" si="25"/>
        <v>0.09955841034</v>
      </c>
      <c r="G77" s="157">
        <f t="shared" si="25"/>
        <v>0.2998278706</v>
      </c>
      <c r="H77" s="157">
        <f t="shared" si="25"/>
        <v>0.4168034273</v>
      </c>
      <c r="I77" s="157">
        <f t="shared" si="25"/>
        <v>0.391314794</v>
      </c>
      <c r="J77" s="157">
        <f t="shared" si="25"/>
        <v>1.204381501</v>
      </c>
      <c r="K77" s="157">
        <f t="shared" si="25"/>
        <v>15.96416142</v>
      </c>
      <c r="L77" s="157">
        <f t="shared" si="25"/>
        <v>6.301552531</v>
      </c>
    </row>
    <row r="78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>
      <c r="A80" s="115" t="s">
        <v>46</v>
      </c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>
      <c r="A81" s="6"/>
      <c r="B81" s="122" t="s">
        <v>3</v>
      </c>
      <c r="C81" s="9"/>
      <c r="D81" s="9"/>
      <c r="E81" s="9"/>
      <c r="F81" s="9"/>
      <c r="G81" s="9"/>
      <c r="H81" s="9"/>
      <c r="I81" s="9"/>
      <c r="J81" s="9"/>
      <c r="K81" s="9"/>
      <c r="L81" s="10"/>
    </row>
    <row r="82">
      <c r="A82" s="126" t="s">
        <v>11</v>
      </c>
      <c r="B82" s="158">
        <v>600.0</v>
      </c>
      <c r="C82" s="159">
        <v>1000.0</v>
      </c>
      <c r="D82" s="159">
        <v>1400.0</v>
      </c>
      <c r="E82" s="159">
        <v>1800.0</v>
      </c>
      <c r="F82" s="159">
        <v>2200.0</v>
      </c>
      <c r="G82" s="159">
        <v>2600.0</v>
      </c>
      <c r="H82" s="159">
        <v>3000.0</v>
      </c>
      <c r="I82" s="159">
        <v>4096.0</v>
      </c>
      <c r="J82" s="159">
        <v>6144.0</v>
      </c>
      <c r="K82" s="159">
        <v>8192.0</v>
      </c>
      <c r="L82" s="159">
        <v>10240.0</v>
      </c>
    </row>
    <row r="83">
      <c r="A83" s="174"/>
      <c r="B83" s="175">
        <v>7983078.0</v>
      </c>
      <c r="C83" s="176">
        <v>2.8764476E7</v>
      </c>
      <c r="D83" s="176">
        <v>6.8518873E7</v>
      </c>
      <c r="E83" s="176">
        <v>1.33711378E8</v>
      </c>
      <c r="F83" s="176">
        <v>2.31819166E8</v>
      </c>
      <c r="G83" s="176">
        <v>3.63804232E8</v>
      </c>
      <c r="H83" s="176">
        <v>5.38867011E8</v>
      </c>
      <c r="I83" s="176">
        <v>1.231706933E9</v>
      </c>
      <c r="J83" s="176">
        <v>4.053621439E9</v>
      </c>
      <c r="K83" s="176">
        <v>9.336103624E9</v>
      </c>
      <c r="L83" s="177">
        <v>1.8266792936E10</v>
      </c>
    </row>
    <row r="84">
      <c r="A84" s="45"/>
      <c r="B84" s="178">
        <v>7973059.0</v>
      </c>
      <c r="C84" s="179">
        <v>2.8714337E7</v>
      </c>
      <c r="D84" s="179">
        <v>6.719391E7</v>
      </c>
      <c r="E84" s="179">
        <v>1.32744539E8</v>
      </c>
      <c r="F84" s="179">
        <v>2.31678096E8</v>
      </c>
      <c r="G84" s="179">
        <v>3.62827857E8</v>
      </c>
      <c r="H84" s="179">
        <v>5.40023701E8</v>
      </c>
      <c r="I84" s="179">
        <v>1.229915014E9</v>
      </c>
      <c r="J84" s="179">
        <v>4.065003218E9</v>
      </c>
      <c r="K84" s="179">
        <v>9.314105125E9</v>
      </c>
      <c r="L84" s="180">
        <v>1.8264341697E10</v>
      </c>
    </row>
    <row r="85">
      <c r="A85" s="45"/>
      <c r="B85" s="178">
        <v>7962906.0</v>
      </c>
      <c r="C85" s="179">
        <v>2.8797682E7</v>
      </c>
      <c r="D85" s="179">
        <v>6.712394E7</v>
      </c>
      <c r="E85" s="179">
        <v>1.32759236E8</v>
      </c>
      <c r="F85" s="179">
        <v>2.31689338E8</v>
      </c>
      <c r="G85" s="179">
        <v>3.62827857E8</v>
      </c>
      <c r="H85" s="179">
        <v>5.39854429E8</v>
      </c>
      <c r="I85" s="179">
        <v>1.226308726E9</v>
      </c>
      <c r="J85" s="179">
        <v>4.070851891E9</v>
      </c>
      <c r="K85" s="179">
        <v>9.321731454E9</v>
      </c>
      <c r="L85" s="180">
        <v>1.827151224E10</v>
      </c>
    </row>
    <row r="86">
      <c r="A86" s="45"/>
      <c r="B86" s="178">
        <v>7985906.0</v>
      </c>
      <c r="C86" s="179">
        <v>2.872445E7</v>
      </c>
      <c r="D86" s="179">
        <v>6.712394E7</v>
      </c>
      <c r="E86" s="179">
        <v>1.32775772E8</v>
      </c>
      <c r="F86" s="179">
        <v>2.31801052E8</v>
      </c>
      <c r="G86" s="179">
        <v>3.63577712E8</v>
      </c>
      <c r="H86" s="179">
        <v>5.39283835E8</v>
      </c>
      <c r="I86" s="179">
        <v>1.229266338E9</v>
      </c>
      <c r="J86" s="179">
        <v>4.05890632E9</v>
      </c>
      <c r="K86" s="179">
        <v>9.312012695E9</v>
      </c>
      <c r="L86" s="180">
        <v>1.8269596322E10</v>
      </c>
    </row>
    <row r="87">
      <c r="A87" s="50"/>
      <c r="B87" s="181">
        <v>7955361.0</v>
      </c>
      <c r="C87" s="182">
        <v>2.8692255E7</v>
      </c>
      <c r="D87" s="182">
        <v>6.8279046E7</v>
      </c>
      <c r="E87" s="182">
        <v>1.32848094E8</v>
      </c>
      <c r="F87" s="182">
        <v>2.31504115E8</v>
      </c>
      <c r="G87" s="182">
        <v>3.63749531E8</v>
      </c>
      <c r="H87" s="182">
        <v>5.4013621E8</v>
      </c>
      <c r="I87" s="182">
        <v>1.230194093E9</v>
      </c>
      <c r="J87" s="182">
        <v>4.064385245E9</v>
      </c>
      <c r="K87" s="182">
        <v>9.314105125E9</v>
      </c>
      <c r="L87" s="183">
        <v>1.8291553584E10</v>
      </c>
    </row>
    <row r="88">
      <c r="A88" s="153" t="s">
        <v>10</v>
      </c>
      <c r="B88" s="184">
        <f t="shared" ref="B88:L88" si="26">AVERAGE(B$83:B$87)</f>
        <v>7972062</v>
      </c>
      <c r="C88" s="184">
        <f t="shared" si="26"/>
        <v>28738640</v>
      </c>
      <c r="D88" s="184">
        <f t="shared" si="26"/>
        <v>67647941.8</v>
      </c>
      <c r="E88" s="184">
        <f t="shared" si="26"/>
        <v>132967803.8</v>
      </c>
      <c r="F88" s="185">
        <f t="shared" si="26"/>
        <v>231698353.4</v>
      </c>
      <c r="G88" s="185">
        <f t="shared" si="26"/>
        <v>363357437.8</v>
      </c>
      <c r="H88" s="185">
        <f t="shared" si="26"/>
        <v>539633037.2</v>
      </c>
      <c r="I88" s="185">
        <f t="shared" si="26"/>
        <v>1229478221</v>
      </c>
      <c r="J88" s="185">
        <f t="shared" si="26"/>
        <v>4062553623</v>
      </c>
      <c r="K88" s="185">
        <f t="shared" si="26"/>
        <v>9319611605</v>
      </c>
      <c r="L88" s="185">
        <f t="shared" si="26"/>
        <v>18272759356</v>
      </c>
    </row>
    <row r="89">
      <c r="A89" s="156" t="s">
        <v>13</v>
      </c>
      <c r="B89" s="186">
        <f t="shared" ref="B89:L89" si="27">STDEV(B$83:B$87)</f>
        <v>13007.28967</v>
      </c>
      <c r="C89" s="157">
        <f t="shared" si="27"/>
        <v>42121.8969</v>
      </c>
      <c r="D89" s="157">
        <f t="shared" si="27"/>
        <v>691396.1084</v>
      </c>
      <c r="E89" s="157">
        <f t="shared" si="27"/>
        <v>417569.4366</v>
      </c>
      <c r="F89" s="157">
        <f t="shared" si="27"/>
        <v>125859.9246</v>
      </c>
      <c r="G89" s="157">
        <f t="shared" si="27"/>
        <v>490610.4629</v>
      </c>
      <c r="H89" s="157">
        <f t="shared" si="27"/>
        <v>539340.7355</v>
      </c>
      <c r="I89" s="157">
        <f t="shared" si="27"/>
        <v>1985006.989</v>
      </c>
      <c r="J89" s="157">
        <f t="shared" si="27"/>
        <v>6544145.032</v>
      </c>
      <c r="K89" s="157">
        <f t="shared" si="27"/>
        <v>9935624.385</v>
      </c>
      <c r="L89" s="157">
        <f t="shared" si="27"/>
        <v>10854011.23</v>
      </c>
    </row>
    <row r="90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</row>
    <row r="93">
      <c r="A93" s="6"/>
      <c r="B93" s="122" t="s">
        <v>3</v>
      </c>
      <c r="C93" s="9"/>
      <c r="D93" s="9"/>
      <c r="E93" s="9"/>
      <c r="F93" s="9"/>
      <c r="G93" s="9"/>
      <c r="H93" s="9"/>
      <c r="I93" s="9"/>
      <c r="J93" s="9"/>
      <c r="K93" s="9"/>
      <c r="L93" s="10"/>
    </row>
    <row r="94">
      <c r="A94" s="126" t="s">
        <v>11</v>
      </c>
      <c r="B94" s="158">
        <v>600.0</v>
      </c>
      <c r="C94" s="159">
        <v>1000.0</v>
      </c>
      <c r="D94" s="159">
        <v>1400.0</v>
      </c>
      <c r="E94" s="159">
        <v>1800.0</v>
      </c>
      <c r="F94" s="159">
        <v>2200.0</v>
      </c>
      <c r="G94" s="159">
        <v>2600.0</v>
      </c>
      <c r="H94" s="159">
        <v>3000.0</v>
      </c>
      <c r="I94" s="159">
        <v>4096.0</v>
      </c>
      <c r="J94" s="159">
        <v>6144.0</v>
      </c>
      <c r="K94" s="159">
        <v>8192.0</v>
      </c>
      <c r="L94" s="159">
        <v>10240.0</v>
      </c>
    </row>
    <row r="95">
      <c r="A95" s="160" t="s">
        <v>41</v>
      </c>
      <c r="B95" s="187">
        <f t="shared" ref="B95:L95" si="28">(B$94^3*2)/(B71*10^6)</f>
        <v>1721.34185</v>
      </c>
      <c r="C95" s="188">
        <f t="shared" si="28"/>
        <v>2164.312436</v>
      </c>
      <c r="D95" s="188">
        <f t="shared" si="28"/>
        <v>2417.919391</v>
      </c>
      <c r="E95" s="188">
        <f t="shared" si="28"/>
        <v>2659.43136</v>
      </c>
      <c r="F95" s="188">
        <f t="shared" si="28"/>
        <v>2519.828146</v>
      </c>
      <c r="G95" s="188">
        <f t="shared" si="28"/>
        <v>2429.671408</v>
      </c>
      <c r="H95" s="188">
        <f t="shared" si="28"/>
        <v>2630.361188</v>
      </c>
      <c r="I95" s="188">
        <f t="shared" si="28"/>
        <v>2668.696815</v>
      </c>
      <c r="J95" s="188">
        <f t="shared" si="28"/>
        <v>2950.2717</v>
      </c>
      <c r="K95" s="188">
        <f t="shared" si="28"/>
        <v>2785.040294</v>
      </c>
      <c r="L95" s="189">
        <f t="shared" si="28"/>
        <v>3076.024797</v>
      </c>
    </row>
    <row r="96">
      <c r="B96" s="190">
        <f t="shared" ref="B96:L96" si="29">(B$94^3*2)/(B72*10^6)</f>
        <v>1501.564129</v>
      </c>
      <c r="C96" s="191">
        <f t="shared" si="29"/>
        <v>2324.497531</v>
      </c>
      <c r="D96" s="191">
        <f t="shared" si="29"/>
        <v>2578.995846</v>
      </c>
      <c r="E96" s="191">
        <f t="shared" si="29"/>
        <v>2344.80069</v>
      </c>
      <c r="F96" s="191">
        <f t="shared" si="29"/>
        <v>2463.141361</v>
      </c>
      <c r="G96" s="191">
        <f t="shared" si="29"/>
        <v>2545.070157</v>
      </c>
      <c r="H96" s="191">
        <f t="shared" si="29"/>
        <v>2552.950076</v>
      </c>
      <c r="I96" s="191">
        <f t="shared" si="29"/>
        <v>2639.128556</v>
      </c>
      <c r="J96" s="191">
        <f t="shared" si="29"/>
        <v>2950.72212</v>
      </c>
      <c r="K96" s="191">
        <f t="shared" si="29"/>
        <v>2589.261162</v>
      </c>
      <c r="L96" s="192">
        <f t="shared" si="29"/>
        <v>3079.876098</v>
      </c>
    </row>
    <row r="97">
      <c r="B97" s="190">
        <f t="shared" ref="B97:L97" si="30">(B$94^3*2)/(B73*10^6)</f>
        <v>1714.040851</v>
      </c>
      <c r="C97" s="191">
        <f t="shared" si="30"/>
        <v>2150.348034</v>
      </c>
      <c r="D97" s="191">
        <f t="shared" si="30"/>
        <v>1980.119428</v>
      </c>
      <c r="E97" s="191">
        <f t="shared" si="30"/>
        <v>2201.510707</v>
      </c>
      <c r="F97" s="191">
        <f t="shared" si="30"/>
        <v>2443.367478</v>
      </c>
      <c r="G97" s="191">
        <f t="shared" si="30"/>
        <v>2532.090531</v>
      </c>
      <c r="H97" s="191">
        <f t="shared" si="30"/>
        <v>2656.774282</v>
      </c>
      <c r="I97" s="191">
        <f t="shared" si="30"/>
        <v>2669.712854</v>
      </c>
      <c r="J97" s="191">
        <f t="shared" si="30"/>
        <v>2906.897042</v>
      </c>
      <c r="K97" s="191">
        <f t="shared" si="30"/>
        <v>2839.845825</v>
      </c>
      <c r="L97" s="192">
        <f t="shared" si="30"/>
        <v>3084.290677</v>
      </c>
    </row>
    <row r="98">
      <c r="B98" s="190">
        <f t="shared" ref="B98:L98" si="31">(B$94^3*2)/(B74*10^6)</f>
        <v>1706.343093</v>
      </c>
      <c r="C98" s="191">
        <f t="shared" si="31"/>
        <v>2270.431041</v>
      </c>
      <c r="D98" s="191">
        <f t="shared" si="31"/>
        <v>2527.064176</v>
      </c>
      <c r="E98" s="191">
        <f t="shared" si="31"/>
        <v>2390.732223</v>
      </c>
      <c r="F98" s="191">
        <f t="shared" si="31"/>
        <v>2462.659987</v>
      </c>
      <c r="G98" s="191">
        <f t="shared" si="31"/>
        <v>2561.949741</v>
      </c>
      <c r="H98" s="191">
        <f t="shared" si="31"/>
        <v>2677.137248</v>
      </c>
      <c r="I98" s="191">
        <f t="shared" si="31"/>
        <v>2657.70484</v>
      </c>
      <c r="J98" s="191">
        <f t="shared" si="31"/>
        <v>2905.658818</v>
      </c>
      <c r="K98" s="191">
        <f t="shared" si="31"/>
        <v>2826.980415</v>
      </c>
      <c r="L98" s="192">
        <f t="shared" si="31"/>
        <v>3026.914227</v>
      </c>
    </row>
    <row r="99">
      <c r="B99" s="193">
        <f t="shared" ref="B99:L99" si="32">(B$94^3*2)/(B75*10^6)</f>
        <v>1728.87827</v>
      </c>
      <c r="C99" s="194">
        <f t="shared" si="32"/>
        <v>1867.710094</v>
      </c>
      <c r="D99" s="194">
        <f t="shared" si="32"/>
        <v>2484.460802</v>
      </c>
      <c r="E99" s="194">
        <f t="shared" si="32"/>
        <v>2063.679663</v>
      </c>
      <c r="F99" s="194">
        <f t="shared" si="32"/>
        <v>2480.383239</v>
      </c>
      <c r="G99" s="194">
        <f t="shared" si="32"/>
        <v>2542.658536</v>
      </c>
      <c r="H99" s="194">
        <f t="shared" si="32"/>
        <v>2576.372753</v>
      </c>
      <c r="I99" s="194">
        <f t="shared" si="32"/>
        <v>2623.671899</v>
      </c>
      <c r="J99" s="194">
        <f t="shared" si="32"/>
        <v>2933.999178</v>
      </c>
      <c r="K99" s="194">
        <f t="shared" si="32"/>
        <v>2837.171136</v>
      </c>
      <c r="L99" s="195">
        <f t="shared" si="32"/>
        <v>3034.214684</v>
      </c>
    </row>
    <row r="100">
      <c r="A100" s="125" t="s">
        <v>10</v>
      </c>
      <c r="B100" s="196">
        <f t="shared" ref="B100:L100" si="33">AVERAGE(B95:B99)</f>
        <v>1674.433639</v>
      </c>
      <c r="C100" s="196">
        <f t="shared" si="33"/>
        <v>2155.459827</v>
      </c>
      <c r="D100" s="196">
        <f t="shared" si="33"/>
        <v>2397.711929</v>
      </c>
      <c r="E100" s="196">
        <f t="shared" si="33"/>
        <v>2332.030929</v>
      </c>
      <c r="F100" s="196">
        <f t="shared" si="33"/>
        <v>2473.876042</v>
      </c>
      <c r="G100" s="196">
        <f t="shared" si="33"/>
        <v>2522.288075</v>
      </c>
      <c r="H100" s="196">
        <f t="shared" si="33"/>
        <v>2618.719109</v>
      </c>
      <c r="I100" s="196">
        <f t="shared" si="33"/>
        <v>2651.782993</v>
      </c>
      <c r="J100" s="196">
        <f t="shared" si="33"/>
        <v>2929.509771</v>
      </c>
      <c r="K100" s="196">
        <f t="shared" si="33"/>
        <v>2775.659767</v>
      </c>
      <c r="L100" s="196">
        <f t="shared" si="33"/>
        <v>3060.264097</v>
      </c>
    </row>
    <row r="101">
      <c r="A101" s="162" t="s">
        <v>13</v>
      </c>
      <c r="B101" s="163">
        <f t="shared" ref="B101:L101" si="34">STDEV(B95:B99)</f>
        <v>96.99923973</v>
      </c>
      <c r="C101" s="163">
        <f t="shared" si="34"/>
        <v>176.5619816</v>
      </c>
      <c r="D101" s="163">
        <f t="shared" si="34"/>
        <v>240.7867666</v>
      </c>
      <c r="E101" s="163">
        <f t="shared" si="34"/>
        <v>223.5217445</v>
      </c>
      <c r="F101" s="163">
        <f t="shared" si="34"/>
        <v>28.83463724</v>
      </c>
      <c r="G101" s="163">
        <f t="shared" si="34"/>
        <v>52.87003355</v>
      </c>
      <c r="H101" s="163">
        <f t="shared" si="34"/>
        <v>52.71430724</v>
      </c>
      <c r="I101" s="163">
        <f t="shared" si="34"/>
        <v>19.9561642</v>
      </c>
      <c r="J101" s="163">
        <f t="shared" si="34"/>
        <v>22.25634554</v>
      </c>
      <c r="K101" s="163">
        <f t="shared" si="34"/>
        <v>106.5008705</v>
      </c>
      <c r="L101" s="163">
        <f t="shared" si="34"/>
        <v>27.3911143</v>
      </c>
    </row>
    <row r="104">
      <c r="A104" s="6"/>
      <c r="B104" s="122" t="s">
        <v>3</v>
      </c>
      <c r="C104" s="9"/>
      <c r="D104" s="9"/>
      <c r="E104" s="9"/>
      <c r="F104" s="9"/>
      <c r="G104" s="9"/>
      <c r="H104" s="9"/>
      <c r="I104" s="9"/>
      <c r="J104" s="9"/>
      <c r="K104" s="9"/>
      <c r="L104" s="10"/>
    </row>
    <row r="105">
      <c r="A105" s="164" t="s">
        <v>42</v>
      </c>
      <c r="B105" s="158">
        <v>600.0</v>
      </c>
      <c r="C105" s="159">
        <v>1000.0</v>
      </c>
      <c r="D105" s="159">
        <v>1400.0</v>
      </c>
      <c r="E105" s="159">
        <v>1800.0</v>
      </c>
      <c r="F105" s="159">
        <v>2200.0</v>
      </c>
      <c r="G105" s="159">
        <v>2600.0</v>
      </c>
      <c r="H105" s="159">
        <v>3000.0</v>
      </c>
      <c r="I105" s="159">
        <v>4096.0</v>
      </c>
      <c r="J105" s="159">
        <v>6144.0</v>
      </c>
      <c r="K105" s="159">
        <v>8192.0</v>
      </c>
      <c r="L105" s="159">
        <v>10240.0</v>
      </c>
    </row>
    <row r="106">
      <c r="A106" s="40" t="s">
        <v>43</v>
      </c>
      <c r="B106" s="42">
        <v>8.0</v>
      </c>
      <c r="C106" s="42">
        <v>8.0</v>
      </c>
      <c r="D106" s="42">
        <v>8.0</v>
      </c>
      <c r="E106" s="42">
        <v>8.0</v>
      </c>
      <c r="F106" s="42">
        <v>8.0</v>
      </c>
      <c r="G106" s="42">
        <v>8.0</v>
      </c>
      <c r="H106" s="42">
        <v>8.0</v>
      </c>
      <c r="I106" s="42">
        <v>8.0</v>
      </c>
      <c r="J106" s="42">
        <v>8.0</v>
      </c>
      <c r="K106" s="42">
        <v>8.0</v>
      </c>
      <c r="L106" s="42">
        <v>8.0</v>
      </c>
    </row>
    <row r="107">
      <c r="A107" s="24"/>
      <c r="B107" s="42">
        <v>8.0</v>
      </c>
      <c r="C107" s="42">
        <v>8.0</v>
      </c>
      <c r="D107" s="42">
        <v>8.0</v>
      </c>
      <c r="E107" s="42">
        <v>8.0</v>
      </c>
      <c r="F107" s="42">
        <v>8.0</v>
      </c>
      <c r="G107" s="42">
        <v>8.0</v>
      </c>
      <c r="H107" s="42">
        <v>8.0</v>
      </c>
      <c r="I107" s="42">
        <v>8.0</v>
      </c>
      <c r="J107" s="42">
        <v>8.0</v>
      </c>
      <c r="K107" s="42">
        <v>8.0</v>
      </c>
      <c r="L107" s="42">
        <v>8.0</v>
      </c>
    </row>
    <row r="108">
      <c r="A108" s="24"/>
      <c r="B108" s="42">
        <v>8.0</v>
      </c>
      <c r="C108" s="42">
        <v>8.0</v>
      </c>
      <c r="D108" s="42">
        <v>8.0</v>
      </c>
      <c r="E108" s="42">
        <v>8.0</v>
      </c>
      <c r="F108" s="42">
        <v>8.0</v>
      </c>
      <c r="G108" s="42">
        <v>8.0</v>
      </c>
      <c r="H108" s="42">
        <v>8.0</v>
      </c>
      <c r="I108" s="42">
        <v>8.0</v>
      </c>
      <c r="J108" s="42">
        <v>8.0</v>
      </c>
      <c r="K108" s="42">
        <v>8.0</v>
      </c>
      <c r="L108" s="42">
        <v>8.0</v>
      </c>
    </row>
    <row r="109">
      <c r="A109" s="24"/>
      <c r="B109" s="42">
        <v>8.0</v>
      </c>
      <c r="C109" s="42">
        <v>8.0</v>
      </c>
      <c r="D109" s="42">
        <v>8.0</v>
      </c>
      <c r="E109" s="42">
        <v>8.0</v>
      </c>
      <c r="F109" s="42">
        <v>8.0</v>
      </c>
      <c r="G109" s="42">
        <v>8.0</v>
      </c>
      <c r="H109" s="42">
        <v>8.0</v>
      </c>
      <c r="I109" s="42">
        <v>8.0</v>
      </c>
      <c r="J109" s="42">
        <v>8.0</v>
      </c>
      <c r="K109" s="42">
        <v>8.0</v>
      </c>
      <c r="L109" s="42">
        <v>8.0</v>
      </c>
    </row>
    <row r="110">
      <c r="A110" s="26"/>
      <c r="B110" s="42">
        <v>8.0</v>
      </c>
      <c r="C110" s="42">
        <v>8.0</v>
      </c>
      <c r="D110" s="42">
        <v>8.0</v>
      </c>
      <c r="E110" s="42">
        <v>8.0</v>
      </c>
      <c r="F110" s="42">
        <v>8.0</v>
      </c>
      <c r="G110" s="42">
        <v>8.0</v>
      </c>
      <c r="H110" s="42">
        <v>8.0</v>
      </c>
      <c r="I110" s="42">
        <v>8.0</v>
      </c>
      <c r="J110" s="42">
        <v>8.0</v>
      </c>
      <c r="K110" s="42">
        <v>8.0</v>
      </c>
      <c r="L110" s="42">
        <v>8.0</v>
      </c>
    </row>
    <row r="111">
      <c r="A111" s="165" t="s">
        <v>10</v>
      </c>
      <c r="B111" s="166">
        <f t="shared" ref="B111:L111" si="35">AVERAGE(B106:B110)</f>
        <v>8</v>
      </c>
      <c r="C111" s="166">
        <f t="shared" si="35"/>
        <v>8</v>
      </c>
      <c r="D111" s="166">
        <f t="shared" si="35"/>
        <v>8</v>
      </c>
      <c r="E111" s="166">
        <f t="shared" si="35"/>
        <v>8</v>
      </c>
      <c r="F111" s="166">
        <f t="shared" si="35"/>
        <v>8</v>
      </c>
      <c r="G111" s="166">
        <f t="shared" si="35"/>
        <v>8</v>
      </c>
      <c r="H111" s="166">
        <f t="shared" si="35"/>
        <v>8</v>
      </c>
      <c r="I111" s="166">
        <f t="shared" si="35"/>
        <v>8</v>
      </c>
      <c r="J111" s="166">
        <f t="shared" si="35"/>
        <v>8</v>
      </c>
      <c r="K111" s="166">
        <f t="shared" si="35"/>
        <v>8</v>
      </c>
      <c r="L111" s="166">
        <f t="shared" si="35"/>
        <v>8</v>
      </c>
    </row>
  </sheetData>
  <mergeCells count="24">
    <mergeCell ref="P1:U1"/>
    <mergeCell ref="W1:Y1"/>
    <mergeCell ref="Q2:R2"/>
    <mergeCell ref="T2:U2"/>
    <mergeCell ref="X2:Y2"/>
    <mergeCell ref="B3:L3"/>
    <mergeCell ref="B15:L15"/>
    <mergeCell ref="A1:D1"/>
    <mergeCell ref="A5:A9"/>
    <mergeCell ref="A17:A21"/>
    <mergeCell ref="B27:L27"/>
    <mergeCell ref="A29:A33"/>
    <mergeCell ref="B37:L37"/>
    <mergeCell ref="A39:A43"/>
    <mergeCell ref="A71:A75"/>
    <mergeCell ref="A83:A87"/>
    <mergeCell ref="A95:A99"/>
    <mergeCell ref="A106:A110"/>
    <mergeCell ref="B81:L81"/>
    <mergeCell ref="B69:L69"/>
    <mergeCell ref="R45:S45"/>
    <mergeCell ref="B93:L93"/>
    <mergeCell ref="A66:D66"/>
    <mergeCell ref="B104:L10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5" width="15.13"/>
  </cols>
  <sheetData>
    <row r="1">
      <c r="A1" s="94" t="s">
        <v>47</v>
      </c>
    </row>
    <row r="5">
      <c r="A5" s="71" t="s">
        <v>21</v>
      </c>
      <c r="B5" s="2"/>
    </row>
    <row r="6">
      <c r="A6" s="7" t="s">
        <v>2</v>
      </c>
      <c r="B6" s="2"/>
    </row>
    <row r="7">
      <c r="B7" s="8" t="s">
        <v>3</v>
      </c>
      <c r="C7" s="9"/>
      <c r="D7" s="9"/>
      <c r="E7" s="9"/>
      <c r="F7" s="9"/>
      <c r="G7" s="9"/>
      <c r="H7" s="9"/>
      <c r="I7" s="9"/>
      <c r="J7" s="9"/>
      <c r="K7" s="9"/>
      <c r="L7" s="10"/>
    </row>
    <row r="8">
      <c r="A8" s="14" t="s">
        <v>11</v>
      </c>
      <c r="B8" s="15">
        <v>600.0</v>
      </c>
      <c r="C8" s="16">
        <v>1000.0</v>
      </c>
      <c r="D8" s="16">
        <v>1400.0</v>
      </c>
      <c r="E8" s="16">
        <v>1800.0</v>
      </c>
      <c r="F8" s="16">
        <v>2200.0</v>
      </c>
      <c r="G8" s="16">
        <v>2600.0</v>
      </c>
      <c r="H8" s="16">
        <v>3000.0</v>
      </c>
      <c r="I8" s="16">
        <v>4096.0</v>
      </c>
      <c r="J8" s="16">
        <v>6144.0</v>
      </c>
      <c r="K8" s="16">
        <v>8192.0</v>
      </c>
      <c r="L8" s="16">
        <v>10240.0</v>
      </c>
    </row>
    <row r="9">
      <c r="A9" s="21" t="s">
        <v>12</v>
      </c>
      <c r="B9" s="19">
        <v>0.1</v>
      </c>
      <c r="C9" s="22">
        <v>0.475</v>
      </c>
      <c r="D9" s="22">
        <v>1.572</v>
      </c>
      <c r="E9" s="19">
        <v>3.37</v>
      </c>
      <c r="F9" s="19">
        <v>6.312</v>
      </c>
      <c r="G9" s="18">
        <v>10.379</v>
      </c>
      <c r="H9" s="75">
        <v>15.968</v>
      </c>
      <c r="I9" s="55">
        <v>41.092</v>
      </c>
      <c r="J9" s="55">
        <v>139.035</v>
      </c>
      <c r="K9" s="55">
        <v>326.065</v>
      </c>
      <c r="L9" s="55">
        <v>644.314</v>
      </c>
    </row>
    <row r="10">
      <c r="A10" s="24"/>
      <c r="B10" s="19">
        <v>0.104</v>
      </c>
      <c r="C10" s="22">
        <v>0.473</v>
      </c>
      <c r="D10" s="22">
        <v>1.575</v>
      </c>
      <c r="E10" s="19">
        <v>3.413</v>
      </c>
      <c r="F10" s="19">
        <v>6.286</v>
      </c>
      <c r="G10" s="18">
        <v>10.359</v>
      </c>
      <c r="H10" s="75">
        <v>16.042</v>
      </c>
      <c r="I10" s="18">
        <v>42.84</v>
      </c>
      <c r="J10" s="55">
        <v>139.15</v>
      </c>
      <c r="K10" s="55">
        <v>332.495</v>
      </c>
      <c r="L10" s="55">
        <v>648.562</v>
      </c>
    </row>
    <row r="11">
      <c r="A11" s="24"/>
      <c r="B11" s="19">
        <v>0.101</v>
      </c>
      <c r="C11" s="22">
        <v>0.475</v>
      </c>
      <c r="D11" s="22">
        <v>1.553</v>
      </c>
      <c r="E11" s="19">
        <v>3.405</v>
      </c>
      <c r="F11" s="19">
        <v>6.305</v>
      </c>
      <c r="G11" s="18">
        <v>10.414</v>
      </c>
      <c r="H11" s="75">
        <v>16.383</v>
      </c>
      <c r="I11" s="55">
        <v>49.538</v>
      </c>
      <c r="J11" s="55">
        <v>138.174</v>
      </c>
      <c r="K11" s="55">
        <v>331.083</v>
      </c>
      <c r="L11" s="55">
        <v>643.898</v>
      </c>
    </row>
    <row r="12">
      <c r="A12" s="24"/>
      <c r="B12" s="19">
        <v>0.101</v>
      </c>
      <c r="C12" s="22">
        <v>0.478</v>
      </c>
      <c r="D12" s="19">
        <v>1.55</v>
      </c>
      <c r="E12" s="19">
        <v>3.356</v>
      </c>
      <c r="F12" s="19">
        <v>6.321</v>
      </c>
      <c r="G12" s="18">
        <v>10.544</v>
      </c>
      <c r="H12" s="76">
        <v>16.803</v>
      </c>
      <c r="I12" s="55">
        <v>49.252</v>
      </c>
      <c r="J12" s="55">
        <v>137.867</v>
      </c>
      <c r="K12" s="55">
        <v>335.559</v>
      </c>
      <c r="L12" s="55">
        <v>642.504</v>
      </c>
    </row>
    <row r="13">
      <c r="A13" s="26"/>
      <c r="B13" s="19">
        <v>0.101</v>
      </c>
      <c r="C13" s="19">
        <v>0.48</v>
      </c>
      <c r="D13" s="22">
        <v>1.576</v>
      </c>
      <c r="E13" s="19">
        <v>3.82</v>
      </c>
      <c r="F13" s="19">
        <v>6.293</v>
      </c>
      <c r="G13" s="18">
        <v>10.39</v>
      </c>
      <c r="H13" s="76">
        <v>17.321</v>
      </c>
      <c r="I13" s="55">
        <v>41.041</v>
      </c>
      <c r="J13" s="55">
        <v>137.852</v>
      </c>
      <c r="K13" s="55">
        <v>332.021</v>
      </c>
      <c r="L13" s="55">
        <v>648.379</v>
      </c>
    </row>
    <row r="14">
      <c r="A14" s="27" t="s">
        <v>10</v>
      </c>
      <c r="B14" s="28">
        <f t="shared" ref="B14:L14" si="1">AVERAGE(B$9:B$13)</f>
        <v>0.1014</v>
      </c>
      <c r="C14" s="28">
        <f t="shared" si="1"/>
        <v>0.4762</v>
      </c>
      <c r="D14" s="28">
        <f t="shared" si="1"/>
        <v>1.5652</v>
      </c>
      <c r="E14" s="28">
        <f t="shared" si="1"/>
        <v>3.4728</v>
      </c>
      <c r="F14" s="28">
        <f t="shared" si="1"/>
        <v>6.3034</v>
      </c>
      <c r="G14" s="28">
        <f t="shared" si="1"/>
        <v>10.4172</v>
      </c>
      <c r="H14" s="28">
        <f t="shared" si="1"/>
        <v>16.5034</v>
      </c>
      <c r="I14" s="28">
        <f t="shared" si="1"/>
        <v>44.7526</v>
      </c>
      <c r="J14" s="28">
        <f t="shared" si="1"/>
        <v>138.4156</v>
      </c>
      <c r="K14" s="28">
        <f t="shared" si="1"/>
        <v>331.4446</v>
      </c>
      <c r="L14" s="28">
        <f t="shared" si="1"/>
        <v>645.5314</v>
      </c>
    </row>
    <row r="15">
      <c r="A15" s="30" t="s">
        <v>13</v>
      </c>
      <c r="B15" s="31">
        <f t="shared" ref="B15:L15" si="2">STDEV(B$9:B$13)</f>
        <v>0.001516575089</v>
      </c>
      <c r="C15" s="31">
        <f t="shared" si="2"/>
        <v>0.002774887385</v>
      </c>
      <c r="D15" s="31">
        <f t="shared" si="2"/>
        <v>0.01263724654</v>
      </c>
      <c r="E15" s="31">
        <f t="shared" si="2"/>
        <v>0.1955318388</v>
      </c>
      <c r="F15" s="31">
        <f t="shared" si="2"/>
        <v>0.01411736519</v>
      </c>
      <c r="G15" s="31">
        <f t="shared" si="2"/>
        <v>0.0736118197</v>
      </c>
      <c r="H15" s="31">
        <f t="shared" si="2"/>
        <v>0.5639745562</v>
      </c>
      <c r="I15" s="31">
        <f t="shared" si="2"/>
        <v>4.300542384</v>
      </c>
      <c r="J15" s="31">
        <f t="shared" si="2"/>
        <v>0.6324510258</v>
      </c>
      <c r="K15" s="31">
        <f t="shared" si="2"/>
        <v>3.443643245</v>
      </c>
      <c r="L15" s="31">
        <f t="shared" si="2"/>
        <v>2.766250676</v>
      </c>
    </row>
    <row r="19">
      <c r="A19" s="113" t="s">
        <v>34</v>
      </c>
      <c r="E19" s="6"/>
      <c r="F19" s="6"/>
      <c r="G19" s="6"/>
      <c r="H19" s="6"/>
      <c r="I19" s="6"/>
      <c r="J19" s="6"/>
      <c r="K19" s="6"/>
      <c r="L19" s="6"/>
    </row>
    <row r="20">
      <c r="A20" s="115" t="s">
        <v>2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>
      <c r="A21" s="6"/>
      <c r="B21" s="122" t="s">
        <v>3</v>
      </c>
      <c r="C21" s="9"/>
      <c r="D21" s="9"/>
      <c r="E21" s="9"/>
      <c r="F21" s="9"/>
      <c r="G21" s="9"/>
      <c r="H21" s="9"/>
      <c r="I21" s="9"/>
      <c r="J21" s="9"/>
      <c r="K21" s="9"/>
      <c r="L21" s="10"/>
    </row>
    <row r="22">
      <c r="A22" s="126" t="s">
        <v>11</v>
      </c>
      <c r="B22" s="127">
        <v>600.0</v>
      </c>
      <c r="C22" s="128">
        <v>1000.0</v>
      </c>
      <c r="D22" s="128">
        <v>1400.0</v>
      </c>
      <c r="E22" s="128">
        <v>1800.0</v>
      </c>
      <c r="F22" s="128">
        <v>2200.0</v>
      </c>
      <c r="G22" s="128">
        <v>2600.0</v>
      </c>
      <c r="H22" s="128">
        <v>3000.0</v>
      </c>
      <c r="I22" s="128">
        <v>4096.0</v>
      </c>
      <c r="J22" s="128">
        <v>6144.0</v>
      </c>
      <c r="K22" s="128">
        <v>8192.0</v>
      </c>
      <c r="L22" s="128">
        <v>10240.0</v>
      </c>
    </row>
    <row r="23">
      <c r="A23" s="133" t="s">
        <v>30</v>
      </c>
      <c r="B23" s="134">
        <v>0.111704</v>
      </c>
      <c r="C23" s="135">
        <v>0.52415</v>
      </c>
      <c r="D23" s="135">
        <v>1.42332</v>
      </c>
      <c r="E23" s="135">
        <v>3.04131</v>
      </c>
      <c r="F23" s="135">
        <v>6.8475</v>
      </c>
      <c r="G23" s="135">
        <v>10.4873</v>
      </c>
      <c r="H23" s="135">
        <v>15.3647</v>
      </c>
      <c r="I23" s="135">
        <v>43.7079</v>
      </c>
      <c r="J23" s="136">
        <v>148.373</v>
      </c>
      <c r="K23" s="137">
        <v>329.714</v>
      </c>
      <c r="L23" s="197">
        <v>650.835</v>
      </c>
    </row>
    <row r="24">
      <c r="A24" s="24"/>
      <c r="B24" s="140">
        <v>0.11702</v>
      </c>
      <c r="C24" s="141">
        <v>0.509201</v>
      </c>
      <c r="D24" s="141">
        <v>1.45111</v>
      </c>
      <c r="E24" s="141">
        <v>3.00476</v>
      </c>
      <c r="F24" s="141">
        <v>6.34817</v>
      </c>
      <c r="G24" s="141">
        <v>10.4634</v>
      </c>
      <c r="H24" s="141">
        <v>17.4455</v>
      </c>
      <c r="I24" s="141">
        <v>44.2831</v>
      </c>
      <c r="J24" s="142">
        <v>145.705</v>
      </c>
      <c r="K24" s="143">
        <v>334.868</v>
      </c>
      <c r="L24" s="198">
        <v>654.783</v>
      </c>
    </row>
    <row r="25">
      <c r="A25" s="24"/>
      <c r="B25" s="140">
        <v>0.115543</v>
      </c>
      <c r="C25" s="141">
        <v>0.557685</v>
      </c>
      <c r="D25" s="141">
        <v>1.46371</v>
      </c>
      <c r="E25" s="141">
        <v>3.04792</v>
      </c>
      <c r="F25" s="141">
        <v>6.39935</v>
      </c>
      <c r="G25" s="141">
        <v>10.4642</v>
      </c>
      <c r="H25" s="141">
        <v>17.5256</v>
      </c>
      <c r="I25" s="141">
        <v>45.6895</v>
      </c>
      <c r="J25" s="142">
        <v>151.228</v>
      </c>
      <c r="K25" s="143">
        <v>346.947</v>
      </c>
      <c r="L25" s="198">
        <v>655.035</v>
      </c>
    </row>
    <row r="26">
      <c r="A26" s="24"/>
      <c r="B26" s="140">
        <v>0.1192</v>
      </c>
      <c r="C26" s="141">
        <v>0.507746</v>
      </c>
      <c r="D26" s="141">
        <v>1.414</v>
      </c>
      <c r="E26" s="141">
        <v>3.10034</v>
      </c>
      <c r="F26" s="141">
        <v>6.41362</v>
      </c>
      <c r="G26" s="141">
        <v>10.6166</v>
      </c>
      <c r="H26" s="141">
        <v>18.0191</v>
      </c>
      <c r="I26" s="141">
        <v>43.9007</v>
      </c>
      <c r="J26" s="142">
        <v>151.761</v>
      </c>
      <c r="K26" s="143">
        <v>341.466</v>
      </c>
      <c r="L26" s="198">
        <v>653.939</v>
      </c>
    </row>
    <row r="27">
      <c r="A27" s="26"/>
      <c r="B27" s="145">
        <v>0.144164</v>
      </c>
      <c r="C27" s="146">
        <v>0.51326</v>
      </c>
      <c r="D27" s="146">
        <v>1.42167</v>
      </c>
      <c r="E27" s="146">
        <v>3.37183</v>
      </c>
      <c r="F27" s="146">
        <v>6.3316</v>
      </c>
      <c r="G27" s="146">
        <v>10.5217</v>
      </c>
      <c r="H27" s="146">
        <v>17.3454</v>
      </c>
      <c r="I27" s="146">
        <v>43.7616</v>
      </c>
      <c r="J27" s="147">
        <v>150.566</v>
      </c>
      <c r="K27" s="148">
        <v>338.144</v>
      </c>
      <c r="L27" s="199">
        <v>695.152</v>
      </c>
    </row>
    <row r="28">
      <c r="A28" s="27" t="s">
        <v>10</v>
      </c>
      <c r="B28" s="28">
        <f t="shared" ref="B28:L28" si="3">AVERAGE(B23:B27)</f>
        <v>0.1215262</v>
      </c>
      <c r="C28" s="28">
        <f t="shared" si="3"/>
        <v>0.5224084</v>
      </c>
      <c r="D28" s="28">
        <f t="shared" si="3"/>
        <v>1.434762</v>
      </c>
      <c r="E28" s="28">
        <f t="shared" si="3"/>
        <v>3.113232</v>
      </c>
      <c r="F28" s="28">
        <f t="shared" si="3"/>
        <v>6.468048</v>
      </c>
      <c r="G28" s="28">
        <f t="shared" si="3"/>
        <v>10.51064</v>
      </c>
      <c r="H28" s="28">
        <f t="shared" si="3"/>
        <v>17.14006</v>
      </c>
      <c r="I28" s="28">
        <f t="shared" si="3"/>
        <v>44.26856</v>
      </c>
      <c r="J28" s="28">
        <f t="shared" si="3"/>
        <v>149.5266</v>
      </c>
      <c r="K28" s="28">
        <f t="shared" si="3"/>
        <v>338.2278</v>
      </c>
      <c r="L28" s="28">
        <f t="shared" si="3"/>
        <v>661.9488</v>
      </c>
    </row>
    <row r="29">
      <c r="A29" s="30" t="s">
        <v>13</v>
      </c>
      <c r="B29" s="31">
        <f t="shared" ref="B29:L29" si="4">STDEV(B23:B27)</f>
        <v>0.01294663401</v>
      </c>
      <c r="C29" s="31">
        <f t="shared" si="4"/>
        <v>0.02073997522</v>
      </c>
      <c r="D29" s="31">
        <f t="shared" si="4"/>
        <v>0.02143959118</v>
      </c>
      <c r="E29" s="31">
        <f t="shared" si="4"/>
        <v>0.1485292357</v>
      </c>
      <c r="F29" s="31">
        <f t="shared" si="4"/>
        <v>0.2148571818</v>
      </c>
      <c r="G29" s="31">
        <f t="shared" si="4"/>
        <v>0.06380221783</v>
      </c>
      <c r="H29" s="31">
        <f t="shared" si="4"/>
        <v>1.025757483</v>
      </c>
      <c r="I29" s="31">
        <f t="shared" si="4"/>
        <v>0.8255227059</v>
      </c>
      <c r="J29" s="31">
        <f t="shared" si="4"/>
        <v>2.495149154</v>
      </c>
      <c r="K29" s="31">
        <f t="shared" si="4"/>
        <v>6.524769283</v>
      </c>
      <c r="L29" s="31">
        <f t="shared" si="4"/>
        <v>18.63649147</v>
      </c>
    </row>
    <row r="33">
      <c r="A33" s="200" t="s">
        <v>48</v>
      </c>
      <c r="B33" s="9"/>
      <c r="C33" s="9"/>
      <c r="D33" s="9"/>
      <c r="E33" s="9"/>
    </row>
    <row r="34">
      <c r="A34" s="200"/>
      <c r="B34" s="201" t="s">
        <v>30</v>
      </c>
      <c r="C34" s="9"/>
      <c r="D34" s="200"/>
      <c r="E34" s="200"/>
    </row>
    <row r="35">
      <c r="A35" s="124" t="s">
        <v>3</v>
      </c>
      <c r="B35" s="124" t="s">
        <v>49</v>
      </c>
      <c r="C35" s="124" t="s">
        <v>50</v>
      </c>
      <c r="D35" s="124" t="s">
        <v>3</v>
      </c>
      <c r="E35" s="202" t="s">
        <v>48</v>
      </c>
    </row>
    <row r="36">
      <c r="A36" s="127">
        <v>600.0</v>
      </c>
      <c r="B36" s="129">
        <f>B14</f>
        <v>0.1014</v>
      </c>
      <c r="C36" s="129">
        <f>B28</f>
        <v>0.1215262</v>
      </c>
      <c r="D36" s="127">
        <v>600.0</v>
      </c>
      <c r="E36" s="49">
        <f t="shared" ref="E36:E46" si="5">B36/C36</f>
        <v>0.8343879756</v>
      </c>
    </row>
    <row r="37">
      <c r="A37" s="128">
        <v>1000.0</v>
      </c>
      <c r="B37" s="129">
        <f>C$14</f>
        <v>0.4762</v>
      </c>
      <c r="C37" s="129">
        <f>C28</f>
        <v>0.5224084</v>
      </c>
      <c r="D37" s="128">
        <v>1000.0</v>
      </c>
      <c r="E37" s="49">
        <f t="shared" si="5"/>
        <v>0.9115473641</v>
      </c>
    </row>
    <row r="38">
      <c r="A38" s="128">
        <v>1400.0</v>
      </c>
      <c r="B38" s="129">
        <f>D$14</f>
        <v>1.5652</v>
      </c>
      <c r="C38" s="129">
        <f>D28</f>
        <v>1.434762</v>
      </c>
      <c r="D38" s="128">
        <v>1400.0</v>
      </c>
      <c r="E38" s="49">
        <f t="shared" si="5"/>
        <v>1.090912639</v>
      </c>
    </row>
    <row r="39">
      <c r="A39" s="128">
        <v>1800.0</v>
      </c>
      <c r="B39" s="129">
        <f>E$14</f>
        <v>3.4728</v>
      </c>
      <c r="C39" s="129">
        <f>E28</f>
        <v>3.113232</v>
      </c>
      <c r="D39" s="128">
        <v>1800.0</v>
      </c>
      <c r="E39" s="49">
        <f t="shared" si="5"/>
        <v>1.115496693</v>
      </c>
    </row>
    <row r="40">
      <c r="A40" s="128">
        <v>2200.0</v>
      </c>
      <c r="B40" s="129">
        <f>F$14</f>
        <v>6.3034</v>
      </c>
      <c r="C40" s="129">
        <f>F28</f>
        <v>6.468048</v>
      </c>
      <c r="D40" s="128">
        <v>2200.0</v>
      </c>
      <c r="E40" s="49">
        <f t="shared" si="5"/>
        <v>0.9745444066</v>
      </c>
    </row>
    <row r="41">
      <c r="A41" s="128">
        <v>2600.0</v>
      </c>
      <c r="B41" s="129">
        <f>G$14</f>
        <v>10.4172</v>
      </c>
      <c r="C41" s="129">
        <f>G28</f>
        <v>10.51064</v>
      </c>
      <c r="D41" s="128">
        <v>2600.0</v>
      </c>
      <c r="E41" s="49">
        <f t="shared" si="5"/>
        <v>0.991109961</v>
      </c>
    </row>
    <row r="42">
      <c r="A42" s="128">
        <v>3000.0</v>
      </c>
      <c r="B42" s="129">
        <f>H14</f>
        <v>16.5034</v>
      </c>
      <c r="C42" s="129">
        <f>H28</f>
        <v>17.14006</v>
      </c>
      <c r="D42" s="128">
        <v>3000.0</v>
      </c>
      <c r="E42" s="49">
        <f t="shared" si="5"/>
        <v>0.9628554392</v>
      </c>
    </row>
    <row r="43">
      <c r="A43" s="128">
        <v>4096.0</v>
      </c>
      <c r="B43" s="129">
        <f>I14</f>
        <v>44.7526</v>
      </c>
      <c r="C43" s="129">
        <f>I28</f>
        <v>44.26856</v>
      </c>
      <c r="D43" s="128">
        <v>4096.0</v>
      </c>
      <c r="E43" s="49">
        <f t="shared" si="5"/>
        <v>1.010934171</v>
      </c>
    </row>
    <row r="44">
      <c r="A44" s="128">
        <v>6144.0</v>
      </c>
      <c r="B44" s="129">
        <f>J14</f>
        <v>138.4156</v>
      </c>
      <c r="C44" s="129">
        <f>J28</f>
        <v>149.5266</v>
      </c>
      <c r="D44" s="128">
        <v>6144.0</v>
      </c>
      <c r="E44" s="49">
        <f t="shared" si="5"/>
        <v>0.9256921511</v>
      </c>
    </row>
    <row r="45">
      <c r="A45" s="128">
        <v>8192.0</v>
      </c>
      <c r="B45" s="129">
        <f>K14</f>
        <v>331.4446</v>
      </c>
      <c r="C45" s="129">
        <f>K28</f>
        <v>338.2278</v>
      </c>
      <c r="D45" s="128">
        <v>8192.0</v>
      </c>
      <c r="E45" s="49">
        <f t="shared" si="5"/>
        <v>0.9799448774</v>
      </c>
    </row>
    <row r="46">
      <c r="A46" s="128">
        <v>10240.0</v>
      </c>
      <c r="B46" s="129">
        <f>L14</f>
        <v>645.5314</v>
      </c>
      <c r="C46" s="129">
        <f>L28</f>
        <v>661.9488</v>
      </c>
      <c r="D46" s="128">
        <v>10240.0</v>
      </c>
      <c r="E46" s="49">
        <f t="shared" si="5"/>
        <v>0.9751983839</v>
      </c>
    </row>
    <row r="49">
      <c r="A49" s="203" t="s">
        <v>51</v>
      </c>
    </row>
    <row r="50">
      <c r="A50" s="124" t="s">
        <v>3</v>
      </c>
      <c r="B50" s="202" t="s">
        <v>48</v>
      </c>
      <c r="C50" s="202" t="s">
        <v>52</v>
      </c>
      <c r="D50" s="124" t="s">
        <v>3</v>
      </c>
      <c r="E50" s="124" t="s">
        <v>53</v>
      </c>
    </row>
    <row r="51">
      <c r="A51" s="127">
        <v>600.0</v>
      </c>
      <c r="B51" s="49">
        <f t="shared" ref="B51:B61" si="6">E36</f>
        <v>0.8343879756</v>
      </c>
      <c r="C51" s="42">
        <v>8.0</v>
      </c>
      <c r="D51" s="127">
        <v>600.0</v>
      </c>
      <c r="E51" s="43">
        <f t="shared" ref="E51:E61" si="7">(B51/C51)*10^2</f>
        <v>10.42984969</v>
      </c>
    </row>
    <row r="52">
      <c r="A52" s="128">
        <v>1000.0</v>
      </c>
      <c r="B52" s="49">
        <f t="shared" si="6"/>
        <v>0.9115473641</v>
      </c>
      <c r="C52" s="42">
        <v>8.0</v>
      </c>
      <c r="D52" s="128">
        <v>1000.0</v>
      </c>
      <c r="E52" s="43">
        <f t="shared" si="7"/>
        <v>11.39434205</v>
      </c>
    </row>
    <row r="53">
      <c r="A53" s="128">
        <v>1400.0</v>
      </c>
      <c r="B53" s="49">
        <f t="shared" si="6"/>
        <v>1.090912639</v>
      </c>
      <c r="C53" s="42">
        <v>8.0</v>
      </c>
      <c r="D53" s="128">
        <v>1400.0</v>
      </c>
      <c r="E53" s="43">
        <f t="shared" si="7"/>
        <v>13.63640799</v>
      </c>
    </row>
    <row r="54">
      <c r="A54" s="128">
        <v>1800.0</v>
      </c>
      <c r="B54" s="49">
        <f t="shared" si="6"/>
        <v>1.115496693</v>
      </c>
      <c r="C54" s="42">
        <v>8.0</v>
      </c>
      <c r="D54" s="128">
        <v>1800.0</v>
      </c>
      <c r="E54" s="43">
        <f t="shared" si="7"/>
        <v>13.94370866</v>
      </c>
    </row>
    <row r="55">
      <c r="A55" s="128">
        <v>2200.0</v>
      </c>
      <c r="B55" s="49">
        <f t="shared" si="6"/>
        <v>0.9745444066</v>
      </c>
      <c r="C55" s="42">
        <v>8.0</v>
      </c>
      <c r="D55" s="128">
        <v>2200.0</v>
      </c>
      <c r="E55" s="43">
        <f t="shared" si="7"/>
        <v>12.18180508</v>
      </c>
    </row>
    <row r="56">
      <c r="A56" s="128">
        <v>2600.0</v>
      </c>
      <c r="B56" s="49">
        <f t="shared" si="6"/>
        <v>0.991109961</v>
      </c>
      <c r="C56" s="42">
        <v>8.0</v>
      </c>
      <c r="D56" s="128">
        <v>2600.0</v>
      </c>
      <c r="E56" s="43">
        <f t="shared" si="7"/>
        <v>12.38887451</v>
      </c>
    </row>
    <row r="57">
      <c r="A57" s="128">
        <v>3000.0</v>
      </c>
      <c r="B57" s="49">
        <f t="shared" si="6"/>
        <v>0.9628554392</v>
      </c>
      <c r="C57" s="42">
        <v>8.0</v>
      </c>
      <c r="D57" s="128">
        <v>3000.0</v>
      </c>
      <c r="E57" s="43">
        <f t="shared" si="7"/>
        <v>12.03569299</v>
      </c>
    </row>
    <row r="58">
      <c r="A58" s="128">
        <v>4096.0</v>
      </c>
      <c r="B58" s="49">
        <f t="shared" si="6"/>
        <v>1.010934171</v>
      </c>
      <c r="C58" s="42">
        <v>8.0</v>
      </c>
      <c r="D58" s="128">
        <v>4096.0</v>
      </c>
      <c r="E58" s="43">
        <f t="shared" si="7"/>
        <v>12.63667714</v>
      </c>
    </row>
    <row r="59">
      <c r="A59" s="128">
        <v>6144.0</v>
      </c>
      <c r="B59" s="49">
        <f t="shared" si="6"/>
        <v>0.9256921511</v>
      </c>
      <c r="C59" s="42">
        <v>8.0</v>
      </c>
      <c r="D59" s="128">
        <v>6144.0</v>
      </c>
      <c r="E59" s="43">
        <f t="shared" si="7"/>
        <v>11.57115189</v>
      </c>
    </row>
    <row r="60">
      <c r="A60" s="128">
        <v>8192.0</v>
      </c>
      <c r="B60" s="49">
        <f t="shared" si="6"/>
        <v>0.9799448774</v>
      </c>
      <c r="C60" s="42">
        <v>8.0</v>
      </c>
      <c r="D60" s="128">
        <v>8192.0</v>
      </c>
      <c r="E60" s="43">
        <f t="shared" si="7"/>
        <v>12.24931097</v>
      </c>
    </row>
    <row r="61">
      <c r="A61" s="128">
        <v>10240.0</v>
      </c>
      <c r="B61" s="49">
        <f t="shared" si="6"/>
        <v>0.9751983839</v>
      </c>
      <c r="C61" s="42">
        <v>8.0</v>
      </c>
      <c r="D61" s="128">
        <v>10240.0</v>
      </c>
      <c r="E61" s="204">
        <f t="shared" si="7"/>
        <v>12.1899798</v>
      </c>
    </row>
    <row r="71">
      <c r="A71" s="171" t="s">
        <v>45</v>
      </c>
      <c r="E71" s="6"/>
      <c r="F71" s="6"/>
      <c r="G71" s="6"/>
      <c r="H71" s="6"/>
      <c r="I71" s="6"/>
      <c r="J71" s="6"/>
      <c r="K71" s="6"/>
      <c r="L71" s="6"/>
    </row>
    <row r="72">
      <c r="A72" s="115" t="s">
        <v>2</v>
      </c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>
      <c r="A73" s="6"/>
      <c r="B73" s="122" t="s">
        <v>3</v>
      </c>
      <c r="C73" s="9"/>
      <c r="D73" s="9"/>
      <c r="E73" s="9"/>
      <c r="F73" s="9"/>
      <c r="G73" s="9"/>
      <c r="H73" s="9"/>
      <c r="I73" s="9"/>
      <c r="J73" s="9"/>
      <c r="K73" s="9"/>
      <c r="L73" s="10"/>
    </row>
    <row r="74">
      <c r="A74" s="126" t="s">
        <v>11</v>
      </c>
      <c r="B74" s="127">
        <v>600.0</v>
      </c>
      <c r="C74" s="128">
        <v>1000.0</v>
      </c>
      <c r="D74" s="128">
        <v>1400.0</v>
      </c>
      <c r="E74" s="128">
        <v>1800.0</v>
      </c>
      <c r="F74" s="128">
        <v>2200.0</v>
      </c>
      <c r="G74" s="128">
        <v>2600.0</v>
      </c>
      <c r="H74" s="128">
        <v>3000.0</v>
      </c>
      <c r="I74" s="128">
        <v>4096.0</v>
      </c>
      <c r="J74" s="128">
        <v>6144.0</v>
      </c>
      <c r="K74" s="128">
        <v>8192.0</v>
      </c>
      <c r="L74" s="128">
        <v>10240.0</v>
      </c>
    </row>
    <row r="75">
      <c r="A75" s="133" t="s">
        <v>30</v>
      </c>
      <c r="B75" s="141">
        <v>0.250967</v>
      </c>
      <c r="C75" s="141">
        <v>0.924081</v>
      </c>
      <c r="D75" s="141">
        <v>2.26972</v>
      </c>
      <c r="E75" s="141">
        <v>4.3859</v>
      </c>
      <c r="F75" s="141">
        <v>8.45137</v>
      </c>
      <c r="G75" s="141">
        <v>14.4678</v>
      </c>
      <c r="H75" s="141">
        <v>20.5295</v>
      </c>
      <c r="I75" s="173">
        <v>51.5004</v>
      </c>
      <c r="J75" s="173">
        <v>157.225</v>
      </c>
      <c r="K75" s="173">
        <v>394.792</v>
      </c>
      <c r="L75" s="173">
        <v>698.136</v>
      </c>
    </row>
    <row r="76">
      <c r="A76" s="24"/>
      <c r="B76" s="141">
        <v>0.2877</v>
      </c>
      <c r="C76" s="141">
        <v>0.860401</v>
      </c>
      <c r="D76" s="141">
        <v>2.12796</v>
      </c>
      <c r="E76" s="141">
        <v>4.97441</v>
      </c>
      <c r="F76" s="141">
        <v>8.64587</v>
      </c>
      <c r="G76" s="141">
        <v>13.8118</v>
      </c>
      <c r="H76" s="141">
        <v>21.152</v>
      </c>
      <c r="I76" s="173">
        <v>52.0774</v>
      </c>
      <c r="J76" s="173">
        <v>157.201</v>
      </c>
      <c r="K76" s="173">
        <v>424.643</v>
      </c>
      <c r="L76" s="173">
        <v>697.263</v>
      </c>
    </row>
    <row r="77">
      <c r="A77" s="24"/>
      <c r="B77" s="141">
        <v>0.252036</v>
      </c>
      <c r="C77" s="141">
        <v>0.930082</v>
      </c>
      <c r="D77" s="141">
        <v>2.77155</v>
      </c>
      <c r="E77" s="141">
        <v>5.29818</v>
      </c>
      <c r="F77" s="141">
        <v>8.71584</v>
      </c>
      <c r="G77" s="141">
        <v>13.8826</v>
      </c>
      <c r="H77" s="141">
        <v>20.3254</v>
      </c>
      <c r="I77" s="173">
        <v>51.4808</v>
      </c>
      <c r="J77" s="173">
        <v>159.571</v>
      </c>
      <c r="K77" s="173">
        <v>387.173</v>
      </c>
      <c r="L77" s="173">
        <v>696.265</v>
      </c>
    </row>
    <row r="78">
      <c r="A78" s="24"/>
      <c r="B78" s="141">
        <v>0.253173</v>
      </c>
      <c r="C78" s="141">
        <v>0.88089</v>
      </c>
      <c r="D78" s="141">
        <v>2.17169</v>
      </c>
      <c r="E78" s="141">
        <v>4.87884</v>
      </c>
      <c r="F78" s="141">
        <v>8.64756</v>
      </c>
      <c r="G78" s="141">
        <v>13.7208</v>
      </c>
      <c r="H78" s="141">
        <v>20.1708</v>
      </c>
      <c r="I78" s="173">
        <v>51.7134</v>
      </c>
      <c r="J78" s="173">
        <v>159.639</v>
      </c>
      <c r="K78" s="173">
        <v>388.935</v>
      </c>
      <c r="L78" s="173">
        <v>709.463</v>
      </c>
    </row>
    <row r="79">
      <c r="A79" s="26"/>
      <c r="B79" s="141">
        <v>0.249873</v>
      </c>
      <c r="C79" s="141">
        <v>1.07083</v>
      </c>
      <c r="D79" s="141">
        <v>2.20893</v>
      </c>
      <c r="E79" s="141">
        <v>5.65204</v>
      </c>
      <c r="F79" s="141">
        <v>8.58577</v>
      </c>
      <c r="G79" s="141">
        <v>13.8249</v>
      </c>
      <c r="H79" s="141">
        <v>20.9597</v>
      </c>
      <c r="I79" s="173">
        <v>52.3842</v>
      </c>
      <c r="J79" s="173">
        <v>158.097</v>
      </c>
      <c r="K79" s="173">
        <v>387.538</v>
      </c>
      <c r="L79" s="173">
        <v>707.756</v>
      </c>
    </row>
    <row r="80">
      <c r="A80" s="27" t="s">
        <v>10</v>
      </c>
      <c r="B80" s="28">
        <f t="shared" ref="B80:L80" si="8">AVERAGE(B75:B79)</f>
        <v>0.2587498</v>
      </c>
      <c r="C80" s="28">
        <f t="shared" si="8"/>
        <v>0.9332568</v>
      </c>
      <c r="D80" s="28">
        <f t="shared" si="8"/>
        <v>2.30997</v>
      </c>
      <c r="E80" s="28">
        <f t="shared" si="8"/>
        <v>5.037874</v>
      </c>
      <c r="F80" s="28">
        <f t="shared" si="8"/>
        <v>8.609282</v>
      </c>
      <c r="G80" s="28">
        <f t="shared" si="8"/>
        <v>13.94158</v>
      </c>
      <c r="H80" s="28">
        <f t="shared" si="8"/>
        <v>20.62748</v>
      </c>
      <c r="I80" s="28">
        <f t="shared" si="8"/>
        <v>51.83124</v>
      </c>
      <c r="J80" s="28">
        <f t="shared" si="8"/>
        <v>158.3466</v>
      </c>
      <c r="K80" s="28">
        <f t="shared" si="8"/>
        <v>396.6162</v>
      </c>
      <c r="L80" s="28">
        <f t="shared" si="8"/>
        <v>701.7766</v>
      </c>
    </row>
    <row r="81">
      <c r="A81" s="30" t="s">
        <v>13</v>
      </c>
      <c r="B81" s="31">
        <f t="shared" ref="B81:L81" si="9">STDEV(B75:B79)</f>
        <v>0.0162300604</v>
      </c>
      <c r="C81" s="31">
        <f t="shared" si="9"/>
        <v>0.08226619803</v>
      </c>
      <c r="D81" s="31">
        <f t="shared" si="9"/>
        <v>0.2632177041</v>
      </c>
      <c r="E81" s="31">
        <f t="shared" si="9"/>
        <v>0.4741699796</v>
      </c>
      <c r="F81" s="31">
        <f t="shared" si="9"/>
        <v>0.09955841034</v>
      </c>
      <c r="G81" s="31">
        <f t="shared" si="9"/>
        <v>0.2998278706</v>
      </c>
      <c r="H81" s="31">
        <f t="shared" si="9"/>
        <v>0.4168034273</v>
      </c>
      <c r="I81" s="31">
        <f t="shared" si="9"/>
        <v>0.391314794</v>
      </c>
      <c r="J81" s="31">
        <f t="shared" si="9"/>
        <v>1.204381501</v>
      </c>
      <c r="K81" s="31">
        <f t="shared" si="9"/>
        <v>15.96416142</v>
      </c>
      <c r="L81" s="31">
        <f t="shared" si="9"/>
        <v>6.301552531</v>
      </c>
    </row>
    <row r="86">
      <c r="A86" s="200" t="s">
        <v>48</v>
      </c>
      <c r="B86" s="9"/>
      <c r="C86" s="9"/>
      <c r="D86" s="9"/>
      <c r="E86" s="9"/>
    </row>
    <row r="87">
      <c r="A87" s="200"/>
      <c r="B87" s="201" t="s">
        <v>30</v>
      </c>
      <c r="C87" s="9"/>
      <c r="D87" s="200"/>
      <c r="E87" s="200"/>
    </row>
    <row r="88">
      <c r="A88" s="124" t="s">
        <v>3</v>
      </c>
      <c r="B88" s="124" t="s">
        <v>49</v>
      </c>
      <c r="C88" s="124" t="s">
        <v>54</v>
      </c>
      <c r="D88" s="124" t="s">
        <v>3</v>
      </c>
      <c r="E88" s="202" t="s">
        <v>48</v>
      </c>
    </row>
    <row r="89">
      <c r="A89" s="127">
        <v>600.0</v>
      </c>
      <c r="B89" s="129">
        <f>AVERAGE(B$9:B$13)</f>
        <v>0.1014</v>
      </c>
      <c r="C89" s="28">
        <f>B80</f>
        <v>0.2587498</v>
      </c>
      <c r="D89" s="127">
        <v>600.0</v>
      </c>
      <c r="E89" s="49">
        <f t="shared" ref="E89:E99" si="10">B89/C89</f>
        <v>0.3918843609</v>
      </c>
    </row>
    <row r="90">
      <c r="A90" s="128">
        <v>1000.0</v>
      </c>
      <c r="B90" s="129">
        <f>AVERAGE(C$9:C$13)</f>
        <v>0.4762</v>
      </c>
      <c r="C90" s="28">
        <f>C80</f>
        <v>0.9332568</v>
      </c>
      <c r="D90" s="128">
        <v>1000.0</v>
      </c>
      <c r="E90" s="49">
        <f t="shared" si="10"/>
        <v>0.5102561267</v>
      </c>
    </row>
    <row r="91">
      <c r="A91" s="128">
        <v>1400.0</v>
      </c>
      <c r="B91" s="129">
        <f>AVERAGE(D$9:D$13)</f>
        <v>1.5652</v>
      </c>
      <c r="C91" s="28">
        <f>D80</f>
        <v>2.30997</v>
      </c>
      <c r="D91" s="128">
        <v>1400.0</v>
      </c>
      <c r="E91" s="49">
        <f t="shared" si="10"/>
        <v>0.6775845574</v>
      </c>
    </row>
    <row r="92">
      <c r="A92" s="128">
        <v>1800.0</v>
      </c>
      <c r="B92" s="129">
        <f>AVERAGE(E$9:E$13)</f>
        <v>3.4728</v>
      </c>
      <c r="C92" s="28">
        <f>E80</f>
        <v>5.037874</v>
      </c>
      <c r="D92" s="128">
        <v>1800.0</v>
      </c>
      <c r="E92" s="49">
        <f t="shared" si="10"/>
        <v>0.6893383995</v>
      </c>
    </row>
    <row r="93">
      <c r="A93" s="128">
        <v>2200.0</v>
      </c>
      <c r="B93" s="129">
        <f>AVERAGE(F$9:F$13)</f>
        <v>6.3034</v>
      </c>
      <c r="C93" s="28">
        <f>F80</f>
        <v>8.609282</v>
      </c>
      <c r="D93" s="128">
        <v>2200.0</v>
      </c>
      <c r="E93" s="49">
        <f t="shared" si="10"/>
        <v>0.7321632629</v>
      </c>
    </row>
    <row r="94">
      <c r="A94" s="128">
        <v>2600.0</v>
      </c>
      <c r="B94" s="129">
        <f>AVERAGE(G$9:G$13)</f>
        <v>10.4172</v>
      </c>
      <c r="C94" s="28">
        <f>G80</f>
        <v>13.94158</v>
      </c>
      <c r="D94" s="128">
        <v>2600.0</v>
      </c>
      <c r="E94" s="49">
        <f t="shared" si="10"/>
        <v>0.7472036885</v>
      </c>
    </row>
    <row r="95">
      <c r="A95" s="128">
        <v>3000.0</v>
      </c>
      <c r="B95" s="129">
        <f>AVERAGE(H$9:H$13)</f>
        <v>16.5034</v>
      </c>
      <c r="C95" s="28">
        <f>H80</f>
        <v>20.62748</v>
      </c>
      <c r="D95" s="128">
        <v>3000.0</v>
      </c>
      <c r="E95" s="49">
        <f t="shared" si="10"/>
        <v>0.8000686463</v>
      </c>
    </row>
    <row r="96">
      <c r="A96" s="128">
        <v>4096.0</v>
      </c>
      <c r="B96" s="129">
        <f>AVERAGE(I$9:I$13)</f>
        <v>44.7526</v>
      </c>
      <c r="C96" s="28">
        <f>I80</f>
        <v>51.83124</v>
      </c>
      <c r="D96" s="128">
        <v>4096.0</v>
      </c>
      <c r="E96" s="49">
        <f t="shared" si="10"/>
        <v>0.8634290825</v>
      </c>
    </row>
    <row r="97">
      <c r="A97" s="128">
        <v>6144.0</v>
      </c>
      <c r="B97" s="129">
        <f>AVERAGE(J$9:J$13)</f>
        <v>138.4156</v>
      </c>
      <c r="C97" s="28">
        <f>J80</f>
        <v>158.3466</v>
      </c>
      <c r="D97" s="128">
        <v>6144.0</v>
      </c>
      <c r="E97" s="49">
        <f t="shared" si="10"/>
        <v>0.8741305465</v>
      </c>
    </row>
    <row r="98">
      <c r="A98" s="128">
        <v>8192.0</v>
      </c>
      <c r="B98" s="129">
        <f>AVERAGE(K$9:K$13)</f>
        <v>331.4446</v>
      </c>
      <c r="C98" s="28">
        <f>K80</f>
        <v>396.6162</v>
      </c>
      <c r="D98" s="128">
        <v>8192.0</v>
      </c>
      <c r="E98" s="49">
        <f t="shared" si="10"/>
        <v>0.8356809429</v>
      </c>
    </row>
    <row r="99">
      <c r="A99" s="128">
        <v>10240.0</v>
      </c>
      <c r="B99" s="129">
        <f>AVERAGE(L$9:L$13)</f>
        <v>645.5314</v>
      </c>
      <c r="C99" s="28">
        <f>L80</f>
        <v>701.7766</v>
      </c>
      <c r="D99" s="128">
        <v>10240.0</v>
      </c>
      <c r="E99" s="49">
        <f t="shared" si="10"/>
        <v>0.919853127</v>
      </c>
    </row>
    <row r="102">
      <c r="A102" s="203" t="s">
        <v>51</v>
      </c>
    </row>
    <row r="103">
      <c r="A103" s="124" t="s">
        <v>3</v>
      </c>
      <c r="B103" s="202" t="s">
        <v>48</v>
      </c>
      <c r="C103" s="202" t="s">
        <v>52</v>
      </c>
      <c r="D103" s="124" t="s">
        <v>3</v>
      </c>
      <c r="E103" s="124" t="s">
        <v>53</v>
      </c>
    </row>
    <row r="104">
      <c r="A104" s="127">
        <v>600.0</v>
      </c>
      <c r="B104" s="49">
        <f t="shared" ref="B104:B114" si="11">E89</f>
        <v>0.3918843609</v>
      </c>
      <c r="C104" s="42">
        <v>8.0</v>
      </c>
      <c r="D104" s="127">
        <v>600.0</v>
      </c>
      <c r="E104" s="43">
        <f t="shared" ref="E104:E114" si="12">(B104/C104)*10^2</f>
        <v>4.898554511</v>
      </c>
    </row>
    <row r="105">
      <c r="A105" s="128">
        <v>1000.0</v>
      </c>
      <c r="B105" s="49">
        <f t="shared" si="11"/>
        <v>0.5102561267</v>
      </c>
      <c r="C105" s="42">
        <v>8.0</v>
      </c>
      <c r="D105" s="128">
        <v>1000.0</v>
      </c>
      <c r="E105" s="43">
        <f t="shared" si="12"/>
        <v>6.378201584</v>
      </c>
    </row>
    <row r="106">
      <c r="A106" s="128">
        <v>1400.0</v>
      </c>
      <c r="B106" s="49">
        <f t="shared" si="11"/>
        <v>0.6775845574</v>
      </c>
      <c r="C106" s="42">
        <v>8.0</v>
      </c>
      <c r="D106" s="128">
        <v>1400.0</v>
      </c>
      <c r="E106" s="43">
        <f t="shared" si="12"/>
        <v>8.469806967</v>
      </c>
    </row>
    <row r="107">
      <c r="A107" s="128">
        <v>1800.0</v>
      </c>
      <c r="B107" s="49">
        <f t="shared" si="11"/>
        <v>0.6893383995</v>
      </c>
      <c r="C107" s="42">
        <v>8.0</v>
      </c>
      <c r="D107" s="128">
        <v>1800.0</v>
      </c>
      <c r="E107" s="43">
        <f t="shared" si="12"/>
        <v>8.616729994</v>
      </c>
    </row>
    <row r="108">
      <c r="A108" s="128">
        <v>2200.0</v>
      </c>
      <c r="B108" s="49">
        <f t="shared" si="11"/>
        <v>0.7321632629</v>
      </c>
      <c r="C108" s="42">
        <v>8.0</v>
      </c>
      <c r="D108" s="128">
        <v>2200.0</v>
      </c>
      <c r="E108" s="43">
        <f t="shared" si="12"/>
        <v>9.152040786</v>
      </c>
    </row>
    <row r="109">
      <c r="A109" s="128">
        <v>2600.0</v>
      </c>
      <c r="B109" s="49">
        <f t="shared" si="11"/>
        <v>0.7472036885</v>
      </c>
      <c r="C109" s="42">
        <v>8.0</v>
      </c>
      <c r="D109" s="128">
        <v>2600.0</v>
      </c>
      <c r="E109" s="43">
        <f t="shared" si="12"/>
        <v>9.340046107</v>
      </c>
    </row>
    <row r="110">
      <c r="A110" s="128">
        <v>3000.0</v>
      </c>
      <c r="B110" s="49">
        <f t="shared" si="11"/>
        <v>0.8000686463</v>
      </c>
      <c r="C110" s="42">
        <v>8.0</v>
      </c>
      <c r="D110" s="128">
        <v>3000.0</v>
      </c>
      <c r="E110" s="43">
        <f t="shared" si="12"/>
        <v>10.00085808</v>
      </c>
    </row>
    <row r="111">
      <c r="A111" s="128">
        <v>4096.0</v>
      </c>
      <c r="B111" s="49">
        <f t="shared" si="11"/>
        <v>0.8634290825</v>
      </c>
      <c r="C111" s="42">
        <v>8.0</v>
      </c>
      <c r="D111" s="128">
        <v>4096.0</v>
      </c>
      <c r="E111" s="43">
        <f t="shared" si="12"/>
        <v>10.79286353</v>
      </c>
    </row>
    <row r="112">
      <c r="A112" s="128">
        <v>6144.0</v>
      </c>
      <c r="B112" s="49">
        <f t="shared" si="11"/>
        <v>0.8741305465</v>
      </c>
      <c r="C112" s="42">
        <v>8.0</v>
      </c>
      <c r="D112" s="128">
        <v>6144.0</v>
      </c>
      <c r="E112" s="43">
        <f t="shared" si="12"/>
        <v>10.92663183</v>
      </c>
    </row>
    <row r="113">
      <c r="A113" s="128">
        <v>8192.0</v>
      </c>
      <c r="B113" s="49">
        <f t="shared" si="11"/>
        <v>0.8356809429</v>
      </c>
      <c r="C113" s="42">
        <v>8.0</v>
      </c>
      <c r="D113" s="128">
        <v>8192.0</v>
      </c>
      <c r="E113" s="43">
        <f t="shared" si="12"/>
        <v>10.44601179</v>
      </c>
    </row>
    <row r="114">
      <c r="A114" s="128">
        <v>10240.0</v>
      </c>
      <c r="B114" s="49">
        <f t="shared" si="11"/>
        <v>0.919853127</v>
      </c>
      <c r="C114" s="42">
        <v>8.0</v>
      </c>
      <c r="D114" s="128">
        <v>10240.0</v>
      </c>
      <c r="E114" s="204">
        <f t="shared" si="12"/>
        <v>11.49816409</v>
      </c>
    </row>
  </sheetData>
  <mergeCells count="15">
    <mergeCell ref="A33:E33"/>
    <mergeCell ref="B34:C34"/>
    <mergeCell ref="A71:D71"/>
    <mergeCell ref="A75:A79"/>
    <mergeCell ref="A86:E86"/>
    <mergeCell ref="B87:C87"/>
    <mergeCell ref="A102:E102"/>
    <mergeCell ref="A9:A13"/>
    <mergeCell ref="A1:F2"/>
    <mergeCell ref="B7:L7"/>
    <mergeCell ref="A19:D19"/>
    <mergeCell ref="A49:E49"/>
    <mergeCell ref="B21:L21"/>
    <mergeCell ref="A23:A27"/>
    <mergeCell ref="B73:L7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9" max="9" width="18.63"/>
  </cols>
  <sheetData>
    <row r="1">
      <c r="B1" s="2"/>
    </row>
    <row r="2">
      <c r="A2" s="205" t="s">
        <v>55</v>
      </c>
      <c r="B2" s="5"/>
      <c r="C2" s="6"/>
      <c r="D2" s="6"/>
      <c r="E2" s="6"/>
      <c r="F2" s="6"/>
    </row>
    <row r="3">
      <c r="A3" s="115" t="s">
        <v>2</v>
      </c>
      <c r="B3" s="5"/>
      <c r="C3" s="6"/>
      <c r="D3" s="6"/>
      <c r="E3" s="6"/>
      <c r="F3" s="6"/>
      <c r="I3" s="206" t="s">
        <v>30</v>
      </c>
    </row>
    <row r="4">
      <c r="A4" s="126" t="s">
        <v>11</v>
      </c>
      <c r="B4" s="207" t="s">
        <v>56</v>
      </c>
      <c r="C4" s="128" t="s">
        <v>57</v>
      </c>
      <c r="D4" s="128" t="s">
        <v>58</v>
      </c>
      <c r="E4" s="128" t="s">
        <v>59</v>
      </c>
      <c r="F4" s="128" t="s">
        <v>60</v>
      </c>
      <c r="H4" s="207" t="s">
        <v>56</v>
      </c>
      <c r="I4" s="155">
        <f>AVERAGE(B$5:B$9)</f>
        <v>0.551</v>
      </c>
    </row>
    <row r="5">
      <c r="A5" s="172"/>
      <c r="B5" s="208">
        <v>0.557</v>
      </c>
      <c r="C5" s="152">
        <v>0.286</v>
      </c>
      <c r="D5" s="152">
        <v>0.286</v>
      </c>
      <c r="E5" s="152">
        <v>0.280965</v>
      </c>
      <c r="F5" s="152">
        <v>0.26991</v>
      </c>
      <c r="H5" s="128" t="s">
        <v>57</v>
      </c>
      <c r="I5" s="153">
        <f>AVERAGE(C$5:C$9)</f>
        <v>0.2862</v>
      </c>
    </row>
    <row r="6">
      <c r="A6" s="24"/>
      <c r="B6" s="208">
        <v>0.547</v>
      </c>
      <c r="C6" s="152">
        <v>0.275</v>
      </c>
      <c r="D6" s="152">
        <v>0.284</v>
      </c>
      <c r="E6" s="152">
        <v>0.274936</v>
      </c>
      <c r="F6" s="152">
        <v>0.286805</v>
      </c>
      <c r="H6" s="128" t="s">
        <v>58</v>
      </c>
      <c r="I6" s="153">
        <f>AVERAGE(D$5:D$9)</f>
        <v>0.2838</v>
      </c>
    </row>
    <row r="7">
      <c r="A7" s="24"/>
      <c r="B7" s="208">
        <v>0.552</v>
      </c>
      <c r="C7" s="152">
        <v>0.287</v>
      </c>
      <c r="D7" s="152">
        <v>0.284</v>
      </c>
      <c r="E7" s="152">
        <v>0.275523</v>
      </c>
      <c r="F7" s="152">
        <v>0.269303</v>
      </c>
      <c r="H7" s="128" t="s">
        <v>59</v>
      </c>
      <c r="I7" s="153">
        <f>AVERAGE(E$5:E$9)</f>
        <v>0.2798074</v>
      </c>
    </row>
    <row r="8">
      <c r="A8" s="24"/>
      <c r="B8" s="208">
        <v>0.557</v>
      </c>
      <c r="C8" s="152">
        <v>0.289</v>
      </c>
      <c r="D8" s="152">
        <v>0.28</v>
      </c>
      <c r="E8" s="152">
        <v>0.273874</v>
      </c>
      <c r="F8" s="152">
        <v>0.27189</v>
      </c>
      <c r="H8" s="128" t="s">
        <v>60</v>
      </c>
      <c r="I8" s="153">
        <f>AVERAGE(F$5:F$9)</f>
        <v>0.2768188</v>
      </c>
    </row>
    <row r="9">
      <c r="A9" s="26"/>
      <c r="B9" s="208">
        <v>0.542</v>
      </c>
      <c r="C9" s="152">
        <v>0.294</v>
      </c>
      <c r="D9" s="152">
        <v>0.285</v>
      </c>
      <c r="E9" s="152">
        <v>0.293739</v>
      </c>
      <c r="F9" s="152">
        <v>0.286186</v>
      </c>
    </row>
    <row r="10">
      <c r="A10" s="153" t="s">
        <v>10</v>
      </c>
      <c r="B10" s="155">
        <f t="shared" ref="B10:F10" si="1">AVERAGE(B$5:B$9)</f>
        <v>0.551</v>
      </c>
      <c r="C10" s="155">
        <f t="shared" si="1"/>
        <v>0.2862</v>
      </c>
      <c r="D10" s="155">
        <f t="shared" si="1"/>
        <v>0.2838</v>
      </c>
      <c r="E10" s="155">
        <f t="shared" si="1"/>
        <v>0.2798074</v>
      </c>
      <c r="F10" s="155">
        <f t="shared" si="1"/>
        <v>0.2768188</v>
      </c>
    </row>
    <row r="11">
      <c r="A11" s="156" t="s">
        <v>13</v>
      </c>
      <c r="B11" s="156">
        <f t="shared" ref="B11:F11" si="2">STDEV(B$5:B$9)</f>
        <v>0.006519202405</v>
      </c>
      <c r="C11" s="156">
        <f t="shared" si="2"/>
        <v>0.006978538529</v>
      </c>
      <c r="D11" s="156">
        <f t="shared" si="2"/>
        <v>0.00228035085</v>
      </c>
      <c r="E11" s="156">
        <f t="shared" si="2"/>
        <v>0.008257138929</v>
      </c>
      <c r="F11" s="156">
        <f t="shared" si="2"/>
        <v>0.00888791965</v>
      </c>
    </row>
    <row r="12">
      <c r="A12" s="6"/>
      <c r="B12" s="5"/>
      <c r="C12" s="6"/>
      <c r="D12" s="6"/>
      <c r="E12" s="6"/>
      <c r="F12" s="6"/>
    </row>
    <row r="13">
      <c r="A13" s="6"/>
      <c r="B13" s="5"/>
      <c r="C13" s="6"/>
      <c r="D13" s="6"/>
      <c r="E13" s="6"/>
      <c r="F13" s="6"/>
    </row>
    <row r="14">
      <c r="A14" s="150" t="s">
        <v>14</v>
      </c>
      <c r="B14" s="5"/>
      <c r="C14" s="6"/>
      <c r="D14" s="6"/>
      <c r="E14" s="6"/>
      <c r="F14" s="6"/>
    </row>
    <row r="15">
      <c r="A15" s="126" t="s">
        <v>11</v>
      </c>
      <c r="B15" s="207" t="s">
        <v>56</v>
      </c>
      <c r="C15" s="128" t="s">
        <v>57</v>
      </c>
      <c r="D15" s="128" t="s">
        <v>58</v>
      </c>
      <c r="E15" s="128" t="s">
        <v>59</v>
      </c>
      <c r="F15" s="128" t="s">
        <v>60</v>
      </c>
      <c r="I15" s="206" t="s">
        <v>61</v>
      </c>
    </row>
    <row r="16">
      <c r="A16" s="172"/>
      <c r="B16" s="208">
        <v>6.05464794E8</v>
      </c>
      <c r="C16" s="152">
        <v>7.2498283E7</v>
      </c>
      <c r="D16" s="152">
        <v>8.5642802E7</v>
      </c>
      <c r="E16" s="152">
        <v>7.2473331E7</v>
      </c>
      <c r="F16" s="152">
        <v>7.2484934E7</v>
      </c>
      <c r="H16" s="207" t="s">
        <v>56</v>
      </c>
      <c r="I16" s="153">
        <f>AVERAGE(B$16:B$20)/100000000</f>
        <v>6.057886156</v>
      </c>
    </row>
    <row r="17">
      <c r="A17" s="24"/>
      <c r="B17" s="208">
        <v>6.05458833E8</v>
      </c>
      <c r="C17" s="152">
        <v>7.2448575E7</v>
      </c>
      <c r="D17" s="152">
        <v>8.5641664E7</v>
      </c>
      <c r="E17" s="152">
        <v>7.2492341E7</v>
      </c>
      <c r="F17" s="152">
        <v>7.2532328E7</v>
      </c>
      <c r="H17" s="128" t="s">
        <v>57</v>
      </c>
      <c r="I17" s="155">
        <f>AVERAGE(C$16:C$20)/100000000</f>
        <v>0.724676714</v>
      </c>
    </row>
    <row r="18">
      <c r="A18" s="24"/>
      <c r="B18" s="208">
        <v>6.05628084E8</v>
      </c>
      <c r="C18" s="152">
        <v>7.2470966E7</v>
      </c>
      <c r="D18" s="152">
        <v>8.5681138E7</v>
      </c>
      <c r="E18" s="152">
        <v>7.2481391E7</v>
      </c>
      <c r="F18" s="152">
        <v>7.2478074E7</v>
      </c>
      <c r="H18" s="128" t="s">
        <v>58</v>
      </c>
      <c r="I18" s="155">
        <f>AVERAGE(D$16:D$20)/100000000</f>
        <v>0.855741044</v>
      </c>
    </row>
    <row r="19">
      <c r="A19" s="24"/>
      <c r="B19" s="208">
        <v>6.06233755E8</v>
      </c>
      <c r="C19" s="152">
        <v>7.2465396E7</v>
      </c>
      <c r="D19" s="152">
        <v>8.530955E7</v>
      </c>
      <c r="E19" s="152">
        <v>7.2469419E7</v>
      </c>
      <c r="F19" s="152">
        <v>7.2484672E7</v>
      </c>
      <c r="H19" s="128" t="s">
        <v>59</v>
      </c>
      <c r="I19" s="155">
        <f>AVERAGE(E$16:E$20)/100000000</f>
        <v>0.725072848</v>
      </c>
    </row>
    <row r="20">
      <c r="A20" s="26"/>
      <c r="B20" s="208">
        <v>6.06157612E8</v>
      </c>
      <c r="C20" s="152">
        <v>7.2455137E7</v>
      </c>
      <c r="D20" s="152">
        <v>8.5595368E7</v>
      </c>
      <c r="E20" s="152">
        <v>7.2619942E7</v>
      </c>
      <c r="F20" s="152">
        <v>7.2529869E7</v>
      </c>
      <c r="H20" s="128" t="s">
        <v>60</v>
      </c>
      <c r="I20" s="155">
        <f>AVERAGE(F$16:F$20)/100000000</f>
        <v>0.725019754</v>
      </c>
    </row>
    <row r="21">
      <c r="A21" s="153" t="s">
        <v>10</v>
      </c>
      <c r="B21" s="155">
        <f t="shared" ref="B21:F21" si="3">AVERAGE(B$16:B$20)</f>
        <v>605788615.6</v>
      </c>
      <c r="C21" s="153">
        <f t="shared" si="3"/>
        <v>72467671.4</v>
      </c>
      <c r="D21" s="153">
        <f t="shared" si="3"/>
        <v>85574104.4</v>
      </c>
      <c r="E21" s="153">
        <f t="shared" si="3"/>
        <v>72507284.8</v>
      </c>
      <c r="F21" s="153">
        <f t="shared" si="3"/>
        <v>72501975.4</v>
      </c>
    </row>
    <row r="22">
      <c r="A22" s="156" t="s">
        <v>13</v>
      </c>
      <c r="B22" s="156">
        <f t="shared" ref="B22:F22" si="4">STDEV(B$16:B$20)</f>
        <v>378713.221</v>
      </c>
      <c r="C22" s="156">
        <f t="shared" si="4"/>
        <v>19202.11945</v>
      </c>
      <c r="D22" s="156">
        <f t="shared" si="4"/>
        <v>150980.9778</v>
      </c>
      <c r="E22" s="156">
        <f t="shared" si="4"/>
        <v>63584.84507</v>
      </c>
      <c r="F22" s="156">
        <f t="shared" si="4"/>
        <v>26741.48058</v>
      </c>
    </row>
    <row r="23">
      <c r="B23" s="2"/>
    </row>
    <row r="25">
      <c r="A25" s="150" t="s">
        <v>18</v>
      </c>
      <c r="B25" s="5"/>
      <c r="C25" s="6"/>
      <c r="D25" s="6"/>
      <c r="E25" s="6"/>
      <c r="F25" s="6"/>
    </row>
    <row r="26">
      <c r="A26" s="126" t="s">
        <v>11</v>
      </c>
      <c r="B26" s="207" t="s">
        <v>56</v>
      </c>
      <c r="C26" s="128" t="s">
        <v>57</v>
      </c>
      <c r="D26" s="128" t="s">
        <v>58</v>
      </c>
      <c r="E26" s="128" t="s">
        <v>59</v>
      </c>
      <c r="F26" s="128" t="s">
        <v>60</v>
      </c>
      <c r="H26" s="209"/>
      <c r="I26" s="210" t="s">
        <v>62</v>
      </c>
    </row>
    <row r="27">
      <c r="A27" s="172"/>
      <c r="B27" s="208">
        <v>6.02045228E8</v>
      </c>
      <c r="C27" s="152">
        <v>1.54763631E8</v>
      </c>
      <c r="D27" s="152">
        <v>8.8320636E7</v>
      </c>
      <c r="E27" s="152">
        <v>1.5701888E8</v>
      </c>
      <c r="F27" s="152">
        <v>1.58265369E8</v>
      </c>
      <c r="H27" s="207" t="s">
        <v>56</v>
      </c>
      <c r="I27" s="153">
        <f>AVERAGE(B$27:B$31)/100000000</f>
        <v>6.029591952</v>
      </c>
    </row>
    <row r="28">
      <c r="A28" s="24"/>
      <c r="B28" s="208">
        <v>6.1642241E8</v>
      </c>
      <c r="C28" s="152">
        <v>1.55087594E8</v>
      </c>
      <c r="D28" s="152">
        <v>9.1305453E7</v>
      </c>
      <c r="E28" s="152">
        <v>1.56238251E8</v>
      </c>
      <c r="F28" s="152">
        <v>1.55002998E8</v>
      </c>
      <c r="H28" s="211" t="s">
        <v>57</v>
      </c>
      <c r="I28" s="155">
        <f>AVERAGE(C$27:C$31)/100000000</f>
        <v>1.559936362</v>
      </c>
    </row>
    <row r="29">
      <c r="A29" s="24"/>
      <c r="B29" s="208">
        <v>6.04418226E8</v>
      </c>
      <c r="C29" s="152">
        <v>1.56668814E8</v>
      </c>
      <c r="D29" s="152">
        <v>7.9475675E7</v>
      </c>
      <c r="E29" s="152">
        <v>1.58158747E8</v>
      </c>
      <c r="F29" s="152">
        <v>1.58621145E8</v>
      </c>
      <c r="H29" s="211" t="s">
        <v>58</v>
      </c>
      <c r="I29" s="155">
        <f>AVERAGE(D$27:D$31)/100000000</f>
        <v>0.872433682</v>
      </c>
    </row>
    <row r="30">
      <c r="A30" s="24"/>
      <c r="B30" s="208">
        <v>5.91963933E8</v>
      </c>
      <c r="C30" s="152">
        <v>1.56850446E8</v>
      </c>
      <c r="D30" s="152">
        <v>8.4210694E7</v>
      </c>
      <c r="E30" s="152">
        <v>1.55624346E8</v>
      </c>
      <c r="F30" s="152">
        <v>1.58596699E8</v>
      </c>
      <c r="H30" s="211" t="s">
        <v>59</v>
      </c>
      <c r="I30" s="155">
        <f>AVERAGE(E$27:E$31)/100000000</f>
        <v>1.57021804</v>
      </c>
    </row>
    <row r="31">
      <c r="A31" s="26"/>
      <c r="B31" s="208">
        <v>5.99946179E8</v>
      </c>
      <c r="C31" s="152">
        <v>1.56597696E8</v>
      </c>
      <c r="D31" s="152">
        <v>9.2904383E7</v>
      </c>
      <c r="E31" s="152">
        <v>1.58068796E8</v>
      </c>
      <c r="F31" s="152">
        <v>1.55147469E8</v>
      </c>
      <c r="H31" s="211" t="s">
        <v>60</v>
      </c>
      <c r="I31" s="155">
        <f>AVERAGE(F$27:F$31)/100000000</f>
        <v>1.57126736</v>
      </c>
    </row>
    <row r="32">
      <c r="A32" s="153" t="s">
        <v>10</v>
      </c>
      <c r="B32" s="155">
        <f t="shared" ref="B32:F32" si="5">AVERAGE(B$27:B$31)</f>
        <v>602959195.2</v>
      </c>
      <c r="C32" s="153">
        <f t="shared" si="5"/>
        <v>155993636.2</v>
      </c>
      <c r="D32" s="153">
        <f t="shared" si="5"/>
        <v>87243368.2</v>
      </c>
      <c r="E32" s="153">
        <f t="shared" si="5"/>
        <v>157021804</v>
      </c>
      <c r="F32" s="153">
        <f t="shared" si="5"/>
        <v>157126736</v>
      </c>
    </row>
    <row r="33">
      <c r="A33" s="156" t="s">
        <v>13</v>
      </c>
      <c r="B33" s="156">
        <f t="shared" ref="B33:F33" si="6">STDEV(B$27:B$31)</f>
        <v>8862791.845</v>
      </c>
      <c r="C33" s="156">
        <f t="shared" si="6"/>
        <v>985989.5533</v>
      </c>
      <c r="D33" s="156">
        <f t="shared" si="6"/>
        <v>5459906.086</v>
      </c>
      <c r="E33" s="156">
        <f t="shared" si="6"/>
        <v>1113068.321</v>
      </c>
      <c r="F33" s="156">
        <f t="shared" si="6"/>
        <v>1878716.02</v>
      </c>
    </row>
    <row r="34">
      <c r="B34" s="2"/>
    </row>
    <row r="36">
      <c r="A36" s="39" t="s">
        <v>63</v>
      </c>
    </row>
  </sheetData>
  <mergeCells count="3">
    <mergeCell ref="A5:A9"/>
    <mergeCell ref="A16:A20"/>
    <mergeCell ref="A27:A3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9">
        <v>0.111704</v>
      </c>
      <c r="C1" s="39">
        <v>0.52415</v>
      </c>
      <c r="E1" s="39">
        <v>15.3647</v>
      </c>
      <c r="J1" s="39" t="s">
        <v>40</v>
      </c>
    </row>
    <row r="2">
      <c r="A2" s="39">
        <v>0.11702</v>
      </c>
      <c r="C2" s="39">
        <v>0.509201</v>
      </c>
      <c r="E2" s="39">
        <v>17.4455</v>
      </c>
      <c r="J2" s="39" t="s">
        <v>64</v>
      </c>
      <c r="L2" s="39">
        <v>0.250967</v>
      </c>
    </row>
    <row r="3">
      <c r="A3" s="39">
        <v>0.115543</v>
      </c>
      <c r="C3" s="39">
        <v>0.557685</v>
      </c>
      <c r="E3" s="39">
        <v>17.5256</v>
      </c>
      <c r="J3" s="39" t="s">
        <v>65</v>
      </c>
      <c r="L3" s="39">
        <v>0.2877</v>
      </c>
    </row>
    <row r="4">
      <c r="A4" s="39">
        <v>0.1192</v>
      </c>
      <c r="C4" s="39">
        <v>0.507746</v>
      </c>
      <c r="E4" s="39">
        <v>18.0191</v>
      </c>
      <c r="J4" s="39" t="s">
        <v>66</v>
      </c>
      <c r="L4" s="39">
        <v>0.252036</v>
      </c>
    </row>
    <row r="5">
      <c r="A5" s="39">
        <v>0.144164</v>
      </c>
      <c r="C5" s="39">
        <v>0.51326</v>
      </c>
      <c r="E5" s="39">
        <v>17.3454</v>
      </c>
      <c r="J5" s="39" t="s">
        <v>67</v>
      </c>
      <c r="L5" s="39">
        <v>0.253173</v>
      </c>
    </row>
    <row r="6">
      <c r="A6" s="39"/>
      <c r="C6" s="39"/>
      <c r="J6" s="39" t="s">
        <v>68</v>
      </c>
      <c r="L6" s="39">
        <v>0.249873</v>
      </c>
    </row>
    <row r="7">
      <c r="C7" s="39">
        <v>1.42332</v>
      </c>
      <c r="E7" s="39">
        <v>43.7079</v>
      </c>
      <c r="J7" s="39" t="s">
        <v>69</v>
      </c>
      <c r="L7" s="39">
        <v>0.924081</v>
      </c>
    </row>
    <row r="8">
      <c r="C8" s="39">
        <v>1.45111</v>
      </c>
      <c r="E8" s="39">
        <v>44.2831</v>
      </c>
      <c r="J8" s="39" t="s">
        <v>70</v>
      </c>
      <c r="L8" s="39">
        <v>0.860401</v>
      </c>
    </row>
    <row r="9">
      <c r="C9" s="39">
        <v>1.46371</v>
      </c>
      <c r="E9" s="39">
        <v>45.6895</v>
      </c>
      <c r="J9" s="39" t="s">
        <v>71</v>
      </c>
      <c r="L9" s="39">
        <v>0.930082</v>
      </c>
    </row>
    <row r="10">
      <c r="C10" s="39">
        <v>1.414</v>
      </c>
      <c r="E10" s="39">
        <v>43.9007</v>
      </c>
      <c r="J10" s="39" t="s">
        <v>72</v>
      </c>
      <c r="L10" s="39">
        <v>0.88089</v>
      </c>
    </row>
    <row r="11">
      <c r="C11" s="39">
        <v>1.42167</v>
      </c>
      <c r="E11" s="39">
        <v>43.7616</v>
      </c>
      <c r="J11" s="39" t="s">
        <v>73</v>
      </c>
      <c r="L11" s="39">
        <v>1.07083</v>
      </c>
    </row>
    <row r="12">
      <c r="C12" s="39"/>
      <c r="J12" s="39" t="s">
        <v>74</v>
      </c>
      <c r="L12" s="39">
        <v>2.26972</v>
      </c>
    </row>
    <row r="13">
      <c r="C13" s="39">
        <v>3.04131</v>
      </c>
      <c r="E13" s="39">
        <v>148.373</v>
      </c>
      <c r="J13" s="39" t="s">
        <v>75</v>
      </c>
      <c r="L13" s="39">
        <v>2.12796</v>
      </c>
    </row>
    <row r="14">
      <c r="C14" s="39">
        <v>3.00476</v>
      </c>
      <c r="E14" s="39">
        <v>145.705</v>
      </c>
      <c r="J14" s="39" t="s">
        <v>76</v>
      </c>
      <c r="L14" s="39">
        <v>2.77155</v>
      </c>
    </row>
    <row r="15">
      <c r="C15" s="39">
        <v>3.04792</v>
      </c>
      <c r="E15" s="39">
        <v>151.228</v>
      </c>
      <c r="J15" s="39" t="s">
        <v>77</v>
      </c>
      <c r="L15" s="39">
        <v>2.17169</v>
      </c>
    </row>
    <row r="16">
      <c r="C16" s="39">
        <v>3.10034</v>
      </c>
      <c r="E16" s="39">
        <v>151.761</v>
      </c>
      <c r="J16" s="39" t="s">
        <v>78</v>
      </c>
      <c r="L16" s="39">
        <v>2.20893</v>
      </c>
    </row>
    <row r="17">
      <c r="C17" s="39">
        <v>3.37183</v>
      </c>
      <c r="E17" s="39">
        <v>150.566</v>
      </c>
      <c r="J17" s="39" t="s">
        <v>79</v>
      </c>
      <c r="L17" s="39">
        <v>4.3859</v>
      </c>
    </row>
    <row r="18">
      <c r="C18" s="39"/>
      <c r="J18" s="39" t="s">
        <v>80</v>
      </c>
      <c r="L18" s="39">
        <v>4.97441</v>
      </c>
    </row>
    <row r="19">
      <c r="C19" s="39">
        <v>6.8475</v>
      </c>
      <c r="J19" s="39" t="s">
        <v>81</v>
      </c>
      <c r="L19" s="39">
        <v>5.29818</v>
      </c>
    </row>
    <row r="20">
      <c r="C20" s="39">
        <v>6.34817</v>
      </c>
      <c r="J20" s="39" t="s">
        <v>82</v>
      </c>
      <c r="L20" s="39">
        <v>4.87884</v>
      </c>
    </row>
    <row r="21">
      <c r="C21" s="39">
        <v>6.39935</v>
      </c>
      <c r="J21" s="39" t="s">
        <v>83</v>
      </c>
      <c r="L21" s="39">
        <v>5.65204</v>
      </c>
    </row>
    <row r="22">
      <c r="C22" s="39">
        <v>6.41362</v>
      </c>
      <c r="J22" s="39" t="s">
        <v>84</v>
      </c>
      <c r="L22" s="39">
        <v>8.45137</v>
      </c>
    </row>
    <row r="23">
      <c r="C23" s="39">
        <v>6.3316</v>
      </c>
      <c r="J23" s="39" t="s">
        <v>85</v>
      </c>
      <c r="L23" s="39">
        <v>8.64587</v>
      </c>
    </row>
    <row r="24">
      <c r="C24" s="39"/>
      <c r="J24" s="39" t="s">
        <v>86</v>
      </c>
      <c r="L24" s="39">
        <v>8.71584</v>
      </c>
    </row>
    <row r="25">
      <c r="C25" s="39">
        <v>10.4873</v>
      </c>
      <c r="J25" s="39" t="s">
        <v>87</v>
      </c>
      <c r="L25" s="39">
        <v>8.64756</v>
      </c>
    </row>
    <row r="26">
      <c r="C26" s="39">
        <v>10.4634</v>
      </c>
      <c r="J26" s="39" t="s">
        <v>88</v>
      </c>
      <c r="L26" s="39">
        <v>8.58577</v>
      </c>
    </row>
    <row r="27">
      <c r="C27" s="39">
        <v>10.4642</v>
      </c>
      <c r="J27" s="39" t="s">
        <v>89</v>
      </c>
      <c r="L27" s="39">
        <v>14.4678</v>
      </c>
    </row>
    <row r="28">
      <c r="C28" s="39">
        <v>10.6166</v>
      </c>
      <c r="J28" s="39" t="s">
        <v>90</v>
      </c>
      <c r="L28" s="39">
        <v>13.8118</v>
      </c>
    </row>
    <row r="29">
      <c r="C29" s="39">
        <v>10.5217</v>
      </c>
      <c r="J29" s="39" t="s">
        <v>91</v>
      </c>
      <c r="L29" s="39">
        <v>13.8826</v>
      </c>
    </row>
    <row r="30">
      <c r="J30" s="39" t="s">
        <v>92</v>
      </c>
      <c r="L30" s="39">
        <v>13.7208</v>
      </c>
    </row>
    <row r="31">
      <c r="J31" s="39" t="s">
        <v>93</v>
      </c>
      <c r="L31" s="39">
        <v>13.8249</v>
      </c>
    </row>
    <row r="32">
      <c r="J32" s="39" t="s">
        <v>94</v>
      </c>
      <c r="L32" s="39">
        <v>20.5295</v>
      </c>
    </row>
    <row r="33">
      <c r="J33" s="39" t="s">
        <v>95</v>
      </c>
      <c r="L33" s="39">
        <v>21.152</v>
      </c>
    </row>
    <row r="34">
      <c r="J34" s="39" t="s">
        <v>96</v>
      </c>
      <c r="L34" s="39">
        <v>20.3254</v>
      </c>
    </row>
    <row r="35">
      <c r="J35" s="39" t="s">
        <v>97</v>
      </c>
      <c r="L35" s="39">
        <v>20.1708</v>
      </c>
    </row>
    <row r="36">
      <c r="J36" s="39" t="s">
        <v>98</v>
      </c>
      <c r="L36" s="39">
        <v>20.9597</v>
      </c>
    </row>
  </sheetData>
  <drawing r:id="rId1"/>
</worksheet>
</file>