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ção" sheetId="1" r:id="rId4"/>
    <sheet state="visible" name="Calculo geral" sheetId="2" r:id="rId5"/>
    <sheet state="visible" name="Fluxo de caixa" sheetId="3" r:id="rId6"/>
    <sheet state="visible" name="Capital de giro" sheetId="4" r:id="rId7"/>
    <sheet state="visible" name="VPL e TIR" sheetId="5" r:id="rId8"/>
    <sheet state="visible" name="Impostos" sheetId="6" r:id="rId9"/>
    <sheet state="visible" name="Anexos" sheetId="7" r:id="rId10"/>
  </sheets>
  <definedNames/>
  <calcPr/>
</workbook>
</file>

<file path=xl/sharedStrings.xml><?xml version="1.0" encoding="utf-8"?>
<sst xmlns="http://schemas.openxmlformats.org/spreadsheetml/2006/main" count="670" uniqueCount="251">
  <si>
    <t xml:space="preserve">ESTAÇÃO PANQUECA </t>
  </si>
  <si>
    <t xml:space="preserve">Equipe </t>
  </si>
  <si>
    <t xml:space="preserve">Alunas </t>
  </si>
  <si>
    <t>Número</t>
  </si>
  <si>
    <t>Heloísa Marquezini</t>
  </si>
  <si>
    <t xml:space="preserve"> </t>
  </si>
  <si>
    <t>Luana Marquezini</t>
  </si>
  <si>
    <t xml:space="preserve">Descrição do Negócio </t>
  </si>
  <si>
    <r>
      <rPr>
        <rFont val="Calibri"/>
        <color rgb="FF000000"/>
        <sz val="14.0"/>
      </rPr>
      <t xml:space="preserve">      A </t>
    </r>
    <r>
      <rPr>
        <rFont val="Calibri"/>
        <b/>
        <color rgb="FFBF9000"/>
        <sz val="14.0"/>
      </rPr>
      <t xml:space="preserve">Estação Panqueca </t>
    </r>
    <r>
      <rPr>
        <rFont val="Calibri"/>
        <color rgb="FF000000"/>
        <sz val="14.0"/>
      </rPr>
      <t xml:space="preserve">é o lugar ideal para os amantes de panquecas e boa comida,  nossa panquecaria é um
 espaço acolhedor e moderno, onde você pode desfrutar de uma experiência gastronômica única. Com um
ambiente que combina conforto e estilo, a Estação Panqueca é o destino ideal para reuniões de amigos, encontros
familiares ou simplesmente para saborear uma refeição deliciosa. Oferecemos um menu diversificado que agrada
a todos os paladares. </t>
    </r>
  </si>
  <si>
    <t xml:space="preserve">Objetivo e Produtos Oferecidos </t>
  </si>
  <si>
    <r>
      <rPr>
        <rFont val="Calibri"/>
        <color theme="1"/>
        <sz val="14.0"/>
      </rPr>
      <t xml:space="preserve">Nosso objetivo é proporcionar uma experiência culinária inesquecível,  onde cada mordida leva você a uma 
nova descoberta de sabores.  A exemplos de produtos que são oferecidos temos a </t>
    </r>
    <r>
      <rPr>
        <rFont val="Calibri"/>
        <b/>
        <color rgb="FFBF9000"/>
        <sz val="14.0"/>
      </rPr>
      <t>Panqueca de Frango</t>
    </r>
    <r>
      <rPr>
        <rFont val="Calibri"/>
        <color theme="1"/>
        <sz val="14.0"/>
      </rPr>
      <t xml:space="preserve">, super
recheada e saborosa e para a sobremesa, a deliciosa </t>
    </r>
    <r>
      <rPr>
        <rFont val="Calibri"/>
        <b/>
        <color rgb="FFBF9000"/>
        <sz val="14.0"/>
      </rPr>
      <t>Panqueca de Nutella com morangos</t>
    </r>
    <r>
      <rPr>
        <rFont val="Calibri"/>
        <color theme="1"/>
        <sz val="14.0"/>
      </rPr>
      <t xml:space="preserve">.
</t>
    </r>
  </si>
  <si>
    <t xml:space="preserve">Horários de Funcionamento </t>
  </si>
  <si>
    <t xml:space="preserve">Segunda à Sexta </t>
  </si>
  <si>
    <t>8h às 22h30</t>
  </si>
  <si>
    <t xml:space="preserve">Sábado </t>
  </si>
  <si>
    <t xml:space="preserve">9h às 22h30 </t>
  </si>
  <si>
    <t xml:space="preserve">Domingo </t>
  </si>
  <si>
    <t>9h às 17h</t>
  </si>
  <si>
    <t xml:space="preserve">Localização </t>
  </si>
  <si>
    <t xml:space="preserve">Umuarama </t>
  </si>
  <si>
    <t>Rua Governador Ney Braga, 5137</t>
  </si>
  <si>
    <t xml:space="preserve">Zona I </t>
  </si>
  <si>
    <t>Despesas Variáveis Produção Para Fabricar X produtos</t>
  </si>
  <si>
    <t>Simulação de Vendas</t>
  </si>
  <si>
    <t>Item</t>
  </si>
  <si>
    <t>Total</t>
  </si>
  <si>
    <t xml:space="preserve">Para </t>
  </si>
  <si>
    <t xml:space="preserve">Referências </t>
  </si>
  <si>
    <t>Preço Venda</t>
  </si>
  <si>
    <t>Custo</t>
  </si>
  <si>
    <t>Lucro</t>
  </si>
  <si>
    <t xml:space="preserve">Leite Condensado </t>
  </si>
  <si>
    <t>1 Brigadeiro</t>
  </si>
  <si>
    <t>Leite Condensado</t>
  </si>
  <si>
    <t>Brigadeiro</t>
  </si>
  <si>
    <t>Achocolatado</t>
  </si>
  <si>
    <t>Brownie</t>
  </si>
  <si>
    <t>Margarina</t>
  </si>
  <si>
    <t>Cookie</t>
  </si>
  <si>
    <t xml:space="preserve">Granulado </t>
  </si>
  <si>
    <t>Granulado</t>
  </si>
  <si>
    <t xml:space="preserve">Forminha </t>
  </si>
  <si>
    <t>Forminha</t>
  </si>
  <si>
    <t>QNTD mín de produtos vendidos</t>
  </si>
  <si>
    <t xml:space="preserve">Total </t>
  </si>
  <si>
    <t>Salário dos Sócios</t>
  </si>
  <si>
    <t xml:space="preserve">Custo unitário </t>
  </si>
  <si>
    <t>QNTD mín p/ Salário</t>
  </si>
  <si>
    <t>1 Brownie</t>
  </si>
  <si>
    <t xml:space="preserve">Margarina </t>
  </si>
  <si>
    <t xml:space="preserve">Açúcar </t>
  </si>
  <si>
    <t>Ovos</t>
  </si>
  <si>
    <t xml:space="preserve">Farinha de Trigo </t>
  </si>
  <si>
    <t>Trigo</t>
  </si>
  <si>
    <t>Saquinho</t>
  </si>
  <si>
    <t>Fitilho</t>
  </si>
  <si>
    <t>Farinha de trigo</t>
  </si>
  <si>
    <t>1 Cookie</t>
  </si>
  <si>
    <t>Farinha de Trigo</t>
  </si>
  <si>
    <t>Bicarbonato de Sódio</t>
  </si>
  <si>
    <t>R$ 0,03</t>
  </si>
  <si>
    <t>Bicarbonato de sódio</t>
  </si>
  <si>
    <t>Sal</t>
  </si>
  <si>
    <t>Açúcar refinado</t>
  </si>
  <si>
    <t>Açúcar mascavo</t>
  </si>
  <si>
    <t>R$ 2,07</t>
  </si>
  <si>
    <t xml:space="preserve">Essência de Baunilha </t>
  </si>
  <si>
    <t xml:space="preserve"> R$ 0,05</t>
  </si>
  <si>
    <t>Gotas de chocolate</t>
  </si>
  <si>
    <t>Saquinhos</t>
  </si>
  <si>
    <t>Despesas Fixas</t>
  </si>
  <si>
    <t xml:space="preserve">Valor </t>
  </si>
  <si>
    <t>Água</t>
  </si>
  <si>
    <t>Luz</t>
  </si>
  <si>
    <t>Gás</t>
  </si>
  <si>
    <t>Aluguel</t>
  </si>
  <si>
    <t>Localização</t>
  </si>
  <si>
    <t>Investimento inicial</t>
  </si>
  <si>
    <t>Geladeira</t>
  </si>
  <si>
    <t>Fogão</t>
  </si>
  <si>
    <t>Batedeira</t>
  </si>
  <si>
    <t>Armário</t>
  </si>
  <si>
    <t>Balança</t>
  </si>
  <si>
    <t>Panelas</t>
  </si>
  <si>
    <t>Espátulas</t>
  </si>
  <si>
    <t xml:space="preserve">Espátulas </t>
  </si>
  <si>
    <t>Assadeiras</t>
  </si>
  <si>
    <t xml:space="preserve">Curso Viabilidade de Projetos &amp; Negócios – seleção de alternativas de investimento
</t>
  </si>
  <si>
    <t>Montagem do fluxo de caixa - Doceria Sabor da Felicidade</t>
  </si>
  <si>
    <t>MÊS 1</t>
  </si>
  <si>
    <t>Mês</t>
  </si>
  <si>
    <t>Tipo de item de fluxo</t>
  </si>
  <si>
    <t>Descrição do item de fluxo</t>
  </si>
  <si>
    <t>Valor</t>
  </si>
  <si>
    <t>Previsão de vendas</t>
  </si>
  <si>
    <t>Vendas de Brigadeiro</t>
  </si>
  <si>
    <t>Vendas de Brownie</t>
  </si>
  <si>
    <t>Vendas de Cookie</t>
  </si>
  <si>
    <t xml:space="preserve">Total de vendas brutas previstas mês 1 = </t>
  </si>
  <si>
    <t>Abra quantas linhas necessitar, cuidando de não danificar a totalização</t>
  </si>
  <si>
    <t>Despesas variáveis</t>
  </si>
  <si>
    <t>Compra de Materiais</t>
  </si>
  <si>
    <t>Confecção de folhetos promocionais</t>
  </si>
  <si>
    <t>Entregas de amostras promocionais</t>
  </si>
  <si>
    <t>Compra de Matéria-Prima</t>
  </si>
  <si>
    <t xml:space="preserve">Compra de Embalagens </t>
  </si>
  <si>
    <t xml:space="preserve">Total de despesas variáveis previstas mês 1 = </t>
  </si>
  <si>
    <t>Despesas fixas</t>
  </si>
  <si>
    <t>Energia</t>
  </si>
  <si>
    <t xml:space="preserve">Total de despesas fixas previstas mês 1 = </t>
  </si>
  <si>
    <t>Resumo do fluxo no mês 1</t>
  </si>
  <si>
    <t>Vendas brutas previstas</t>
  </si>
  <si>
    <t>MÊS 2</t>
  </si>
  <si>
    <t xml:space="preserve">Total de vendas brutas previstas mês 2 = </t>
  </si>
  <si>
    <t>Compra de matérias-primas</t>
  </si>
  <si>
    <t>Compra de embalagens</t>
  </si>
  <si>
    <t>Entregas</t>
  </si>
  <si>
    <t xml:space="preserve">Total de despesas variáveis previstas mês 2 = </t>
  </si>
  <si>
    <t>Hospedagem de site</t>
  </si>
  <si>
    <t>Plataforma de e-commerce</t>
  </si>
  <si>
    <t xml:space="preserve">Total de despesas fixas previstas mês 2 = </t>
  </si>
  <si>
    <t>Resumo do fluxo no mês 2</t>
  </si>
  <si>
    <t>MÊS 3</t>
  </si>
  <si>
    <t xml:space="preserve">Total de vendas brutas previstas mês 3 = </t>
  </si>
  <si>
    <t>Impostos sobre faturamento</t>
  </si>
  <si>
    <t xml:space="preserve">Total de despesas variáveis previstas mês 3 = </t>
  </si>
  <si>
    <t xml:space="preserve">Água </t>
  </si>
  <si>
    <t xml:space="preserve">Luz </t>
  </si>
  <si>
    <t xml:space="preserve">Gás </t>
  </si>
  <si>
    <t xml:space="preserve">Total de despesas fixas previstas mês 3 = </t>
  </si>
  <si>
    <t>Resumo do fluxo no mês 3</t>
  </si>
  <si>
    <t>MÊS 4</t>
  </si>
  <si>
    <t xml:space="preserve">Total de vendas brutas previstas mês 4 = </t>
  </si>
  <si>
    <t xml:space="preserve">Total de despesas variáveis previstas mês 4 = </t>
  </si>
  <si>
    <t xml:space="preserve">Total de despesas fixas previstas mês 4 = </t>
  </si>
  <si>
    <t>Resumo do fluxo no mês 4</t>
  </si>
  <si>
    <t>MÊS 5</t>
  </si>
  <si>
    <t xml:space="preserve">Total de vendas brutas previstas mês 5 = </t>
  </si>
  <si>
    <t xml:space="preserve">Total de despesas variáveis previstas mês 5 = </t>
  </si>
  <si>
    <t xml:space="preserve">Total de despesas fixas previstas mês 5 = </t>
  </si>
  <si>
    <t>Resumo do fluxo no mês 5</t>
  </si>
  <si>
    <t>MÊS 6</t>
  </si>
  <si>
    <t xml:space="preserve">Total de vendas brutas previstas mês 6 = </t>
  </si>
  <si>
    <t xml:space="preserve">Total de despesas variáveis previstas mês 6 = </t>
  </si>
  <si>
    <t xml:space="preserve">Total de despesas fixas previstas mês 6 = </t>
  </si>
  <si>
    <t>Resumo do fluxo no mês 6</t>
  </si>
  <si>
    <t>MÊS 7</t>
  </si>
  <si>
    <t xml:space="preserve">Total de vendas brutas previstas mês 7 = </t>
  </si>
  <si>
    <t xml:space="preserve">Total de despesas variáveis previstas mês 7 = </t>
  </si>
  <si>
    <t xml:space="preserve">Total de despesas fixas previstas mês 7 = </t>
  </si>
  <si>
    <t>Resumo do fluxo no mês 7</t>
  </si>
  <si>
    <t>MÊS 8</t>
  </si>
  <si>
    <t xml:space="preserve">Total de vendas brutas previstas mês 8 = </t>
  </si>
  <si>
    <t xml:space="preserve">Total de despesas variáveis previstas mês 8 = </t>
  </si>
  <si>
    <t xml:space="preserve">Total de despesas fixas previstas mês 8 = </t>
  </si>
  <si>
    <t>Resumo do fluxo no mês 8</t>
  </si>
  <si>
    <t>MÊS 9</t>
  </si>
  <si>
    <t xml:space="preserve">Total de vendas brutas previstas mês 9 = </t>
  </si>
  <si>
    <t xml:space="preserve">Total de despesas variáveis previstas mês 9 = </t>
  </si>
  <si>
    <t xml:space="preserve">Total de despesas fixas previstas mês 9 = </t>
  </si>
  <si>
    <t>Resumo do fluxo no mês 9</t>
  </si>
  <si>
    <t>MÊS 10</t>
  </si>
  <si>
    <t xml:space="preserve">Total de vendas brutas previstas mês 10 = </t>
  </si>
  <si>
    <t xml:space="preserve">Total de despesas variáveis previstas mês 10 = </t>
  </si>
  <si>
    <t xml:space="preserve">Total de despesas fixas previstas mês 10 = </t>
  </si>
  <si>
    <t>Resumo do fluxo no mês 10</t>
  </si>
  <si>
    <t>MÊS 11</t>
  </si>
  <si>
    <t xml:space="preserve">Total de vendas brutas previstas mês 11 = </t>
  </si>
  <si>
    <t xml:space="preserve">Total de despesas variáveis previstas mês 11 = </t>
  </si>
  <si>
    <t xml:space="preserve">Total de despesas fixas previstas mês 11 = </t>
  </si>
  <si>
    <t>Resumo do fluxo no mês 11</t>
  </si>
  <si>
    <t>MÊS 12</t>
  </si>
  <si>
    <t xml:space="preserve">Total de vendas brutas previstas mês 12 = </t>
  </si>
  <si>
    <t xml:space="preserve">Total de despesas variáveis previstas mês 12 = </t>
  </si>
  <si>
    <t>Campanha de Natal</t>
  </si>
  <si>
    <t xml:space="preserve">Total de despesas fixas previstas mês 12 = </t>
  </si>
  <si>
    <t>Resumo do fluxo no mês 12</t>
  </si>
  <si>
    <t>Capital de giro necessário</t>
  </si>
  <si>
    <t>Vendas brutas</t>
  </si>
  <si>
    <t>Resultado</t>
  </si>
  <si>
    <t>Saldo acumulado</t>
  </si>
  <si>
    <t>Despesas variáveis + fixas</t>
  </si>
  <si>
    <t>Ponto de Equilíbrio</t>
  </si>
  <si>
    <t>Mês 3</t>
  </si>
  <si>
    <r>
      <rPr>
        <rFont val="Calibri"/>
        <b/>
        <color theme="1"/>
        <sz val="11.0"/>
      </rPr>
      <t xml:space="preserve">Obs.: </t>
    </r>
    <r>
      <rPr>
        <rFont val="Calibri"/>
        <color theme="1"/>
        <sz val="11.0"/>
      </rPr>
      <t xml:space="preserve">o ponto de equilíbrio é atingido quando a curva </t>
    </r>
    <r>
      <rPr>
        <rFont val="Calibri"/>
        <b/>
        <color rgb="FF00B0F0"/>
        <sz val="11.0"/>
      </rPr>
      <t xml:space="preserve">azul </t>
    </r>
    <r>
      <rPr>
        <rFont val="Calibri"/>
        <color theme="1"/>
        <sz val="11.0"/>
      </rPr>
      <t xml:space="preserve">(de vendas brutas) cruza a curva </t>
    </r>
    <r>
      <rPr>
        <rFont val="Calibri"/>
        <b/>
        <color rgb="FFEE8E00"/>
        <sz val="11.0"/>
      </rPr>
      <t>laranja</t>
    </r>
    <r>
      <rPr>
        <rFont val="Calibri"/>
        <color theme="1"/>
        <sz val="11.0"/>
      </rPr>
      <t xml:space="preserve"> de total de depesas)</t>
    </r>
  </si>
  <si>
    <t>Fluxo de caixa consolidado completo (para apuração de VPL e TIR)</t>
  </si>
  <si>
    <t>PERÍODO</t>
  </si>
  <si>
    <t>Investimentos</t>
  </si>
  <si>
    <t>Despesas variáveis e fixas</t>
  </si>
  <si>
    <t>Recebimentos - Desembolsos</t>
  </si>
  <si>
    <t>Valor presente líquido (VPL)</t>
  </si>
  <si>
    <t>Taxa de juros por período</t>
  </si>
  <si>
    <t>0 (presente)</t>
  </si>
  <si>
    <t>Ex.: Para 5,5%, digite 5,5</t>
  </si>
  <si>
    <t>Final do 1</t>
  </si>
  <si>
    <t>Final do 2</t>
  </si>
  <si>
    <t>Para obter o VPL:</t>
  </si>
  <si>
    <t>Final do 3</t>
  </si>
  <si>
    <t>- Digite a taxa de juros por período na célula H8</t>
  </si>
  <si>
    <t>Final do 4</t>
  </si>
  <si>
    <r>
      <rPr>
        <rFont val="Calibri"/>
        <color theme="1"/>
        <sz val="11.0"/>
      </rPr>
      <t xml:space="preserve">- Seu fluxo de caixa está trazido no quadro ao lado - </t>
    </r>
    <r>
      <rPr>
        <rFont val="Calibri"/>
        <b/>
        <color theme="1"/>
        <sz val="11.0"/>
      </rPr>
      <t>complemente com os aportes de investimentos</t>
    </r>
  </si>
  <si>
    <t>Final do 5</t>
  </si>
  <si>
    <t>- O VPL será exibido na célula H8</t>
  </si>
  <si>
    <t>Final do 6</t>
  </si>
  <si>
    <t>Final do 7</t>
  </si>
  <si>
    <t>Para obter a TIR:</t>
  </si>
  <si>
    <t>Final do 8</t>
  </si>
  <si>
    <r>
      <rPr>
        <rFont val="Calibri"/>
        <color theme="1"/>
        <sz val="11.0"/>
      </rPr>
      <t xml:space="preserve">- Seu fluxo de caixa está trazido no quadro ao lado - </t>
    </r>
    <r>
      <rPr>
        <rFont val="Calibri"/>
        <b/>
        <color theme="1"/>
        <sz val="11.0"/>
      </rPr>
      <t>complemente com os aportes de investimentos</t>
    </r>
  </si>
  <si>
    <t>Final do 9</t>
  </si>
  <si>
    <t>- Vá ajustando a taxa de juros (célula J8) até o VPL (célula H8) ficar zerado ou muito próximo de zero</t>
  </si>
  <si>
    <t>Final do 10</t>
  </si>
  <si>
    <t>- Esta taxa será a TIR</t>
  </si>
  <si>
    <t>Final do 11</t>
  </si>
  <si>
    <t>Final do 12</t>
  </si>
  <si>
    <t>EMPRESA TRIBUTADA PELO LUCRO PRESUMIDO</t>
  </si>
  <si>
    <t>EMPRESA TRIBUTADA PELO SIMPLES</t>
  </si>
  <si>
    <t>(preencher os campos em laranja somente: % de impostos e valores GPS)</t>
  </si>
  <si>
    <t>(preencher os campos em laranja somente: alíquota nominal e parc. a deduzir)</t>
  </si>
  <si>
    <t>IRRF</t>
  </si>
  <si>
    <t>GPS PJ</t>
  </si>
  <si>
    <t>ISS</t>
  </si>
  <si>
    <t>PIS</t>
  </si>
  <si>
    <t>COFINS</t>
  </si>
  <si>
    <t>CSLL</t>
  </si>
  <si>
    <t>Total de impostos</t>
  </si>
  <si>
    <r>
      <rPr>
        <rFont val="Calibri"/>
        <b/>
        <color rgb="FFFF0000"/>
        <sz val="11.0"/>
      </rPr>
      <t>(*)</t>
    </r>
    <r>
      <rPr>
        <rFont val="Calibri"/>
        <color theme="1"/>
        <sz val="11.0"/>
      </rPr>
      <t xml:space="preserve"> GPS pago mensalmente relativo</t>
    </r>
  </si>
  <si>
    <t>Alíquota (%):</t>
  </si>
  <si>
    <t>Parc. a deduzir:</t>
  </si>
  <si>
    <t>(*)</t>
  </si>
  <si>
    <t>ao pró-labore dos sócios.</t>
  </si>
  <si>
    <t>Alíquota efetiva mês</t>
  </si>
  <si>
    <t>Valor do imposto</t>
  </si>
  <si>
    <t>Rec. bruta 12</t>
  </si>
  <si>
    <t>Seu contador deve gerar a guia para</t>
  </si>
  <si>
    <t>você pagar todo dia 20.</t>
  </si>
  <si>
    <t>Preencha esta coluna com os valores.</t>
  </si>
  <si>
    <t>Atenção!</t>
  </si>
  <si>
    <t>Os tributos, suas alíquotas e regras</t>
  </si>
  <si>
    <t>de cálculo podem mudar em função</t>
  </si>
  <si>
    <t>das regras tributárias vigentes para</t>
  </si>
  <si>
    <t>o país e o enquadramento da sua</t>
  </si>
  <si>
    <t>empresa. Converse com seu contador</t>
  </si>
  <si>
    <t>para definir / confirmar esta</t>
  </si>
  <si>
    <t>questão dos impostos.</t>
  </si>
  <si>
    <t>Parte dos tributos pode ter</t>
  </si>
  <si>
    <t>retenção na fonte e pode haver</t>
  </si>
  <si>
    <t>pagamentos trimestrais de</t>
  </si>
  <si>
    <t>diferenças. Informe-se com seu</t>
  </si>
  <si>
    <t>contador de confiança!</t>
  </si>
  <si>
    <t xml:space="preserve">   </t>
  </si>
  <si>
    <t xml:space="preserve">                                                                                               Anexos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</si>
</sst>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35">
    <font>
      <sz val="11.0"/>
      <color theme="1"/>
      <name val="Calibri"/>
      <scheme val="minor"/>
    </font>
    <font>
      <b/>
      <sz val="21.0"/>
      <color rgb="FFFFFFFF"/>
      <name val="Amatic SC"/>
    </font>
    <font/>
    <font>
      <b/>
      <sz val="13.0"/>
      <color theme="1"/>
      <name val="Calibri"/>
      <scheme val="minor"/>
    </font>
    <font>
      <sz val="12.0"/>
      <color theme="1"/>
      <name val="Calibri"/>
    </font>
    <font>
      <sz val="11.0"/>
      <color theme="1"/>
      <name val="Calibri"/>
    </font>
    <font>
      <b/>
      <sz val="16.0"/>
      <color rgb="FFEAD1DC"/>
      <name val="Calibri"/>
      <scheme val="minor"/>
    </font>
    <font>
      <color theme="1"/>
      <name val="Calibri"/>
      <scheme val="minor"/>
    </font>
    <font>
      <i/>
      <sz val="14.0"/>
      <color rgb="FF000000"/>
      <name val="Calibri"/>
    </font>
    <font>
      <sz val="14.0"/>
      <color rgb="FF000000"/>
      <name val="Calibri"/>
    </font>
    <font>
      <sz val="14.0"/>
      <color theme="1"/>
      <name val="Calibri"/>
    </font>
    <font>
      <i/>
      <sz val="14.0"/>
      <color theme="1"/>
      <name val="Calibri"/>
    </font>
    <font>
      <b/>
      <sz val="14.0"/>
      <color rgb="FFBF9000"/>
      <name val="Calibri"/>
      <scheme val="minor"/>
    </font>
    <font>
      <b/>
      <sz val="14.0"/>
      <color theme="1"/>
      <name val="Calibri"/>
      <scheme val="minor"/>
    </font>
    <font>
      <b/>
      <color theme="1"/>
      <name val="Calibri"/>
    </font>
    <font>
      <color theme="1"/>
      <name val="Calibri"/>
    </font>
    <font>
      <u/>
      <color rgb="FF0000FF"/>
    </font>
    <font>
      <u/>
      <color rgb="FF0000FF"/>
      <name val="Calibri"/>
    </font>
    <font>
      <u/>
      <color rgb="FF0563C1"/>
      <name val="Calibri"/>
    </font>
    <font>
      <u/>
      <color rgb="FF0000FF"/>
      <name val="Calibri"/>
    </font>
    <font>
      <u/>
      <color rgb="FF0000FF"/>
    </font>
    <font>
      <b/>
      <sz val="11.0"/>
      <color theme="1"/>
      <name val="Calibri"/>
    </font>
    <font>
      <b/>
      <sz val="16.0"/>
      <color theme="1"/>
      <name val="Calibri"/>
    </font>
    <font>
      <b/>
      <sz val="18.0"/>
      <color rgb="FF1F3864"/>
      <name val="Calibri"/>
    </font>
    <font>
      <b/>
      <sz val="14.0"/>
      <color rgb="FF1F3864"/>
      <name val="Calibri"/>
    </font>
    <font>
      <b/>
      <sz val="14.0"/>
      <color theme="1"/>
      <name val="Calibri"/>
    </font>
    <font>
      <b/>
      <sz val="11.0"/>
      <color rgb="FF00B050"/>
      <name val="Calibri"/>
    </font>
    <font>
      <b/>
      <sz val="11.0"/>
      <color rgb="FFFF0000"/>
      <name val="Calibri"/>
    </font>
    <font>
      <sz val="11.0"/>
      <color rgb="FF353C41"/>
      <name val="Arial"/>
    </font>
    <font>
      <sz val="11.0"/>
      <color theme="9"/>
      <name val="Calibri"/>
    </font>
    <font>
      <b/>
      <sz val="12.0"/>
      <color theme="1"/>
      <name val="Calibri"/>
    </font>
    <font>
      <b/>
      <sz val="9.0"/>
      <color theme="1"/>
      <name val="Helvetica Neue"/>
    </font>
    <font>
      <b/>
      <sz val="10.0"/>
      <color theme="1"/>
      <name val="Helvetica Neue"/>
    </font>
    <font>
      <b/>
      <sz val="9.0"/>
      <color rgb="FFFF0000"/>
      <name val="Helvetica Neue"/>
    </font>
    <font>
      <sz val="11.0"/>
      <color theme="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BF9000"/>
        <bgColor rgb="FFBF9000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D3B5E9"/>
        <bgColor rgb="FFD3B5E9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2EFD9"/>
        <bgColor rgb="FFE2EFD9"/>
      </patternFill>
    </fill>
  </fills>
  <borders count="3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/>
      <top/>
      <bottom/>
    </border>
    <border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3" fontId="4" numFmtId="0" xfId="0" applyAlignment="1" applyBorder="1" applyFill="1" applyFont="1">
      <alignment horizontal="center" readingOrder="0" vertical="bottom"/>
    </xf>
    <xf borderId="0" fillId="0" fontId="5" numFmtId="0" xfId="0" applyAlignment="1" applyFont="1">
      <alignment vertical="bottom"/>
    </xf>
    <xf borderId="0" fillId="2" fontId="6" numFmtId="0" xfId="0" applyAlignment="1" applyFont="1">
      <alignment horizontal="center" readingOrder="0" vertical="center"/>
    </xf>
    <xf borderId="9" fillId="0" fontId="4" numFmtId="0" xfId="0" applyAlignment="1" applyBorder="1" applyFont="1">
      <alignment readingOrder="0" vertical="bottom"/>
    </xf>
    <xf borderId="9" fillId="0" fontId="4" numFmtId="0" xfId="0" applyAlignment="1" applyBorder="1" applyFont="1">
      <alignment horizontal="center" readingOrder="0" vertical="bottom"/>
    </xf>
    <xf borderId="0" fillId="0" fontId="7" numFmtId="0" xfId="0" applyAlignment="1" applyFont="1">
      <alignment readingOrder="0"/>
    </xf>
    <xf borderId="4" fillId="3" fontId="8" numFmtId="0" xfId="0" applyAlignment="1" applyBorder="1" applyFont="1">
      <alignment horizontal="center" readingOrder="0"/>
    </xf>
    <xf borderId="10" fillId="0" fontId="2" numFmtId="0" xfId="0" applyBorder="1" applyFont="1"/>
    <xf borderId="0" fillId="4" fontId="9" numFmtId="0" xfId="0" applyAlignment="1" applyFill="1" applyFont="1">
      <alignment horizontal="left" readingOrder="0"/>
    </xf>
    <xf borderId="1" fillId="4" fontId="9" numFmtId="0" xfId="0" applyAlignment="1" applyBorder="1" applyFont="1">
      <alignment horizontal="left" readingOrder="0"/>
    </xf>
    <xf borderId="4" fillId="5" fontId="8" numFmtId="0" xfId="0" applyAlignment="1" applyBorder="1" applyFill="1" applyFont="1">
      <alignment horizontal="center" readingOrder="0"/>
    </xf>
    <xf borderId="4" fillId="0" fontId="10" numFmtId="0" xfId="0" applyAlignment="1" applyBorder="1" applyFont="1">
      <alignment readingOrder="0"/>
    </xf>
    <xf borderId="4" fillId="3" fontId="11" numFmtId="0" xfId="0" applyAlignment="1" applyBorder="1" applyFont="1">
      <alignment horizontal="center" readingOrder="0"/>
    </xf>
    <xf borderId="9" fillId="4" fontId="12" numFmtId="0" xfId="0" applyAlignment="1" applyBorder="1" applyFont="1">
      <alignment horizontal="center" readingOrder="0"/>
    </xf>
    <xf borderId="4" fillId="4" fontId="13" numFmtId="0" xfId="0" applyAlignment="1" applyBorder="1" applyFont="1">
      <alignment horizontal="center" readingOrder="0"/>
    </xf>
    <xf borderId="4" fillId="5" fontId="11" numFmtId="0" xfId="0" applyAlignment="1" applyBorder="1" applyFont="1">
      <alignment horizontal="center" readingOrder="0"/>
    </xf>
    <xf borderId="11" fillId="0" fontId="13" numFmtId="0" xfId="0" applyAlignment="1" applyBorder="1" applyFont="1">
      <alignment horizontal="center" readingOrder="0" vertical="center"/>
    </xf>
    <xf borderId="4" fillId="0" fontId="13" numFmtId="0" xfId="0" applyAlignment="1" applyBorder="1" applyFont="1">
      <alignment horizontal="center" readingOrder="0"/>
    </xf>
    <xf borderId="12" fillId="0" fontId="2" numFmtId="0" xfId="0" applyBorder="1" applyFont="1"/>
    <xf borderId="0" fillId="0" fontId="14" numFmtId="0" xfId="0" applyFont="1"/>
    <xf borderId="9" fillId="6" fontId="15" numFmtId="0" xfId="0" applyBorder="1" applyFill="1" applyFont="1"/>
    <xf borderId="9" fillId="6" fontId="15" numFmtId="164" xfId="0" applyBorder="1" applyFont="1" applyNumberFormat="1"/>
    <xf borderId="9" fillId="6" fontId="15" numFmtId="0" xfId="0" applyAlignment="1" applyBorder="1" applyFont="1">
      <alignment readingOrder="0"/>
    </xf>
    <xf borderId="0" fillId="6" fontId="15" numFmtId="0" xfId="0" applyAlignment="1" applyFont="1">
      <alignment readingOrder="0"/>
    </xf>
    <xf borderId="9" fillId="0" fontId="15" numFmtId="0" xfId="0" applyAlignment="1" applyBorder="1" applyFont="1">
      <alignment readingOrder="0"/>
    </xf>
    <xf borderId="0" fillId="0" fontId="7" numFmtId="164" xfId="0" applyAlignment="1" applyFont="1" applyNumberFormat="1">
      <alignment readingOrder="0"/>
    </xf>
    <xf borderId="9" fillId="0" fontId="15" numFmtId="164" xfId="0" applyAlignment="1" applyBorder="1" applyFont="1" applyNumberFormat="1">
      <alignment readingOrder="0"/>
    </xf>
    <xf borderId="9" fillId="0" fontId="16" numFmtId="0" xfId="0" applyAlignment="1" applyBorder="1" applyFont="1">
      <alignment readingOrder="0" shrinkToFit="0" wrapText="0"/>
    </xf>
    <xf borderId="0" fillId="0" fontId="7" numFmtId="0" xfId="0" applyAlignment="1" applyFont="1">
      <alignment readingOrder="0" shrinkToFit="0" wrapText="0"/>
    </xf>
    <xf borderId="9" fillId="0" fontId="17" numFmtId="0" xfId="0" applyAlignment="1" applyBorder="1" applyFont="1">
      <alignment readingOrder="0" shrinkToFit="0" wrapText="0"/>
    </xf>
    <xf borderId="0" fillId="0" fontId="15" numFmtId="0" xfId="0" applyAlignment="1" applyFont="1">
      <alignment readingOrder="0" shrinkToFit="0" wrapText="0"/>
    </xf>
    <xf borderId="9" fillId="0" fontId="15" numFmtId="164" xfId="0" applyBorder="1" applyFont="1" applyNumberFormat="1"/>
    <xf borderId="0" fillId="0" fontId="15" numFmtId="164" xfId="0" applyFont="1" applyNumberFormat="1"/>
    <xf borderId="9" fillId="0" fontId="14" numFmtId="0" xfId="0" applyBorder="1" applyFont="1"/>
    <xf borderId="9" fillId="0" fontId="14" numFmtId="0" xfId="0" applyAlignment="1" applyBorder="1" applyFont="1">
      <alignment readingOrder="0"/>
    </xf>
    <xf borderId="9" fillId="7" fontId="14" numFmtId="164" xfId="0" applyBorder="1" applyFill="1" applyFont="1" applyNumberFormat="1"/>
    <xf borderId="9" fillId="0" fontId="15" numFmtId="0" xfId="0" applyAlignment="1" applyBorder="1" applyFont="1">
      <alignment shrinkToFit="0" wrapText="0"/>
    </xf>
    <xf borderId="0" fillId="0" fontId="15" numFmtId="0" xfId="0" applyAlignment="1" applyFont="1">
      <alignment shrinkToFit="0" wrapText="0"/>
    </xf>
    <xf borderId="9" fillId="0" fontId="15" numFmtId="0" xfId="0" applyBorder="1" applyFont="1"/>
    <xf borderId="9" fillId="0" fontId="15" numFmtId="164" xfId="0" applyAlignment="1" applyBorder="1" applyFont="1" applyNumberFormat="1">
      <alignment readingOrder="0"/>
    </xf>
    <xf borderId="9" fillId="0" fontId="14" numFmtId="164" xfId="0" applyBorder="1" applyFont="1" applyNumberFormat="1"/>
    <xf borderId="9" fillId="0" fontId="15" numFmtId="3" xfId="0" applyAlignment="1" applyBorder="1" applyFont="1" applyNumberFormat="1">
      <alignment readingOrder="0"/>
    </xf>
    <xf borderId="0" fillId="0" fontId="15" numFmtId="0" xfId="0" applyFont="1"/>
    <xf borderId="9" fillId="0" fontId="15" numFmtId="164" xfId="0" applyAlignment="1" applyBorder="1" applyFont="1" applyNumberFormat="1">
      <alignment horizontal="right" readingOrder="0"/>
    </xf>
    <xf borderId="0" fillId="0" fontId="7" numFmtId="164" xfId="0" applyAlignment="1" applyFont="1" applyNumberFormat="1">
      <alignment horizontal="right" readingOrder="0"/>
    </xf>
    <xf borderId="9" fillId="0" fontId="18" numFmtId="0" xfId="0" applyAlignment="1" applyBorder="1" applyFont="1">
      <alignment readingOrder="0" shrinkToFit="0" wrapText="0"/>
    </xf>
    <xf borderId="9" fillId="0" fontId="15" numFmtId="0" xfId="0" applyAlignment="1" applyBorder="1" applyFont="1">
      <alignment horizontal="right" readingOrder="0"/>
    </xf>
    <xf borderId="9" fillId="0" fontId="19" numFmtId="0" xfId="0" applyAlignment="1" applyBorder="1" applyFont="1">
      <alignment readingOrder="0"/>
    </xf>
    <xf borderId="9" fillId="6" fontId="5" numFmtId="0" xfId="0" applyAlignment="1" applyBorder="1" applyFont="1">
      <alignment vertical="bottom"/>
    </xf>
    <xf borderId="5" fillId="6" fontId="5" numFmtId="0" xfId="0" applyAlignment="1" applyBorder="1" applyFont="1">
      <alignment vertical="bottom"/>
    </xf>
    <xf borderId="12" fillId="0" fontId="5" numFmtId="0" xfId="0" applyAlignment="1" applyBorder="1" applyFont="1">
      <alignment readingOrder="0" vertical="bottom"/>
    </xf>
    <xf borderId="8" fillId="0" fontId="5" numFmtId="164" xfId="0" applyAlignment="1" applyBorder="1" applyFont="1" applyNumberFormat="1">
      <alignment readingOrder="0" vertical="bottom"/>
    </xf>
    <xf borderId="0" fillId="0" fontId="20" numFmtId="0" xfId="0" applyAlignment="1" applyFont="1">
      <alignment readingOrder="0"/>
    </xf>
    <xf borderId="12" fillId="0" fontId="21" numFmtId="0" xfId="0" applyAlignment="1" applyBorder="1" applyFont="1">
      <alignment readingOrder="0" vertical="bottom"/>
    </xf>
    <xf borderId="8" fillId="7" fontId="21" numFmtId="164" xfId="0" applyAlignment="1" applyBorder="1" applyFont="1" applyNumberFormat="1">
      <alignment vertical="bottom"/>
    </xf>
    <xf borderId="0" fillId="0" fontId="5" numFmtId="0" xfId="0" applyAlignment="1" applyFont="1">
      <alignment horizontal="center"/>
    </xf>
    <xf borderId="0" fillId="0" fontId="5" numFmtId="4" xfId="0" applyFont="1" applyNumberFormat="1"/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 vertical="center"/>
    </xf>
    <xf borderId="0" fillId="0" fontId="22" numFmtId="0" xfId="0" applyAlignment="1" applyFont="1">
      <alignment vertical="center"/>
    </xf>
    <xf borderId="0" fillId="0" fontId="5" numFmtId="4" xfId="0" applyAlignment="1" applyFont="1" applyNumberFormat="1">
      <alignment vertical="center"/>
    </xf>
    <xf borderId="0" fillId="0" fontId="5" numFmtId="0" xfId="0" applyAlignment="1" applyFont="1">
      <alignment horizontal="left"/>
    </xf>
    <xf borderId="0" fillId="0" fontId="23" numFmtId="0" xfId="0" applyAlignment="1" applyFont="1">
      <alignment horizontal="left" readingOrder="0"/>
    </xf>
    <xf borderId="0" fillId="0" fontId="24" numFmtId="0" xfId="0" applyAlignment="1" applyFont="1">
      <alignment horizontal="left"/>
    </xf>
    <xf borderId="13" fillId="8" fontId="25" numFmtId="0" xfId="0" applyAlignment="1" applyBorder="1" applyFill="1" applyFont="1">
      <alignment horizontal="center"/>
    </xf>
    <xf borderId="14" fillId="0" fontId="2" numFmtId="0" xfId="0" applyBorder="1" applyFont="1"/>
    <xf borderId="15" fillId="0" fontId="2" numFmtId="0" xfId="0" applyBorder="1" applyFont="1"/>
    <xf borderId="9" fillId="8" fontId="21" numFmtId="0" xfId="0" applyAlignment="1" applyBorder="1" applyFont="1">
      <alignment horizontal="center" shrinkToFit="0" vertical="center" wrapText="1"/>
    </xf>
    <xf borderId="9" fillId="8" fontId="21" numFmtId="4" xfId="0" applyAlignment="1" applyBorder="1" applyFont="1" applyNumberFormat="1">
      <alignment horizontal="center" shrinkToFit="0" vertical="center" wrapText="1"/>
    </xf>
    <xf borderId="9" fillId="0" fontId="5" numFmtId="4" xfId="0" applyAlignment="1" applyBorder="1" applyFont="1" applyNumberFormat="1">
      <alignment horizontal="center"/>
    </xf>
    <xf borderId="9" fillId="0" fontId="5" numFmtId="4" xfId="0" applyAlignment="1" applyBorder="1" applyFont="1" applyNumberFormat="1">
      <alignment readingOrder="0"/>
    </xf>
    <xf borderId="0" fillId="0" fontId="21" numFmtId="4" xfId="0" applyAlignment="1" applyFont="1" applyNumberFormat="1">
      <alignment horizontal="right"/>
    </xf>
    <xf borderId="9" fillId="0" fontId="21" numFmtId="4" xfId="0" applyBorder="1" applyFont="1" applyNumberFormat="1"/>
    <xf borderId="0" fillId="0" fontId="26" numFmtId="0" xfId="0" applyFont="1"/>
    <xf borderId="0" fillId="0" fontId="5" numFmtId="0" xfId="0" applyAlignment="1" applyFont="1">
      <alignment horizontal="center" shrinkToFit="0" vertical="center" wrapText="1"/>
    </xf>
    <xf borderId="11" fillId="8" fontId="21" numFmtId="0" xfId="0" applyAlignment="1" applyBorder="1" applyFont="1">
      <alignment horizontal="center" shrinkToFit="0" vertical="center" wrapText="1"/>
    </xf>
    <xf borderId="11" fillId="0" fontId="5" numFmtId="4" xfId="0" applyAlignment="1" applyBorder="1" applyFont="1" applyNumberFormat="1">
      <alignment horizontal="center" vertical="center"/>
    </xf>
    <xf borderId="9" fillId="0" fontId="5" numFmtId="0" xfId="0" applyAlignment="1" applyBorder="1" applyFont="1">
      <alignment horizontal="left" readingOrder="0" shrinkToFit="0" vertical="center" wrapText="1"/>
    </xf>
    <xf borderId="9" fillId="0" fontId="5" numFmtId="4" xfId="0" applyAlignment="1" applyBorder="1" applyFont="1" applyNumberFormat="1">
      <alignment horizontal="right" readingOrder="0" shrinkToFit="0" vertical="center" wrapText="1"/>
    </xf>
    <xf borderId="16" fillId="0" fontId="2" numFmtId="0" xfId="0" applyBorder="1" applyFont="1"/>
    <xf borderId="9" fillId="0" fontId="5" numFmtId="0" xfId="0" applyAlignment="1" applyBorder="1" applyFont="1">
      <alignment horizontal="left" shrinkToFit="0" vertical="center" wrapText="1"/>
    </xf>
    <xf borderId="9" fillId="0" fontId="5" numFmtId="4" xfId="0" applyAlignment="1" applyBorder="1" applyFont="1" applyNumberFormat="1">
      <alignment horizontal="left"/>
    </xf>
    <xf borderId="9" fillId="0" fontId="5" numFmtId="4" xfId="0" applyAlignment="1" applyBorder="1" applyFont="1" applyNumberFormat="1">
      <alignment horizontal="right"/>
    </xf>
    <xf borderId="0" fillId="0" fontId="27" numFmtId="0" xfId="0" applyFont="1"/>
    <xf borderId="9" fillId="8" fontId="21" numFmtId="0" xfId="0" applyBorder="1" applyFont="1"/>
    <xf borderId="13" fillId="9" fontId="25" numFmtId="0" xfId="0" applyAlignment="1" applyBorder="1" applyFill="1" applyFont="1">
      <alignment horizontal="center"/>
    </xf>
    <xf borderId="9" fillId="9" fontId="21" numFmtId="0" xfId="0" applyAlignment="1" applyBorder="1" applyFont="1">
      <alignment horizontal="center" shrinkToFit="0" vertical="center" wrapText="1"/>
    </xf>
    <xf borderId="9" fillId="9" fontId="21" numFmtId="4" xfId="0" applyAlignment="1" applyBorder="1" applyFont="1" applyNumberFormat="1">
      <alignment horizontal="center" shrinkToFit="0" vertical="center" wrapText="1"/>
    </xf>
    <xf borderId="9" fillId="0" fontId="5" numFmtId="4" xfId="0" applyBorder="1" applyFont="1" applyNumberFormat="1"/>
    <xf borderId="11" fillId="9" fontId="21" numFmtId="0" xfId="0" applyAlignment="1" applyBorder="1" applyFont="1">
      <alignment horizontal="center" shrinkToFit="0" vertical="center" wrapText="1"/>
    </xf>
    <xf borderId="0" fillId="0" fontId="7" numFmtId="4" xfId="0" applyAlignment="1" applyFont="1" applyNumberFormat="1">
      <alignment readingOrder="0"/>
    </xf>
    <xf borderId="9" fillId="0" fontId="5" numFmtId="4" xfId="0" applyAlignment="1" applyBorder="1" applyFont="1" applyNumberFormat="1">
      <alignment horizontal="right" shrinkToFit="0" vertical="center" wrapText="1"/>
    </xf>
    <xf borderId="9" fillId="0" fontId="21" numFmtId="0" xfId="0" applyAlignment="1" applyBorder="1" applyFont="1">
      <alignment horizontal="center" shrinkToFit="0" vertical="center" wrapText="1"/>
    </xf>
    <xf borderId="9" fillId="0" fontId="5" numFmtId="4" xfId="0" applyAlignment="1" applyBorder="1" applyFont="1" applyNumberFormat="1">
      <alignment horizontal="right" readingOrder="0"/>
    </xf>
    <xf borderId="9" fillId="9" fontId="21" numFmtId="0" xfId="0" applyBorder="1" applyFont="1"/>
    <xf borderId="13" fillId="10" fontId="25" numFmtId="0" xfId="0" applyAlignment="1" applyBorder="1" applyFill="1" applyFont="1">
      <alignment horizontal="center"/>
    </xf>
    <xf borderId="9" fillId="10" fontId="21" numFmtId="0" xfId="0" applyAlignment="1" applyBorder="1" applyFont="1">
      <alignment horizontal="center" shrinkToFit="0" vertical="center" wrapText="1"/>
    </xf>
    <xf borderId="9" fillId="10" fontId="21" numFmtId="4" xfId="0" applyAlignment="1" applyBorder="1" applyFont="1" applyNumberFormat="1">
      <alignment horizontal="center" shrinkToFit="0" vertical="center" wrapText="1"/>
    </xf>
    <xf borderId="11" fillId="10" fontId="21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horizontal="center" shrinkToFit="0" vertical="center" wrapText="1"/>
    </xf>
    <xf borderId="9" fillId="10" fontId="21" numFmtId="0" xfId="0" applyBorder="1" applyFont="1"/>
    <xf borderId="13" fillId="11" fontId="25" numFmtId="0" xfId="0" applyAlignment="1" applyBorder="1" applyFill="1" applyFont="1">
      <alignment horizontal="center"/>
    </xf>
    <xf borderId="0" fillId="0" fontId="5" numFmtId="0" xfId="0" applyFont="1"/>
    <xf borderId="9" fillId="11" fontId="21" numFmtId="0" xfId="0" applyAlignment="1" applyBorder="1" applyFont="1">
      <alignment horizontal="center" shrinkToFit="0" vertical="center" wrapText="1"/>
    </xf>
    <xf borderId="9" fillId="11" fontId="21" numFmtId="4" xfId="0" applyAlignment="1" applyBorder="1" applyFont="1" applyNumberFormat="1">
      <alignment horizontal="center" shrinkToFit="0" vertical="center" wrapText="1"/>
    </xf>
    <xf borderId="11" fillId="11" fontId="21" numFmtId="0" xfId="0" applyAlignment="1" applyBorder="1" applyFont="1">
      <alignment horizontal="center" shrinkToFit="0" vertical="center" wrapText="1"/>
    </xf>
    <xf borderId="9" fillId="11" fontId="21" numFmtId="0" xfId="0" applyBorder="1" applyFont="1"/>
    <xf borderId="13" fillId="12" fontId="25" numFmtId="0" xfId="0" applyAlignment="1" applyBorder="1" applyFill="1" applyFont="1">
      <alignment horizontal="center"/>
    </xf>
    <xf borderId="9" fillId="12" fontId="21" numFmtId="0" xfId="0" applyAlignment="1" applyBorder="1" applyFont="1">
      <alignment horizontal="center" shrinkToFit="0" vertical="center" wrapText="1"/>
    </xf>
    <xf borderId="9" fillId="12" fontId="21" numFmtId="4" xfId="0" applyAlignment="1" applyBorder="1" applyFont="1" applyNumberFormat="1">
      <alignment horizontal="center" shrinkToFit="0" vertical="center" wrapText="1"/>
    </xf>
    <xf borderId="11" fillId="12" fontId="21" numFmtId="0" xfId="0" applyAlignment="1" applyBorder="1" applyFont="1">
      <alignment horizontal="center" shrinkToFit="0" vertical="center" wrapText="1"/>
    </xf>
    <xf borderId="0" fillId="0" fontId="27" numFmtId="0" xfId="0" applyAlignment="1" applyFont="1">
      <alignment readingOrder="0"/>
    </xf>
    <xf borderId="9" fillId="0" fontId="5" numFmtId="4" xfId="0" applyAlignment="1" applyBorder="1" applyFont="1" applyNumberFormat="1">
      <alignment horizontal="left" readingOrder="0"/>
    </xf>
    <xf borderId="9" fillId="12" fontId="21" numFmtId="0" xfId="0" applyBorder="1" applyFont="1"/>
    <xf borderId="0" fillId="0" fontId="5" numFmtId="0" xfId="0" applyAlignment="1" applyFont="1">
      <alignment horizontal="center" readingOrder="0" shrinkToFit="0" vertical="center" wrapText="1"/>
    </xf>
    <xf borderId="9" fillId="0" fontId="7" numFmtId="4" xfId="0" applyAlignment="1" applyBorder="1" applyFont="1" applyNumberFormat="1">
      <alignment readingOrder="0"/>
    </xf>
    <xf borderId="0" fillId="0" fontId="5" numFmtId="0" xfId="0" applyAlignment="1" applyFont="1">
      <alignment horizontal="left" readingOrder="0"/>
    </xf>
    <xf borderId="9" fillId="0" fontId="21" numFmtId="0" xfId="0" applyAlignment="1" applyBorder="1" applyFont="1">
      <alignment horizontal="left" readingOrder="0" shrinkToFit="0" vertical="center" wrapText="1"/>
    </xf>
    <xf borderId="0" fillId="0" fontId="23" numFmtId="0" xfId="0" applyAlignment="1" applyFont="1">
      <alignment horizontal="left"/>
    </xf>
    <xf borderId="9" fillId="13" fontId="21" numFmtId="0" xfId="0" applyAlignment="1" applyBorder="1" applyFill="1" applyFont="1">
      <alignment horizontal="center" shrinkToFit="0" vertical="center" wrapText="1"/>
    </xf>
    <xf borderId="0" fillId="0" fontId="28" numFmtId="0" xfId="0" applyAlignment="1" applyFont="1">
      <alignment horizontal="left"/>
    </xf>
    <xf borderId="9" fillId="0" fontId="29" numFmtId="4" xfId="0" applyBorder="1" applyFont="1" applyNumberFormat="1"/>
    <xf borderId="4" fillId="0" fontId="15" numFmtId="0" xfId="0" applyBorder="1" applyFont="1"/>
    <xf borderId="1" fillId="0" fontId="5" numFmtId="0" xfId="0" applyAlignment="1" applyBorder="1" applyFont="1">
      <alignment horizontal="center" readingOrder="0" shrinkToFit="0" vertical="center" wrapText="1"/>
    </xf>
    <xf borderId="17" fillId="0" fontId="2" numFmtId="0" xfId="0" applyBorder="1" applyFont="1"/>
    <xf borderId="18" fillId="0" fontId="2" numFmtId="0" xfId="0" applyBorder="1" applyFont="1"/>
    <xf borderId="9" fillId="13" fontId="30" numFmtId="0" xfId="0" applyAlignment="1" applyBorder="1" applyFont="1">
      <alignment horizontal="center" vertical="center"/>
    </xf>
    <xf borderId="9" fillId="13" fontId="30" numFmtId="0" xfId="0" applyAlignment="1" applyBorder="1" applyFont="1">
      <alignment horizontal="center" shrinkToFit="0" vertical="center" wrapText="1"/>
    </xf>
    <xf borderId="9" fillId="13" fontId="5" numFmtId="0" xfId="0" applyAlignment="1" applyBorder="1" applyFont="1">
      <alignment horizontal="center"/>
    </xf>
    <xf borderId="9" fillId="14" fontId="5" numFmtId="4" xfId="0" applyAlignment="1" applyBorder="1" applyFill="1" applyFont="1" applyNumberFormat="1">
      <alignment horizontal="center"/>
    </xf>
    <xf borderId="9" fillId="0" fontId="5" numFmtId="4" xfId="0" applyAlignment="1" applyBorder="1" applyFont="1" applyNumberFormat="1">
      <alignment horizontal="center" vertical="center"/>
    </xf>
    <xf borderId="9" fillId="15" fontId="5" numFmtId="4" xfId="0" applyAlignment="1" applyBorder="1" applyFill="1" applyFont="1" applyNumberFormat="1">
      <alignment horizontal="center" vertical="center"/>
    </xf>
    <xf borderId="9" fillId="8" fontId="5" numFmtId="2" xfId="0" applyAlignment="1" applyBorder="1" applyFont="1" applyNumberFormat="1">
      <alignment horizontal="center"/>
    </xf>
    <xf borderId="0" fillId="0" fontId="21" numFmtId="0" xfId="0" applyFont="1"/>
    <xf quotePrefix="1" borderId="0" fillId="0" fontId="5" numFmtId="0" xfId="0" applyFont="1"/>
    <xf borderId="9" fillId="14" fontId="5" numFmtId="4" xfId="0" applyAlignment="1" applyBorder="1" applyFont="1" applyNumberFormat="1">
      <alignment horizontal="center" readingOrder="0"/>
    </xf>
    <xf borderId="0" fillId="0" fontId="22" numFmtId="0" xfId="0" applyAlignment="1" applyFont="1">
      <alignment horizontal="center" vertical="center"/>
    </xf>
    <xf borderId="19" fillId="16" fontId="21" numFmtId="0" xfId="0" applyAlignment="1" applyBorder="1" applyFill="1" applyFont="1">
      <alignment horizontal="center" vertical="center"/>
    </xf>
    <xf borderId="20" fillId="0" fontId="2" numFmtId="0" xfId="0" applyBorder="1" applyFont="1"/>
    <xf borderId="9" fillId="13" fontId="31" numFmtId="0" xfId="0" applyAlignment="1" applyBorder="1" applyFont="1">
      <alignment horizontal="center" vertical="center"/>
    </xf>
    <xf borderId="11" fillId="13" fontId="32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horizontal="center" vertical="center"/>
    </xf>
    <xf borderId="9" fillId="16" fontId="33" numFmtId="2" xfId="0" applyAlignment="1" applyBorder="1" applyFont="1" applyNumberFormat="1">
      <alignment horizontal="center" vertical="center"/>
    </xf>
    <xf borderId="9" fillId="16" fontId="27" numFmtId="4" xfId="0" applyAlignment="1" applyBorder="1" applyFont="1" applyNumberFormat="1">
      <alignment horizontal="center" vertical="center"/>
    </xf>
    <xf borderId="21" fillId="16" fontId="33" numFmtId="10" xfId="0" applyAlignment="1" applyBorder="1" applyFont="1" applyNumberFormat="1">
      <alignment horizontal="center" vertical="center"/>
    </xf>
    <xf borderId="12" fillId="0" fontId="33" numFmtId="10" xfId="0" applyAlignment="1" applyBorder="1" applyFont="1" applyNumberFormat="1">
      <alignment horizontal="center" vertical="center"/>
    </xf>
    <xf borderId="22" fillId="16" fontId="33" numFmtId="10" xfId="0" applyAlignment="1" applyBorder="1" applyFont="1" applyNumberFormat="1">
      <alignment horizontal="center" vertical="center"/>
    </xf>
    <xf borderId="9" fillId="13" fontId="31" numFmtId="0" xfId="0" applyAlignment="1" applyBorder="1" applyFont="1">
      <alignment horizontal="center" shrinkToFit="0" vertical="center" wrapText="1"/>
    </xf>
    <xf borderId="9" fillId="13" fontId="31" numFmtId="0" xfId="0" applyAlignment="1" applyBorder="1" applyFont="1">
      <alignment vertical="center"/>
    </xf>
    <xf borderId="0" fillId="0" fontId="34" numFmtId="0" xfId="0" applyAlignment="1" applyFont="1">
      <alignment vertical="center"/>
    </xf>
    <xf borderId="9" fillId="16" fontId="5" numFmtId="4" xfId="0" applyAlignment="1" applyBorder="1" applyFont="1" applyNumberFormat="1">
      <alignment horizontal="center" vertical="center"/>
    </xf>
    <xf borderId="9" fillId="0" fontId="5" numFmtId="2" xfId="0" applyAlignment="1" applyBorder="1" applyFont="1" applyNumberFormat="1">
      <alignment horizontal="center"/>
    </xf>
    <xf borderId="0" fillId="0" fontId="34" numFmtId="4" xfId="0" applyFont="1" applyNumberFormat="1"/>
    <xf borderId="23" fillId="17" fontId="21" numFmtId="0" xfId="0" applyAlignment="1" applyBorder="1" applyFill="1" applyFont="1">
      <alignment horizontal="center"/>
    </xf>
    <xf borderId="24" fillId="0" fontId="2" numFmtId="0" xfId="0" applyBorder="1" applyFont="1"/>
    <xf borderId="25" fillId="0" fontId="2" numFmtId="0" xfId="0" applyBorder="1" applyFont="1"/>
    <xf borderId="26" fillId="17" fontId="5" numFmtId="0" xfId="0" applyAlignment="1" applyBorder="1" applyFont="1">
      <alignment horizontal="center"/>
    </xf>
    <xf borderId="27" fillId="0" fontId="2" numFmtId="0" xfId="0" applyBorder="1" applyFont="1"/>
    <xf borderId="28" fillId="17" fontId="5" numFmtId="0" xfId="0" applyAlignment="1" applyBorder="1" applyFont="1">
      <alignment horizontal="center"/>
    </xf>
    <xf borderId="29" fillId="0" fontId="2" numFmtId="0" xfId="0" applyBorder="1" applyFont="1"/>
    <xf borderId="30" fillId="0" fontId="2" numFmtId="0" xfId="0" applyBorder="1" applyFont="1"/>
    <xf borderId="23" fillId="17" fontId="5" numFmtId="0" xfId="0" applyAlignment="1" applyBorder="1" applyFont="1">
      <alignment horizontal="center"/>
    </xf>
    <xf borderId="0" fillId="7" fontId="14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00B05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Gráfico de ponto de equilíbrio</a:t>
            </a:r>
          </a:p>
        </c:rich>
      </c:tx>
      <c:overlay val="0"/>
    </c:title>
    <c:plotArea>
      <c:layout/>
      <c:lineChart>
        <c:ser>
          <c:idx val="0"/>
          <c:order val="0"/>
          <c:tx>
            <c:v>Vendas brutas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'Capital de giro'!$C$8:$C$31</c:f>
              <c:numCache/>
            </c:numRef>
          </c:val>
          <c:smooth val="0"/>
        </c:ser>
        <c:ser>
          <c:idx val="1"/>
          <c:order val="1"/>
          <c:tx>
            <c:v>Despesas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Pt>
            <c:idx val="4"/>
            <c:marker>
              <c:symbol val="none"/>
            </c:marker>
          </c:dPt>
          <c:val>
            <c:numRef>
              <c:f>'Capital de giro'!$I$8:$I$19</c:f>
              <c:numCache/>
            </c:numRef>
          </c:val>
          <c:smooth val="0"/>
        </c:ser>
        <c:axId val="1915222787"/>
        <c:axId val="1697258513"/>
      </c:lineChart>
      <c:catAx>
        <c:axId val="1915222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97258513"/>
      </c:catAx>
      <c:valAx>
        <c:axId val="169725851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1522278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5.jpg"/><Relationship Id="rId3" Type="http://schemas.openxmlformats.org/officeDocument/2006/relationships/image" Target="../media/image11.jpg"/><Relationship Id="rId4" Type="http://schemas.openxmlformats.org/officeDocument/2006/relationships/image" Target="../media/image6.png"/><Relationship Id="rId5" Type="http://schemas.openxmlformats.org/officeDocument/2006/relationships/image" Target="../media/image4.png"/><Relationship Id="rId6" Type="http://schemas.openxmlformats.org/officeDocument/2006/relationships/image" Target="../media/image2.jpg"/><Relationship Id="rId7" Type="http://schemas.openxmlformats.org/officeDocument/2006/relationships/image" Target="../media/image3.jpg"/><Relationship Id="rId8" Type="http://schemas.openxmlformats.org/officeDocument/2006/relationships/image" Target="../media/image7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7.xml.rels><?xml version="1.0" encoding="UTF-8" standalone="yes"?><Relationships xmlns="http://schemas.openxmlformats.org/package/2006/relationships"><Relationship Id="rId11" Type="http://schemas.openxmlformats.org/officeDocument/2006/relationships/image" Target="../media/image9.png"/><Relationship Id="rId10" Type="http://schemas.openxmlformats.org/officeDocument/2006/relationships/image" Target="../media/image16.png"/><Relationship Id="rId13" Type="http://schemas.openxmlformats.org/officeDocument/2006/relationships/image" Target="../media/image17.png"/><Relationship Id="rId12" Type="http://schemas.openxmlformats.org/officeDocument/2006/relationships/image" Target="../media/image22.png"/><Relationship Id="rId1" Type="http://schemas.openxmlformats.org/officeDocument/2006/relationships/image" Target="../media/image20.jpg"/><Relationship Id="rId2" Type="http://schemas.openxmlformats.org/officeDocument/2006/relationships/image" Target="../media/image18.png"/><Relationship Id="rId3" Type="http://schemas.openxmlformats.org/officeDocument/2006/relationships/image" Target="../media/image23.png"/><Relationship Id="rId4" Type="http://schemas.openxmlformats.org/officeDocument/2006/relationships/image" Target="../media/image15.png"/><Relationship Id="rId9" Type="http://schemas.openxmlformats.org/officeDocument/2006/relationships/image" Target="../media/image21.png"/><Relationship Id="rId5" Type="http://schemas.openxmlformats.org/officeDocument/2006/relationships/image" Target="../media/image19.png"/><Relationship Id="rId6" Type="http://schemas.openxmlformats.org/officeDocument/2006/relationships/image" Target="../media/image14.png"/><Relationship Id="rId7" Type="http://schemas.openxmlformats.org/officeDocument/2006/relationships/image" Target="../media/image10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228600</xdr:rowOff>
    </xdr:from>
    <xdr:ext cx="1219200" cy="866775"/>
    <xdr:pic>
      <xdr:nvPicPr>
        <xdr:cNvPr id="0" name="image1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1219200</xdr:colOff>
      <xdr:row>1</xdr:row>
      <xdr:rowOff>238125</xdr:rowOff>
    </xdr:from>
    <xdr:ext cx="1028700" cy="866775"/>
    <xdr:pic>
      <xdr:nvPicPr>
        <xdr:cNvPr id="0" name="image5.jp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2247900</xdr:colOff>
      <xdr:row>1</xdr:row>
      <xdr:rowOff>228600</xdr:rowOff>
    </xdr:from>
    <xdr:ext cx="1219200" cy="866775"/>
    <xdr:pic>
      <xdr:nvPicPr>
        <xdr:cNvPr id="0" name="image11.jp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3467100</xdr:colOff>
      <xdr:row>1</xdr:row>
      <xdr:rowOff>238125</xdr:rowOff>
    </xdr:from>
    <xdr:ext cx="1219200" cy="866775"/>
    <xdr:pic>
      <xdr:nvPicPr>
        <xdr:cNvPr id="0" name="image6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4686300</xdr:colOff>
      <xdr:row>1</xdr:row>
      <xdr:rowOff>238125</xdr:rowOff>
    </xdr:from>
    <xdr:ext cx="1276350" cy="866775"/>
    <xdr:pic>
      <xdr:nvPicPr>
        <xdr:cNvPr id="0" name="image4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228600</xdr:colOff>
      <xdr:row>1</xdr:row>
      <xdr:rowOff>228600</xdr:rowOff>
    </xdr:from>
    <xdr:ext cx="1171575" cy="866775"/>
    <xdr:pic>
      <xdr:nvPicPr>
        <xdr:cNvPr id="0" name="image2.jp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1400175</xdr:colOff>
      <xdr:row>1</xdr:row>
      <xdr:rowOff>228600</xdr:rowOff>
    </xdr:from>
    <xdr:ext cx="1171575" cy="866775"/>
    <xdr:pic>
      <xdr:nvPicPr>
        <xdr:cNvPr id="0" name="image3.jp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1219200</xdr:colOff>
      <xdr:row>17</xdr:row>
      <xdr:rowOff>19050</xdr:rowOff>
    </xdr:from>
    <xdr:ext cx="438150" cy="352425"/>
    <xdr:pic>
      <xdr:nvPicPr>
        <xdr:cNvPr id="0" name="image7.png" title="Imagem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0</xdr:row>
      <xdr:rowOff>180975</xdr:rowOff>
    </xdr:from>
    <xdr:ext cx="962025" cy="581025"/>
    <xdr:pic>
      <xdr:nvPicPr>
        <xdr:cNvPr id="0" name="image1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4</xdr:row>
      <xdr:rowOff>228600</xdr:rowOff>
    </xdr:from>
    <xdr:ext cx="4267200" cy="29146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85725</xdr:colOff>
      <xdr:row>0</xdr:row>
      <xdr:rowOff>180975</xdr:rowOff>
    </xdr:from>
    <xdr:ext cx="962025" cy="581025"/>
    <xdr:pic>
      <xdr:nvPicPr>
        <xdr:cNvPr id="0" name="image1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133350</xdr:colOff>
      <xdr:row>1</xdr:row>
      <xdr:rowOff>0</xdr:rowOff>
    </xdr:from>
    <xdr:ext cx="962025" cy="504825"/>
    <xdr:pic>
      <xdr:nvPicPr>
        <xdr:cNvPr id="0" name="image1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</xdr:row>
      <xdr:rowOff>9525</xdr:rowOff>
    </xdr:from>
    <xdr:ext cx="962025" cy="504825"/>
    <xdr:pic>
      <xdr:nvPicPr>
        <xdr:cNvPr id="0" name="image1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95250</xdr:rowOff>
    </xdr:from>
    <xdr:ext cx="6696075" cy="3467100"/>
    <xdr:pic>
      <xdr:nvPicPr>
        <xdr:cNvPr id="0" name="image20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37</xdr:row>
      <xdr:rowOff>171450</xdr:rowOff>
    </xdr:from>
    <xdr:ext cx="6696075" cy="2981325"/>
    <xdr:pic>
      <xdr:nvPicPr>
        <xdr:cNvPr id="0" name="image18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1</xdr:row>
      <xdr:rowOff>171450</xdr:rowOff>
    </xdr:from>
    <xdr:ext cx="5048250" cy="3419475"/>
    <xdr:pic>
      <xdr:nvPicPr>
        <xdr:cNvPr id="0" name="image23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20</xdr:row>
      <xdr:rowOff>66675</xdr:rowOff>
    </xdr:from>
    <xdr:ext cx="5381625" cy="1952625"/>
    <xdr:pic>
      <xdr:nvPicPr>
        <xdr:cNvPr id="0" name="image15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276225</xdr:colOff>
      <xdr:row>1</xdr:row>
      <xdr:rowOff>171450</xdr:rowOff>
    </xdr:from>
    <xdr:ext cx="5715000" cy="3514725"/>
    <xdr:pic>
      <xdr:nvPicPr>
        <xdr:cNvPr id="0" name="image19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609600</xdr:colOff>
      <xdr:row>20</xdr:row>
      <xdr:rowOff>133350</xdr:rowOff>
    </xdr:from>
    <xdr:ext cx="6067425" cy="3419475"/>
    <xdr:pic>
      <xdr:nvPicPr>
        <xdr:cNvPr id="0" name="image14.png" title="Image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30</xdr:row>
      <xdr:rowOff>190500</xdr:rowOff>
    </xdr:from>
    <xdr:ext cx="5772150" cy="4029075"/>
    <xdr:pic>
      <xdr:nvPicPr>
        <xdr:cNvPr id="0" name="image10.png" title="Image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20</xdr:row>
      <xdr:rowOff>66675</xdr:rowOff>
    </xdr:from>
    <xdr:ext cx="4714875" cy="3362325"/>
    <xdr:pic>
      <xdr:nvPicPr>
        <xdr:cNvPr id="0" name="image8.png" title="Imagem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0</xdr:row>
      <xdr:rowOff>152400</xdr:rowOff>
    </xdr:from>
    <xdr:ext cx="6486525" cy="3238500"/>
    <xdr:pic>
      <xdr:nvPicPr>
        <xdr:cNvPr id="0" name="image21.png" title="Imagem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53</xdr:row>
      <xdr:rowOff>152400</xdr:rowOff>
    </xdr:from>
    <xdr:ext cx="6448425" cy="3362325"/>
    <xdr:pic>
      <xdr:nvPicPr>
        <xdr:cNvPr id="0" name="image16.png" title="Imagem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</xdr:colOff>
      <xdr:row>52</xdr:row>
      <xdr:rowOff>123825</xdr:rowOff>
    </xdr:from>
    <xdr:ext cx="6134100" cy="3362325"/>
    <xdr:pic>
      <xdr:nvPicPr>
        <xdr:cNvPr id="0" name="image9.png" title="Imagem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72</xdr:row>
      <xdr:rowOff>142875</xdr:rowOff>
    </xdr:from>
    <xdr:ext cx="6219825" cy="2266950"/>
    <xdr:pic>
      <xdr:nvPicPr>
        <xdr:cNvPr id="0" name="image22.png" title="Imagem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866775</xdr:colOff>
      <xdr:row>71</xdr:row>
      <xdr:rowOff>142875</xdr:rowOff>
    </xdr:from>
    <xdr:ext cx="5600700" cy="2714625"/>
    <xdr:pic>
      <xdr:nvPicPr>
        <xdr:cNvPr id="0" name="image17.png" title="Imagem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igao.com/umuarama/ovo-galinha-branco-grande-bandejao-com-30-unidades-8379.html" TargetMode="External"/><Relationship Id="rId22" Type="http://schemas.openxmlformats.org/officeDocument/2006/relationships/hyperlink" Target="https://produto.mercadolivre.com.br/MLB-1871062220-1-fitilho-50-m-decorativo-p-enfeites-artesanatos-decoracoes-_JM" TargetMode="External"/><Relationship Id="rId21" Type="http://schemas.openxmlformats.org/officeDocument/2006/relationships/hyperlink" Target="https://www.vivianfestas.com.br/chocolate-gota-pingo-2000-101kg-mavalerio" TargetMode="External"/><Relationship Id="rId24" Type="http://schemas.openxmlformats.org/officeDocument/2006/relationships/hyperlink" Target="https://www.imovelweb.com.br/propriedades/locacao-predio-em-zona-i-umuarama-2995537739.html" TargetMode="External"/><Relationship Id="rId23" Type="http://schemas.openxmlformats.org/officeDocument/2006/relationships/hyperlink" Target="https://produto.mercadolivre.com.br/MLB-2183288547-saco-plastico-transparente-reforcado-1000-un-10x15-1-kg-_JM?matt_tool=64671177&amp;matt_word=&amp;matt_source=google&amp;matt_campaign_id=14302215732&amp;matt_ad_group_id=135254267473&amp;matt_match_type=&amp;matt_network=g&amp;matt_device=c&amp;matt_creative=584125573116&amp;matt_keyword=&amp;matt_ad_position=&amp;matt_ad_type=pla&amp;matt_merchant_id=280301931&amp;matt_product_id=MLB2183288547&amp;matt_product_partition_id=2269729330058&amp;matt_target_id=pla-2269729330058&amp;cq_src=google_ads&amp;cq_cmp=14302215732&amp;cq_net=g&amp;cq_plt=gp&amp;cq_med=pla&amp;gad_source=1&amp;gclid=CjwKCAjwm_SzBhAsEiwAXE2Cv4BTuX7iZJTxTkj6R_e70CdeJT6lFtfSmjbqClnxi86B39JssPYfohoCzZUQAvD_BwE" TargetMode="External"/><Relationship Id="rId1" Type="http://schemas.openxmlformats.org/officeDocument/2006/relationships/hyperlink" Target="https://www.atacadao.com.br/leite-condensado-piracanjuba-semidesnatado-29518-30692/p" TargetMode="External"/><Relationship Id="rId2" Type="http://schemas.openxmlformats.org/officeDocument/2006/relationships/hyperlink" Target="https://www.atacadao.com.br/achocolatado-em-po-nescau-85024-1250/p" TargetMode="External"/><Relationship Id="rId3" Type="http://schemas.openxmlformats.org/officeDocument/2006/relationships/hyperlink" Target="https://www.atacadao.com.br/margarina-qualy-sem-sal-35266-6291/p" TargetMode="External"/><Relationship Id="rId4" Type="http://schemas.openxmlformats.org/officeDocument/2006/relationships/hyperlink" Target="https://www.atacadao.com.br/chocolate-granulado-dori-pacote-com-500g-64560-17184/p" TargetMode="External"/><Relationship Id="rId9" Type="http://schemas.openxmlformats.org/officeDocument/2006/relationships/hyperlink" Target="https://www.amigao.com/maringa/ovo-galinha-branco-jumbo-com-10-unidades-7552.html" TargetMode="External"/><Relationship Id="rId26" Type="http://schemas.openxmlformats.org/officeDocument/2006/relationships/hyperlink" Target="https://www.gazin.com.br/produto/fogao-atlas-5-bocas-monaco-top-glass-automatico-mesa-vidro-forno-865l/4264/preto/bivolt" TargetMode="External"/><Relationship Id="rId25" Type="http://schemas.openxmlformats.org/officeDocument/2006/relationships/hyperlink" Target="https://www.gazin.com.br/produto/geladeira-refrigerador-consul-386l-frost-free-duplex-crm44ak/6502/inox/110-volts" TargetMode="External"/><Relationship Id="rId28" Type="http://schemas.openxmlformats.org/officeDocument/2006/relationships/hyperlink" Target="https://www.gazin.com.br/produto/cozinha-completa-modulada-5-pecas-11-portas-4-gavetas-mdp-botanic-kappesberg/6946/nog-foscoverde-oliva/sem-voltagem" TargetMode="External"/><Relationship Id="rId27" Type="http://schemas.openxmlformats.org/officeDocument/2006/relationships/hyperlink" Target="https://www.gazin.com.br/produto/batedeira-mondial-cake-turbo-4-velocidades-500w-tigela-4l-b-50-b/3273/pretoinox/220-volts" TargetMode="External"/><Relationship Id="rId5" Type="http://schemas.openxmlformats.org/officeDocument/2006/relationships/hyperlink" Target="https://www.barradoce.com.br/produto/forminha-de-brigadeiro-em-papel-no5-pink-100uni-mago?_=feed&amp;gad_source=1&amp;gclid=Cj0KCQjwj9-zBhDyARIsAERjds09nQUce2H87QHVSi9Jsf_0R2oLO01UvUOGt3KmaHHWJPydWHY8Z7kaArP9EALw_wcB" TargetMode="External"/><Relationship Id="rId6" Type="http://schemas.openxmlformats.org/officeDocument/2006/relationships/hyperlink" Target="https://www.atacadao.com.br/achocolatado-em-po-nescau-85024-1250/p" TargetMode="External"/><Relationship Id="rId29" Type="http://schemas.openxmlformats.org/officeDocument/2006/relationships/hyperlink" Target="https://www.magazineluiza.com.br/balanca-digital-eletronica-de-precisao-cozinha-dubai-atlantic-global/p/he83b3ghf9/ud/blco/" TargetMode="External"/><Relationship Id="rId7" Type="http://schemas.openxmlformats.org/officeDocument/2006/relationships/hyperlink" Target="https://www.atacadao.com.br/margarina-qualy-sem-sal-35266-6291/p" TargetMode="External"/><Relationship Id="rId8" Type="http://schemas.openxmlformats.org/officeDocument/2006/relationships/hyperlink" Target="https://www.atacadao.com.br/acucar-uniao-refinado-21176-2371/p" TargetMode="External"/><Relationship Id="rId31" Type="http://schemas.openxmlformats.org/officeDocument/2006/relationships/hyperlink" Target="https://www.amazon.com.br/Utens%C3%ADlios-Cozinha-Silicone-Unidades-Resistente/dp/B0CFX7RK9W/ref=asc_df_B0CFX7RK9W/?tag=googleshopp00-20&amp;linkCode=df0&amp;hvadid=647509218927&amp;hvpos=&amp;hvnetw=g&amp;hvrand=6022472131072912391&amp;hvpone=&amp;hvptwo=&amp;hvqmt=&amp;hvdev=c&amp;hvdvcmdl=&amp;hvlocint=&amp;hvlocphy=1031573&amp;hvtargid=pla-2338317006917&amp;mcid=052367dc0ccd3ffd8a408ef65a970512&amp;th=1" TargetMode="External"/><Relationship Id="rId30" Type="http://schemas.openxmlformats.org/officeDocument/2006/relationships/hyperlink" Target="https://www.magazineluiza.com.br/conjunto-de-panelas-antiaderente-preto-5-pecas-arnix/p/ef426390k3/ud/cjpn/" TargetMode="External"/><Relationship Id="rId11" Type="http://schemas.openxmlformats.org/officeDocument/2006/relationships/hyperlink" Target="https://produto.mercadolivre.com.br/MLB-2183288547-saco-plastico-transparente-reforcado-1000-un-10x15-1-kg-_JM?matt_tool=64671177&amp;matt_word=&amp;matt_source=google&amp;matt_campaign_id=14302215732&amp;matt_ad_group_id=135254267473&amp;matt_match_type=&amp;matt_network=g&amp;matt_device=c&amp;matt_creative=584125573116&amp;matt_keyword=&amp;matt_ad_position=&amp;matt_ad_type=pla&amp;matt_merchant_id=280301931&amp;matt_product_id=MLB2183288547&amp;matt_product_partition_id=2269729330058&amp;matt_target_id=pla-2269729330058&amp;cq_src=google_ads&amp;cq_cmp=14302215732&amp;cq_net=g&amp;cq_plt=gp&amp;cq_med=pla&amp;gad_source=1&amp;gclid=CjwKCAjwm_SzBhAsEiwAXE2Cv4BTuX7iZJTxTkj6R_e70CdeJT6lFtfSmjbqClnxi86B39JssPYfohoCzZUQAvD_BwE" TargetMode="External"/><Relationship Id="rId33" Type="http://schemas.openxmlformats.org/officeDocument/2006/relationships/drawing" Target="../drawings/drawing2.xml"/><Relationship Id="rId10" Type="http://schemas.openxmlformats.org/officeDocument/2006/relationships/hyperlink" Target="https://www.amigao.com/maringa/farinha-trigo-anaconda-5kg-2895.html" TargetMode="External"/><Relationship Id="rId32" Type="http://schemas.openxmlformats.org/officeDocument/2006/relationships/hyperlink" Target="https://www.amazon.com.br/Assadeiras-Alum%C3%ADnio-Revestimento-Antiaderente-Tramontina/dp/B008R7SQ40/ref=sr_1_3?crid=32SOZ03DAKHN7&amp;dib=eyJ2IjoiMSJ9.Tv2fRpio1mCtuMhFE1gmG2sApOsSJbtmYAnQAom6wSkTteMslw-uuKgxvOs2Qi9QDrA3qd-eJXz63uq0Sx9GL5Diu-ONidElK4L9atLmXGUBNF2ky47TZ6DiBED4LieE6OVP4BVtTwHrNsgq_JtmGrR8NoAAS2E8V2eqHoKqBR8_gCTLDoNsQMJ6eTX8qd8wnatadEUViKutBcHuaCp-WKrhMIadU1Bp_vU-517hSEQ.0y19bSAwgk3ijden25Y8a8OIb12cvAKEvl90J30Ui7s&amp;dib_tag=se&amp;keywords=formas%2Be%2Bassadeiras&amp;qid=1719531130&amp;s=kitchen&amp;sprefix=formas%2B%2Ckitchen%2C266&amp;sr=1-3&amp;ufe=app_do%3Aamzn1.fos.6a09f7ec-d911-4889-ad70-de8dd83c8a74&amp;th=1" TargetMode="External"/><Relationship Id="rId13" Type="http://schemas.openxmlformats.org/officeDocument/2006/relationships/hyperlink" Target="https://www.atacadao.com.br/farinha-de-trigo-dona-benta-tipo-1-pacote-com-1kg-23162-8563/p" TargetMode="External"/><Relationship Id="rId12" Type="http://schemas.openxmlformats.org/officeDocument/2006/relationships/hyperlink" Target="https://produto.mercadolivre.com.br/MLB-1871062220-1-fitilho-50-m-decorativo-p-enfeites-artesanatos-decoracoes-_JM" TargetMode="External"/><Relationship Id="rId15" Type="http://schemas.openxmlformats.org/officeDocument/2006/relationships/hyperlink" Target="https://www.atacadao.com.br/margarina-qualy-sem-sal-35266-6291/p" TargetMode="External"/><Relationship Id="rId14" Type="http://schemas.openxmlformats.org/officeDocument/2006/relationships/hyperlink" Target="https://www.atacadao.com.br/bicorbonato-de-sodio-kisabor-61342-23900/p" TargetMode="External"/><Relationship Id="rId17" Type="http://schemas.openxmlformats.org/officeDocument/2006/relationships/hyperlink" Target="https://www.atacadao.com.br/acucar-uniao-refinado-21176-2371/p" TargetMode="External"/><Relationship Id="rId16" Type="http://schemas.openxmlformats.org/officeDocument/2006/relationships/hyperlink" Target="https://www.atacadao.com.br/sal-lebre-refinado-8528-13410/p" TargetMode="External"/><Relationship Id="rId19" Type="http://schemas.openxmlformats.org/officeDocument/2006/relationships/hyperlink" Target="https://www.atacadao.com.br/essencia-kisabor-baunilha-frasco-com-30ml-84052-6299/p" TargetMode="External"/><Relationship Id="rId18" Type="http://schemas.openxmlformats.org/officeDocument/2006/relationships/hyperlink" Target="https://www.atacadao.com.br/acucar-dacolonia-mascavo-pacote-com-500g-54425-1833/p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1.57"/>
    <col customWidth="1" min="3" max="3" width="38.71"/>
    <col customWidth="1" min="4" max="4" width="0.43"/>
    <col customWidth="1" min="5" max="5" width="32.43"/>
  </cols>
  <sheetData>
    <row r="1">
      <c r="A1" s="1" t="s">
        <v>0</v>
      </c>
      <c r="B1" s="2"/>
      <c r="C1" s="3"/>
      <c r="E1" s="4" t="s">
        <v>1</v>
      </c>
      <c r="F1" s="5"/>
    </row>
    <row r="2">
      <c r="A2" s="6"/>
      <c r="B2" s="7"/>
      <c r="C2" s="8"/>
      <c r="E2" s="9" t="s">
        <v>2</v>
      </c>
      <c r="F2" s="9" t="s">
        <v>3</v>
      </c>
      <c r="G2" s="10"/>
    </row>
    <row r="3">
      <c r="A3" s="11"/>
      <c r="E3" s="12" t="s">
        <v>4</v>
      </c>
      <c r="F3" s="13">
        <v>8.0</v>
      </c>
      <c r="G3" s="10" t="s">
        <v>5</v>
      </c>
      <c r="I3" s="14"/>
    </row>
    <row r="4">
      <c r="E4" s="12" t="s">
        <v>6</v>
      </c>
      <c r="F4" s="13">
        <v>12.0</v>
      </c>
      <c r="G4" s="10"/>
    </row>
    <row r="8">
      <c r="A8" s="15" t="s">
        <v>7</v>
      </c>
      <c r="B8" s="16"/>
      <c r="C8" s="5"/>
      <c r="D8" s="17"/>
    </row>
    <row r="9" ht="66.75" customHeight="1">
      <c r="A9" s="18" t="s">
        <v>8</v>
      </c>
      <c r="B9" s="2"/>
      <c r="C9" s="2"/>
      <c r="D9" s="3"/>
    </row>
    <row r="10">
      <c r="A10" s="6"/>
      <c r="B10" s="7"/>
      <c r="C10" s="7"/>
      <c r="D10" s="8"/>
    </row>
    <row r="11">
      <c r="A11" s="19" t="s">
        <v>9</v>
      </c>
      <c r="B11" s="16"/>
      <c r="C11" s="5"/>
    </row>
    <row r="12">
      <c r="A12" s="20" t="s">
        <v>10</v>
      </c>
      <c r="B12" s="16"/>
      <c r="C12" s="5"/>
    </row>
    <row r="13" ht="19.5" customHeight="1">
      <c r="A13" s="21" t="s">
        <v>11</v>
      </c>
      <c r="B13" s="16"/>
      <c r="C13" s="5"/>
    </row>
    <row r="14" ht="18.75" customHeight="1">
      <c r="A14" s="22" t="s">
        <v>12</v>
      </c>
      <c r="B14" s="23" t="s">
        <v>13</v>
      </c>
      <c r="C14" s="5"/>
    </row>
    <row r="15" ht="18.0" customHeight="1">
      <c r="A15" s="22" t="s">
        <v>14</v>
      </c>
      <c r="B15" s="23" t="s">
        <v>15</v>
      </c>
      <c r="C15" s="5"/>
    </row>
    <row r="16">
      <c r="A16" s="22" t="s">
        <v>16</v>
      </c>
      <c r="B16" s="23" t="s">
        <v>17</v>
      </c>
      <c r="C16" s="5"/>
    </row>
    <row r="17">
      <c r="A17" s="24" t="s">
        <v>18</v>
      </c>
      <c r="B17" s="16"/>
      <c r="C17" s="5"/>
    </row>
    <row r="18">
      <c r="A18" s="25" t="s">
        <v>19</v>
      </c>
      <c r="B18" s="26" t="s">
        <v>20</v>
      </c>
      <c r="C18" s="5"/>
    </row>
    <row r="19">
      <c r="A19" s="27"/>
      <c r="B19" s="26" t="s">
        <v>21</v>
      </c>
      <c r="C19" s="5"/>
    </row>
    <row r="21">
      <c r="C21" s="14" t="s">
        <v>5</v>
      </c>
    </row>
  </sheetData>
  <mergeCells count="16">
    <mergeCell ref="A3:C7"/>
    <mergeCell ref="A8:C8"/>
    <mergeCell ref="A9:D10"/>
    <mergeCell ref="A11:C11"/>
    <mergeCell ref="A12:C12"/>
    <mergeCell ref="A1:C2"/>
    <mergeCell ref="E1:F1"/>
    <mergeCell ref="B19:C19"/>
    <mergeCell ref="A18:A19"/>
    <mergeCell ref="A13:C13"/>
    <mergeCell ref="B14:C14"/>
    <mergeCell ref="B15:C15"/>
    <mergeCell ref="B16:C16"/>
    <mergeCell ref="A17:C17"/>
    <mergeCell ref="B18:C18"/>
    <mergeCell ref="B20:C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0"/>
    <col customWidth="1" min="2" max="2" width="19.86"/>
    <col customWidth="1" min="3" max="3" width="25.43"/>
    <col customWidth="1" min="4" max="5" width="18.71"/>
    <col customWidth="1" min="6" max="6" width="4.71"/>
    <col customWidth="1" min="7" max="7" width="37.86"/>
    <col customWidth="1" min="10" max="10" width="17.0"/>
  </cols>
  <sheetData>
    <row r="1">
      <c r="A1" s="28" t="s">
        <v>22</v>
      </c>
      <c r="G1" s="28" t="s">
        <v>23</v>
      </c>
    </row>
    <row r="2">
      <c r="A2" s="29" t="s">
        <v>24</v>
      </c>
      <c r="B2" s="30" t="s">
        <v>25</v>
      </c>
      <c r="C2" s="31" t="s">
        <v>26</v>
      </c>
      <c r="D2" s="31" t="s">
        <v>27</v>
      </c>
      <c r="E2" s="32"/>
      <c r="G2" s="30" t="s">
        <v>24</v>
      </c>
      <c r="H2" s="30" t="s">
        <v>28</v>
      </c>
      <c r="I2" s="30" t="s">
        <v>29</v>
      </c>
      <c r="J2" s="30" t="s">
        <v>30</v>
      </c>
    </row>
    <row r="3">
      <c r="A3" s="33" t="s">
        <v>31</v>
      </c>
      <c r="B3" s="34">
        <v>0.2116</v>
      </c>
      <c r="C3" s="35" t="s">
        <v>32</v>
      </c>
      <c r="D3" s="36" t="s">
        <v>33</v>
      </c>
      <c r="E3" s="37"/>
      <c r="G3" s="33" t="s">
        <v>34</v>
      </c>
      <c r="H3" s="35">
        <v>2.5</v>
      </c>
      <c r="I3" s="35">
        <v>1.11</v>
      </c>
      <c r="J3" s="35">
        <f t="shared" ref="J3:J5" si="1">H3-I3</f>
        <v>1.39</v>
      </c>
    </row>
    <row r="4">
      <c r="A4" s="33" t="s">
        <v>35</v>
      </c>
      <c r="B4" s="35">
        <v>0.47</v>
      </c>
      <c r="C4" s="35" t="s">
        <v>32</v>
      </c>
      <c r="D4" s="38" t="s">
        <v>35</v>
      </c>
      <c r="E4" s="39"/>
      <c r="G4" s="35" t="s">
        <v>36</v>
      </c>
      <c r="H4" s="35">
        <v>6.0</v>
      </c>
      <c r="I4" s="35">
        <v>2.78</v>
      </c>
      <c r="J4" s="40">
        <f t="shared" si="1"/>
        <v>3.22</v>
      </c>
    </row>
    <row r="5">
      <c r="A5" s="33" t="s">
        <v>37</v>
      </c>
      <c r="B5" s="35">
        <v>0.2152</v>
      </c>
      <c r="C5" s="35" t="s">
        <v>32</v>
      </c>
      <c r="D5" s="38" t="s">
        <v>37</v>
      </c>
      <c r="E5" s="39"/>
      <c r="G5" s="35" t="s">
        <v>38</v>
      </c>
      <c r="H5" s="35">
        <v>5.0</v>
      </c>
      <c r="I5" s="35">
        <v>3.09</v>
      </c>
      <c r="J5" s="40">
        <f t="shared" si="1"/>
        <v>1.91</v>
      </c>
      <c r="K5" s="40"/>
    </row>
    <row r="6">
      <c r="A6" s="33" t="s">
        <v>39</v>
      </c>
      <c r="B6" s="35">
        <v>0.1798</v>
      </c>
      <c r="C6" s="35" t="s">
        <v>32</v>
      </c>
      <c r="D6" s="38" t="s">
        <v>40</v>
      </c>
      <c r="E6" s="39"/>
      <c r="G6" s="41"/>
      <c r="H6" s="41"/>
    </row>
    <row r="7">
      <c r="A7" s="33" t="s">
        <v>41</v>
      </c>
      <c r="B7" s="34">
        <v>0.029</v>
      </c>
      <c r="C7" s="35" t="s">
        <v>32</v>
      </c>
      <c r="D7" s="38" t="s">
        <v>42</v>
      </c>
      <c r="E7" s="39"/>
      <c r="G7" s="42" t="s">
        <v>43</v>
      </c>
      <c r="H7" s="43">
        <v>428.0</v>
      </c>
    </row>
    <row r="8">
      <c r="A8" s="43" t="s">
        <v>44</v>
      </c>
      <c r="B8" s="44">
        <f>SUM(B3:B7)</f>
        <v>1.1056</v>
      </c>
      <c r="C8" s="35" t="s">
        <v>32</v>
      </c>
      <c r="D8" s="45"/>
      <c r="E8" s="46"/>
      <c r="G8" s="47" t="s">
        <v>45</v>
      </c>
      <c r="H8" s="48">
        <v>2000.0</v>
      </c>
    </row>
    <row r="9">
      <c r="A9" s="42" t="s">
        <v>46</v>
      </c>
      <c r="B9" s="33">
        <v>2.5</v>
      </c>
      <c r="C9" s="49"/>
      <c r="D9" s="45"/>
      <c r="E9" s="46"/>
      <c r="G9" s="47" t="s">
        <v>47</v>
      </c>
      <c r="H9" s="50">
        <v>306.0</v>
      </c>
    </row>
    <row r="10">
      <c r="A10" s="51"/>
      <c r="B10" s="41"/>
      <c r="D10" s="46"/>
      <c r="E10" s="46"/>
    </row>
    <row r="11">
      <c r="A11" s="29" t="s">
        <v>24</v>
      </c>
      <c r="B11" s="30" t="s">
        <v>25</v>
      </c>
      <c r="C11" s="31" t="s">
        <v>26</v>
      </c>
      <c r="D11" s="31" t="s">
        <v>27</v>
      </c>
      <c r="E11" s="32"/>
    </row>
    <row r="12">
      <c r="A12" s="33" t="s">
        <v>35</v>
      </c>
      <c r="B12" s="34">
        <v>0.24</v>
      </c>
      <c r="C12" s="35" t="s">
        <v>48</v>
      </c>
      <c r="D12" s="36" t="s">
        <v>35</v>
      </c>
      <c r="E12" s="37"/>
    </row>
    <row r="13">
      <c r="A13" s="33" t="s">
        <v>49</v>
      </c>
      <c r="B13" s="35">
        <v>0.13</v>
      </c>
      <c r="C13" s="35" t="s">
        <v>48</v>
      </c>
      <c r="D13" s="38" t="s">
        <v>37</v>
      </c>
      <c r="E13" s="39"/>
    </row>
    <row r="14">
      <c r="A14" s="33" t="s">
        <v>50</v>
      </c>
      <c r="B14" s="35">
        <v>0.05</v>
      </c>
      <c r="C14" s="35" t="s">
        <v>48</v>
      </c>
      <c r="D14" s="38" t="s">
        <v>50</v>
      </c>
      <c r="E14" s="39"/>
    </row>
    <row r="15">
      <c r="A15" s="33" t="s">
        <v>51</v>
      </c>
      <c r="B15" s="35">
        <v>2.24</v>
      </c>
      <c r="C15" s="35" t="s">
        <v>48</v>
      </c>
      <c r="D15" s="38" t="s">
        <v>51</v>
      </c>
      <c r="E15" s="39"/>
    </row>
    <row r="16">
      <c r="A16" s="33" t="s">
        <v>52</v>
      </c>
      <c r="B16" s="35">
        <v>0.057</v>
      </c>
      <c r="C16" s="35" t="s">
        <v>48</v>
      </c>
      <c r="D16" s="38" t="s">
        <v>53</v>
      </c>
      <c r="E16" s="39"/>
    </row>
    <row r="17">
      <c r="A17" s="33" t="s">
        <v>54</v>
      </c>
      <c r="B17" s="35">
        <v>0.03</v>
      </c>
      <c r="C17" s="35" t="s">
        <v>48</v>
      </c>
      <c r="D17" s="38" t="s">
        <v>54</v>
      </c>
      <c r="E17" s="39"/>
    </row>
    <row r="18">
      <c r="A18" s="33" t="s">
        <v>55</v>
      </c>
      <c r="B18" s="35">
        <v>0.03</v>
      </c>
      <c r="C18" s="35" t="s">
        <v>48</v>
      </c>
      <c r="D18" s="38" t="s">
        <v>55</v>
      </c>
      <c r="E18" s="39"/>
    </row>
    <row r="19">
      <c r="A19" s="43" t="s">
        <v>44</v>
      </c>
      <c r="B19" s="44">
        <f>SUM(B12:B18)</f>
        <v>2.777</v>
      </c>
      <c r="C19" s="35" t="s">
        <v>48</v>
      </c>
      <c r="D19" s="45"/>
      <c r="E19" s="46"/>
    </row>
    <row r="20">
      <c r="A20" s="42" t="s">
        <v>46</v>
      </c>
      <c r="B20" s="47"/>
      <c r="C20" s="49"/>
      <c r="D20" s="45"/>
      <c r="E20" s="46"/>
    </row>
    <row r="21">
      <c r="D21" s="51"/>
      <c r="E21" s="51"/>
    </row>
    <row r="22">
      <c r="A22" s="29" t="s">
        <v>24</v>
      </c>
      <c r="B22" s="30" t="s">
        <v>25</v>
      </c>
      <c r="C22" s="31" t="s">
        <v>26</v>
      </c>
      <c r="D22" s="31" t="s">
        <v>27</v>
      </c>
      <c r="E22" s="32"/>
    </row>
    <row r="23">
      <c r="A23" s="33" t="s">
        <v>56</v>
      </c>
      <c r="B23" s="34">
        <v>1.37</v>
      </c>
      <c r="C23" s="35" t="s">
        <v>57</v>
      </c>
      <c r="D23" s="36" t="s">
        <v>58</v>
      </c>
      <c r="E23" s="37"/>
    </row>
    <row r="24">
      <c r="A24" s="33" t="s">
        <v>59</v>
      </c>
      <c r="B24" s="52" t="s">
        <v>60</v>
      </c>
      <c r="C24" s="35" t="s">
        <v>57</v>
      </c>
      <c r="D24" s="38" t="s">
        <v>61</v>
      </c>
      <c r="E24" s="39"/>
    </row>
    <row r="25">
      <c r="A25" s="33" t="s">
        <v>37</v>
      </c>
      <c r="B25" s="35">
        <v>0.3</v>
      </c>
      <c r="C25" s="35" t="s">
        <v>57</v>
      </c>
      <c r="D25" s="38" t="s">
        <v>37</v>
      </c>
      <c r="E25" s="39"/>
    </row>
    <row r="26">
      <c r="A26" s="33" t="s">
        <v>62</v>
      </c>
      <c r="B26" s="35">
        <v>0.01</v>
      </c>
      <c r="C26" s="35" t="s">
        <v>57</v>
      </c>
      <c r="D26" s="38" t="s">
        <v>62</v>
      </c>
      <c r="E26" s="39"/>
    </row>
    <row r="27">
      <c r="A27" s="33" t="s">
        <v>63</v>
      </c>
      <c r="B27" s="34">
        <v>0.6</v>
      </c>
      <c r="C27" s="35" t="s">
        <v>57</v>
      </c>
      <c r="D27" s="38" t="s">
        <v>63</v>
      </c>
      <c r="E27" s="39"/>
    </row>
    <row r="28">
      <c r="A28" s="33" t="s">
        <v>64</v>
      </c>
      <c r="B28" s="53" t="s">
        <v>65</v>
      </c>
      <c r="C28" s="35" t="s">
        <v>57</v>
      </c>
      <c r="D28" s="38" t="s">
        <v>64</v>
      </c>
      <c r="E28" s="39"/>
    </row>
    <row r="29">
      <c r="A29" s="33" t="s">
        <v>66</v>
      </c>
      <c r="B29" s="53">
        <v>0.58</v>
      </c>
      <c r="C29" s="35" t="s">
        <v>57</v>
      </c>
      <c r="D29" s="38" t="s">
        <v>66</v>
      </c>
      <c r="E29" s="39"/>
    </row>
    <row r="30">
      <c r="A30" s="33" t="s">
        <v>51</v>
      </c>
      <c r="B30" s="53" t="s">
        <v>67</v>
      </c>
      <c r="C30" s="35" t="s">
        <v>57</v>
      </c>
      <c r="D30" s="38" t="s">
        <v>51</v>
      </c>
      <c r="E30" s="39"/>
    </row>
    <row r="31">
      <c r="A31" s="33" t="s">
        <v>68</v>
      </c>
      <c r="B31" s="53">
        <v>0.2</v>
      </c>
      <c r="C31" s="35" t="s">
        <v>57</v>
      </c>
      <c r="D31" s="38" t="s">
        <v>68</v>
      </c>
      <c r="E31" s="39"/>
    </row>
    <row r="32">
      <c r="A32" s="33" t="s">
        <v>55</v>
      </c>
      <c r="B32" s="53">
        <v>0.03</v>
      </c>
      <c r="C32" s="35" t="s">
        <v>57</v>
      </c>
      <c r="D32" s="54" t="s">
        <v>55</v>
      </c>
      <c r="E32" s="39"/>
    </row>
    <row r="33">
      <c r="A33" s="33" t="s">
        <v>54</v>
      </c>
      <c r="B33" s="55" t="s">
        <v>60</v>
      </c>
      <c r="C33" s="33" t="s">
        <v>57</v>
      </c>
      <c r="D33" s="56" t="s">
        <v>69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 t="s">
        <v>54</v>
      </c>
      <c r="X33" s="33" t="s">
        <v>54</v>
      </c>
      <c r="Y33" s="33" t="s">
        <v>54</v>
      </c>
      <c r="Z33" s="33" t="s">
        <v>54</v>
      </c>
    </row>
    <row r="34">
      <c r="A34" s="43" t="s">
        <v>44</v>
      </c>
      <c r="B34" s="44">
        <f>SUM(B23:B33)</f>
        <v>3.09</v>
      </c>
      <c r="C34" s="35" t="s">
        <v>57</v>
      </c>
      <c r="D34" s="45"/>
      <c r="E34" s="46"/>
    </row>
    <row r="35">
      <c r="A35" s="42" t="s">
        <v>46</v>
      </c>
      <c r="B35" s="47"/>
      <c r="C35" s="49"/>
      <c r="D35" s="45"/>
      <c r="E35" s="46"/>
    </row>
    <row r="36">
      <c r="D36" s="51"/>
      <c r="E36" s="51"/>
    </row>
    <row r="37">
      <c r="A37" s="57" t="s">
        <v>70</v>
      </c>
      <c r="B37" s="58" t="s">
        <v>71</v>
      </c>
      <c r="D37" s="51"/>
      <c r="E37" s="51"/>
    </row>
    <row r="38">
      <c r="A38" s="59" t="s">
        <v>72</v>
      </c>
      <c r="B38" s="60">
        <v>60.0</v>
      </c>
      <c r="D38" s="51"/>
      <c r="E38" s="51"/>
    </row>
    <row r="39">
      <c r="A39" s="59" t="s">
        <v>73</v>
      </c>
      <c r="B39" s="60">
        <v>120.0</v>
      </c>
      <c r="D39" s="51"/>
      <c r="E39" s="51"/>
    </row>
    <row r="40">
      <c r="A40" s="59" t="s">
        <v>74</v>
      </c>
      <c r="B40" s="60">
        <v>95.0</v>
      </c>
      <c r="D40" s="51"/>
      <c r="E40" s="51"/>
    </row>
    <row r="41">
      <c r="A41" s="59" t="s">
        <v>75</v>
      </c>
      <c r="B41" s="60">
        <v>500.0</v>
      </c>
      <c r="C41" s="61" t="s">
        <v>76</v>
      </c>
      <c r="D41" s="51"/>
      <c r="E41" s="51"/>
    </row>
    <row r="42">
      <c r="A42" s="62" t="s">
        <v>25</v>
      </c>
      <c r="B42" s="63">
        <f>SUM(B38:B41)</f>
        <v>775</v>
      </c>
      <c r="D42" s="51"/>
      <c r="E42" s="51"/>
    </row>
    <row r="43">
      <c r="D43" s="51"/>
      <c r="E43" s="51"/>
    </row>
    <row r="44" ht="15.75" customHeight="1">
      <c r="A44" s="29" t="s">
        <v>77</v>
      </c>
      <c r="B44" s="29" t="s">
        <v>71</v>
      </c>
      <c r="D44" s="51"/>
      <c r="E44" s="51"/>
    </row>
    <row r="45" ht="15.75" customHeight="1">
      <c r="A45" s="33" t="s">
        <v>78</v>
      </c>
      <c r="B45" s="35">
        <v>2906.0</v>
      </c>
      <c r="C45" s="61" t="s">
        <v>78</v>
      </c>
      <c r="D45" s="46"/>
      <c r="E45" s="46"/>
    </row>
    <row r="46" ht="15.75" customHeight="1">
      <c r="A46" s="33" t="s">
        <v>79</v>
      </c>
      <c r="B46" s="35">
        <v>999.9</v>
      </c>
      <c r="C46" s="61" t="s">
        <v>79</v>
      </c>
      <c r="D46" s="46"/>
      <c r="E46" s="46"/>
    </row>
    <row r="47" ht="15.75" customHeight="1">
      <c r="A47" s="33" t="s">
        <v>80</v>
      </c>
      <c r="B47" s="35">
        <v>109.9</v>
      </c>
      <c r="C47" s="61" t="s">
        <v>80</v>
      </c>
      <c r="D47" s="46"/>
      <c r="E47" s="46"/>
    </row>
    <row r="48" ht="15.75" customHeight="1">
      <c r="A48" s="33" t="s">
        <v>81</v>
      </c>
      <c r="B48" s="35">
        <v>2499.9</v>
      </c>
      <c r="C48" s="61" t="s">
        <v>81</v>
      </c>
      <c r="D48" s="46"/>
      <c r="E48" s="46"/>
    </row>
    <row r="49" ht="15.75" customHeight="1">
      <c r="A49" s="33" t="s">
        <v>82</v>
      </c>
      <c r="B49" s="35">
        <v>19.99</v>
      </c>
      <c r="C49" s="61" t="s">
        <v>82</v>
      </c>
      <c r="D49" s="46"/>
      <c r="E49" s="46"/>
    </row>
    <row r="50" ht="15.75" customHeight="1">
      <c r="A50" s="33" t="s">
        <v>83</v>
      </c>
      <c r="B50" s="35">
        <v>144.42</v>
      </c>
      <c r="C50" s="61" t="s">
        <v>83</v>
      </c>
      <c r="D50" s="51"/>
      <c r="E50" s="51"/>
    </row>
    <row r="51" ht="15.75" customHeight="1">
      <c r="A51" s="33" t="s">
        <v>84</v>
      </c>
      <c r="B51" s="35">
        <v>39.9</v>
      </c>
      <c r="C51" s="61" t="s">
        <v>85</v>
      </c>
      <c r="D51" s="51"/>
      <c r="E51" s="51"/>
    </row>
    <row r="52" ht="15.75" customHeight="1">
      <c r="A52" s="33" t="s">
        <v>86</v>
      </c>
      <c r="B52" s="35">
        <v>184.59</v>
      </c>
      <c r="C52" s="61" t="s">
        <v>86</v>
      </c>
      <c r="D52" s="51"/>
      <c r="E52" s="51"/>
    </row>
    <row r="53" ht="15.75" customHeight="1">
      <c r="A53" s="42" t="s">
        <v>25</v>
      </c>
      <c r="B53" s="44">
        <f>SUM(B45:B52)</f>
        <v>6904.6</v>
      </c>
      <c r="D53" s="51"/>
      <c r="E53" s="51"/>
    </row>
    <row r="54" ht="15.75" customHeight="1">
      <c r="B54" s="41"/>
    </row>
    <row r="55" ht="15.75" customHeight="1">
      <c r="B55" s="41"/>
    </row>
    <row r="56" ht="15.75" customHeight="1">
      <c r="B56" s="41"/>
    </row>
    <row r="57" ht="15.75" customHeight="1">
      <c r="B57" s="41"/>
    </row>
    <row r="58" ht="15.75" customHeight="1">
      <c r="B58" s="41"/>
    </row>
    <row r="59" ht="15.75" customHeight="1">
      <c r="B59" s="41"/>
    </row>
    <row r="60" ht="15.75" customHeight="1">
      <c r="B60" s="41"/>
    </row>
    <row r="61" ht="15.75" customHeight="1">
      <c r="B61" s="41"/>
    </row>
    <row r="62" ht="15.75" customHeight="1">
      <c r="B62" s="41"/>
    </row>
    <row r="63" ht="15.75" customHeight="1">
      <c r="B63" s="41"/>
    </row>
    <row r="64" ht="15.75" customHeight="1">
      <c r="B64" s="41"/>
    </row>
    <row r="65" ht="15.75" customHeight="1">
      <c r="B65" s="41"/>
    </row>
    <row r="66" ht="15.75" customHeight="1">
      <c r="B66" s="41"/>
    </row>
    <row r="67" ht="15.75" customHeight="1">
      <c r="B67" s="41"/>
    </row>
    <row r="68" ht="15.75" customHeight="1">
      <c r="B68" s="41"/>
    </row>
    <row r="69" ht="15.75" customHeight="1">
      <c r="B69" s="41"/>
    </row>
    <row r="70" ht="15.75" customHeight="1">
      <c r="B70" s="41"/>
    </row>
    <row r="71" ht="15.75" customHeight="1">
      <c r="B71" s="41"/>
    </row>
    <row r="72" ht="15.75" customHeight="1">
      <c r="B72" s="41"/>
    </row>
    <row r="73" ht="15.75" customHeight="1">
      <c r="B73" s="41"/>
    </row>
    <row r="74" ht="15.75" customHeight="1">
      <c r="B74" s="41"/>
    </row>
    <row r="75" ht="15.75" customHeight="1">
      <c r="B75" s="41"/>
    </row>
    <row r="76" ht="15.75" customHeight="1">
      <c r="B76" s="41"/>
    </row>
    <row r="77" ht="15.75" customHeight="1">
      <c r="B77" s="41"/>
    </row>
    <row r="78" ht="15.75" customHeight="1">
      <c r="B78" s="41"/>
    </row>
    <row r="79" ht="15.75" customHeight="1">
      <c r="B79" s="41"/>
    </row>
    <row r="80" ht="15.75" customHeight="1">
      <c r="B80" s="41"/>
    </row>
    <row r="81" ht="15.75" customHeight="1">
      <c r="B81" s="41"/>
    </row>
    <row r="82" ht="15.75" customHeight="1">
      <c r="B82" s="41"/>
    </row>
    <row r="83" ht="15.75" customHeight="1">
      <c r="B83" s="41"/>
    </row>
    <row r="84" ht="15.75" customHeight="1">
      <c r="B84" s="41"/>
    </row>
    <row r="85" ht="15.75" customHeight="1">
      <c r="B85" s="41"/>
    </row>
    <row r="86" ht="15.75" customHeight="1">
      <c r="B86" s="41"/>
    </row>
    <row r="87" ht="15.75" customHeight="1">
      <c r="B87" s="41"/>
    </row>
    <row r="88" ht="15.75" customHeight="1">
      <c r="B88" s="41"/>
    </row>
    <row r="89" ht="15.75" customHeight="1">
      <c r="B89" s="41"/>
    </row>
    <row r="90" ht="15.75" customHeight="1">
      <c r="B90" s="41"/>
    </row>
    <row r="91" ht="15.75" customHeight="1">
      <c r="B91" s="41"/>
    </row>
    <row r="92" ht="15.75" customHeight="1">
      <c r="B92" s="41"/>
    </row>
    <row r="93" ht="15.75" customHeight="1">
      <c r="B93" s="41"/>
    </row>
    <row r="94" ht="15.75" customHeight="1">
      <c r="B94" s="41"/>
    </row>
    <row r="95" ht="15.75" customHeight="1">
      <c r="B95" s="41"/>
    </row>
    <row r="96" ht="15.75" customHeight="1">
      <c r="B96" s="41"/>
    </row>
    <row r="97" ht="15.75" customHeight="1">
      <c r="B97" s="41"/>
    </row>
    <row r="98" ht="15.75" customHeight="1">
      <c r="B98" s="41"/>
    </row>
    <row r="99" ht="15.75" customHeight="1">
      <c r="B99" s="41"/>
    </row>
    <row r="100" ht="15.75" customHeight="1">
      <c r="B100" s="41"/>
    </row>
    <row r="101" ht="15.75" customHeight="1">
      <c r="B101" s="41"/>
    </row>
    <row r="102" ht="15.75" customHeight="1">
      <c r="B102" s="41"/>
    </row>
    <row r="103" ht="15.75" customHeight="1">
      <c r="B103" s="41"/>
    </row>
    <row r="104" ht="15.75" customHeight="1">
      <c r="B104" s="41"/>
    </row>
    <row r="105" ht="15.75" customHeight="1">
      <c r="B105" s="41"/>
    </row>
    <row r="106" ht="15.75" customHeight="1">
      <c r="B106" s="41"/>
    </row>
    <row r="107" ht="15.75" customHeight="1">
      <c r="B107" s="41"/>
    </row>
    <row r="108" ht="15.75" customHeight="1">
      <c r="B108" s="41"/>
    </row>
    <row r="109" ht="15.75" customHeight="1">
      <c r="B109" s="41"/>
    </row>
    <row r="110" ht="15.75" customHeight="1">
      <c r="B110" s="41"/>
    </row>
    <row r="111" ht="15.75" customHeight="1">
      <c r="B111" s="41"/>
    </row>
    <row r="112" ht="15.75" customHeight="1">
      <c r="B112" s="41"/>
    </row>
    <row r="113" ht="15.75" customHeight="1">
      <c r="B113" s="41"/>
    </row>
    <row r="114" ht="15.75" customHeight="1">
      <c r="B114" s="41"/>
    </row>
    <row r="115" ht="15.75" customHeight="1">
      <c r="B115" s="41"/>
    </row>
    <row r="116" ht="15.75" customHeight="1">
      <c r="B116" s="41"/>
    </row>
    <row r="117" ht="15.75" customHeight="1">
      <c r="B117" s="41"/>
    </row>
    <row r="118" ht="15.75" customHeight="1">
      <c r="B118" s="41"/>
    </row>
    <row r="119" ht="15.75" customHeight="1">
      <c r="B119" s="41"/>
    </row>
    <row r="120" ht="15.75" customHeight="1">
      <c r="B120" s="41"/>
    </row>
    <row r="121" ht="15.75" customHeight="1">
      <c r="B121" s="41"/>
    </row>
    <row r="122" ht="15.75" customHeight="1">
      <c r="B122" s="41"/>
    </row>
    <row r="123" ht="15.75" customHeight="1">
      <c r="B123" s="41"/>
    </row>
    <row r="124" ht="15.75" customHeight="1">
      <c r="B124" s="41"/>
    </row>
    <row r="125" ht="15.75" customHeight="1">
      <c r="B125" s="41"/>
    </row>
    <row r="126" ht="15.75" customHeight="1">
      <c r="B126" s="41"/>
    </row>
    <row r="127" ht="15.75" customHeight="1">
      <c r="B127" s="41"/>
    </row>
    <row r="128" ht="15.75" customHeight="1">
      <c r="B128" s="41"/>
    </row>
    <row r="129" ht="15.75" customHeight="1">
      <c r="B129" s="41"/>
    </row>
    <row r="130" ht="15.75" customHeight="1">
      <c r="B130" s="41"/>
    </row>
    <row r="131" ht="15.75" customHeight="1">
      <c r="B131" s="41"/>
    </row>
    <row r="132" ht="15.75" customHeight="1">
      <c r="B132" s="41"/>
    </row>
    <row r="133" ht="15.75" customHeight="1">
      <c r="B133" s="41"/>
    </row>
    <row r="134" ht="15.75" customHeight="1">
      <c r="B134" s="41"/>
    </row>
    <row r="135" ht="15.75" customHeight="1">
      <c r="B135" s="41"/>
    </row>
    <row r="136" ht="15.75" customHeight="1">
      <c r="B136" s="41"/>
    </row>
    <row r="137" ht="15.75" customHeight="1">
      <c r="B137" s="41"/>
    </row>
    <row r="138" ht="15.75" customHeight="1">
      <c r="B138" s="41"/>
    </row>
    <row r="139" ht="15.75" customHeight="1">
      <c r="B139" s="41"/>
    </row>
    <row r="140" ht="15.75" customHeight="1">
      <c r="B140" s="41"/>
    </row>
    <row r="141" ht="15.75" customHeight="1">
      <c r="B141" s="41"/>
    </row>
    <row r="142" ht="15.75" customHeight="1">
      <c r="B142" s="41"/>
    </row>
    <row r="143" ht="15.75" customHeight="1">
      <c r="B143" s="41"/>
    </row>
    <row r="144" ht="15.75" customHeight="1">
      <c r="B144" s="41"/>
    </row>
    <row r="145" ht="15.75" customHeight="1">
      <c r="B145" s="41"/>
    </row>
    <row r="146" ht="15.75" customHeight="1">
      <c r="B146" s="41"/>
    </row>
    <row r="147" ht="15.75" customHeight="1">
      <c r="B147" s="41"/>
    </row>
    <row r="148" ht="15.75" customHeight="1">
      <c r="B148" s="41"/>
    </row>
    <row r="149" ht="15.75" customHeight="1">
      <c r="B149" s="41"/>
    </row>
    <row r="150" ht="15.75" customHeight="1">
      <c r="B150" s="41"/>
    </row>
    <row r="151" ht="15.75" customHeight="1">
      <c r="B151" s="41"/>
    </row>
    <row r="152" ht="15.75" customHeight="1">
      <c r="B152" s="41"/>
    </row>
    <row r="153" ht="15.75" customHeight="1">
      <c r="B153" s="41"/>
    </row>
    <row r="154" ht="15.75" customHeight="1">
      <c r="B154" s="41"/>
    </row>
    <row r="155" ht="15.75" customHeight="1">
      <c r="B155" s="41"/>
    </row>
    <row r="156" ht="15.75" customHeight="1">
      <c r="B156" s="41"/>
    </row>
    <row r="157" ht="15.75" customHeight="1">
      <c r="B157" s="41"/>
    </row>
    <row r="158" ht="15.75" customHeight="1">
      <c r="B158" s="41"/>
    </row>
    <row r="159" ht="15.75" customHeight="1">
      <c r="B159" s="41"/>
    </row>
    <row r="160" ht="15.75" customHeight="1">
      <c r="B160" s="41"/>
    </row>
    <row r="161" ht="15.75" customHeight="1">
      <c r="B161" s="41"/>
    </row>
    <row r="162" ht="15.75" customHeight="1">
      <c r="B162" s="41"/>
    </row>
    <row r="163" ht="15.75" customHeight="1">
      <c r="B163" s="41"/>
    </row>
    <row r="164" ht="15.75" customHeight="1">
      <c r="B164" s="41"/>
    </row>
    <row r="165" ht="15.75" customHeight="1">
      <c r="B165" s="41"/>
    </row>
    <row r="166" ht="15.75" customHeight="1">
      <c r="B166" s="41"/>
    </row>
    <row r="167" ht="15.75" customHeight="1">
      <c r="B167" s="41"/>
    </row>
    <row r="168" ht="15.75" customHeight="1">
      <c r="B168" s="41"/>
    </row>
    <row r="169" ht="15.75" customHeight="1">
      <c r="B169" s="41"/>
    </row>
    <row r="170" ht="15.75" customHeight="1">
      <c r="B170" s="41"/>
    </row>
    <row r="171" ht="15.75" customHeight="1">
      <c r="B171" s="41"/>
    </row>
    <row r="172" ht="15.75" customHeight="1">
      <c r="B172" s="41"/>
    </row>
    <row r="173" ht="15.75" customHeight="1">
      <c r="B173" s="41"/>
    </row>
    <row r="174" ht="15.75" customHeight="1">
      <c r="B174" s="41"/>
    </row>
    <row r="175" ht="15.75" customHeight="1">
      <c r="B175" s="41"/>
    </row>
    <row r="176" ht="15.75" customHeight="1">
      <c r="B176" s="41"/>
    </row>
    <row r="177" ht="15.75" customHeight="1">
      <c r="B177" s="41"/>
    </row>
    <row r="178" ht="15.75" customHeight="1">
      <c r="B178" s="41"/>
    </row>
    <row r="179" ht="15.75" customHeight="1">
      <c r="B179" s="41"/>
    </row>
    <row r="180" ht="15.75" customHeight="1">
      <c r="B180" s="41"/>
    </row>
    <row r="181" ht="15.75" customHeight="1">
      <c r="B181" s="41"/>
    </row>
    <row r="182" ht="15.75" customHeight="1">
      <c r="B182" s="41"/>
    </row>
    <row r="183" ht="15.75" customHeight="1">
      <c r="B183" s="41"/>
    </row>
    <row r="184" ht="15.75" customHeight="1">
      <c r="B184" s="41"/>
    </row>
    <row r="185" ht="15.75" customHeight="1">
      <c r="B185" s="41"/>
    </row>
    <row r="186" ht="15.75" customHeight="1">
      <c r="B186" s="41"/>
    </row>
    <row r="187" ht="15.75" customHeight="1">
      <c r="B187" s="41"/>
    </row>
    <row r="188" ht="15.75" customHeight="1">
      <c r="B188" s="41"/>
    </row>
    <row r="189" ht="15.75" customHeight="1">
      <c r="B189" s="41"/>
    </row>
    <row r="190" ht="15.75" customHeight="1">
      <c r="B190" s="41"/>
    </row>
    <row r="191" ht="15.75" customHeight="1">
      <c r="B191" s="41"/>
    </row>
    <row r="192" ht="15.75" customHeight="1">
      <c r="B192" s="41"/>
    </row>
    <row r="193" ht="15.75" customHeight="1">
      <c r="B193" s="41"/>
    </row>
    <row r="194" ht="15.75" customHeight="1">
      <c r="B194" s="41"/>
    </row>
    <row r="195" ht="15.75" customHeight="1">
      <c r="B195" s="41"/>
    </row>
    <row r="196" ht="15.75" customHeight="1">
      <c r="B196" s="41"/>
    </row>
    <row r="197" ht="15.75" customHeight="1">
      <c r="B197" s="41"/>
    </row>
    <row r="198" ht="15.75" customHeight="1">
      <c r="B198" s="41"/>
    </row>
    <row r="199" ht="15.75" customHeight="1">
      <c r="B199" s="41"/>
    </row>
    <row r="200" ht="15.75" customHeight="1">
      <c r="B200" s="41"/>
    </row>
    <row r="201" ht="15.75" customHeight="1">
      <c r="B201" s="41"/>
    </row>
    <row r="202" ht="15.75" customHeight="1">
      <c r="B202" s="41"/>
    </row>
    <row r="203" ht="15.75" customHeight="1">
      <c r="B203" s="41"/>
    </row>
    <row r="204" ht="15.75" customHeight="1">
      <c r="B204" s="41"/>
    </row>
    <row r="205" ht="15.75" customHeight="1">
      <c r="B205" s="41"/>
    </row>
    <row r="206" ht="15.75" customHeight="1">
      <c r="B206" s="41"/>
    </row>
    <row r="207" ht="15.75" customHeight="1">
      <c r="B207" s="41"/>
    </row>
    <row r="208" ht="15.75" customHeight="1">
      <c r="B208" s="41"/>
    </row>
    <row r="209" ht="15.75" customHeight="1">
      <c r="B209" s="41"/>
    </row>
    <row r="210" ht="15.75" customHeight="1">
      <c r="B210" s="41"/>
    </row>
    <row r="211" ht="15.75" customHeight="1">
      <c r="B211" s="41"/>
    </row>
    <row r="212" ht="15.75" customHeight="1">
      <c r="B212" s="41"/>
    </row>
    <row r="213" ht="15.75" customHeight="1">
      <c r="B213" s="41"/>
    </row>
    <row r="214" ht="15.75" customHeight="1">
      <c r="B214" s="41"/>
    </row>
    <row r="215" ht="15.75" customHeight="1">
      <c r="B215" s="41"/>
    </row>
    <row r="216" ht="15.75" customHeight="1">
      <c r="B216" s="41"/>
    </row>
    <row r="217" ht="15.75" customHeight="1">
      <c r="B217" s="41"/>
    </row>
    <row r="218" ht="15.75" customHeight="1">
      <c r="B218" s="41"/>
    </row>
    <row r="219" ht="15.75" customHeight="1">
      <c r="B219" s="41"/>
    </row>
    <row r="220" ht="15.75" customHeight="1">
      <c r="B220" s="41"/>
    </row>
    <row r="221" ht="15.75" customHeight="1">
      <c r="B221" s="41"/>
    </row>
    <row r="222" ht="15.75" customHeight="1">
      <c r="B222" s="41"/>
    </row>
    <row r="223" ht="15.75" customHeight="1">
      <c r="B223" s="41"/>
    </row>
    <row r="224" ht="15.75" customHeight="1">
      <c r="B224" s="41"/>
    </row>
    <row r="225" ht="15.75" customHeight="1">
      <c r="B225" s="41"/>
    </row>
    <row r="226" ht="15.75" customHeight="1">
      <c r="B226" s="41"/>
    </row>
    <row r="227" ht="15.75" customHeight="1">
      <c r="B227" s="41"/>
    </row>
    <row r="228" ht="15.75" customHeight="1">
      <c r="B228" s="41"/>
    </row>
    <row r="229" ht="15.75" customHeight="1">
      <c r="B229" s="41"/>
    </row>
    <row r="230" ht="15.75" customHeight="1">
      <c r="B230" s="41"/>
    </row>
    <row r="231" ht="15.75" customHeight="1">
      <c r="B231" s="41"/>
    </row>
    <row r="232" ht="15.75" customHeight="1">
      <c r="B232" s="41"/>
    </row>
    <row r="233" ht="15.75" customHeight="1">
      <c r="B233" s="41"/>
    </row>
    <row r="234" ht="15.75" customHeight="1">
      <c r="B234" s="41"/>
    </row>
    <row r="235" ht="15.75" customHeight="1">
      <c r="B235" s="41"/>
    </row>
    <row r="236" ht="15.75" customHeight="1">
      <c r="B236" s="41"/>
    </row>
    <row r="237" ht="15.75" customHeight="1">
      <c r="B237" s="41"/>
    </row>
    <row r="238" ht="15.75" customHeight="1">
      <c r="B238" s="41"/>
    </row>
    <row r="239" ht="15.75" customHeight="1">
      <c r="B239" s="41"/>
    </row>
    <row r="240" ht="15.75" customHeight="1">
      <c r="B240" s="41"/>
    </row>
    <row r="241" ht="15.75" customHeight="1">
      <c r="B241" s="41"/>
    </row>
    <row r="242" ht="15.75" customHeight="1">
      <c r="B242" s="41"/>
    </row>
    <row r="243" ht="15.75" customHeight="1">
      <c r="B243" s="41"/>
    </row>
    <row r="244" ht="15.75" customHeight="1">
      <c r="B244" s="41"/>
    </row>
    <row r="245" ht="15.75" customHeight="1">
      <c r="B245" s="41"/>
    </row>
    <row r="246" ht="15.75" customHeight="1">
      <c r="B246" s="41"/>
    </row>
    <row r="247" ht="15.75" customHeight="1">
      <c r="B247" s="41"/>
    </row>
    <row r="248" ht="15.75" customHeight="1">
      <c r="B248" s="41"/>
    </row>
    <row r="249" ht="15.75" customHeight="1">
      <c r="B249" s="41"/>
    </row>
    <row r="250" ht="15.75" customHeight="1">
      <c r="B250" s="41"/>
    </row>
    <row r="251" ht="15.75" customHeight="1">
      <c r="B251" s="41"/>
    </row>
    <row r="252" ht="15.75" customHeight="1">
      <c r="B252" s="41"/>
    </row>
    <row r="253" ht="15.75" customHeight="1">
      <c r="B253" s="41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</sheetData>
  <mergeCells count="1">
    <mergeCell ref="A1:B1"/>
  </mergeCells>
  <hyperlinks>
    <hyperlink r:id="rId1" ref="D3"/>
    <hyperlink r:id="rId2" ref="D4"/>
    <hyperlink r:id="rId3" ref="D5"/>
    <hyperlink r:id="rId4" ref="D6"/>
    <hyperlink r:id="rId5" ref="D7"/>
    <hyperlink r:id="rId6" ref="D12"/>
    <hyperlink r:id="rId7" ref="D13"/>
    <hyperlink r:id="rId8" ref="D14"/>
    <hyperlink r:id="rId9" ref="D15"/>
    <hyperlink r:id="rId10" ref="D16"/>
    <hyperlink r:id="rId11" ref="D17"/>
    <hyperlink r:id="rId12" location="position=15&amp;search_layout=grid&amp;type=item&amp;tracking_id=c2c6dde6-6b4a-4d3c-b05b-a57e3545f40f" ref="D18"/>
    <hyperlink r:id="rId13" ref="D23"/>
    <hyperlink r:id="rId14" ref="D24"/>
    <hyperlink r:id="rId15" ref="D25"/>
    <hyperlink r:id="rId16" ref="D26"/>
    <hyperlink r:id="rId17" ref="D27"/>
    <hyperlink r:id="rId18" ref="D28"/>
    <hyperlink r:id="rId19" ref="D29"/>
    <hyperlink r:id="rId20" ref="D30"/>
    <hyperlink r:id="rId21" ref="D31"/>
    <hyperlink r:id="rId22" location="position=15&amp;search_layout=grid&amp;type=item&amp;tracking_id=c2c6dde6-6b4a-4d3c-b05b-a57e3545f40f" ref="D32"/>
    <hyperlink r:id="rId23" ref="D33"/>
    <hyperlink r:id="rId24" ref="C41"/>
    <hyperlink r:id="rId25" ref="C45"/>
    <hyperlink r:id="rId26" ref="C46"/>
    <hyperlink r:id="rId27" ref="C47"/>
    <hyperlink r:id="rId28" ref="C48"/>
    <hyperlink r:id="rId29" ref="C49"/>
    <hyperlink r:id="rId30" ref="C50"/>
    <hyperlink r:id="rId31" ref="C51"/>
    <hyperlink r:id="rId32" ref="C52"/>
  </hyperlinks>
  <drawing r:id="rId3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16.57"/>
    <col customWidth="1" min="3" max="3" width="20.0"/>
    <col customWidth="1" min="4" max="4" width="62.14"/>
    <col customWidth="1" min="5" max="5" width="15.43"/>
    <col customWidth="1" min="6" max="6" width="36.43"/>
    <col customWidth="1" min="7" max="26" width="8.71"/>
  </cols>
  <sheetData>
    <row r="1">
      <c r="B1" s="64"/>
      <c r="E1" s="65"/>
    </row>
    <row r="2">
      <c r="B2" s="64"/>
      <c r="E2" s="65"/>
    </row>
    <row r="3" ht="18.75" customHeight="1">
      <c r="A3" s="66"/>
      <c r="B3" s="67"/>
      <c r="C3" s="68" t="s">
        <v>87</v>
      </c>
      <c r="D3" s="66"/>
      <c r="E3" s="69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>
      <c r="B4" s="64"/>
      <c r="E4" s="65"/>
    </row>
    <row r="5">
      <c r="A5" s="70"/>
      <c r="B5" s="71" t="s">
        <v>88</v>
      </c>
      <c r="E5" s="65"/>
    </row>
    <row r="6" ht="12.0" customHeight="1">
      <c r="A6" s="70"/>
      <c r="B6" s="72"/>
      <c r="E6" s="65"/>
    </row>
    <row r="7">
      <c r="B7" s="73" t="s">
        <v>89</v>
      </c>
      <c r="C7" s="74"/>
      <c r="D7" s="74"/>
      <c r="E7" s="75"/>
    </row>
    <row r="8">
      <c r="B8" s="64"/>
      <c r="E8" s="65"/>
    </row>
    <row r="9">
      <c r="B9" s="76" t="s">
        <v>90</v>
      </c>
      <c r="C9" s="76" t="s">
        <v>91</v>
      </c>
      <c r="D9" s="76" t="s">
        <v>92</v>
      </c>
      <c r="E9" s="77" t="s">
        <v>93</v>
      </c>
    </row>
    <row r="10">
      <c r="B10" s="76"/>
      <c r="C10" s="78" t="s">
        <v>94</v>
      </c>
      <c r="D10" s="79" t="s">
        <v>95</v>
      </c>
      <c r="E10" s="79">
        <v>750.0</v>
      </c>
    </row>
    <row r="11">
      <c r="B11" s="76"/>
      <c r="C11" s="78" t="s">
        <v>94</v>
      </c>
      <c r="D11" s="79" t="s">
        <v>96</v>
      </c>
      <c r="E11" s="79">
        <v>1200.0</v>
      </c>
    </row>
    <row r="12">
      <c r="B12" s="76">
        <v>1.0</v>
      </c>
      <c r="C12" s="78" t="s">
        <v>94</v>
      </c>
      <c r="D12" s="79" t="s">
        <v>97</v>
      </c>
      <c r="E12" s="79">
        <v>1000.0</v>
      </c>
    </row>
    <row r="13">
      <c r="B13" s="64"/>
      <c r="D13" s="80" t="s">
        <v>98</v>
      </c>
      <c r="E13" s="81">
        <f>SUM(E10:E12)</f>
        <v>2950</v>
      </c>
      <c r="F13" s="82"/>
    </row>
    <row r="14">
      <c r="B14" s="64"/>
      <c r="E14" s="65"/>
    </row>
    <row r="15" ht="32.25" customHeight="1">
      <c r="B15" s="76" t="s">
        <v>90</v>
      </c>
      <c r="C15" s="76" t="s">
        <v>91</v>
      </c>
      <c r="D15" s="76" t="s">
        <v>92</v>
      </c>
      <c r="E15" s="77" t="s">
        <v>93</v>
      </c>
      <c r="F15" s="83" t="s">
        <v>99</v>
      </c>
    </row>
    <row r="16">
      <c r="B16" s="84">
        <v>1.0</v>
      </c>
      <c r="C16" s="85" t="s">
        <v>100</v>
      </c>
      <c r="D16" s="86" t="s">
        <v>101</v>
      </c>
      <c r="E16" s="87">
        <v>6904.6</v>
      </c>
    </row>
    <row r="17">
      <c r="B17" s="88"/>
      <c r="C17" s="88"/>
      <c r="D17" s="89" t="s">
        <v>102</v>
      </c>
      <c r="E17" s="87">
        <v>30.0</v>
      </c>
    </row>
    <row r="18">
      <c r="B18" s="88"/>
      <c r="C18" s="88"/>
      <c r="D18" s="89" t="s">
        <v>103</v>
      </c>
      <c r="E18" s="87">
        <v>40.0</v>
      </c>
    </row>
    <row r="19">
      <c r="B19" s="88"/>
      <c r="C19" s="88"/>
      <c r="D19" s="14" t="s">
        <v>104</v>
      </c>
      <c r="E19" s="87">
        <v>1507.0</v>
      </c>
    </row>
    <row r="20">
      <c r="B20" s="88"/>
      <c r="C20" s="88"/>
      <c r="D20" s="86" t="s">
        <v>105</v>
      </c>
      <c r="E20" s="87">
        <v>42.0</v>
      </c>
    </row>
    <row r="21" ht="15.75" customHeight="1">
      <c r="B21" s="27"/>
      <c r="C21" s="27"/>
      <c r="D21" s="90"/>
      <c r="E21" s="91"/>
    </row>
    <row r="22" ht="15.75" customHeight="1">
      <c r="B22" s="64"/>
      <c r="D22" s="80" t="s">
        <v>106</v>
      </c>
      <c r="E22" s="81">
        <f>SUM(E16:E21)</f>
        <v>8523.6</v>
      </c>
      <c r="F22" s="92"/>
    </row>
    <row r="23" ht="15.75" customHeight="1">
      <c r="B23" s="64"/>
      <c r="E23" s="65"/>
    </row>
    <row r="24" ht="31.5" customHeight="1">
      <c r="B24" s="76" t="s">
        <v>90</v>
      </c>
      <c r="C24" s="76" t="s">
        <v>91</v>
      </c>
      <c r="D24" s="76" t="s">
        <v>92</v>
      </c>
      <c r="E24" s="77" t="s">
        <v>93</v>
      </c>
      <c r="F24" s="83" t="s">
        <v>99</v>
      </c>
    </row>
    <row r="25" ht="15.75" customHeight="1">
      <c r="B25" s="84">
        <v>1.0</v>
      </c>
      <c r="C25" s="85" t="s">
        <v>107</v>
      </c>
      <c r="D25" s="89" t="s">
        <v>75</v>
      </c>
      <c r="E25" s="87">
        <v>500.0</v>
      </c>
    </row>
    <row r="26" ht="15.75" customHeight="1">
      <c r="B26" s="88"/>
      <c r="C26" s="88"/>
      <c r="D26" s="86" t="s">
        <v>72</v>
      </c>
      <c r="E26" s="87">
        <v>60.0</v>
      </c>
    </row>
    <row r="27" ht="15.75" customHeight="1">
      <c r="B27" s="88"/>
      <c r="C27" s="88"/>
      <c r="D27" s="89" t="s">
        <v>108</v>
      </c>
      <c r="E27" s="87">
        <v>120.0</v>
      </c>
    </row>
    <row r="28" ht="15.75" customHeight="1">
      <c r="B28" s="88"/>
      <c r="C28" s="88"/>
      <c r="D28" s="86" t="s">
        <v>74</v>
      </c>
      <c r="E28" s="87">
        <v>95.0</v>
      </c>
    </row>
    <row r="29" ht="15.75" customHeight="1">
      <c r="B29" s="88"/>
      <c r="C29" s="88"/>
      <c r="D29" s="89"/>
      <c r="E29" s="87"/>
    </row>
    <row r="30" ht="15.75" customHeight="1">
      <c r="B30" s="27"/>
      <c r="C30" s="27"/>
      <c r="D30" s="90"/>
      <c r="E30" s="91"/>
    </row>
    <row r="31" ht="15.75" customHeight="1">
      <c r="B31" s="64"/>
      <c r="D31" s="80" t="s">
        <v>109</v>
      </c>
      <c r="E31" s="81">
        <f>SUM(E25:E30)</f>
        <v>775</v>
      </c>
      <c r="F31" s="92"/>
    </row>
    <row r="32" ht="15.75" customHeight="1">
      <c r="B32" s="64"/>
      <c r="E32" s="65"/>
    </row>
    <row r="33" ht="13.5" customHeight="1">
      <c r="B33" s="64"/>
      <c r="C33" s="84" t="s">
        <v>110</v>
      </c>
      <c r="D33" s="93" t="s">
        <v>111</v>
      </c>
      <c r="E33" s="81">
        <f>E13</f>
        <v>2950</v>
      </c>
    </row>
    <row r="34" ht="15.75" customHeight="1">
      <c r="B34" s="64"/>
      <c r="C34" s="88"/>
      <c r="D34" s="93" t="s">
        <v>100</v>
      </c>
      <c r="E34" s="81">
        <f>E22</f>
        <v>8523.6</v>
      </c>
    </row>
    <row r="35" ht="15.75" customHeight="1">
      <c r="B35" s="64"/>
      <c r="C35" s="27"/>
      <c r="D35" s="93" t="s">
        <v>107</v>
      </c>
      <c r="E35" s="81">
        <f>E31</f>
        <v>775</v>
      </c>
    </row>
    <row r="36" ht="15.75" customHeight="1">
      <c r="B36" s="64"/>
      <c r="E36" s="65"/>
    </row>
    <row r="37" ht="15.75" customHeight="1">
      <c r="B37" s="64"/>
      <c r="E37" s="65"/>
    </row>
    <row r="38" ht="15.75" customHeight="1">
      <c r="B38" s="94" t="s">
        <v>112</v>
      </c>
      <c r="C38" s="74"/>
      <c r="D38" s="74"/>
      <c r="E38" s="75"/>
    </row>
    <row r="39" ht="15.75" customHeight="1">
      <c r="B39" s="64"/>
      <c r="E39" s="65"/>
    </row>
    <row r="40" ht="15.75" customHeight="1">
      <c r="B40" s="95" t="s">
        <v>90</v>
      </c>
      <c r="C40" s="95" t="s">
        <v>91</v>
      </c>
      <c r="D40" s="95" t="s">
        <v>92</v>
      </c>
      <c r="E40" s="96" t="s">
        <v>93</v>
      </c>
      <c r="F40" s="83"/>
    </row>
    <row r="41" ht="15.75" customHeight="1">
      <c r="B41" s="95">
        <v>2.0</v>
      </c>
      <c r="C41" s="78" t="s">
        <v>94</v>
      </c>
      <c r="D41" s="97" t="s">
        <v>111</v>
      </c>
      <c r="E41" s="79">
        <v>6000.0</v>
      </c>
    </row>
    <row r="42" ht="15.75" customHeight="1">
      <c r="B42" s="64"/>
      <c r="D42" s="80" t="s">
        <v>113</v>
      </c>
      <c r="E42" s="81">
        <f>SUM(E41)</f>
        <v>6000</v>
      </c>
      <c r="F42" s="82"/>
    </row>
    <row r="43" ht="15.75" customHeight="1">
      <c r="B43" s="64"/>
      <c r="E43" s="65"/>
    </row>
    <row r="44" ht="15.75" customHeight="1">
      <c r="B44" s="95" t="s">
        <v>90</v>
      </c>
      <c r="C44" s="95" t="s">
        <v>91</v>
      </c>
      <c r="D44" s="95" t="s">
        <v>92</v>
      </c>
      <c r="E44" s="96" t="s">
        <v>93</v>
      </c>
      <c r="F44" s="83" t="s">
        <v>99</v>
      </c>
    </row>
    <row r="45" ht="15.75" customHeight="1">
      <c r="B45" s="98">
        <v>2.0</v>
      </c>
      <c r="C45" s="85" t="s">
        <v>100</v>
      </c>
      <c r="D45" s="89" t="s">
        <v>114</v>
      </c>
      <c r="E45" s="99">
        <v>3598.8</v>
      </c>
    </row>
    <row r="46" ht="15.75" customHeight="1">
      <c r="B46" s="88"/>
      <c r="C46" s="88"/>
      <c r="D46" s="89" t="s">
        <v>115</v>
      </c>
      <c r="E46" s="87">
        <v>72.0</v>
      </c>
    </row>
    <row r="47" ht="15.75" customHeight="1">
      <c r="B47" s="88"/>
      <c r="C47" s="88"/>
      <c r="D47" s="89" t="s">
        <v>116</v>
      </c>
      <c r="E47" s="87">
        <v>2000.0</v>
      </c>
    </row>
    <row r="48" ht="15.75" customHeight="1">
      <c r="B48" s="88"/>
      <c r="C48" s="88"/>
      <c r="D48" s="86"/>
      <c r="E48" s="100"/>
    </row>
    <row r="49" ht="15.75" customHeight="1">
      <c r="B49" s="88"/>
      <c r="C49" s="88"/>
      <c r="D49" s="101"/>
      <c r="E49" s="100"/>
    </row>
    <row r="50" ht="15.75" customHeight="1">
      <c r="B50" s="27"/>
      <c r="C50" s="27"/>
      <c r="D50" s="97"/>
      <c r="E50" s="91"/>
    </row>
    <row r="51" ht="15.75" customHeight="1">
      <c r="B51" s="64"/>
      <c r="D51" s="80" t="s">
        <v>117</v>
      </c>
      <c r="E51" s="81">
        <f>SUM(E45:E50)</f>
        <v>5670.8</v>
      </c>
      <c r="F51" s="92"/>
    </row>
    <row r="52" ht="15.75" customHeight="1">
      <c r="B52" s="64"/>
      <c r="E52" s="65"/>
    </row>
    <row r="53" ht="15.75" customHeight="1">
      <c r="B53" s="95" t="s">
        <v>90</v>
      </c>
      <c r="C53" s="95" t="s">
        <v>91</v>
      </c>
      <c r="D53" s="95" t="s">
        <v>92</v>
      </c>
      <c r="E53" s="96" t="s">
        <v>93</v>
      </c>
      <c r="F53" s="83" t="s">
        <v>99</v>
      </c>
    </row>
    <row r="54" ht="15.75" customHeight="1">
      <c r="B54" s="98">
        <v>2.0</v>
      </c>
      <c r="C54" s="85" t="s">
        <v>107</v>
      </c>
      <c r="D54" s="89" t="s">
        <v>118</v>
      </c>
      <c r="E54" s="87">
        <v>60.0</v>
      </c>
    </row>
    <row r="55" ht="15.75" customHeight="1">
      <c r="B55" s="88"/>
      <c r="C55" s="88"/>
      <c r="D55" s="89" t="s">
        <v>119</v>
      </c>
      <c r="E55" s="87">
        <v>30.0</v>
      </c>
    </row>
    <row r="56" ht="15.75" customHeight="1">
      <c r="B56" s="88"/>
      <c r="C56" s="88"/>
      <c r="D56" s="86" t="s">
        <v>72</v>
      </c>
      <c r="E56" s="87">
        <v>60.0</v>
      </c>
    </row>
    <row r="57" ht="15.75" customHeight="1">
      <c r="B57" s="88"/>
      <c r="C57" s="88"/>
      <c r="D57" s="86" t="s">
        <v>73</v>
      </c>
      <c r="E57" s="87">
        <v>120.0</v>
      </c>
    </row>
    <row r="58" ht="15.75" customHeight="1">
      <c r="B58" s="88"/>
      <c r="C58" s="88"/>
      <c r="D58" s="86" t="s">
        <v>74</v>
      </c>
      <c r="E58" s="87">
        <v>95.0</v>
      </c>
    </row>
    <row r="59" ht="15.75" customHeight="1">
      <c r="B59" s="27"/>
      <c r="C59" s="27"/>
      <c r="D59" s="79" t="s">
        <v>75</v>
      </c>
      <c r="E59" s="102">
        <v>500.0</v>
      </c>
    </row>
    <row r="60" ht="15.75" customHeight="1">
      <c r="B60" s="64"/>
      <c r="D60" s="80" t="s">
        <v>120</v>
      </c>
      <c r="E60" s="81">
        <f>SUM(E54:E59)</f>
        <v>865</v>
      </c>
      <c r="F60" s="92"/>
    </row>
    <row r="61" ht="15.75" customHeight="1">
      <c r="B61" s="64"/>
      <c r="E61" s="65"/>
    </row>
    <row r="62" ht="14.25" customHeight="1">
      <c r="B62" s="64"/>
      <c r="C62" s="98" t="s">
        <v>121</v>
      </c>
      <c r="D62" s="103" t="s">
        <v>111</v>
      </c>
      <c r="E62" s="81">
        <f>E42</f>
        <v>6000</v>
      </c>
    </row>
    <row r="63" ht="15.75" customHeight="1">
      <c r="B63" s="64"/>
      <c r="C63" s="88"/>
      <c r="D63" s="103" t="s">
        <v>100</v>
      </c>
      <c r="E63" s="81">
        <f>E51</f>
        <v>5670.8</v>
      </c>
    </row>
    <row r="64" ht="15.75" customHeight="1">
      <c r="B64" s="64"/>
      <c r="C64" s="27"/>
      <c r="D64" s="103" t="s">
        <v>107</v>
      </c>
      <c r="E64" s="81">
        <f>E60</f>
        <v>865</v>
      </c>
    </row>
    <row r="65" ht="15.75" customHeight="1">
      <c r="B65" s="64"/>
      <c r="E65" s="65"/>
    </row>
    <row r="66" ht="15.75" customHeight="1">
      <c r="B66" s="104" t="s">
        <v>122</v>
      </c>
      <c r="C66" s="74"/>
      <c r="D66" s="74"/>
      <c r="E66" s="75"/>
    </row>
    <row r="67" ht="15.75" customHeight="1">
      <c r="B67" s="64"/>
      <c r="E67" s="65"/>
    </row>
    <row r="68" ht="15.75" customHeight="1">
      <c r="B68" s="105" t="s">
        <v>90</v>
      </c>
      <c r="C68" s="105" t="s">
        <v>91</v>
      </c>
      <c r="D68" s="105" t="s">
        <v>92</v>
      </c>
      <c r="E68" s="106" t="s">
        <v>93</v>
      </c>
    </row>
    <row r="69" ht="15.75" customHeight="1">
      <c r="B69" s="105">
        <v>3.0</v>
      </c>
      <c r="C69" s="78" t="s">
        <v>94</v>
      </c>
      <c r="D69" s="97" t="s">
        <v>111</v>
      </c>
      <c r="E69" s="87">
        <v>12000.0</v>
      </c>
    </row>
    <row r="70" ht="15.75" customHeight="1">
      <c r="B70" s="64"/>
      <c r="D70" s="80" t="s">
        <v>123</v>
      </c>
      <c r="E70" s="81">
        <f>SUM(E69)</f>
        <v>12000</v>
      </c>
      <c r="F70" s="82"/>
    </row>
    <row r="71" ht="15.75" customHeight="1">
      <c r="B71" s="64"/>
      <c r="E71" s="65"/>
    </row>
    <row r="72" ht="15.75" customHeight="1">
      <c r="B72" s="105" t="s">
        <v>90</v>
      </c>
      <c r="C72" s="105" t="s">
        <v>91</v>
      </c>
      <c r="D72" s="105" t="s">
        <v>92</v>
      </c>
      <c r="E72" s="106" t="s">
        <v>93</v>
      </c>
      <c r="F72" s="83" t="s">
        <v>99</v>
      </c>
    </row>
    <row r="73" ht="15.75" customHeight="1">
      <c r="B73" s="107">
        <v>3.0</v>
      </c>
      <c r="C73" s="85" t="s">
        <v>100</v>
      </c>
      <c r="D73" s="89" t="s">
        <v>114</v>
      </c>
      <c r="E73" s="87">
        <v>6596.48</v>
      </c>
    </row>
    <row r="74" ht="15.75" customHeight="1">
      <c r="B74" s="88"/>
      <c r="C74" s="88"/>
      <c r="D74" s="89" t="s">
        <v>115</v>
      </c>
      <c r="E74" s="87">
        <v>100.0</v>
      </c>
    </row>
    <row r="75" ht="15.75" customHeight="1">
      <c r="B75" s="88"/>
      <c r="C75" s="88"/>
      <c r="D75" s="89" t="s">
        <v>116</v>
      </c>
      <c r="E75" s="87">
        <v>2000.0</v>
      </c>
    </row>
    <row r="76" ht="15.75" customHeight="1">
      <c r="B76" s="88"/>
      <c r="C76" s="88"/>
      <c r="D76" s="89" t="s">
        <v>124</v>
      </c>
      <c r="E76" s="87">
        <v>880.0</v>
      </c>
      <c r="F76" s="70">
        <f>E76/E62</f>
        <v>0.1466666667</v>
      </c>
    </row>
    <row r="77" ht="15.75" customHeight="1">
      <c r="B77" s="88"/>
      <c r="C77" s="88"/>
      <c r="D77" s="108"/>
      <c r="E77" s="100"/>
    </row>
    <row r="78" ht="15.75" customHeight="1">
      <c r="B78" s="27"/>
      <c r="C78" s="27"/>
      <c r="D78" s="97"/>
      <c r="E78" s="91"/>
    </row>
    <row r="79" ht="15.75" customHeight="1">
      <c r="B79" s="64"/>
      <c r="D79" s="80" t="s">
        <v>125</v>
      </c>
      <c r="E79" s="81">
        <f>SUM(E73:E78)</f>
        <v>9576.48</v>
      </c>
      <c r="F79" s="92"/>
    </row>
    <row r="80" ht="15.75" customHeight="1">
      <c r="B80" s="64"/>
      <c r="E80" s="65"/>
    </row>
    <row r="81" ht="15.75" customHeight="1">
      <c r="B81" s="105" t="s">
        <v>90</v>
      </c>
      <c r="C81" s="105" t="s">
        <v>91</v>
      </c>
      <c r="D81" s="105" t="s">
        <v>92</v>
      </c>
      <c r="E81" s="106" t="s">
        <v>93</v>
      </c>
      <c r="F81" s="83" t="s">
        <v>99</v>
      </c>
    </row>
    <row r="82" ht="15.75" customHeight="1">
      <c r="B82" s="107">
        <v>3.0</v>
      </c>
      <c r="C82" s="85" t="s">
        <v>107</v>
      </c>
      <c r="D82" s="89" t="s">
        <v>118</v>
      </c>
      <c r="E82" s="87">
        <v>60.0</v>
      </c>
    </row>
    <row r="83" ht="15.75" customHeight="1">
      <c r="B83" s="88"/>
      <c r="C83" s="88"/>
      <c r="D83" s="89" t="s">
        <v>119</v>
      </c>
      <c r="E83" s="87">
        <v>30.0</v>
      </c>
    </row>
    <row r="84" ht="15.75" customHeight="1">
      <c r="B84" s="88"/>
      <c r="C84" s="88"/>
      <c r="D84" s="86" t="s">
        <v>126</v>
      </c>
      <c r="E84" s="87">
        <v>60.0</v>
      </c>
    </row>
    <row r="85" ht="15.75" customHeight="1">
      <c r="B85" s="88"/>
      <c r="C85" s="88"/>
      <c r="D85" s="86" t="s">
        <v>127</v>
      </c>
      <c r="E85" s="87">
        <v>120.0</v>
      </c>
    </row>
    <row r="86" ht="15.75" customHeight="1">
      <c r="B86" s="88"/>
      <c r="C86" s="88"/>
      <c r="D86" s="86" t="s">
        <v>128</v>
      </c>
      <c r="E86" s="87">
        <v>95.0</v>
      </c>
    </row>
    <row r="87" ht="15.75" customHeight="1">
      <c r="B87" s="27"/>
      <c r="C87" s="27"/>
      <c r="D87" s="79" t="s">
        <v>75</v>
      </c>
      <c r="E87" s="102">
        <v>500.0</v>
      </c>
    </row>
    <row r="88" ht="15.75" customHeight="1">
      <c r="B88" s="64"/>
      <c r="D88" s="80" t="s">
        <v>129</v>
      </c>
      <c r="E88" s="81">
        <f>SUM(E82:E87)</f>
        <v>865</v>
      </c>
      <c r="F88" s="92"/>
    </row>
    <row r="89" ht="15.75" customHeight="1">
      <c r="B89" s="64"/>
      <c r="E89" s="65"/>
    </row>
    <row r="90" ht="15.0" customHeight="1">
      <c r="B90" s="64"/>
      <c r="C90" s="107" t="s">
        <v>130</v>
      </c>
      <c r="D90" s="109" t="s">
        <v>111</v>
      </c>
      <c r="E90" s="81">
        <f>E70</f>
        <v>12000</v>
      </c>
    </row>
    <row r="91" ht="15.75" customHeight="1">
      <c r="B91" s="64"/>
      <c r="C91" s="88"/>
      <c r="D91" s="109" t="s">
        <v>100</v>
      </c>
      <c r="E91" s="81">
        <f>E79</f>
        <v>9576.48</v>
      </c>
    </row>
    <row r="92" ht="15.75" customHeight="1">
      <c r="B92" s="64"/>
      <c r="C92" s="27"/>
      <c r="D92" s="109" t="s">
        <v>107</v>
      </c>
      <c r="E92" s="81">
        <f>E88</f>
        <v>865</v>
      </c>
    </row>
    <row r="93" ht="15.75" customHeight="1">
      <c r="B93" s="64"/>
      <c r="E93" s="65"/>
    </row>
    <row r="94" ht="15.75" customHeight="1">
      <c r="B94" s="110" t="s">
        <v>131</v>
      </c>
      <c r="C94" s="74"/>
      <c r="D94" s="74"/>
      <c r="E94" s="75"/>
    </row>
    <row r="95" ht="15.75" customHeight="1">
      <c r="B95" s="64"/>
      <c r="C95" s="111"/>
      <c r="D95" s="111"/>
      <c r="E95" s="65"/>
    </row>
    <row r="96" ht="15.75" customHeight="1">
      <c r="B96" s="112" t="s">
        <v>90</v>
      </c>
      <c r="C96" s="112" t="s">
        <v>91</v>
      </c>
      <c r="D96" s="112" t="s">
        <v>92</v>
      </c>
      <c r="E96" s="113" t="s">
        <v>93</v>
      </c>
    </row>
    <row r="97" ht="15.75" customHeight="1">
      <c r="B97" s="112">
        <v>4.0</v>
      </c>
      <c r="C97" s="78" t="s">
        <v>94</v>
      </c>
      <c r="D97" s="97" t="s">
        <v>111</v>
      </c>
      <c r="E97" s="87">
        <v>15000.0</v>
      </c>
    </row>
    <row r="98" ht="15.75" customHeight="1">
      <c r="B98" s="64"/>
      <c r="D98" s="80" t="s">
        <v>132</v>
      </c>
      <c r="E98" s="81">
        <f>SUM(E97)</f>
        <v>15000</v>
      </c>
      <c r="F98" s="82"/>
    </row>
    <row r="99" ht="15.75" customHeight="1">
      <c r="B99" s="64"/>
      <c r="E99" s="65"/>
    </row>
    <row r="100" ht="15.75" customHeight="1">
      <c r="B100" s="112" t="s">
        <v>90</v>
      </c>
      <c r="C100" s="112" t="s">
        <v>91</v>
      </c>
      <c r="D100" s="112" t="s">
        <v>92</v>
      </c>
      <c r="E100" s="113" t="s">
        <v>93</v>
      </c>
      <c r="F100" s="83" t="s">
        <v>99</v>
      </c>
    </row>
    <row r="101" ht="15.75" customHeight="1">
      <c r="B101" s="114">
        <v>4.0</v>
      </c>
      <c r="C101" s="85" t="s">
        <v>100</v>
      </c>
      <c r="D101" s="89" t="s">
        <v>114</v>
      </c>
      <c r="E101" s="87">
        <v>8995.2</v>
      </c>
    </row>
    <row r="102" ht="15.75" customHeight="1">
      <c r="B102" s="88"/>
      <c r="C102" s="88"/>
      <c r="D102" s="89" t="s">
        <v>115</v>
      </c>
      <c r="E102" s="87">
        <v>120.0</v>
      </c>
    </row>
    <row r="103" ht="15.75" customHeight="1">
      <c r="B103" s="88"/>
      <c r="C103" s="88"/>
      <c r="D103" s="89" t="s">
        <v>116</v>
      </c>
      <c r="E103" s="87">
        <v>2000.0</v>
      </c>
    </row>
    <row r="104" ht="15.75" customHeight="1">
      <c r="B104" s="88"/>
      <c r="C104" s="88"/>
      <c r="D104" s="89" t="s">
        <v>124</v>
      </c>
      <c r="E104" s="87">
        <v>1200.0</v>
      </c>
      <c r="F104" s="70">
        <f>E104/E90</f>
        <v>0.1</v>
      </c>
    </row>
    <row r="105" ht="15.75" customHeight="1">
      <c r="B105" s="88"/>
      <c r="C105" s="88"/>
      <c r="D105" s="108"/>
      <c r="E105" s="100"/>
    </row>
    <row r="106" ht="15.75" customHeight="1">
      <c r="B106" s="27"/>
      <c r="C106" s="27"/>
      <c r="D106" s="97"/>
      <c r="E106" s="91"/>
    </row>
    <row r="107" ht="15.75" customHeight="1">
      <c r="B107" s="64"/>
      <c r="D107" s="80" t="s">
        <v>133</v>
      </c>
      <c r="E107" s="81">
        <f>SUM(E101:E106)</f>
        <v>12315.2</v>
      </c>
      <c r="F107" s="92"/>
    </row>
    <row r="108" ht="15.75" customHeight="1">
      <c r="B108" s="64"/>
      <c r="E108" s="65"/>
    </row>
    <row r="109" ht="15.75" customHeight="1">
      <c r="B109" s="112" t="s">
        <v>90</v>
      </c>
      <c r="C109" s="112" t="s">
        <v>91</v>
      </c>
      <c r="D109" s="112" t="s">
        <v>92</v>
      </c>
      <c r="E109" s="113" t="s">
        <v>93</v>
      </c>
      <c r="F109" s="83" t="s">
        <v>99</v>
      </c>
    </row>
    <row r="110" ht="15.75" customHeight="1">
      <c r="B110" s="114">
        <v>4.0</v>
      </c>
      <c r="C110" s="85" t="s">
        <v>107</v>
      </c>
      <c r="D110" s="89" t="s">
        <v>118</v>
      </c>
      <c r="E110" s="87">
        <v>60.0</v>
      </c>
    </row>
    <row r="111" ht="15.75" customHeight="1">
      <c r="B111" s="88"/>
      <c r="C111" s="88"/>
      <c r="D111" s="89" t="s">
        <v>119</v>
      </c>
      <c r="E111" s="87">
        <v>30.0</v>
      </c>
    </row>
    <row r="112" ht="15.75" customHeight="1">
      <c r="B112" s="88"/>
      <c r="C112" s="88"/>
      <c r="D112" s="86" t="s">
        <v>126</v>
      </c>
      <c r="E112" s="87">
        <v>60.0</v>
      </c>
    </row>
    <row r="113" ht="15.75" customHeight="1">
      <c r="B113" s="88"/>
      <c r="C113" s="88"/>
      <c r="D113" s="86" t="s">
        <v>73</v>
      </c>
      <c r="E113" s="87">
        <v>120.0</v>
      </c>
    </row>
    <row r="114" ht="15.75" customHeight="1">
      <c r="B114" s="88"/>
      <c r="C114" s="88"/>
      <c r="D114" s="86" t="s">
        <v>128</v>
      </c>
      <c r="E114" s="87">
        <v>95.0</v>
      </c>
    </row>
    <row r="115" ht="15.75" customHeight="1">
      <c r="B115" s="27"/>
      <c r="C115" s="27"/>
      <c r="D115" s="79" t="s">
        <v>75</v>
      </c>
      <c r="E115" s="87">
        <v>500.0</v>
      </c>
    </row>
    <row r="116" ht="15.75" customHeight="1">
      <c r="B116" s="64"/>
      <c r="D116" s="80" t="s">
        <v>134</v>
      </c>
      <c r="E116" s="81">
        <f>SUM(E110:E115)</f>
        <v>865</v>
      </c>
      <c r="F116" s="92"/>
    </row>
    <row r="117" ht="15.75" customHeight="1">
      <c r="B117" s="64"/>
      <c r="E117" s="65"/>
    </row>
    <row r="118" ht="13.5" customHeight="1">
      <c r="B118" s="64"/>
      <c r="C118" s="114" t="s">
        <v>135</v>
      </c>
      <c r="D118" s="115" t="s">
        <v>111</v>
      </c>
      <c r="E118" s="81">
        <f>E98</f>
        <v>15000</v>
      </c>
    </row>
    <row r="119" ht="15.75" customHeight="1">
      <c r="B119" s="64"/>
      <c r="C119" s="88"/>
      <c r="D119" s="115" t="s">
        <v>100</v>
      </c>
      <c r="E119" s="81">
        <f>E107</f>
        <v>12315.2</v>
      </c>
    </row>
    <row r="120" ht="15.75" customHeight="1">
      <c r="B120" s="64"/>
      <c r="C120" s="27"/>
      <c r="D120" s="115" t="s">
        <v>107</v>
      </c>
      <c r="E120" s="81">
        <f>E116</f>
        <v>865</v>
      </c>
    </row>
    <row r="121" ht="15.75" customHeight="1">
      <c r="B121" s="64"/>
      <c r="E121" s="65"/>
    </row>
    <row r="122" ht="15.75" customHeight="1">
      <c r="B122" s="116" t="s">
        <v>136</v>
      </c>
      <c r="C122" s="74"/>
      <c r="D122" s="74"/>
      <c r="E122" s="75"/>
    </row>
    <row r="123" ht="15.75" customHeight="1">
      <c r="B123" s="64"/>
      <c r="C123" s="111"/>
      <c r="D123" s="111"/>
      <c r="E123" s="65"/>
    </row>
    <row r="124" ht="15.75" customHeight="1">
      <c r="B124" s="117" t="s">
        <v>90</v>
      </c>
      <c r="C124" s="117" t="s">
        <v>91</v>
      </c>
      <c r="D124" s="117" t="s">
        <v>92</v>
      </c>
      <c r="E124" s="118" t="s">
        <v>93</v>
      </c>
    </row>
    <row r="125" ht="15.75" customHeight="1">
      <c r="B125" s="117">
        <v>5.0</v>
      </c>
      <c r="C125" s="78" t="s">
        <v>94</v>
      </c>
      <c r="D125" s="97" t="s">
        <v>111</v>
      </c>
      <c r="E125" s="87">
        <v>18000.0</v>
      </c>
    </row>
    <row r="126" ht="15.75" customHeight="1">
      <c r="B126" s="64"/>
      <c r="D126" s="80" t="s">
        <v>137</v>
      </c>
      <c r="E126" s="81">
        <f>SUM(E125)</f>
        <v>18000</v>
      </c>
      <c r="F126" s="82"/>
    </row>
    <row r="127" ht="15.75" customHeight="1">
      <c r="B127" s="64"/>
      <c r="E127" s="65"/>
    </row>
    <row r="128" ht="15.75" customHeight="1">
      <c r="B128" s="117" t="s">
        <v>90</v>
      </c>
      <c r="C128" s="117" t="s">
        <v>91</v>
      </c>
      <c r="D128" s="117" t="s">
        <v>92</v>
      </c>
      <c r="E128" s="118" t="s">
        <v>93</v>
      </c>
      <c r="F128" s="83" t="s">
        <v>99</v>
      </c>
    </row>
    <row r="129" ht="15.75" customHeight="1">
      <c r="B129" s="119">
        <v>5.0</v>
      </c>
      <c r="C129" s="85" t="s">
        <v>100</v>
      </c>
      <c r="D129" s="89" t="s">
        <v>114</v>
      </c>
      <c r="E129" s="87">
        <v>10958.0</v>
      </c>
    </row>
    <row r="130" ht="15.75" customHeight="1">
      <c r="B130" s="88"/>
      <c r="C130" s="88"/>
      <c r="D130" s="89" t="s">
        <v>115</v>
      </c>
      <c r="E130" s="87">
        <v>200.0</v>
      </c>
    </row>
    <row r="131" ht="15.75" customHeight="1">
      <c r="B131" s="88"/>
      <c r="C131" s="88"/>
      <c r="D131" s="89" t="s">
        <v>116</v>
      </c>
      <c r="E131" s="87">
        <v>2000.0</v>
      </c>
    </row>
    <row r="132" ht="15.75" customHeight="1">
      <c r="B132" s="88"/>
      <c r="C132" s="88"/>
      <c r="D132" s="89" t="s">
        <v>124</v>
      </c>
      <c r="E132" s="87">
        <v>1600.0</v>
      </c>
      <c r="F132" s="70">
        <f>E132/E118</f>
        <v>0.1066666667</v>
      </c>
    </row>
    <row r="133" ht="15.75" customHeight="1">
      <c r="B133" s="88"/>
      <c r="C133" s="88"/>
      <c r="D133" s="108"/>
      <c r="E133" s="100"/>
    </row>
    <row r="134" ht="15.75" customHeight="1">
      <c r="B134" s="27"/>
      <c r="C134" s="27"/>
      <c r="D134" s="97"/>
      <c r="E134" s="91"/>
    </row>
    <row r="135" ht="15.75" customHeight="1">
      <c r="B135" s="64"/>
      <c r="D135" s="80" t="s">
        <v>138</v>
      </c>
      <c r="E135" s="81">
        <f>SUM(E129:E134)</f>
        <v>14758</v>
      </c>
      <c r="F135" s="120" t="s">
        <v>5</v>
      </c>
    </row>
    <row r="136" ht="15.75" customHeight="1">
      <c r="B136" s="64"/>
      <c r="E136" s="65"/>
    </row>
    <row r="137" ht="15.75" customHeight="1">
      <c r="B137" s="117" t="s">
        <v>90</v>
      </c>
      <c r="C137" s="117" t="s">
        <v>91</v>
      </c>
      <c r="D137" s="117" t="s">
        <v>92</v>
      </c>
      <c r="E137" s="118" t="s">
        <v>93</v>
      </c>
      <c r="F137" s="83" t="s">
        <v>99</v>
      </c>
    </row>
    <row r="138" ht="15.75" customHeight="1">
      <c r="B138" s="119">
        <v>5.0</v>
      </c>
      <c r="C138" s="85" t="s">
        <v>107</v>
      </c>
      <c r="D138" s="89" t="s">
        <v>118</v>
      </c>
      <c r="E138" s="87">
        <v>60.0</v>
      </c>
    </row>
    <row r="139" ht="15.75" customHeight="1">
      <c r="B139" s="88"/>
      <c r="C139" s="88"/>
      <c r="D139" s="89" t="s">
        <v>119</v>
      </c>
      <c r="E139" s="87">
        <v>30.0</v>
      </c>
    </row>
    <row r="140" ht="15.75" customHeight="1">
      <c r="B140" s="88"/>
      <c r="C140" s="88"/>
      <c r="D140" s="86" t="s">
        <v>126</v>
      </c>
      <c r="E140" s="87">
        <v>60.0</v>
      </c>
    </row>
    <row r="141" ht="15.75" customHeight="1">
      <c r="B141" s="88"/>
      <c r="C141" s="88"/>
      <c r="D141" s="86" t="s">
        <v>127</v>
      </c>
      <c r="E141" s="87">
        <v>120.0</v>
      </c>
    </row>
    <row r="142" ht="15.75" customHeight="1">
      <c r="B142" s="88"/>
      <c r="C142" s="88"/>
      <c r="D142" s="86" t="s">
        <v>74</v>
      </c>
      <c r="E142" s="87">
        <v>95.0</v>
      </c>
    </row>
    <row r="143" ht="15.75" customHeight="1">
      <c r="B143" s="27"/>
      <c r="C143" s="27"/>
      <c r="D143" s="121" t="s">
        <v>75</v>
      </c>
      <c r="E143" s="102">
        <v>500.0</v>
      </c>
    </row>
    <row r="144" ht="15.75" customHeight="1">
      <c r="B144" s="64"/>
      <c r="D144" s="80" t="s">
        <v>139</v>
      </c>
      <c r="E144" s="81">
        <f>SUM(E138:E143)</f>
        <v>865</v>
      </c>
      <c r="F144" s="92"/>
    </row>
    <row r="145" ht="15.75" customHeight="1">
      <c r="B145" s="64"/>
      <c r="E145" s="65"/>
    </row>
    <row r="146" ht="13.5" customHeight="1">
      <c r="B146" s="64"/>
      <c r="C146" s="119" t="s">
        <v>140</v>
      </c>
      <c r="D146" s="122" t="s">
        <v>111</v>
      </c>
      <c r="E146" s="81">
        <f>E126</f>
        <v>18000</v>
      </c>
    </row>
    <row r="147" ht="15.75" customHeight="1">
      <c r="B147" s="64"/>
      <c r="C147" s="88"/>
      <c r="D147" s="122" t="s">
        <v>100</v>
      </c>
      <c r="E147" s="81">
        <f>E135</f>
        <v>14758</v>
      </c>
    </row>
    <row r="148" ht="15.75" customHeight="1">
      <c r="B148" s="64"/>
      <c r="C148" s="27"/>
      <c r="D148" s="122" t="s">
        <v>107</v>
      </c>
      <c r="E148" s="81">
        <f>E144</f>
        <v>865</v>
      </c>
    </row>
    <row r="149" ht="15.75" customHeight="1">
      <c r="B149" s="64"/>
      <c r="E149" s="65"/>
    </row>
    <row r="150" ht="15.75" customHeight="1">
      <c r="B150" s="73" t="s">
        <v>141</v>
      </c>
      <c r="C150" s="74"/>
      <c r="D150" s="74"/>
      <c r="E150" s="75"/>
    </row>
    <row r="151" ht="15.75" customHeight="1">
      <c r="B151" s="64"/>
      <c r="E151" s="65"/>
    </row>
    <row r="152" ht="15.75" customHeight="1">
      <c r="B152" s="76" t="s">
        <v>90</v>
      </c>
      <c r="C152" s="76" t="s">
        <v>91</v>
      </c>
      <c r="D152" s="76" t="s">
        <v>92</v>
      </c>
      <c r="E152" s="77" t="s">
        <v>93</v>
      </c>
    </row>
    <row r="153" ht="15.75" customHeight="1">
      <c r="B153" s="76">
        <v>6.0</v>
      </c>
      <c r="C153" s="78" t="s">
        <v>94</v>
      </c>
      <c r="D153" s="97" t="s">
        <v>111</v>
      </c>
      <c r="E153" s="87">
        <v>20000.0</v>
      </c>
    </row>
    <row r="154" ht="15.75" customHeight="1">
      <c r="B154" s="64"/>
      <c r="D154" s="80" t="s">
        <v>142</v>
      </c>
      <c r="E154" s="81">
        <f>SUM(E153)</f>
        <v>20000</v>
      </c>
      <c r="F154" s="82"/>
    </row>
    <row r="155" ht="15.75" customHeight="1">
      <c r="B155" s="64"/>
      <c r="E155" s="65"/>
    </row>
    <row r="156" ht="32.25" customHeight="1">
      <c r="B156" s="76" t="s">
        <v>90</v>
      </c>
      <c r="C156" s="76" t="s">
        <v>91</v>
      </c>
      <c r="D156" s="76" t="s">
        <v>92</v>
      </c>
      <c r="E156" s="77" t="s">
        <v>93</v>
      </c>
      <c r="F156" s="123" t="s">
        <v>5</v>
      </c>
    </row>
    <row r="157" ht="15.75" customHeight="1">
      <c r="B157" s="84">
        <v>6.0</v>
      </c>
      <c r="C157" s="85" t="s">
        <v>100</v>
      </c>
      <c r="D157" s="89" t="s">
        <v>114</v>
      </c>
      <c r="E157" s="87">
        <v>12723.0</v>
      </c>
    </row>
    <row r="158" ht="15.75" customHeight="1">
      <c r="B158" s="88"/>
      <c r="C158" s="88"/>
      <c r="D158" s="89" t="s">
        <v>115</v>
      </c>
      <c r="E158" s="124">
        <v>250.0</v>
      </c>
    </row>
    <row r="159" ht="15.75" customHeight="1">
      <c r="B159" s="88"/>
      <c r="C159" s="88"/>
      <c r="D159" s="89" t="s">
        <v>116</v>
      </c>
      <c r="E159" s="87">
        <v>2000.0</v>
      </c>
    </row>
    <row r="160" ht="15.75" customHeight="1">
      <c r="B160" s="88"/>
      <c r="C160" s="88"/>
      <c r="D160" s="89" t="s">
        <v>124</v>
      </c>
      <c r="E160" s="87">
        <v>2000.0</v>
      </c>
      <c r="F160" s="70">
        <f>E160/E146</f>
        <v>0.1111111111</v>
      </c>
    </row>
    <row r="161" ht="15.75" customHeight="1">
      <c r="B161" s="88"/>
      <c r="C161" s="88"/>
      <c r="D161" s="108"/>
      <c r="E161" s="100"/>
    </row>
    <row r="162" ht="15.75" customHeight="1">
      <c r="B162" s="27"/>
      <c r="C162" s="27"/>
      <c r="D162" s="97"/>
      <c r="E162" s="91"/>
    </row>
    <row r="163" ht="15.75" customHeight="1">
      <c r="B163" s="64"/>
      <c r="D163" s="80" t="s">
        <v>143</v>
      </c>
      <c r="E163" s="81">
        <f>SUM(E157:E162)</f>
        <v>16973</v>
      </c>
      <c r="F163" s="92"/>
    </row>
    <row r="164" ht="15.75" customHeight="1">
      <c r="B164" s="64"/>
      <c r="E164" s="65"/>
    </row>
    <row r="165" ht="31.5" customHeight="1">
      <c r="B165" s="76" t="s">
        <v>90</v>
      </c>
      <c r="C165" s="76" t="s">
        <v>91</v>
      </c>
      <c r="D165" s="76" t="s">
        <v>92</v>
      </c>
      <c r="E165" s="77" t="s">
        <v>93</v>
      </c>
      <c r="F165" s="83" t="s">
        <v>99</v>
      </c>
    </row>
    <row r="166" ht="15.75" customHeight="1">
      <c r="B166" s="84">
        <v>6.0</v>
      </c>
      <c r="C166" s="85" t="s">
        <v>107</v>
      </c>
      <c r="D166" s="89" t="s">
        <v>118</v>
      </c>
      <c r="E166" s="87">
        <v>60.0</v>
      </c>
    </row>
    <row r="167" ht="15.75" customHeight="1">
      <c r="B167" s="88"/>
      <c r="C167" s="88"/>
      <c r="D167" s="89" t="s">
        <v>119</v>
      </c>
      <c r="E167" s="87">
        <v>30.0</v>
      </c>
    </row>
    <row r="168" ht="15.75" customHeight="1">
      <c r="B168" s="88"/>
      <c r="C168" s="88"/>
      <c r="D168" s="86" t="s">
        <v>126</v>
      </c>
      <c r="E168" s="87">
        <v>60.0</v>
      </c>
    </row>
    <row r="169" ht="15.75" customHeight="1">
      <c r="B169" s="88"/>
      <c r="C169" s="88"/>
      <c r="D169" s="86" t="s">
        <v>127</v>
      </c>
      <c r="E169" s="87">
        <v>120.0</v>
      </c>
    </row>
    <row r="170" ht="15.75" customHeight="1">
      <c r="B170" s="88"/>
      <c r="C170" s="88"/>
      <c r="D170" s="86" t="s">
        <v>74</v>
      </c>
      <c r="E170" s="87">
        <v>95.0</v>
      </c>
    </row>
    <row r="171" ht="15.75" customHeight="1">
      <c r="B171" s="27"/>
      <c r="C171" s="27"/>
      <c r="D171" s="121" t="s">
        <v>75</v>
      </c>
      <c r="E171" s="102">
        <v>500.0</v>
      </c>
    </row>
    <row r="172" ht="15.75" customHeight="1">
      <c r="B172" s="64"/>
      <c r="D172" s="80" t="s">
        <v>144</v>
      </c>
      <c r="E172" s="81">
        <f>SUM(E166:E171)</f>
        <v>865</v>
      </c>
      <c r="F172" s="92"/>
    </row>
    <row r="173" ht="15.75" customHeight="1">
      <c r="B173" s="64"/>
      <c r="E173" s="65"/>
    </row>
    <row r="174" ht="13.5" customHeight="1">
      <c r="B174" s="64"/>
      <c r="C174" s="84" t="s">
        <v>145</v>
      </c>
      <c r="D174" s="93" t="s">
        <v>111</v>
      </c>
      <c r="E174" s="81">
        <f>E154</f>
        <v>20000</v>
      </c>
      <c r="F174" s="14" t="s">
        <v>5</v>
      </c>
    </row>
    <row r="175" ht="15.75" customHeight="1">
      <c r="B175" s="64"/>
      <c r="C175" s="88"/>
      <c r="D175" s="93" t="s">
        <v>100</v>
      </c>
      <c r="E175" s="81">
        <f>E163</f>
        <v>16973</v>
      </c>
    </row>
    <row r="176" ht="15.75" customHeight="1">
      <c r="B176" s="64"/>
      <c r="C176" s="27"/>
      <c r="D176" s="93" t="s">
        <v>107</v>
      </c>
      <c r="E176" s="81">
        <f>E172</f>
        <v>865</v>
      </c>
    </row>
    <row r="177" ht="15.75" customHeight="1">
      <c r="B177" s="64"/>
      <c r="E177" s="65"/>
    </row>
    <row r="178" ht="15.75" customHeight="1">
      <c r="B178" s="64"/>
      <c r="E178" s="65"/>
    </row>
    <row r="179" ht="15.75" customHeight="1">
      <c r="B179" s="94" t="s">
        <v>146</v>
      </c>
      <c r="C179" s="74"/>
      <c r="D179" s="74"/>
      <c r="E179" s="75"/>
    </row>
    <row r="180" ht="15.75" customHeight="1">
      <c r="B180" s="64"/>
      <c r="C180" s="111"/>
      <c r="D180" s="111"/>
      <c r="E180" s="65"/>
    </row>
    <row r="181" ht="15.75" customHeight="1">
      <c r="B181" s="95" t="s">
        <v>90</v>
      </c>
      <c r="C181" s="95" t="s">
        <v>91</v>
      </c>
      <c r="D181" s="95" t="s">
        <v>92</v>
      </c>
      <c r="E181" s="96" t="s">
        <v>93</v>
      </c>
      <c r="F181" s="83"/>
    </row>
    <row r="182" ht="15.75" customHeight="1">
      <c r="B182" s="95">
        <v>7.0</v>
      </c>
      <c r="C182" s="78" t="s">
        <v>94</v>
      </c>
      <c r="D182" s="97" t="s">
        <v>111</v>
      </c>
      <c r="E182" s="87">
        <v>23000.0</v>
      </c>
    </row>
    <row r="183" ht="15.75" customHeight="1">
      <c r="B183" s="64"/>
      <c r="D183" s="80" t="s">
        <v>147</v>
      </c>
      <c r="E183" s="81">
        <f>SUM(E182)</f>
        <v>23000</v>
      </c>
      <c r="F183" s="82"/>
    </row>
    <row r="184" ht="15.75" customHeight="1">
      <c r="B184" s="64"/>
      <c r="E184" s="65"/>
    </row>
    <row r="185" ht="15.75" customHeight="1">
      <c r="B185" s="95" t="s">
        <v>90</v>
      </c>
      <c r="C185" s="95" t="s">
        <v>91</v>
      </c>
      <c r="D185" s="95" t="s">
        <v>92</v>
      </c>
      <c r="E185" s="96" t="s">
        <v>93</v>
      </c>
      <c r="F185" s="83" t="s">
        <v>99</v>
      </c>
    </row>
    <row r="186" ht="15.75" customHeight="1">
      <c r="B186" s="98">
        <v>7.0</v>
      </c>
      <c r="C186" s="85" t="s">
        <v>100</v>
      </c>
      <c r="D186" s="89" t="s">
        <v>114</v>
      </c>
      <c r="E186" s="87">
        <v>15950.0</v>
      </c>
    </row>
    <row r="187" ht="15.75" customHeight="1">
      <c r="B187" s="88"/>
      <c r="C187" s="88"/>
      <c r="D187" s="89" t="s">
        <v>115</v>
      </c>
      <c r="E187" s="87">
        <v>280.0</v>
      </c>
    </row>
    <row r="188" ht="15.75" customHeight="1">
      <c r="B188" s="88"/>
      <c r="C188" s="88"/>
      <c r="D188" s="89" t="s">
        <v>116</v>
      </c>
      <c r="E188" s="87">
        <v>2000.0</v>
      </c>
    </row>
    <row r="189" ht="15.75" customHeight="1">
      <c r="B189" s="88"/>
      <c r="C189" s="88"/>
      <c r="D189" s="89" t="s">
        <v>124</v>
      </c>
      <c r="E189" s="87">
        <v>2400.0</v>
      </c>
      <c r="F189" s="70">
        <f>E189/E174</f>
        <v>0.12</v>
      </c>
    </row>
    <row r="190" ht="15.75" customHeight="1">
      <c r="B190" s="88"/>
      <c r="C190" s="88"/>
      <c r="D190" s="108"/>
      <c r="E190" s="100"/>
    </row>
    <row r="191" ht="15.75" customHeight="1">
      <c r="B191" s="27"/>
      <c r="C191" s="27"/>
      <c r="D191" s="97"/>
      <c r="E191" s="91"/>
    </row>
    <row r="192" ht="15.75" customHeight="1">
      <c r="B192" s="64"/>
      <c r="D192" s="80" t="s">
        <v>148</v>
      </c>
      <c r="E192" s="81">
        <f>SUM(E186:E191)</f>
        <v>20630</v>
      </c>
      <c r="F192" s="92"/>
    </row>
    <row r="193" ht="15.75" customHeight="1">
      <c r="B193" s="64"/>
      <c r="E193" s="65"/>
    </row>
    <row r="194" ht="15.75" customHeight="1">
      <c r="B194" s="95" t="s">
        <v>90</v>
      </c>
      <c r="C194" s="95" t="s">
        <v>91</v>
      </c>
      <c r="D194" s="95" t="s">
        <v>92</v>
      </c>
      <c r="E194" s="96" t="s">
        <v>93</v>
      </c>
      <c r="F194" s="83" t="s">
        <v>99</v>
      </c>
    </row>
    <row r="195" ht="15.75" customHeight="1">
      <c r="B195" s="98">
        <v>7.0</v>
      </c>
      <c r="C195" s="85" t="s">
        <v>107</v>
      </c>
      <c r="D195" s="89" t="s">
        <v>118</v>
      </c>
      <c r="E195" s="87">
        <v>60.0</v>
      </c>
    </row>
    <row r="196" ht="15.75" customHeight="1">
      <c r="B196" s="88"/>
      <c r="C196" s="88"/>
      <c r="D196" s="89" t="s">
        <v>119</v>
      </c>
      <c r="E196" s="87">
        <v>30.0</v>
      </c>
    </row>
    <row r="197" ht="15.75" customHeight="1">
      <c r="B197" s="88"/>
      <c r="C197" s="88"/>
      <c r="D197" s="86" t="s">
        <v>72</v>
      </c>
      <c r="E197" s="87">
        <v>60.0</v>
      </c>
    </row>
    <row r="198" ht="15.75" customHeight="1">
      <c r="B198" s="88"/>
      <c r="C198" s="88"/>
      <c r="D198" s="86" t="s">
        <v>73</v>
      </c>
      <c r="E198" s="87">
        <v>120.0</v>
      </c>
    </row>
    <row r="199" ht="15.75" customHeight="1">
      <c r="B199" s="88"/>
      <c r="C199" s="88"/>
      <c r="D199" s="86" t="s">
        <v>74</v>
      </c>
      <c r="E199" s="87">
        <v>95.0</v>
      </c>
    </row>
    <row r="200" ht="15.75" customHeight="1">
      <c r="B200" s="27"/>
      <c r="C200" s="27"/>
      <c r="D200" s="121" t="s">
        <v>75</v>
      </c>
      <c r="E200" s="102">
        <v>500.0</v>
      </c>
    </row>
    <row r="201" ht="15.75" customHeight="1">
      <c r="B201" s="64"/>
      <c r="D201" s="80" t="s">
        <v>149</v>
      </c>
      <c r="E201" s="81">
        <f>SUM(E195:E200)</f>
        <v>865</v>
      </c>
      <c r="F201" s="92"/>
    </row>
    <row r="202" ht="15.75" customHeight="1">
      <c r="B202" s="64"/>
      <c r="E202" s="65"/>
    </row>
    <row r="203" ht="14.25" customHeight="1">
      <c r="B203" s="64"/>
      <c r="C203" s="98" t="s">
        <v>150</v>
      </c>
      <c r="D203" s="103" t="s">
        <v>111</v>
      </c>
      <c r="E203" s="81">
        <f>E183</f>
        <v>23000</v>
      </c>
    </row>
    <row r="204" ht="15.75" customHeight="1">
      <c r="B204" s="64"/>
      <c r="C204" s="88"/>
      <c r="D204" s="103" t="s">
        <v>100</v>
      </c>
      <c r="E204" s="81">
        <f>E192</f>
        <v>20630</v>
      </c>
    </row>
    <row r="205" ht="15.75" customHeight="1">
      <c r="B205" s="64"/>
      <c r="C205" s="27"/>
      <c r="D205" s="103" t="s">
        <v>107</v>
      </c>
      <c r="E205" s="81">
        <f>E201</f>
        <v>865</v>
      </c>
    </row>
    <row r="206" ht="15.75" customHeight="1">
      <c r="B206" s="64"/>
      <c r="E206" s="65"/>
    </row>
    <row r="207" ht="15.75" customHeight="1">
      <c r="B207" s="104" t="s">
        <v>151</v>
      </c>
      <c r="C207" s="74"/>
      <c r="D207" s="74"/>
      <c r="E207" s="75"/>
    </row>
    <row r="208" ht="15.75" customHeight="1">
      <c r="B208" s="64"/>
      <c r="C208" s="111"/>
      <c r="D208" s="111"/>
      <c r="E208" s="65"/>
    </row>
    <row r="209" ht="15.75" customHeight="1">
      <c r="B209" s="105" t="s">
        <v>90</v>
      </c>
      <c r="C209" s="105" t="s">
        <v>91</v>
      </c>
      <c r="D209" s="105" t="s">
        <v>92</v>
      </c>
      <c r="E209" s="106" t="s">
        <v>93</v>
      </c>
    </row>
    <row r="210" ht="15.75" customHeight="1">
      <c r="B210" s="105">
        <v>8.0</v>
      </c>
      <c r="C210" s="78" t="s">
        <v>94</v>
      </c>
      <c r="D210" s="97" t="s">
        <v>111</v>
      </c>
      <c r="E210" s="87">
        <v>25000.0</v>
      </c>
    </row>
    <row r="211" ht="15.75" customHeight="1">
      <c r="B211" s="64"/>
      <c r="D211" s="80" t="s">
        <v>152</v>
      </c>
      <c r="E211" s="81">
        <f>SUM(E210)</f>
        <v>25000</v>
      </c>
      <c r="F211" s="82"/>
    </row>
    <row r="212" ht="15.75" customHeight="1">
      <c r="B212" s="64"/>
      <c r="E212" s="65"/>
    </row>
    <row r="213" ht="15.75" customHeight="1">
      <c r="B213" s="105" t="s">
        <v>90</v>
      </c>
      <c r="C213" s="105" t="s">
        <v>91</v>
      </c>
      <c r="D213" s="105" t="s">
        <v>92</v>
      </c>
      <c r="E213" s="106" t="s">
        <v>93</v>
      </c>
      <c r="F213" s="83" t="s">
        <v>99</v>
      </c>
    </row>
    <row r="214" ht="15.75" customHeight="1">
      <c r="B214" s="107">
        <v>8.0</v>
      </c>
      <c r="C214" s="85" t="s">
        <v>100</v>
      </c>
      <c r="D214" s="89" t="s">
        <v>114</v>
      </c>
      <c r="E214" s="87">
        <v>17856.0</v>
      </c>
    </row>
    <row r="215" ht="15.75" customHeight="1">
      <c r="B215" s="88"/>
      <c r="C215" s="88"/>
      <c r="D215" s="89" t="s">
        <v>115</v>
      </c>
      <c r="E215" s="99">
        <v>256.0</v>
      </c>
    </row>
    <row r="216" ht="15.75" customHeight="1">
      <c r="B216" s="88"/>
      <c r="C216" s="88"/>
      <c r="D216" s="89" t="s">
        <v>116</v>
      </c>
      <c r="E216" s="87">
        <v>2000.0</v>
      </c>
    </row>
    <row r="217" ht="15.75" customHeight="1">
      <c r="B217" s="88"/>
      <c r="C217" s="88"/>
      <c r="D217" s="89" t="s">
        <v>124</v>
      </c>
      <c r="E217" s="99">
        <v>2800.0</v>
      </c>
      <c r="F217" s="125">
        <v>0.15</v>
      </c>
    </row>
    <row r="218" ht="15.75" customHeight="1">
      <c r="B218" s="88"/>
      <c r="C218" s="88"/>
      <c r="D218" s="108"/>
      <c r="E218" s="100"/>
    </row>
    <row r="219" ht="15.75" customHeight="1">
      <c r="B219" s="27"/>
      <c r="C219" s="27"/>
      <c r="D219" s="97"/>
      <c r="E219" s="91"/>
    </row>
    <row r="220" ht="15.75" customHeight="1">
      <c r="B220" s="64"/>
      <c r="D220" s="80" t="s">
        <v>153</v>
      </c>
      <c r="E220" s="81">
        <f>SUM(E214:E219)</f>
        <v>22912</v>
      </c>
      <c r="F220" s="92"/>
    </row>
    <row r="221" ht="15.75" customHeight="1">
      <c r="B221" s="64"/>
      <c r="E221" s="65"/>
    </row>
    <row r="222" ht="15.75" customHeight="1">
      <c r="B222" s="105" t="s">
        <v>90</v>
      </c>
      <c r="C222" s="105" t="s">
        <v>91</v>
      </c>
      <c r="D222" s="105" t="s">
        <v>92</v>
      </c>
      <c r="E222" s="106" t="s">
        <v>93</v>
      </c>
      <c r="F222" s="83" t="s">
        <v>99</v>
      </c>
    </row>
    <row r="223" ht="15.75" customHeight="1">
      <c r="B223" s="107">
        <v>8.0</v>
      </c>
      <c r="C223" s="85" t="s">
        <v>107</v>
      </c>
      <c r="D223" s="89" t="s">
        <v>118</v>
      </c>
      <c r="E223" s="87">
        <v>60.0</v>
      </c>
    </row>
    <row r="224" ht="15.75" customHeight="1">
      <c r="B224" s="88"/>
      <c r="C224" s="88"/>
      <c r="D224" s="89" t="s">
        <v>119</v>
      </c>
      <c r="E224" s="87">
        <v>30.0</v>
      </c>
    </row>
    <row r="225" ht="15.75" customHeight="1">
      <c r="B225" s="88"/>
      <c r="C225" s="88"/>
      <c r="D225" s="86" t="s">
        <v>72</v>
      </c>
      <c r="E225" s="87">
        <v>60.0</v>
      </c>
    </row>
    <row r="226" ht="15.75" customHeight="1">
      <c r="B226" s="88"/>
      <c r="C226" s="88"/>
      <c r="D226" s="86" t="s">
        <v>73</v>
      </c>
      <c r="E226" s="87">
        <v>120.0</v>
      </c>
    </row>
    <row r="227" ht="15.75" customHeight="1">
      <c r="B227" s="88"/>
      <c r="C227" s="88"/>
      <c r="D227" s="86" t="s">
        <v>74</v>
      </c>
      <c r="E227" s="87">
        <v>95.0</v>
      </c>
    </row>
    <row r="228" ht="15.75" customHeight="1">
      <c r="B228" s="27"/>
      <c r="C228" s="27"/>
      <c r="D228" s="121" t="s">
        <v>75</v>
      </c>
      <c r="E228" s="102">
        <v>500.0</v>
      </c>
    </row>
    <row r="229" ht="15.75" customHeight="1">
      <c r="B229" s="64"/>
      <c r="D229" s="80" t="s">
        <v>154</v>
      </c>
      <c r="E229" s="81">
        <f>SUM(E223:E228)</f>
        <v>865</v>
      </c>
      <c r="F229" s="92"/>
    </row>
    <row r="230" ht="15.75" customHeight="1">
      <c r="B230" s="64"/>
      <c r="E230" s="65"/>
    </row>
    <row r="231" ht="13.5" customHeight="1">
      <c r="B231" s="64"/>
      <c r="C231" s="107" t="s">
        <v>155</v>
      </c>
      <c r="D231" s="109" t="s">
        <v>111</v>
      </c>
      <c r="E231" s="81">
        <f>E211</f>
        <v>25000</v>
      </c>
    </row>
    <row r="232" ht="15.75" customHeight="1">
      <c r="B232" s="64"/>
      <c r="C232" s="88"/>
      <c r="D232" s="109" t="s">
        <v>100</v>
      </c>
      <c r="E232" s="81">
        <f>E220</f>
        <v>22912</v>
      </c>
    </row>
    <row r="233" ht="15.75" customHeight="1">
      <c r="B233" s="64"/>
      <c r="C233" s="27"/>
      <c r="D233" s="109" t="s">
        <v>107</v>
      </c>
      <c r="E233" s="81">
        <f>E229</f>
        <v>865</v>
      </c>
    </row>
    <row r="234" ht="15.75" customHeight="1">
      <c r="B234" s="64"/>
      <c r="E234" s="65"/>
    </row>
    <row r="235" ht="15.75" customHeight="1">
      <c r="B235" s="110" t="s">
        <v>156</v>
      </c>
      <c r="C235" s="74"/>
      <c r="D235" s="74"/>
      <c r="E235" s="75"/>
    </row>
    <row r="236" ht="15.75" customHeight="1">
      <c r="B236" s="64"/>
      <c r="C236" s="111"/>
      <c r="D236" s="111"/>
      <c r="E236" s="65"/>
    </row>
    <row r="237" ht="15.75" customHeight="1">
      <c r="B237" s="112" t="s">
        <v>90</v>
      </c>
      <c r="C237" s="112" t="s">
        <v>91</v>
      </c>
      <c r="D237" s="112" t="s">
        <v>92</v>
      </c>
      <c r="E237" s="113" t="s">
        <v>93</v>
      </c>
    </row>
    <row r="238" ht="15.75" customHeight="1">
      <c r="B238" s="112">
        <v>9.0</v>
      </c>
      <c r="C238" s="78" t="s">
        <v>94</v>
      </c>
      <c r="D238" s="97" t="s">
        <v>111</v>
      </c>
      <c r="E238" s="87">
        <v>28000.0</v>
      </c>
    </row>
    <row r="239" ht="15.75" customHeight="1">
      <c r="B239" s="64"/>
      <c r="D239" s="80" t="s">
        <v>157</v>
      </c>
      <c r="E239" s="81">
        <f>SUM(E238)</f>
        <v>28000</v>
      </c>
      <c r="F239" s="82"/>
    </row>
    <row r="240" ht="15.75" customHeight="1">
      <c r="B240" s="64"/>
      <c r="E240" s="65"/>
    </row>
    <row r="241" ht="15.75" customHeight="1">
      <c r="B241" s="112" t="s">
        <v>90</v>
      </c>
      <c r="C241" s="112" t="s">
        <v>91</v>
      </c>
      <c r="D241" s="112" t="s">
        <v>92</v>
      </c>
      <c r="E241" s="113" t="s">
        <v>93</v>
      </c>
      <c r="F241" s="83" t="s">
        <v>99</v>
      </c>
    </row>
    <row r="242" ht="15.75" customHeight="1">
      <c r="B242" s="114">
        <v>9.0</v>
      </c>
      <c r="C242" s="85" t="s">
        <v>100</v>
      </c>
      <c r="D242" s="89" t="s">
        <v>114</v>
      </c>
      <c r="E242" s="87">
        <v>19425.0</v>
      </c>
    </row>
    <row r="243" ht="15.75" customHeight="1">
      <c r="B243" s="88"/>
      <c r="C243" s="88"/>
      <c r="D243" s="89" t="s">
        <v>115</v>
      </c>
      <c r="E243" s="87">
        <v>285.0</v>
      </c>
    </row>
    <row r="244" ht="15.75" customHeight="1">
      <c r="B244" s="88"/>
      <c r="C244" s="88"/>
      <c r="D244" s="89" t="s">
        <v>116</v>
      </c>
      <c r="E244" s="87">
        <v>2000.0</v>
      </c>
    </row>
    <row r="245" ht="15.75" customHeight="1">
      <c r="B245" s="88"/>
      <c r="C245" s="88"/>
      <c r="D245" s="89" t="s">
        <v>124</v>
      </c>
      <c r="E245" s="87">
        <v>2965.0</v>
      </c>
      <c r="F245" s="70">
        <f>E245/E231</f>
        <v>0.1186</v>
      </c>
    </row>
    <row r="246" ht="15.75" customHeight="1">
      <c r="B246" s="88"/>
      <c r="C246" s="88"/>
      <c r="D246" s="108"/>
      <c r="E246" s="100"/>
    </row>
    <row r="247" ht="15.75" customHeight="1">
      <c r="B247" s="27"/>
      <c r="C247" s="27"/>
      <c r="D247" s="97"/>
      <c r="E247" s="91"/>
    </row>
    <row r="248" ht="15.75" customHeight="1">
      <c r="B248" s="64"/>
      <c r="D248" s="80" t="s">
        <v>158</v>
      </c>
      <c r="E248" s="81">
        <f>SUM(E242:E247)</f>
        <v>24675</v>
      </c>
      <c r="F248" s="92"/>
    </row>
    <row r="249" ht="15.75" customHeight="1">
      <c r="B249" s="64"/>
      <c r="E249" s="65"/>
    </row>
    <row r="250" ht="15.75" customHeight="1">
      <c r="B250" s="112" t="s">
        <v>90</v>
      </c>
      <c r="C250" s="112" t="s">
        <v>91</v>
      </c>
      <c r="D250" s="112" t="s">
        <v>92</v>
      </c>
      <c r="E250" s="113" t="s">
        <v>93</v>
      </c>
      <c r="F250" s="83" t="s">
        <v>99</v>
      </c>
    </row>
    <row r="251" ht="15.75" customHeight="1">
      <c r="B251" s="114">
        <v>9.0</v>
      </c>
      <c r="C251" s="85" t="s">
        <v>107</v>
      </c>
      <c r="D251" s="89" t="s">
        <v>118</v>
      </c>
      <c r="E251" s="87">
        <v>60.0</v>
      </c>
    </row>
    <row r="252" ht="15.75" customHeight="1">
      <c r="B252" s="88"/>
      <c r="C252" s="88"/>
      <c r="D252" s="89" t="s">
        <v>119</v>
      </c>
      <c r="E252" s="87">
        <v>30.0</v>
      </c>
    </row>
    <row r="253" ht="15.75" customHeight="1">
      <c r="B253" s="88"/>
      <c r="C253" s="88"/>
      <c r="D253" s="86" t="s">
        <v>72</v>
      </c>
      <c r="E253" s="87">
        <v>60.0</v>
      </c>
    </row>
    <row r="254" ht="15.75" customHeight="1">
      <c r="B254" s="88"/>
      <c r="C254" s="88"/>
      <c r="D254" s="86" t="s">
        <v>73</v>
      </c>
      <c r="E254" s="87">
        <v>120.0</v>
      </c>
    </row>
    <row r="255" ht="15.75" customHeight="1">
      <c r="B255" s="88"/>
      <c r="C255" s="88"/>
      <c r="D255" s="86" t="s">
        <v>74</v>
      </c>
      <c r="E255" s="87">
        <v>95.0</v>
      </c>
    </row>
    <row r="256" ht="15.75" customHeight="1">
      <c r="B256" s="27"/>
      <c r="C256" s="27"/>
      <c r="D256" s="121" t="s">
        <v>75</v>
      </c>
      <c r="E256" s="102">
        <v>500.0</v>
      </c>
    </row>
    <row r="257" ht="15.75" customHeight="1">
      <c r="B257" s="64"/>
      <c r="D257" s="80" t="s">
        <v>159</v>
      </c>
      <c r="E257" s="81">
        <f>SUM(E251:E256)</f>
        <v>865</v>
      </c>
      <c r="F257" s="92"/>
    </row>
    <row r="258" ht="15.75" customHeight="1">
      <c r="B258" s="64"/>
      <c r="E258" s="65"/>
    </row>
    <row r="259" ht="13.5" customHeight="1">
      <c r="B259" s="64"/>
      <c r="C259" s="114" t="s">
        <v>160</v>
      </c>
      <c r="D259" s="115" t="s">
        <v>111</v>
      </c>
      <c r="E259" s="81">
        <f>E239</f>
        <v>28000</v>
      </c>
    </row>
    <row r="260" ht="15.75" customHeight="1">
      <c r="B260" s="64"/>
      <c r="C260" s="88"/>
      <c r="D260" s="115" t="s">
        <v>100</v>
      </c>
      <c r="E260" s="81">
        <f>E248</f>
        <v>24675</v>
      </c>
    </row>
    <row r="261" ht="15.75" customHeight="1">
      <c r="B261" s="64"/>
      <c r="C261" s="27"/>
      <c r="D261" s="115" t="s">
        <v>107</v>
      </c>
      <c r="E261" s="81">
        <f>E257</f>
        <v>865</v>
      </c>
    </row>
    <row r="262" ht="15.75" customHeight="1">
      <c r="B262" s="64"/>
      <c r="E262" s="65"/>
    </row>
    <row r="263" ht="15.75" customHeight="1">
      <c r="B263" s="116" t="s">
        <v>161</v>
      </c>
      <c r="C263" s="74"/>
      <c r="D263" s="74"/>
      <c r="E263" s="75"/>
    </row>
    <row r="264" ht="15.75" customHeight="1">
      <c r="B264" s="64"/>
      <c r="C264" s="111"/>
      <c r="D264" s="111"/>
      <c r="E264" s="65"/>
    </row>
    <row r="265" ht="15.75" customHeight="1">
      <c r="B265" s="117" t="s">
        <v>90</v>
      </c>
      <c r="C265" s="117" t="s">
        <v>91</v>
      </c>
      <c r="D265" s="117" t="s">
        <v>92</v>
      </c>
      <c r="E265" s="118" t="s">
        <v>93</v>
      </c>
    </row>
    <row r="266" ht="15.75" customHeight="1">
      <c r="B266" s="117">
        <v>10.0</v>
      </c>
      <c r="C266" s="78" t="s">
        <v>94</v>
      </c>
      <c r="D266" s="97" t="s">
        <v>111</v>
      </c>
      <c r="E266" s="87">
        <v>30000.0</v>
      </c>
    </row>
    <row r="267" ht="15.75" customHeight="1">
      <c r="B267" s="64"/>
      <c r="D267" s="80" t="s">
        <v>162</v>
      </c>
      <c r="E267" s="81">
        <f>SUM(E266)</f>
        <v>30000</v>
      </c>
      <c r="F267" s="82"/>
    </row>
    <row r="268" ht="15.75" customHeight="1">
      <c r="B268" s="64"/>
      <c r="E268" s="65"/>
    </row>
    <row r="269" ht="15.75" customHeight="1">
      <c r="B269" s="117" t="s">
        <v>90</v>
      </c>
      <c r="C269" s="117" t="s">
        <v>91</v>
      </c>
      <c r="D269" s="117" t="s">
        <v>92</v>
      </c>
      <c r="E269" s="118" t="s">
        <v>93</v>
      </c>
      <c r="F269" s="83" t="s">
        <v>99</v>
      </c>
    </row>
    <row r="270" ht="15.75" customHeight="1">
      <c r="B270" s="119">
        <v>10.0</v>
      </c>
      <c r="C270" s="85" t="s">
        <v>100</v>
      </c>
      <c r="D270" s="89" t="s">
        <v>114</v>
      </c>
      <c r="E270" s="87">
        <v>22777.0</v>
      </c>
    </row>
    <row r="271" ht="15.75" customHeight="1">
      <c r="B271" s="88"/>
      <c r="C271" s="88"/>
      <c r="D271" s="89" t="s">
        <v>115</v>
      </c>
      <c r="E271" s="87">
        <v>310.0</v>
      </c>
    </row>
    <row r="272" ht="15.75" customHeight="1">
      <c r="B272" s="88"/>
      <c r="C272" s="88"/>
      <c r="D272" s="89" t="s">
        <v>116</v>
      </c>
      <c r="E272" s="87">
        <v>2000.0</v>
      </c>
    </row>
    <row r="273" ht="15.75" customHeight="1">
      <c r="B273" s="88"/>
      <c r="C273" s="88"/>
      <c r="D273" s="89" t="s">
        <v>124</v>
      </c>
      <c r="E273" s="87">
        <v>3005.0</v>
      </c>
      <c r="F273" s="70">
        <f>E273/E259</f>
        <v>0.1073214286</v>
      </c>
    </row>
    <row r="274" ht="15.75" customHeight="1">
      <c r="B274" s="88"/>
      <c r="C274" s="88"/>
      <c r="D274" s="108"/>
      <c r="E274" s="100"/>
    </row>
    <row r="275" ht="15.75" customHeight="1">
      <c r="B275" s="27"/>
      <c r="C275" s="27"/>
      <c r="D275" s="97"/>
      <c r="E275" s="91"/>
    </row>
    <row r="276" ht="15.75" customHeight="1">
      <c r="B276" s="64"/>
      <c r="D276" s="80" t="s">
        <v>163</v>
      </c>
      <c r="E276" s="81">
        <f>SUM(E270:E275)</f>
        <v>28092</v>
      </c>
      <c r="F276" s="92"/>
    </row>
    <row r="277" ht="15.75" customHeight="1">
      <c r="B277" s="64"/>
      <c r="E277" s="65"/>
    </row>
    <row r="278" ht="15.75" customHeight="1">
      <c r="B278" s="117" t="s">
        <v>90</v>
      </c>
      <c r="C278" s="117" t="s">
        <v>91</v>
      </c>
      <c r="D278" s="117" t="s">
        <v>92</v>
      </c>
      <c r="E278" s="118" t="s">
        <v>93</v>
      </c>
      <c r="F278" s="83" t="s">
        <v>99</v>
      </c>
    </row>
    <row r="279" ht="15.75" customHeight="1">
      <c r="B279" s="119">
        <v>10.0</v>
      </c>
      <c r="C279" s="85" t="s">
        <v>107</v>
      </c>
      <c r="D279" s="89" t="s">
        <v>118</v>
      </c>
      <c r="E279" s="87">
        <v>60.0</v>
      </c>
    </row>
    <row r="280" ht="15.75" customHeight="1">
      <c r="B280" s="88"/>
      <c r="C280" s="88"/>
      <c r="D280" s="89" t="s">
        <v>119</v>
      </c>
      <c r="E280" s="87">
        <v>30.0</v>
      </c>
    </row>
    <row r="281" ht="15.75" customHeight="1">
      <c r="B281" s="88"/>
      <c r="C281" s="88"/>
      <c r="D281" s="126" t="s">
        <v>25</v>
      </c>
      <c r="E281" s="100">
        <f>E279+E280</f>
        <v>90</v>
      </c>
    </row>
    <row r="282" ht="15.75" customHeight="1">
      <c r="B282" s="88"/>
      <c r="C282" s="88"/>
      <c r="D282" s="108"/>
      <c r="E282" s="100"/>
    </row>
    <row r="283" ht="15.75" customHeight="1">
      <c r="B283" s="88"/>
      <c r="C283" s="88"/>
      <c r="D283" s="108"/>
      <c r="E283" s="100"/>
    </row>
    <row r="284" ht="15.75" customHeight="1">
      <c r="B284" s="27"/>
      <c r="C284" s="27"/>
      <c r="D284" s="97"/>
      <c r="E284" s="91"/>
    </row>
    <row r="285" ht="15.75" customHeight="1">
      <c r="B285" s="64"/>
      <c r="D285" s="80" t="s">
        <v>164</v>
      </c>
      <c r="E285" s="81">
        <f>SUM(E279:E284)</f>
        <v>180</v>
      </c>
      <c r="F285" s="92"/>
    </row>
    <row r="286" ht="15.75" customHeight="1">
      <c r="B286" s="64"/>
      <c r="E286" s="65"/>
    </row>
    <row r="287" ht="14.25" customHeight="1">
      <c r="B287" s="64"/>
      <c r="C287" s="119" t="s">
        <v>165</v>
      </c>
      <c r="D287" s="122" t="s">
        <v>111</v>
      </c>
      <c r="E287" s="81">
        <f>E267</f>
        <v>30000</v>
      </c>
    </row>
    <row r="288" ht="15.75" customHeight="1">
      <c r="B288" s="64"/>
      <c r="C288" s="88"/>
      <c r="D288" s="122" t="s">
        <v>100</v>
      </c>
      <c r="E288" s="81">
        <f>E276</f>
        <v>28092</v>
      </c>
    </row>
    <row r="289" ht="15.75" customHeight="1">
      <c r="B289" s="64"/>
      <c r="C289" s="27"/>
      <c r="D289" s="122" t="s">
        <v>107</v>
      </c>
      <c r="E289" s="81">
        <f>E285</f>
        <v>180</v>
      </c>
    </row>
    <row r="290" ht="15.75" customHeight="1">
      <c r="B290" s="64"/>
      <c r="E290" s="65"/>
    </row>
    <row r="291" ht="15.75" customHeight="1">
      <c r="B291" s="73" t="s">
        <v>166</v>
      </c>
      <c r="C291" s="74"/>
      <c r="D291" s="74"/>
      <c r="E291" s="75"/>
    </row>
    <row r="292" ht="15.75" customHeight="1">
      <c r="B292" s="64"/>
      <c r="E292" s="65"/>
    </row>
    <row r="293" ht="15.75" customHeight="1">
      <c r="B293" s="76" t="s">
        <v>90</v>
      </c>
      <c r="C293" s="76" t="s">
        <v>91</v>
      </c>
      <c r="D293" s="76" t="s">
        <v>92</v>
      </c>
      <c r="E293" s="77" t="s">
        <v>93</v>
      </c>
    </row>
    <row r="294" ht="15.75" customHeight="1">
      <c r="B294" s="76">
        <v>11.0</v>
      </c>
      <c r="C294" s="78" t="s">
        <v>94</v>
      </c>
      <c r="D294" s="97" t="s">
        <v>111</v>
      </c>
      <c r="E294" s="87">
        <v>33000.0</v>
      </c>
    </row>
    <row r="295" ht="15.75" customHeight="1">
      <c r="B295" s="64"/>
      <c r="D295" s="80" t="s">
        <v>167</v>
      </c>
      <c r="E295" s="81">
        <f>SUM(E294)</f>
        <v>33000</v>
      </c>
      <c r="F295" s="82"/>
    </row>
    <row r="296" ht="15.75" customHeight="1">
      <c r="B296" s="64"/>
      <c r="E296" s="65"/>
    </row>
    <row r="297" ht="32.25" customHeight="1">
      <c r="B297" s="76" t="s">
        <v>90</v>
      </c>
      <c r="C297" s="76" t="s">
        <v>91</v>
      </c>
      <c r="D297" s="76" t="s">
        <v>92</v>
      </c>
      <c r="E297" s="77" t="s">
        <v>93</v>
      </c>
      <c r="F297" s="83" t="s">
        <v>99</v>
      </c>
    </row>
    <row r="298" ht="15.75" customHeight="1">
      <c r="B298" s="84">
        <v>11.0</v>
      </c>
      <c r="C298" s="85" t="s">
        <v>100</v>
      </c>
      <c r="D298" s="89" t="s">
        <v>114</v>
      </c>
      <c r="E298" s="87">
        <v>24565.0</v>
      </c>
    </row>
    <row r="299" ht="15.75" customHeight="1">
      <c r="B299" s="88"/>
      <c r="C299" s="88"/>
      <c r="D299" s="89" t="s">
        <v>115</v>
      </c>
      <c r="E299" s="87">
        <v>325.0</v>
      </c>
    </row>
    <row r="300" ht="15.75" customHeight="1">
      <c r="B300" s="88"/>
      <c r="C300" s="88"/>
      <c r="D300" s="89" t="s">
        <v>116</v>
      </c>
      <c r="E300" s="87">
        <v>2000.0</v>
      </c>
    </row>
    <row r="301" ht="15.75" customHeight="1">
      <c r="B301" s="88"/>
      <c r="C301" s="88"/>
      <c r="D301" s="89" t="s">
        <v>124</v>
      </c>
      <c r="E301" s="87">
        <v>2300.0</v>
      </c>
      <c r="F301" s="70">
        <f>E301/E287</f>
        <v>0.07666666667</v>
      </c>
    </row>
    <row r="302" ht="15.75" customHeight="1">
      <c r="B302" s="88"/>
      <c r="C302" s="88"/>
      <c r="D302" s="108"/>
      <c r="E302" s="100"/>
    </row>
    <row r="303" ht="15.75" customHeight="1">
      <c r="B303" s="27"/>
      <c r="C303" s="27"/>
      <c r="D303" s="97"/>
      <c r="E303" s="97"/>
    </row>
    <row r="304" ht="15.75" customHeight="1">
      <c r="B304" s="64"/>
      <c r="D304" s="80" t="s">
        <v>168</v>
      </c>
      <c r="E304" s="81">
        <f>SUM(E298:E303)</f>
        <v>29190</v>
      </c>
      <c r="F304" s="92"/>
    </row>
    <row r="305" ht="15.75" customHeight="1">
      <c r="B305" s="64"/>
      <c r="E305" s="65"/>
    </row>
    <row r="306" ht="31.5" customHeight="1">
      <c r="B306" s="76" t="s">
        <v>90</v>
      </c>
      <c r="C306" s="76" t="s">
        <v>91</v>
      </c>
      <c r="D306" s="76" t="s">
        <v>92</v>
      </c>
      <c r="E306" s="77" t="s">
        <v>93</v>
      </c>
      <c r="F306" s="83" t="s">
        <v>99</v>
      </c>
    </row>
    <row r="307" ht="15.75" customHeight="1">
      <c r="B307" s="84">
        <v>11.0</v>
      </c>
      <c r="C307" s="85" t="s">
        <v>107</v>
      </c>
      <c r="D307" s="89" t="s">
        <v>118</v>
      </c>
      <c r="E307" s="87">
        <v>60.0</v>
      </c>
    </row>
    <row r="308" ht="15.75" customHeight="1">
      <c r="B308" s="88"/>
      <c r="C308" s="88"/>
      <c r="D308" s="89" t="s">
        <v>119</v>
      </c>
      <c r="E308" s="87">
        <v>30.0</v>
      </c>
    </row>
    <row r="309" ht="15.75" customHeight="1">
      <c r="B309" s="88"/>
      <c r="C309" s="88"/>
      <c r="D309" s="108"/>
      <c r="E309" s="100"/>
    </row>
    <row r="310" ht="15.75" customHeight="1">
      <c r="B310" s="88"/>
      <c r="C310" s="88"/>
      <c r="D310" s="108"/>
      <c r="E310" s="100"/>
    </row>
    <row r="311" ht="15.75" customHeight="1">
      <c r="B311" s="88"/>
      <c r="C311" s="88"/>
      <c r="D311" s="108"/>
      <c r="E311" s="100"/>
    </row>
    <row r="312" ht="15.75" customHeight="1">
      <c r="B312" s="27"/>
      <c r="C312" s="27"/>
      <c r="D312" s="97"/>
      <c r="E312" s="91"/>
    </row>
    <row r="313" ht="15.75" customHeight="1">
      <c r="B313" s="64"/>
      <c r="D313" s="80" t="s">
        <v>169</v>
      </c>
      <c r="E313" s="81">
        <f>SUM(E307:E312)</f>
        <v>90</v>
      </c>
      <c r="F313" s="92"/>
    </row>
    <row r="314" ht="15.75" customHeight="1">
      <c r="B314" s="64"/>
      <c r="E314" s="65"/>
    </row>
    <row r="315" ht="13.5" customHeight="1">
      <c r="B315" s="64"/>
      <c r="C315" s="84" t="s">
        <v>170</v>
      </c>
      <c r="D315" s="93" t="s">
        <v>111</v>
      </c>
      <c r="E315" s="81">
        <f>E295</f>
        <v>33000</v>
      </c>
    </row>
    <row r="316" ht="15.75" customHeight="1">
      <c r="B316" s="64"/>
      <c r="C316" s="88"/>
      <c r="D316" s="93" t="s">
        <v>100</v>
      </c>
      <c r="E316" s="81">
        <f>E304</f>
        <v>29190</v>
      </c>
    </row>
    <row r="317" ht="15.75" customHeight="1">
      <c r="B317" s="64"/>
      <c r="C317" s="27"/>
      <c r="D317" s="93" t="s">
        <v>107</v>
      </c>
      <c r="E317" s="81">
        <f>E313</f>
        <v>90</v>
      </c>
    </row>
    <row r="318" ht="15.75" customHeight="1">
      <c r="B318" s="64"/>
      <c r="E318" s="65"/>
    </row>
    <row r="319" ht="15.75" customHeight="1">
      <c r="B319" s="64"/>
      <c r="E319" s="65"/>
    </row>
    <row r="320" ht="15.75" customHeight="1">
      <c r="B320" s="94" t="s">
        <v>171</v>
      </c>
      <c r="C320" s="74"/>
      <c r="D320" s="74"/>
      <c r="E320" s="75"/>
    </row>
    <row r="321" ht="15.75" customHeight="1">
      <c r="B321" s="64"/>
      <c r="C321" s="111"/>
      <c r="D321" s="111"/>
      <c r="E321" s="65"/>
    </row>
    <row r="322" ht="15.75" customHeight="1">
      <c r="B322" s="95" t="s">
        <v>90</v>
      </c>
      <c r="C322" s="95" t="s">
        <v>91</v>
      </c>
      <c r="D322" s="95" t="s">
        <v>92</v>
      </c>
      <c r="E322" s="96" t="s">
        <v>93</v>
      </c>
      <c r="F322" s="83"/>
    </row>
    <row r="323" ht="15.75" customHeight="1">
      <c r="B323" s="95">
        <v>12.0</v>
      </c>
      <c r="C323" s="78" t="s">
        <v>94</v>
      </c>
      <c r="D323" s="97" t="s">
        <v>111</v>
      </c>
      <c r="E323" s="87">
        <v>35000.0</v>
      </c>
    </row>
    <row r="324" ht="15.75" customHeight="1">
      <c r="B324" s="64"/>
      <c r="D324" s="80" t="s">
        <v>172</v>
      </c>
      <c r="E324" s="81">
        <f>SUM(E323)</f>
        <v>35000</v>
      </c>
      <c r="F324" s="82"/>
    </row>
    <row r="325" ht="15.75" customHeight="1">
      <c r="B325" s="64"/>
      <c r="E325" s="65"/>
    </row>
    <row r="326" ht="15.75" customHeight="1">
      <c r="B326" s="95" t="s">
        <v>90</v>
      </c>
      <c r="C326" s="95" t="s">
        <v>91</v>
      </c>
      <c r="D326" s="95" t="s">
        <v>92</v>
      </c>
      <c r="E326" s="96" t="s">
        <v>93</v>
      </c>
      <c r="F326" s="83" t="s">
        <v>99</v>
      </c>
    </row>
    <row r="327" ht="15.75" customHeight="1">
      <c r="B327" s="98">
        <v>12.0</v>
      </c>
      <c r="C327" s="85" t="s">
        <v>100</v>
      </c>
      <c r="D327" s="89" t="s">
        <v>114</v>
      </c>
      <c r="E327" s="87">
        <v>28659.0</v>
      </c>
    </row>
    <row r="328" ht="15.75" customHeight="1">
      <c r="B328" s="88"/>
      <c r="C328" s="88"/>
      <c r="D328" s="89" t="s">
        <v>115</v>
      </c>
      <c r="E328" s="87">
        <v>350.0</v>
      </c>
    </row>
    <row r="329" ht="15.75" customHeight="1">
      <c r="B329" s="88"/>
      <c r="C329" s="88"/>
      <c r="D329" s="89" t="s">
        <v>116</v>
      </c>
      <c r="E329" s="87">
        <v>200.0</v>
      </c>
    </row>
    <row r="330" ht="15.75" customHeight="1">
      <c r="B330" s="88"/>
      <c r="C330" s="88"/>
      <c r="D330" s="89" t="s">
        <v>124</v>
      </c>
      <c r="E330" s="87">
        <v>2675.0</v>
      </c>
      <c r="F330" s="125">
        <v>0.18</v>
      </c>
    </row>
    <row r="331" ht="15.75" customHeight="1">
      <c r="B331" s="88"/>
      <c r="C331" s="88"/>
      <c r="D331" s="108"/>
      <c r="E331" s="100"/>
    </row>
    <row r="332" ht="15.75" customHeight="1">
      <c r="B332" s="27"/>
      <c r="C332" s="27"/>
      <c r="D332" s="97"/>
      <c r="E332" s="91"/>
    </row>
    <row r="333" ht="15.75" customHeight="1">
      <c r="B333" s="64"/>
      <c r="D333" s="80" t="s">
        <v>173</v>
      </c>
      <c r="E333" s="81">
        <f>SUM(E327:E332)</f>
        <v>31884</v>
      </c>
      <c r="F333" s="92"/>
    </row>
    <row r="334" ht="15.75" customHeight="1">
      <c r="B334" s="64"/>
      <c r="E334" s="65"/>
    </row>
    <row r="335" ht="15.75" customHeight="1">
      <c r="B335" s="95" t="s">
        <v>90</v>
      </c>
      <c r="C335" s="95" t="s">
        <v>91</v>
      </c>
      <c r="D335" s="95" t="s">
        <v>92</v>
      </c>
      <c r="E335" s="96" t="s">
        <v>93</v>
      </c>
      <c r="F335" s="83" t="s">
        <v>99</v>
      </c>
    </row>
    <row r="336" ht="15.75" customHeight="1">
      <c r="B336" s="98">
        <v>12.0</v>
      </c>
      <c r="C336" s="85" t="s">
        <v>107</v>
      </c>
      <c r="D336" s="89" t="s">
        <v>118</v>
      </c>
      <c r="E336" s="87">
        <v>60.0</v>
      </c>
    </row>
    <row r="337" ht="15.75" customHeight="1">
      <c r="B337" s="88"/>
      <c r="C337" s="88"/>
      <c r="D337" s="89" t="s">
        <v>119</v>
      </c>
      <c r="E337" s="87">
        <v>30.0</v>
      </c>
    </row>
    <row r="338" ht="15.75" customHeight="1">
      <c r="B338" s="88"/>
      <c r="C338" s="88"/>
      <c r="D338" s="89" t="s">
        <v>174</v>
      </c>
      <c r="E338" s="87">
        <v>500.0</v>
      </c>
    </row>
    <row r="339" ht="15.75" customHeight="1">
      <c r="B339" s="88"/>
      <c r="C339" s="88"/>
      <c r="D339" s="89"/>
      <c r="E339" s="100"/>
    </row>
    <row r="340" ht="15.75" customHeight="1">
      <c r="B340" s="88"/>
      <c r="C340" s="88"/>
      <c r="D340" s="89"/>
      <c r="E340" s="100"/>
    </row>
    <row r="341" ht="15.75" customHeight="1">
      <c r="B341" s="27"/>
      <c r="C341" s="27"/>
      <c r="D341" s="90"/>
      <c r="E341" s="91"/>
    </row>
    <row r="342" ht="15.75" customHeight="1">
      <c r="B342" s="64"/>
      <c r="D342" s="80" t="s">
        <v>175</v>
      </c>
      <c r="E342" s="81">
        <f>SUM(E336:E341)</f>
        <v>590</v>
      </c>
      <c r="F342" s="92"/>
    </row>
    <row r="343" ht="15.75" customHeight="1">
      <c r="B343" s="64"/>
      <c r="E343" s="65"/>
    </row>
    <row r="344" ht="15.0" customHeight="1">
      <c r="B344" s="64"/>
      <c r="C344" s="98" t="s">
        <v>176</v>
      </c>
      <c r="D344" s="103" t="s">
        <v>111</v>
      </c>
      <c r="E344" s="81">
        <f>E324</f>
        <v>35000</v>
      </c>
    </row>
    <row r="345" ht="15.75" customHeight="1">
      <c r="B345" s="64"/>
      <c r="C345" s="88"/>
      <c r="D345" s="103" t="s">
        <v>100</v>
      </c>
      <c r="E345" s="81">
        <f>E333</f>
        <v>31884</v>
      </c>
    </row>
    <row r="346" ht="15.75" customHeight="1">
      <c r="B346" s="64"/>
      <c r="C346" s="27"/>
      <c r="D346" s="103" t="s">
        <v>107</v>
      </c>
      <c r="E346" s="81">
        <f>E342</f>
        <v>590</v>
      </c>
    </row>
    <row r="347" ht="15.75" customHeight="1">
      <c r="B347" s="64"/>
      <c r="E347" s="65"/>
    </row>
    <row r="348" ht="15.75" customHeight="1">
      <c r="B348" s="64"/>
      <c r="E348" s="65"/>
    </row>
    <row r="349" ht="15.75" customHeight="1">
      <c r="B349" s="64"/>
      <c r="E349" s="65"/>
    </row>
    <row r="350" ht="15.75" customHeight="1">
      <c r="B350" s="64"/>
      <c r="E350" s="65"/>
    </row>
    <row r="351" ht="15.75" customHeight="1">
      <c r="B351" s="64"/>
      <c r="E351" s="65"/>
    </row>
    <row r="352" ht="15.75" customHeight="1">
      <c r="B352" s="64"/>
      <c r="E352" s="65"/>
    </row>
    <row r="353" ht="15.75" customHeight="1">
      <c r="B353" s="64"/>
      <c r="E353" s="65"/>
    </row>
    <row r="354" ht="15.75" customHeight="1">
      <c r="B354" s="64"/>
      <c r="E354" s="65"/>
    </row>
    <row r="355" ht="15.75" customHeight="1">
      <c r="B355" s="64"/>
      <c r="E355" s="65"/>
    </row>
    <row r="356" ht="15.75" customHeight="1">
      <c r="B356" s="64"/>
      <c r="E356" s="65"/>
    </row>
    <row r="357" ht="15.75" customHeight="1">
      <c r="B357" s="64"/>
      <c r="E357" s="65"/>
    </row>
    <row r="358" ht="15.75" customHeight="1">
      <c r="B358" s="64"/>
      <c r="E358" s="65"/>
    </row>
    <row r="359" ht="15.75" customHeight="1">
      <c r="B359" s="64"/>
      <c r="E359" s="65"/>
    </row>
    <row r="360" ht="15.75" customHeight="1">
      <c r="B360" s="64"/>
      <c r="E360" s="65"/>
    </row>
    <row r="361" ht="15.75" customHeight="1">
      <c r="B361" s="64"/>
      <c r="E361" s="65"/>
    </row>
    <row r="362" ht="15.75" customHeight="1">
      <c r="B362" s="64"/>
      <c r="E362" s="65"/>
    </row>
    <row r="363" ht="15.75" customHeight="1">
      <c r="B363" s="64"/>
      <c r="E363" s="65"/>
    </row>
    <row r="364" ht="15.75" customHeight="1">
      <c r="B364" s="64"/>
      <c r="E364" s="65"/>
    </row>
    <row r="365" ht="15.75" customHeight="1">
      <c r="B365" s="64"/>
      <c r="E365" s="65"/>
    </row>
    <row r="366" ht="15.75" customHeight="1">
      <c r="B366" s="64"/>
      <c r="E366" s="65"/>
    </row>
    <row r="367" ht="15.75" customHeight="1">
      <c r="B367" s="64"/>
      <c r="E367" s="65"/>
    </row>
    <row r="368" ht="15.75" customHeight="1">
      <c r="B368" s="64"/>
      <c r="E368" s="65"/>
    </row>
    <row r="369" ht="15.75" customHeight="1">
      <c r="B369" s="64"/>
      <c r="E369" s="65"/>
    </row>
    <row r="370" ht="15.75" customHeight="1">
      <c r="B370" s="64"/>
      <c r="E370" s="65"/>
    </row>
    <row r="371" ht="15.75" customHeight="1">
      <c r="B371" s="64"/>
      <c r="E371" s="65"/>
    </row>
    <row r="372" ht="15.75" customHeight="1">
      <c r="B372" s="64"/>
      <c r="E372" s="65"/>
    </row>
    <row r="373" ht="15.75" customHeight="1">
      <c r="B373" s="64"/>
      <c r="E373" s="65"/>
    </row>
    <row r="374" ht="15.75" customHeight="1">
      <c r="B374" s="64"/>
      <c r="E374" s="65"/>
    </row>
    <row r="375" ht="15.75" customHeight="1">
      <c r="B375" s="64"/>
      <c r="E375" s="65"/>
    </row>
    <row r="376" ht="15.75" customHeight="1">
      <c r="B376" s="64"/>
      <c r="E376" s="65"/>
    </row>
    <row r="377" ht="15.75" customHeight="1">
      <c r="B377" s="64"/>
      <c r="E377" s="65"/>
    </row>
    <row r="378" ht="15.75" customHeight="1">
      <c r="B378" s="64"/>
      <c r="E378" s="65"/>
    </row>
    <row r="379" ht="15.75" customHeight="1">
      <c r="B379" s="64"/>
      <c r="E379" s="65"/>
    </row>
    <row r="380" ht="15.75" customHeight="1">
      <c r="B380" s="64"/>
      <c r="E380" s="65"/>
    </row>
    <row r="381" ht="15.75" customHeight="1">
      <c r="B381" s="64"/>
      <c r="E381" s="65"/>
    </row>
    <row r="382" ht="15.75" customHeight="1">
      <c r="B382" s="64"/>
      <c r="E382" s="65"/>
    </row>
    <row r="383" ht="15.75" customHeight="1">
      <c r="B383" s="64"/>
      <c r="E383" s="65"/>
    </row>
    <row r="384" ht="15.75" customHeight="1">
      <c r="B384" s="64"/>
      <c r="E384" s="65"/>
    </row>
    <row r="385" ht="15.75" customHeight="1">
      <c r="B385" s="64"/>
      <c r="E385" s="65"/>
    </row>
    <row r="386" ht="15.75" customHeight="1">
      <c r="B386" s="64"/>
      <c r="E386" s="65"/>
    </row>
    <row r="387" ht="15.75" customHeight="1">
      <c r="B387" s="64"/>
      <c r="E387" s="65"/>
    </row>
    <row r="388" ht="15.75" customHeight="1">
      <c r="B388" s="64"/>
      <c r="E388" s="65"/>
    </row>
    <row r="389" ht="15.75" customHeight="1">
      <c r="B389" s="64"/>
      <c r="E389" s="65"/>
    </row>
    <row r="390" ht="15.75" customHeight="1">
      <c r="B390" s="64"/>
      <c r="E390" s="65"/>
    </row>
    <row r="391" ht="15.75" customHeight="1">
      <c r="B391" s="64"/>
      <c r="E391" s="65"/>
    </row>
    <row r="392" ht="15.75" customHeight="1">
      <c r="B392" s="64"/>
      <c r="E392" s="65"/>
    </row>
    <row r="393" ht="15.75" customHeight="1">
      <c r="B393" s="64"/>
      <c r="E393" s="65"/>
    </row>
    <row r="394" ht="15.75" customHeight="1">
      <c r="B394" s="64"/>
      <c r="E394" s="65"/>
    </row>
    <row r="395" ht="15.75" customHeight="1">
      <c r="B395" s="64"/>
      <c r="E395" s="65"/>
    </row>
    <row r="396" ht="15.75" customHeight="1">
      <c r="B396" s="64"/>
      <c r="E396" s="65"/>
    </row>
    <row r="397" ht="15.75" customHeight="1">
      <c r="B397" s="64"/>
      <c r="E397" s="65"/>
    </row>
    <row r="398" ht="15.75" customHeight="1">
      <c r="B398" s="64"/>
      <c r="E398" s="65"/>
    </row>
    <row r="399" ht="15.75" customHeight="1">
      <c r="B399" s="64"/>
      <c r="E399" s="65"/>
    </row>
    <row r="400" ht="15.75" customHeight="1">
      <c r="B400" s="64"/>
      <c r="E400" s="65"/>
    </row>
    <row r="401" ht="15.75" customHeight="1">
      <c r="B401" s="64"/>
      <c r="E401" s="65"/>
    </row>
    <row r="402" ht="15.75" customHeight="1">
      <c r="B402" s="64"/>
      <c r="E402" s="65"/>
    </row>
    <row r="403" ht="15.75" customHeight="1">
      <c r="B403" s="64"/>
      <c r="E403" s="65"/>
    </row>
    <row r="404" ht="15.75" customHeight="1">
      <c r="B404" s="64"/>
      <c r="E404" s="65"/>
    </row>
    <row r="405" ht="15.75" customHeight="1">
      <c r="B405" s="64"/>
      <c r="E405" s="65"/>
    </row>
    <row r="406" ht="15.75" customHeight="1">
      <c r="B406" s="64"/>
      <c r="E406" s="65"/>
    </row>
    <row r="407" ht="15.75" customHeight="1">
      <c r="B407" s="64"/>
      <c r="E407" s="65"/>
    </row>
    <row r="408" ht="15.75" customHeight="1">
      <c r="B408" s="64"/>
      <c r="E408" s="65"/>
    </row>
    <row r="409" ht="15.75" customHeight="1">
      <c r="B409" s="64"/>
      <c r="E409" s="65"/>
    </row>
    <row r="410" ht="15.75" customHeight="1">
      <c r="B410" s="64"/>
      <c r="E410" s="65"/>
    </row>
    <row r="411" ht="15.75" customHeight="1">
      <c r="B411" s="64"/>
      <c r="E411" s="65"/>
    </row>
    <row r="412" ht="15.75" customHeight="1">
      <c r="B412" s="64"/>
      <c r="E412" s="65"/>
    </row>
    <row r="413" ht="15.75" customHeight="1">
      <c r="B413" s="64"/>
      <c r="E413" s="65"/>
    </row>
    <row r="414" ht="15.75" customHeight="1">
      <c r="B414" s="64"/>
      <c r="E414" s="65"/>
    </row>
    <row r="415" ht="15.75" customHeight="1">
      <c r="B415" s="64"/>
      <c r="E415" s="65"/>
    </row>
    <row r="416" ht="15.75" customHeight="1">
      <c r="B416" s="64"/>
      <c r="E416" s="65"/>
    </row>
    <row r="417" ht="15.75" customHeight="1">
      <c r="B417" s="64"/>
      <c r="E417" s="65"/>
    </row>
    <row r="418" ht="15.75" customHeight="1">
      <c r="B418" s="64"/>
      <c r="E418" s="65"/>
    </row>
    <row r="419" ht="15.75" customHeight="1">
      <c r="B419" s="64"/>
      <c r="E419" s="65"/>
    </row>
    <row r="420" ht="15.75" customHeight="1">
      <c r="B420" s="64"/>
      <c r="E420" s="65"/>
    </row>
    <row r="421" ht="15.75" customHeight="1">
      <c r="B421" s="64"/>
      <c r="E421" s="65"/>
    </row>
    <row r="422" ht="15.75" customHeight="1">
      <c r="B422" s="64"/>
      <c r="E422" s="65"/>
    </row>
    <row r="423" ht="15.75" customHeight="1">
      <c r="B423" s="64"/>
      <c r="E423" s="65"/>
    </row>
    <row r="424" ht="15.75" customHeight="1">
      <c r="B424" s="64"/>
      <c r="E424" s="65"/>
    </row>
    <row r="425" ht="15.75" customHeight="1">
      <c r="B425" s="64"/>
      <c r="E425" s="65"/>
    </row>
    <row r="426" ht="15.75" customHeight="1">
      <c r="B426" s="64"/>
      <c r="E426" s="65"/>
    </row>
    <row r="427" ht="15.75" customHeight="1">
      <c r="B427" s="64"/>
      <c r="E427" s="65"/>
    </row>
    <row r="428" ht="15.75" customHeight="1">
      <c r="B428" s="64"/>
      <c r="E428" s="65"/>
    </row>
    <row r="429" ht="15.75" customHeight="1">
      <c r="B429" s="64"/>
      <c r="E429" s="65"/>
    </row>
    <row r="430" ht="15.75" customHeight="1">
      <c r="B430" s="64"/>
      <c r="E430" s="65"/>
    </row>
    <row r="431" ht="15.75" customHeight="1">
      <c r="B431" s="64"/>
      <c r="E431" s="65"/>
    </row>
    <row r="432" ht="15.75" customHeight="1">
      <c r="B432" s="64"/>
      <c r="E432" s="65"/>
    </row>
    <row r="433" ht="15.75" customHeight="1">
      <c r="B433" s="64"/>
      <c r="E433" s="65"/>
    </row>
    <row r="434" ht="15.75" customHeight="1">
      <c r="B434" s="64"/>
      <c r="E434" s="65"/>
    </row>
    <row r="435" ht="15.75" customHeight="1">
      <c r="B435" s="64"/>
      <c r="E435" s="65"/>
    </row>
    <row r="436" ht="15.75" customHeight="1">
      <c r="B436" s="64"/>
      <c r="E436" s="65"/>
    </row>
    <row r="437" ht="15.75" customHeight="1">
      <c r="B437" s="64"/>
      <c r="E437" s="65"/>
    </row>
    <row r="438" ht="15.75" customHeight="1">
      <c r="B438" s="64"/>
      <c r="E438" s="65"/>
    </row>
    <row r="439" ht="15.75" customHeight="1">
      <c r="B439" s="64"/>
      <c r="E439" s="65"/>
    </row>
    <row r="440" ht="15.75" customHeight="1">
      <c r="B440" s="64"/>
      <c r="E440" s="65"/>
    </row>
    <row r="441" ht="15.75" customHeight="1">
      <c r="B441" s="64"/>
      <c r="E441" s="65"/>
    </row>
    <row r="442" ht="15.75" customHeight="1">
      <c r="B442" s="64"/>
      <c r="E442" s="65"/>
    </row>
    <row r="443" ht="15.75" customHeight="1">
      <c r="B443" s="64"/>
      <c r="E443" s="65"/>
    </row>
    <row r="444" ht="15.75" customHeight="1">
      <c r="B444" s="64"/>
      <c r="E444" s="65"/>
    </row>
    <row r="445" ht="15.75" customHeight="1">
      <c r="B445" s="64"/>
      <c r="E445" s="65"/>
    </row>
    <row r="446" ht="15.75" customHeight="1">
      <c r="B446" s="64"/>
      <c r="E446" s="65"/>
    </row>
    <row r="447" ht="15.75" customHeight="1">
      <c r="B447" s="64"/>
      <c r="E447" s="65"/>
    </row>
    <row r="448" ht="15.75" customHeight="1">
      <c r="B448" s="64"/>
      <c r="E448" s="65"/>
    </row>
    <row r="449" ht="15.75" customHeight="1">
      <c r="B449" s="64"/>
      <c r="E449" s="65"/>
    </row>
    <row r="450" ht="15.75" customHeight="1">
      <c r="B450" s="64"/>
      <c r="E450" s="65"/>
    </row>
    <row r="451" ht="15.75" customHeight="1">
      <c r="B451" s="64"/>
      <c r="E451" s="65"/>
    </row>
    <row r="452" ht="15.75" customHeight="1">
      <c r="B452" s="64"/>
      <c r="E452" s="65"/>
    </row>
    <row r="453" ht="15.75" customHeight="1">
      <c r="B453" s="64"/>
      <c r="E453" s="65"/>
    </row>
    <row r="454" ht="15.75" customHeight="1">
      <c r="B454" s="64"/>
      <c r="E454" s="65"/>
    </row>
    <row r="455" ht="15.75" customHeight="1">
      <c r="B455" s="64"/>
      <c r="E455" s="65"/>
    </row>
    <row r="456" ht="15.75" customHeight="1">
      <c r="B456" s="64"/>
      <c r="E456" s="65"/>
    </row>
    <row r="457" ht="15.75" customHeight="1">
      <c r="B457" s="64"/>
      <c r="E457" s="65"/>
    </row>
    <row r="458" ht="15.75" customHeight="1">
      <c r="B458" s="64"/>
      <c r="E458" s="65"/>
    </row>
    <row r="459" ht="15.75" customHeight="1">
      <c r="B459" s="64"/>
      <c r="E459" s="65"/>
    </row>
    <row r="460" ht="15.75" customHeight="1">
      <c r="B460" s="64"/>
      <c r="E460" s="65"/>
    </row>
    <row r="461" ht="15.75" customHeight="1">
      <c r="B461" s="64"/>
      <c r="E461" s="65"/>
    </row>
    <row r="462" ht="15.75" customHeight="1">
      <c r="B462" s="64"/>
      <c r="E462" s="65"/>
    </row>
    <row r="463" ht="15.75" customHeight="1">
      <c r="B463" s="64"/>
      <c r="E463" s="65"/>
    </row>
    <row r="464" ht="15.75" customHeight="1">
      <c r="B464" s="64"/>
      <c r="E464" s="65"/>
    </row>
    <row r="465" ht="15.75" customHeight="1">
      <c r="B465" s="64"/>
      <c r="E465" s="65"/>
    </row>
    <row r="466" ht="15.75" customHeight="1">
      <c r="B466" s="64"/>
      <c r="E466" s="65"/>
    </row>
    <row r="467" ht="15.75" customHeight="1">
      <c r="B467" s="64"/>
      <c r="E467" s="65"/>
    </row>
    <row r="468" ht="15.75" customHeight="1">
      <c r="B468" s="64"/>
      <c r="E468" s="65"/>
    </row>
    <row r="469" ht="15.75" customHeight="1">
      <c r="B469" s="64"/>
      <c r="E469" s="65"/>
    </row>
    <row r="470" ht="15.75" customHeight="1">
      <c r="B470" s="64"/>
      <c r="E470" s="65"/>
    </row>
    <row r="471" ht="15.75" customHeight="1">
      <c r="B471" s="64"/>
      <c r="E471" s="65"/>
    </row>
    <row r="472" ht="15.75" customHeight="1">
      <c r="B472" s="64"/>
      <c r="E472" s="65"/>
    </row>
    <row r="473" ht="15.75" customHeight="1">
      <c r="B473" s="64"/>
      <c r="E473" s="65"/>
    </row>
    <row r="474" ht="15.75" customHeight="1">
      <c r="B474" s="64"/>
      <c r="E474" s="65"/>
    </row>
    <row r="475" ht="15.75" customHeight="1">
      <c r="B475" s="64"/>
      <c r="E475" s="65"/>
    </row>
    <row r="476" ht="15.75" customHeight="1">
      <c r="B476" s="64"/>
      <c r="E476" s="65"/>
    </row>
    <row r="477" ht="15.75" customHeight="1">
      <c r="B477" s="64"/>
      <c r="E477" s="65"/>
    </row>
    <row r="478" ht="15.75" customHeight="1">
      <c r="B478" s="64"/>
      <c r="E478" s="65"/>
    </row>
    <row r="479" ht="15.75" customHeight="1">
      <c r="B479" s="64"/>
      <c r="E479" s="65"/>
    </row>
    <row r="480" ht="15.75" customHeight="1">
      <c r="B480" s="64"/>
      <c r="E480" s="65"/>
    </row>
    <row r="481" ht="15.75" customHeight="1">
      <c r="B481" s="64"/>
      <c r="E481" s="65"/>
    </row>
    <row r="482" ht="15.75" customHeight="1">
      <c r="B482" s="64"/>
      <c r="E482" s="65"/>
    </row>
    <row r="483" ht="15.75" customHeight="1">
      <c r="B483" s="64"/>
      <c r="E483" s="65"/>
    </row>
    <row r="484" ht="15.75" customHeight="1">
      <c r="B484" s="64"/>
      <c r="E484" s="65"/>
    </row>
    <row r="485" ht="15.75" customHeight="1">
      <c r="B485" s="64"/>
      <c r="E485" s="65"/>
    </row>
    <row r="486" ht="15.75" customHeight="1">
      <c r="B486" s="64"/>
      <c r="E486" s="65"/>
    </row>
    <row r="487" ht="15.75" customHeight="1">
      <c r="B487" s="64"/>
      <c r="E487" s="65"/>
    </row>
    <row r="488" ht="15.75" customHeight="1">
      <c r="B488" s="64"/>
      <c r="E488" s="65"/>
    </row>
    <row r="489" ht="15.75" customHeight="1">
      <c r="B489" s="64"/>
      <c r="E489" s="65"/>
    </row>
    <row r="490" ht="15.75" customHeight="1">
      <c r="B490" s="64"/>
      <c r="E490" s="65"/>
    </row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2">
    <mergeCell ref="B214:B219"/>
    <mergeCell ref="C214:C219"/>
    <mergeCell ref="B223:B228"/>
    <mergeCell ref="C223:C228"/>
    <mergeCell ref="C231:C233"/>
    <mergeCell ref="B235:E235"/>
    <mergeCell ref="C242:C247"/>
    <mergeCell ref="B242:B247"/>
    <mergeCell ref="B251:B256"/>
    <mergeCell ref="C251:C256"/>
    <mergeCell ref="C259:C261"/>
    <mergeCell ref="B263:E263"/>
    <mergeCell ref="B270:B275"/>
    <mergeCell ref="C270:C275"/>
    <mergeCell ref="B7:E7"/>
    <mergeCell ref="B16:B21"/>
    <mergeCell ref="C16:C21"/>
    <mergeCell ref="B25:B30"/>
    <mergeCell ref="C25:C30"/>
    <mergeCell ref="C33:C35"/>
    <mergeCell ref="B38:E38"/>
    <mergeCell ref="B45:B50"/>
    <mergeCell ref="C45:C50"/>
    <mergeCell ref="B54:B59"/>
    <mergeCell ref="C54:C59"/>
    <mergeCell ref="C62:C64"/>
    <mergeCell ref="B66:E66"/>
    <mergeCell ref="C73:C78"/>
    <mergeCell ref="B73:B78"/>
    <mergeCell ref="B82:B87"/>
    <mergeCell ref="C82:C87"/>
    <mergeCell ref="C90:C92"/>
    <mergeCell ref="B94:E94"/>
    <mergeCell ref="B101:B106"/>
    <mergeCell ref="C101:C106"/>
    <mergeCell ref="B110:B115"/>
    <mergeCell ref="C110:C115"/>
    <mergeCell ref="C118:C120"/>
    <mergeCell ref="B122:E122"/>
    <mergeCell ref="B129:B134"/>
    <mergeCell ref="C129:C134"/>
    <mergeCell ref="B138:B143"/>
    <mergeCell ref="B150:E150"/>
    <mergeCell ref="C138:C143"/>
    <mergeCell ref="C146:C148"/>
    <mergeCell ref="B157:B162"/>
    <mergeCell ref="C157:C162"/>
    <mergeCell ref="C166:C171"/>
    <mergeCell ref="C174:C176"/>
    <mergeCell ref="B179:E179"/>
    <mergeCell ref="B166:B171"/>
    <mergeCell ref="B186:B191"/>
    <mergeCell ref="C186:C191"/>
    <mergeCell ref="B195:B200"/>
    <mergeCell ref="C195:C200"/>
    <mergeCell ref="C203:C205"/>
    <mergeCell ref="B207:E207"/>
    <mergeCell ref="C307:C312"/>
    <mergeCell ref="C315:C317"/>
    <mergeCell ref="B327:B332"/>
    <mergeCell ref="C327:C332"/>
    <mergeCell ref="B336:B341"/>
    <mergeCell ref="C336:C341"/>
    <mergeCell ref="C344:C346"/>
    <mergeCell ref="B279:B284"/>
    <mergeCell ref="C279:C284"/>
    <mergeCell ref="C287:C289"/>
    <mergeCell ref="B291:E291"/>
    <mergeCell ref="B298:B303"/>
    <mergeCell ref="C298:C303"/>
    <mergeCell ref="B307:B312"/>
    <mergeCell ref="B320:E320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16.57"/>
    <col customWidth="1" min="3" max="3" width="14.86"/>
    <col customWidth="1" min="4" max="4" width="14.57"/>
    <col customWidth="1" min="5" max="5" width="13.29"/>
    <col customWidth="1" min="6" max="6" width="13.14"/>
    <col customWidth="1" min="7" max="7" width="13.86"/>
    <col customWidth="1" min="8" max="8" width="2.0"/>
    <col customWidth="1" min="9" max="9" width="16.86"/>
    <col customWidth="1" min="10" max="10" width="4.43"/>
    <col customWidth="1" min="11" max="26" width="8.71"/>
  </cols>
  <sheetData>
    <row r="1">
      <c r="B1" s="64"/>
    </row>
    <row r="2">
      <c r="B2" s="64"/>
    </row>
    <row r="3" ht="18.0" customHeight="1">
      <c r="B3" s="64"/>
      <c r="C3" s="68" t="s">
        <v>87</v>
      </c>
    </row>
    <row r="4">
      <c r="B4" s="64"/>
    </row>
    <row r="5">
      <c r="A5" s="70"/>
      <c r="B5" s="127" t="s">
        <v>177</v>
      </c>
    </row>
    <row r="6" ht="9.75" customHeight="1">
      <c r="B6" s="64"/>
    </row>
    <row r="7" ht="30.0" customHeight="1">
      <c r="A7" s="83"/>
      <c r="B7" s="128" t="s">
        <v>90</v>
      </c>
      <c r="C7" s="128" t="s">
        <v>178</v>
      </c>
      <c r="D7" s="128" t="s">
        <v>100</v>
      </c>
      <c r="E7" s="128" t="s">
        <v>107</v>
      </c>
      <c r="F7" s="128" t="s">
        <v>179</v>
      </c>
      <c r="G7" s="128" t="s">
        <v>180</v>
      </c>
      <c r="H7" s="83"/>
      <c r="I7" s="128" t="s">
        <v>181</v>
      </c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</row>
    <row r="8">
      <c r="B8" s="128">
        <v>1.0</v>
      </c>
      <c r="C8" s="97">
        <f>'Fluxo de caixa'!E33</f>
        <v>2950</v>
      </c>
      <c r="D8" s="97">
        <f>'Fluxo de caixa'!E34</f>
        <v>8523.6</v>
      </c>
      <c r="E8" s="97">
        <f>'Fluxo de caixa'!E35</f>
        <v>775</v>
      </c>
      <c r="F8" s="97">
        <f t="shared" ref="F8:F19" si="1">C8-D8-E8</f>
        <v>-6348.6</v>
      </c>
      <c r="G8" s="97">
        <f>F8</f>
        <v>-6348.6</v>
      </c>
      <c r="H8" s="129"/>
      <c r="I8" s="97">
        <f t="shared" ref="I8:I19" si="2">D8+E8</f>
        <v>9298.6</v>
      </c>
    </row>
    <row r="9">
      <c r="B9" s="128">
        <v>2.0</v>
      </c>
      <c r="C9" s="97">
        <f>'Fluxo de caixa'!E62</f>
        <v>6000</v>
      </c>
      <c r="D9" s="97">
        <f>'Fluxo de caixa'!E63</f>
        <v>5670.8</v>
      </c>
      <c r="E9" s="97">
        <f>'Fluxo de caixa'!E64</f>
        <v>865</v>
      </c>
      <c r="F9" s="97">
        <f t="shared" si="1"/>
        <v>-535.8</v>
      </c>
      <c r="G9" s="97">
        <f t="shared" ref="G9:G19" si="3">G8+F9</f>
        <v>-6884.4</v>
      </c>
      <c r="H9" s="129"/>
      <c r="I9" s="97">
        <f t="shared" si="2"/>
        <v>6535.8</v>
      </c>
    </row>
    <row r="10">
      <c r="B10" s="128">
        <v>3.0</v>
      </c>
      <c r="C10" s="97">
        <f>'Fluxo de caixa'!E90</f>
        <v>12000</v>
      </c>
      <c r="D10" s="97">
        <f>'Fluxo de caixa'!E91</f>
        <v>9576.48</v>
      </c>
      <c r="E10" s="97">
        <f>'Fluxo de caixa'!E92</f>
        <v>865</v>
      </c>
      <c r="F10" s="97">
        <f t="shared" si="1"/>
        <v>1558.52</v>
      </c>
      <c r="G10" s="97">
        <f t="shared" si="3"/>
        <v>-5325.88</v>
      </c>
      <c r="H10" s="129"/>
      <c r="I10" s="97">
        <f t="shared" si="2"/>
        <v>10441.48</v>
      </c>
    </row>
    <row r="11">
      <c r="B11" s="128">
        <v>4.0</v>
      </c>
      <c r="C11" s="97">
        <f>'Fluxo de caixa'!E118</f>
        <v>15000</v>
      </c>
      <c r="D11" s="97">
        <f>'Fluxo de caixa'!E119</f>
        <v>12315.2</v>
      </c>
      <c r="E11" s="97">
        <f>'Fluxo de caixa'!E120</f>
        <v>865</v>
      </c>
      <c r="F11" s="97">
        <f t="shared" si="1"/>
        <v>1819.8</v>
      </c>
      <c r="G11" s="130">
        <f t="shared" si="3"/>
        <v>-3506.08</v>
      </c>
      <c r="H11" s="129"/>
      <c r="I11" s="97">
        <f t="shared" si="2"/>
        <v>13180.2</v>
      </c>
    </row>
    <row r="12">
      <c r="B12" s="128">
        <v>5.0</v>
      </c>
      <c r="C12" s="81">
        <f>'Fluxo de caixa'!E146</f>
        <v>18000</v>
      </c>
      <c r="D12" s="81">
        <f>'Fluxo de caixa'!E147</f>
        <v>14758</v>
      </c>
      <c r="E12" s="81">
        <f>'Fluxo de caixa'!E148</f>
        <v>865</v>
      </c>
      <c r="F12" s="81">
        <f t="shared" si="1"/>
        <v>2377</v>
      </c>
      <c r="G12" s="81">
        <f t="shared" si="3"/>
        <v>-1129.08</v>
      </c>
      <c r="H12" s="129"/>
      <c r="I12" s="97">
        <f t="shared" si="2"/>
        <v>15623</v>
      </c>
    </row>
    <row r="13">
      <c r="B13" s="128">
        <v>6.0</v>
      </c>
      <c r="C13" s="97">
        <f>'Fluxo de caixa'!E174</f>
        <v>20000</v>
      </c>
      <c r="D13" s="97">
        <f>'Fluxo de caixa'!E175</f>
        <v>16973</v>
      </c>
      <c r="E13" s="97">
        <f>'Fluxo de caixa'!E176</f>
        <v>865</v>
      </c>
      <c r="F13" s="97">
        <f t="shared" si="1"/>
        <v>2162</v>
      </c>
      <c r="G13" s="97">
        <f t="shared" si="3"/>
        <v>1032.92</v>
      </c>
      <c r="H13" s="129"/>
      <c r="I13" s="97">
        <f t="shared" si="2"/>
        <v>17838</v>
      </c>
    </row>
    <row r="14">
      <c r="B14" s="128">
        <v>7.0</v>
      </c>
      <c r="C14" s="97">
        <f>'Fluxo de caixa'!E203</f>
        <v>23000</v>
      </c>
      <c r="D14" s="97">
        <f>'Fluxo de caixa'!E204</f>
        <v>20630</v>
      </c>
      <c r="E14" s="97">
        <f>'Fluxo de caixa'!E205</f>
        <v>865</v>
      </c>
      <c r="F14" s="97">
        <f t="shared" si="1"/>
        <v>1505</v>
      </c>
      <c r="G14" s="97">
        <f t="shared" si="3"/>
        <v>2537.92</v>
      </c>
      <c r="H14" s="129"/>
      <c r="I14" s="97">
        <f t="shared" si="2"/>
        <v>21495</v>
      </c>
    </row>
    <row r="15">
      <c r="B15" s="128">
        <v>8.0</v>
      </c>
      <c r="C15" s="97">
        <f>'Fluxo de caixa'!E231</f>
        <v>25000</v>
      </c>
      <c r="D15" s="97">
        <f>'Fluxo de caixa'!E232</f>
        <v>22912</v>
      </c>
      <c r="E15" s="97">
        <f>'Fluxo de caixa'!E233</f>
        <v>865</v>
      </c>
      <c r="F15" s="97">
        <f t="shared" si="1"/>
        <v>1223</v>
      </c>
      <c r="G15" s="97">
        <f t="shared" si="3"/>
        <v>3760.92</v>
      </c>
      <c r="H15" s="129"/>
      <c r="I15" s="97">
        <f t="shared" si="2"/>
        <v>23777</v>
      </c>
    </row>
    <row r="16">
      <c r="B16" s="128">
        <v>9.0</v>
      </c>
      <c r="C16" s="97">
        <f>'Fluxo de caixa'!E259</f>
        <v>28000</v>
      </c>
      <c r="D16" s="97">
        <f>'Fluxo de caixa'!E260</f>
        <v>24675</v>
      </c>
      <c r="E16" s="97">
        <f>'Fluxo de caixa'!E261</f>
        <v>865</v>
      </c>
      <c r="F16" s="97">
        <f t="shared" si="1"/>
        <v>2460</v>
      </c>
      <c r="G16" s="97">
        <f t="shared" si="3"/>
        <v>6220.92</v>
      </c>
      <c r="H16" s="129"/>
      <c r="I16" s="97">
        <f t="shared" si="2"/>
        <v>25540</v>
      </c>
    </row>
    <row r="17">
      <c r="B17" s="128">
        <v>10.0</v>
      </c>
      <c r="C17" s="97">
        <f>'Fluxo de caixa'!E287</f>
        <v>30000</v>
      </c>
      <c r="D17" s="97">
        <f>'Fluxo de caixa'!E288</f>
        <v>28092</v>
      </c>
      <c r="E17" s="97">
        <f>'Fluxo de caixa'!E289</f>
        <v>180</v>
      </c>
      <c r="F17" s="97">
        <f t="shared" si="1"/>
        <v>1728</v>
      </c>
      <c r="G17" s="97">
        <f t="shared" si="3"/>
        <v>7948.92</v>
      </c>
      <c r="H17" s="129"/>
      <c r="I17" s="97">
        <f t="shared" si="2"/>
        <v>28272</v>
      </c>
    </row>
    <row r="18">
      <c r="B18" s="128">
        <v>11.0</v>
      </c>
      <c r="C18" s="97">
        <f>'Fluxo de caixa'!E315</f>
        <v>33000</v>
      </c>
      <c r="D18" s="97">
        <f>'Fluxo de caixa'!E316</f>
        <v>29190</v>
      </c>
      <c r="E18" s="97">
        <f>'Fluxo de caixa'!E317</f>
        <v>90</v>
      </c>
      <c r="F18" s="97">
        <f t="shared" si="1"/>
        <v>3720</v>
      </c>
      <c r="G18" s="97">
        <f t="shared" si="3"/>
        <v>11668.92</v>
      </c>
      <c r="H18" s="129"/>
      <c r="I18" s="97">
        <f t="shared" si="2"/>
        <v>29280</v>
      </c>
    </row>
    <row r="19">
      <c r="B19" s="128">
        <v>12.0</v>
      </c>
      <c r="C19" s="97">
        <f>'Fluxo de caixa'!E344</f>
        <v>35000</v>
      </c>
      <c r="D19" s="97">
        <f>'Fluxo de caixa'!E345</f>
        <v>31884</v>
      </c>
      <c r="E19" s="97">
        <f>'Fluxo de caixa'!E346</f>
        <v>590</v>
      </c>
      <c r="F19" s="97">
        <f t="shared" si="1"/>
        <v>2526</v>
      </c>
      <c r="G19" s="97">
        <f t="shared" si="3"/>
        <v>14194.92</v>
      </c>
      <c r="H19" s="129"/>
      <c r="I19" s="97">
        <f t="shared" si="2"/>
        <v>32474</v>
      </c>
    </row>
    <row r="20">
      <c r="H20" s="129"/>
    </row>
    <row r="21" ht="15.75" customHeight="1">
      <c r="B21" s="131" t="s">
        <v>182</v>
      </c>
      <c r="C21" s="5"/>
      <c r="D21" s="33" t="s">
        <v>183</v>
      </c>
      <c r="H21" s="129"/>
      <c r="L21" s="132" t="s">
        <v>184</v>
      </c>
      <c r="M21" s="2"/>
      <c r="N21" s="2"/>
      <c r="O21" s="2"/>
      <c r="P21" s="3"/>
    </row>
    <row r="22" ht="15.75" customHeight="1">
      <c r="H22" s="129"/>
      <c r="L22" s="133"/>
      <c r="P22" s="134"/>
    </row>
    <row r="23" ht="15.75" customHeight="1">
      <c r="H23" s="129"/>
      <c r="L23" s="6"/>
      <c r="M23" s="7"/>
      <c r="N23" s="7"/>
      <c r="O23" s="7"/>
      <c r="P23" s="8"/>
    </row>
    <row r="24" ht="15.75" customHeight="1">
      <c r="H24" s="129"/>
    </row>
    <row r="25" ht="15.75" customHeight="1">
      <c r="H25" s="129"/>
    </row>
    <row r="26" ht="15.75" customHeight="1">
      <c r="H26" s="129"/>
    </row>
    <row r="27" ht="15.75" customHeight="1">
      <c r="H27" s="129"/>
    </row>
    <row r="28" ht="15.75" customHeight="1">
      <c r="H28" s="129"/>
    </row>
    <row r="29" ht="15.75" customHeight="1">
      <c r="H29" s="129"/>
    </row>
    <row r="30" ht="15.75" customHeight="1">
      <c r="H30" s="129"/>
    </row>
    <row r="31" ht="15.75" customHeight="1">
      <c r="H31" s="129"/>
    </row>
    <row r="32" ht="15.75" customHeight="1">
      <c r="B32" s="64"/>
    </row>
    <row r="33" ht="15.75" customHeight="1">
      <c r="B33" s="64"/>
    </row>
    <row r="34" ht="15.75" customHeight="1">
      <c r="B34" s="64"/>
    </row>
    <row r="35" ht="15.75" customHeight="1">
      <c r="B35" s="64"/>
    </row>
    <row r="36" ht="15.75" customHeight="1">
      <c r="B36" s="64"/>
    </row>
    <row r="37" ht="15.75" customHeight="1">
      <c r="B37" s="64"/>
    </row>
    <row r="38" ht="15.75" customHeight="1">
      <c r="B38" s="64"/>
    </row>
    <row r="39" ht="15.75" customHeight="1">
      <c r="B39" s="64"/>
    </row>
    <row r="40" ht="15.75" customHeight="1">
      <c r="B40" s="64"/>
    </row>
    <row r="41" ht="15.75" customHeight="1">
      <c r="B41" s="64"/>
    </row>
    <row r="42" ht="15.75" customHeight="1">
      <c r="B42" s="64"/>
    </row>
    <row r="43" ht="15.75" customHeight="1">
      <c r="B43" s="64"/>
    </row>
    <row r="44" ht="15.75" customHeight="1">
      <c r="B44" s="64"/>
    </row>
    <row r="45" ht="15.75" customHeight="1">
      <c r="B45" s="64"/>
    </row>
    <row r="46" ht="15.75" customHeight="1">
      <c r="B46" s="64"/>
    </row>
    <row r="47" ht="15.75" customHeight="1">
      <c r="B47" s="64"/>
    </row>
    <row r="48" ht="15.75" customHeight="1">
      <c r="B48" s="64"/>
    </row>
    <row r="49" ht="15.75" customHeight="1">
      <c r="B49" s="64"/>
    </row>
    <row r="50" ht="15.75" customHeight="1">
      <c r="B50" s="64"/>
    </row>
    <row r="51" ht="15.75" customHeight="1">
      <c r="B51" s="64"/>
    </row>
    <row r="52" ht="15.75" customHeight="1">
      <c r="B52" s="64"/>
    </row>
    <row r="53" ht="15.75" customHeight="1">
      <c r="B53" s="64"/>
    </row>
    <row r="54" ht="15.75" customHeight="1">
      <c r="B54" s="64"/>
    </row>
    <row r="55" ht="15.75" customHeight="1">
      <c r="B55" s="64"/>
    </row>
    <row r="56" ht="15.75" customHeight="1">
      <c r="B56" s="64"/>
    </row>
    <row r="57" ht="15.75" customHeight="1">
      <c r="B57" s="64"/>
    </row>
    <row r="58" ht="15.75" customHeight="1">
      <c r="B58" s="64"/>
    </row>
    <row r="59" ht="15.75" customHeight="1">
      <c r="B59" s="64"/>
    </row>
    <row r="60" ht="15.75" customHeight="1">
      <c r="B60" s="64"/>
    </row>
    <row r="61" ht="15.75" customHeight="1">
      <c r="B61" s="64"/>
    </row>
    <row r="62" ht="15.75" customHeight="1">
      <c r="B62" s="64"/>
    </row>
    <row r="63" ht="15.75" customHeight="1">
      <c r="B63" s="64"/>
    </row>
    <row r="64" ht="15.75" customHeight="1">
      <c r="B64" s="64"/>
    </row>
    <row r="65" ht="15.75" customHeight="1">
      <c r="B65" s="64"/>
    </row>
    <row r="66" ht="15.75" customHeight="1">
      <c r="B66" s="64"/>
    </row>
    <row r="67" ht="15.75" customHeight="1">
      <c r="B67" s="64"/>
    </row>
    <row r="68" ht="15.75" customHeight="1">
      <c r="B68" s="64"/>
    </row>
    <row r="69" ht="15.75" customHeight="1">
      <c r="B69" s="64"/>
    </row>
    <row r="70" ht="15.75" customHeight="1">
      <c r="B70" s="64"/>
    </row>
    <row r="71" ht="15.75" customHeight="1">
      <c r="B71" s="64"/>
    </row>
    <row r="72" ht="15.75" customHeight="1">
      <c r="B72" s="64"/>
    </row>
    <row r="73" ht="15.75" customHeight="1">
      <c r="B73" s="64"/>
    </row>
    <row r="74" ht="15.75" customHeight="1">
      <c r="B74" s="64"/>
    </row>
    <row r="75" ht="15.75" customHeight="1">
      <c r="B75" s="64"/>
    </row>
    <row r="76" ht="15.75" customHeight="1">
      <c r="B76" s="64"/>
    </row>
    <row r="77" ht="15.75" customHeight="1">
      <c r="B77" s="64"/>
    </row>
    <row r="78" ht="15.75" customHeight="1">
      <c r="B78" s="64"/>
    </row>
    <row r="79" ht="15.75" customHeight="1">
      <c r="B79" s="64"/>
    </row>
    <row r="80" ht="15.75" customHeight="1">
      <c r="B80" s="64"/>
    </row>
    <row r="81" ht="15.75" customHeight="1">
      <c r="B81" s="64"/>
    </row>
    <row r="82" ht="15.75" customHeight="1">
      <c r="B82" s="64"/>
    </row>
    <row r="83" ht="15.75" customHeight="1">
      <c r="B83" s="64"/>
    </row>
    <row r="84" ht="15.75" customHeight="1">
      <c r="B84" s="64"/>
    </row>
    <row r="85" ht="15.75" customHeight="1">
      <c r="B85" s="64"/>
    </row>
    <row r="86" ht="15.75" customHeight="1">
      <c r="B86" s="64"/>
    </row>
    <row r="87" ht="15.75" customHeight="1">
      <c r="B87" s="64"/>
    </row>
    <row r="88" ht="15.75" customHeight="1">
      <c r="B88" s="64"/>
    </row>
    <row r="89" ht="15.75" customHeight="1">
      <c r="B89" s="64"/>
    </row>
    <row r="90" ht="15.75" customHeight="1">
      <c r="B90" s="64"/>
    </row>
    <row r="91" ht="15.75" customHeight="1">
      <c r="B91" s="64"/>
    </row>
    <row r="92" ht="15.75" customHeight="1">
      <c r="B92" s="64"/>
    </row>
    <row r="93" ht="15.75" customHeight="1">
      <c r="B93" s="64"/>
    </row>
    <row r="94" ht="15.75" customHeight="1">
      <c r="B94" s="64"/>
    </row>
    <row r="95" ht="15.75" customHeight="1">
      <c r="B95" s="64"/>
    </row>
    <row r="96" ht="15.75" customHeight="1">
      <c r="B96" s="64"/>
    </row>
    <row r="97" ht="15.75" customHeight="1">
      <c r="B97" s="64"/>
    </row>
    <row r="98" ht="15.75" customHeight="1">
      <c r="B98" s="64"/>
    </row>
    <row r="99" ht="15.75" customHeight="1">
      <c r="B99" s="64"/>
    </row>
    <row r="100" ht="15.75" customHeight="1">
      <c r="B100" s="64"/>
    </row>
    <row r="101" ht="15.75" customHeight="1">
      <c r="B101" s="64"/>
    </row>
    <row r="102" ht="15.75" customHeight="1">
      <c r="B102" s="64"/>
    </row>
    <row r="103" ht="15.75" customHeight="1">
      <c r="B103" s="64"/>
    </row>
    <row r="104" ht="15.75" customHeight="1">
      <c r="B104" s="64"/>
    </row>
    <row r="105" ht="15.75" customHeight="1">
      <c r="B105" s="64"/>
    </row>
    <row r="106" ht="15.75" customHeight="1">
      <c r="B106" s="64"/>
    </row>
    <row r="107" ht="15.75" customHeight="1">
      <c r="B107" s="64"/>
    </row>
    <row r="108" ht="15.75" customHeight="1">
      <c r="B108" s="64"/>
    </row>
    <row r="109" ht="15.75" customHeight="1">
      <c r="B109" s="64"/>
    </row>
    <row r="110" ht="15.75" customHeight="1">
      <c r="B110" s="64"/>
    </row>
    <row r="111" ht="15.75" customHeight="1">
      <c r="B111" s="64"/>
    </row>
    <row r="112" ht="15.75" customHeight="1">
      <c r="B112" s="64"/>
    </row>
    <row r="113" ht="15.75" customHeight="1">
      <c r="B113" s="64"/>
    </row>
    <row r="114" ht="15.75" customHeight="1">
      <c r="B114" s="64"/>
    </row>
    <row r="115" ht="15.75" customHeight="1">
      <c r="B115" s="64"/>
    </row>
    <row r="116" ht="15.75" customHeight="1">
      <c r="B116" s="64"/>
    </row>
    <row r="117" ht="15.75" customHeight="1">
      <c r="B117" s="64"/>
    </row>
    <row r="118" ht="15.75" customHeight="1">
      <c r="B118" s="64"/>
    </row>
    <row r="119" ht="15.75" customHeight="1">
      <c r="B119" s="64"/>
    </row>
    <row r="120" ht="15.75" customHeight="1">
      <c r="B120" s="64"/>
    </row>
    <row r="121" ht="15.75" customHeight="1">
      <c r="B121" s="64"/>
    </row>
    <row r="122" ht="15.75" customHeight="1">
      <c r="B122" s="64"/>
    </row>
    <row r="123" ht="15.75" customHeight="1">
      <c r="B123" s="64"/>
    </row>
    <row r="124" ht="15.75" customHeight="1">
      <c r="B124" s="64"/>
    </row>
    <row r="125" ht="15.75" customHeight="1">
      <c r="B125" s="64"/>
    </row>
    <row r="126" ht="15.75" customHeight="1">
      <c r="B126" s="64"/>
    </row>
    <row r="127" ht="15.75" customHeight="1">
      <c r="B127" s="64"/>
    </row>
    <row r="128" ht="15.75" customHeight="1">
      <c r="B128" s="64"/>
    </row>
    <row r="129" ht="15.75" customHeight="1">
      <c r="B129" s="64"/>
    </row>
    <row r="130" ht="15.75" customHeight="1">
      <c r="B130" s="64"/>
    </row>
    <row r="131" ht="15.75" customHeight="1">
      <c r="B131" s="64"/>
    </row>
    <row r="132" ht="15.75" customHeight="1">
      <c r="B132" s="64"/>
    </row>
    <row r="133" ht="15.75" customHeight="1">
      <c r="B133" s="64"/>
    </row>
    <row r="134" ht="15.75" customHeight="1">
      <c r="B134" s="64"/>
    </row>
    <row r="135" ht="15.75" customHeight="1">
      <c r="B135" s="64"/>
    </row>
    <row r="136" ht="15.75" customHeight="1">
      <c r="B136" s="64"/>
    </row>
    <row r="137" ht="15.75" customHeight="1">
      <c r="B137" s="64"/>
    </row>
    <row r="138" ht="15.75" customHeight="1">
      <c r="B138" s="64"/>
    </row>
    <row r="139" ht="15.75" customHeight="1">
      <c r="B139" s="64"/>
    </row>
    <row r="140" ht="15.75" customHeight="1">
      <c r="B140" s="64"/>
    </row>
    <row r="141" ht="15.75" customHeight="1">
      <c r="B141" s="64"/>
    </row>
    <row r="142" ht="15.75" customHeight="1">
      <c r="B142" s="64"/>
    </row>
    <row r="143" ht="15.75" customHeight="1">
      <c r="B143" s="64"/>
    </row>
    <row r="144" ht="15.75" customHeight="1">
      <c r="B144" s="64"/>
    </row>
    <row r="145" ht="15.75" customHeight="1">
      <c r="B145" s="64"/>
    </row>
    <row r="146" ht="15.75" customHeight="1">
      <c r="B146" s="64"/>
    </row>
    <row r="147" ht="15.75" customHeight="1">
      <c r="B147" s="64"/>
    </row>
    <row r="148" ht="15.75" customHeight="1">
      <c r="B148" s="64"/>
    </row>
    <row r="149" ht="15.75" customHeight="1">
      <c r="B149" s="64"/>
    </row>
    <row r="150" ht="15.75" customHeight="1">
      <c r="B150" s="64"/>
    </row>
    <row r="151" ht="15.75" customHeight="1">
      <c r="B151" s="64"/>
    </row>
    <row r="152" ht="15.75" customHeight="1">
      <c r="B152" s="64"/>
    </row>
    <row r="153" ht="15.75" customHeight="1">
      <c r="B153" s="64"/>
    </row>
    <row r="154" ht="15.75" customHeight="1">
      <c r="B154" s="64"/>
    </row>
    <row r="155" ht="15.75" customHeight="1">
      <c r="B155" s="64"/>
    </row>
    <row r="156" ht="15.75" customHeight="1">
      <c r="B156" s="64"/>
    </row>
    <row r="157" ht="15.75" customHeight="1">
      <c r="B157" s="64"/>
    </row>
    <row r="158" ht="15.75" customHeight="1">
      <c r="B158" s="64"/>
    </row>
    <row r="159" ht="15.75" customHeight="1">
      <c r="B159" s="64"/>
    </row>
    <row r="160" ht="15.75" customHeight="1">
      <c r="B160" s="64"/>
    </row>
    <row r="161" ht="15.75" customHeight="1">
      <c r="B161" s="64"/>
    </row>
    <row r="162" ht="15.75" customHeight="1">
      <c r="B162" s="64"/>
    </row>
    <row r="163" ht="15.75" customHeight="1">
      <c r="B163" s="64"/>
    </row>
    <row r="164" ht="15.75" customHeight="1">
      <c r="B164" s="64"/>
    </row>
    <row r="165" ht="15.75" customHeight="1">
      <c r="B165" s="64"/>
    </row>
    <row r="166" ht="15.75" customHeight="1">
      <c r="B166" s="64"/>
    </row>
    <row r="167" ht="15.75" customHeight="1">
      <c r="B167" s="64"/>
    </row>
    <row r="168" ht="15.75" customHeight="1">
      <c r="B168" s="64"/>
    </row>
    <row r="169" ht="15.75" customHeight="1">
      <c r="B169" s="64"/>
    </row>
    <row r="170" ht="15.75" customHeight="1">
      <c r="B170" s="64"/>
    </row>
    <row r="171" ht="15.75" customHeight="1">
      <c r="B171" s="64"/>
    </row>
    <row r="172" ht="15.75" customHeight="1">
      <c r="B172" s="64"/>
    </row>
    <row r="173" ht="15.75" customHeight="1">
      <c r="B173" s="64"/>
    </row>
    <row r="174" ht="15.75" customHeight="1">
      <c r="B174" s="64"/>
    </row>
    <row r="175" ht="15.75" customHeight="1">
      <c r="B175" s="64"/>
    </row>
    <row r="176" ht="15.75" customHeight="1">
      <c r="B176" s="64"/>
    </row>
    <row r="177" ht="15.75" customHeight="1">
      <c r="B177" s="64"/>
    </row>
    <row r="178" ht="15.75" customHeight="1">
      <c r="B178" s="64"/>
    </row>
    <row r="179" ht="15.75" customHeight="1">
      <c r="B179" s="64"/>
    </row>
    <row r="180" ht="15.75" customHeight="1">
      <c r="B180" s="64"/>
    </row>
    <row r="181" ht="15.75" customHeight="1">
      <c r="B181" s="64"/>
    </row>
    <row r="182" ht="15.75" customHeight="1">
      <c r="B182" s="64"/>
    </row>
    <row r="183" ht="15.75" customHeight="1">
      <c r="B183" s="64"/>
    </row>
    <row r="184" ht="15.75" customHeight="1">
      <c r="B184" s="64"/>
    </row>
    <row r="185" ht="15.75" customHeight="1">
      <c r="B185" s="64"/>
    </row>
    <row r="186" ht="15.75" customHeight="1">
      <c r="B186" s="64"/>
    </row>
    <row r="187" ht="15.75" customHeight="1">
      <c r="B187" s="64"/>
    </row>
    <row r="188" ht="15.75" customHeight="1">
      <c r="B188" s="64"/>
    </row>
    <row r="189" ht="15.75" customHeight="1">
      <c r="B189" s="64"/>
    </row>
    <row r="190" ht="15.75" customHeight="1">
      <c r="B190" s="64"/>
    </row>
    <row r="191" ht="15.75" customHeight="1">
      <c r="B191" s="64"/>
    </row>
    <row r="192" ht="15.75" customHeight="1">
      <c r="B192" s="64"/>
    </row>
    <row r="193" ht="15.75" customHeight="1">
      <c r="B193" s="64"/>
    </row>
    <row r="194" ht="15.75" customHeight="1">
      <c r="B194" s="64"/>
    </row>
    <row r="195" ht="15.75" customHeight="1">
      <c r="B195" s="64"/>
    </row>
    <row r="196" ht="15.75" customHeight="1">
      <c r="B196" s="64"/>
    </row>
    <row r="197" ht="15.75" customHeight="1">
      <c r="B197" s="64"/>
    </row>
    <row r="198" ht="15.75" customHeight="1">
      <c r="B198" s="64"/>
    </row>
    <row r="199" ht="15.75" customHeight="1">
      <c r="B199" s="64"/>
    </row>
    <row r="200" ht="15.75" customHeight="1">
      <c r="B200" s="64"/>
    </row>
    <row r="201" ht="15.75" customHeight="1">
      <c r="B201" s="64"/>
    </row>
    <row r="202" ht="15.75" customHeight="1">
      <c r="B202" s="64"/>
    </row>
    <row r="203" ht="15.75" customHeight="1">
      <c r="B203" s="64"/>
    </row>
    <row r="204" ht="15.75" customHeight="1">
      <c r="B204" s="64"/>
    </row>
    <row r="205" ht="15.75" customHeight="1">
      <c r="B205" s="64"/>
    </row>
    <row r="206" ht="15.75" customHeight="1">
      <c r="B206" s="64"/>
    </row>
    <row r="207" ht="15.75" customHeight="1">
      <c r="B207" s="64"/>
    </row>
    <row r="208" ht="15.75" customHeight="1">
      <c r="B208" s="64"/>
    </row>
    <row r="209" ht="15.75" customHeight="1">
      <c r="B209" s="64"/>
    </row>
    <row r="210" ht="15.75" customHeight="1">
      <c r="B210" s="64"/>
    </row>
    <row r="211" ht="15.75" customHeight="1">
      <c r="B211" s="64"/>
    </row>
    <row r="212" ht="15.75" customHeight="1">
      <c r="B212" s="64"/>
    </row>
    <row r="213" ht="15.75" customHeight="1">
      <c r="B213" s="64"/>
    </row>
    <row r="214" ht="15.75" customHeight="1">
      <c r="B214" s="64"/>
    </row>
    <row r="215" ht="15.75" customHeight="1">
      <c r="B215" s="64"/>
    </row>
    <row r="216" ht="15.75" customHeight="1">
      <c r="B216" s="64"/>
    </row>
    <row r="217" ht="15.75" customHeight="1">
      <c r="B217" s="64"/>
    </row>
    <row r="218" ht="15.75" customHeight="1">
      <c r="B218" s="64"/>
    </row>
    <row r="219" ht="15.75" customHeight="1">
      <c r="B219" s="64"/>
    </row>
    <row r="220" ht="15.75" customHeight="1">
      <c r="B220" s="64"/>
    </row>
    <row r="221" ht="15.75" customHeight="1">
      <c r="B221" s="64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1:C21"/>
    <mergeCell ref="L21:P23"/>
  </mergeCells>
  <conditionalFormatting sqref="G8:G19">
    <cfRule type="cellIs" dxfId="0" priority="1" operator="equal">
      <formula>0</formula>
    </cfRule>
  </conditionalFormatting>
  <conditionalFormatting sqref="G8:G19">
    <cfRule type="cellIs" dxfId="1" priority="2" operator="lessThan">
      <formula>0</formula>
    </cfRule>
  </conditionalFormatting>
  <conditionalFormatting sqref="G8:G19">
    <cfRule type="cellIs" dxfId="2" priority="3" operator="greaterThan">
      <formula>0</formula>
    </cfRule>
  </conditionalFormatting>
  <conditionalFormatting sqref="G8:G19">
    <cfRule type="cellIs" dxfId="2" priority="4" operator="between">
      <formula>0</formula>
      <formula>9999999999999</formula>
    </cfRule>
  </conditionalFormatting>
  <conditionalFormatting sqref="G8:G19">
    <cfRule type="expression" dxfId="1" priority="5">
      <formula>"&lt;0"</formula>
    </cfRule>
  </conditionalFormatting>
  <conditionalFormatting sqref="F8:F19">
    <cfRule type="cellIs" dxfId="0" priority="6" operator="equal">
      <formula>0</formula>
    </cfRule>
  </conditionalFormatting>
  <conditionalFormatting sqref="F8:F19">
    <cfRule type="cellIs" dxfId="1" priority="7" operator="lessThan">
      <formula>0</formula>
    </cfRule>
  </conditionalFormatting>
  <conditionalFormatting sqref="F8:F19">
    <cfRule type="cellIs" dxfId="2" priority="8" operator="greaterThan">
      <formula>9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17.71"/>
    <col customWidth="1" min="3" max="3" width="18.0"/>
    <col customWidth="1" min="4" max="5" width="17.71"/>
    <col customWidth="1" min="6" max="6" width="16.71"/>
    <col customWidth="1" min="7" max="7" width="5.43"/>
    <col customWidth="1" min="8" max="8" width="16.71"/>
    <col customWidth="1" min="9" max="9" width="5.0"/>
    <col customWidth="1" min="10" max="10" width="16.29"/>
    <col customWidth="1" min="11" max="11" width="4.86"/>
    <col customWidth="1" min="12" max="26" width="8.71"/>
  </cols>
  <sheetData>
    <row r="1">
      <c r="A1" s="111"/>
      <c r="B1" s="64"/>
      <c r="C1" s="64"/>
      <c r="D1" s="64"/>
      <c r="E1" s="64"/>
      <c r="F1" s="67"/>
      <c r="G1" s="111"/>
      <c r="H1" s="111"/>
      <c r="I1" s="111"/>
      <c r="J1" s="64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>
      <c r="A2" s="111"/>
      <c r="B2" s="64"/>
      <c r="C2" s="64"/>
      <c r="D2" s="64"/>
      <c r="E2" s="64"/>
      <c r="F2" s="67"/>
      <c r="G2" s="111"/>
      <c r="H2" s="111"/>
      <c r="I2" s="111"/>
      <c r="J2" s="64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</row>
    <row r="3">
      <c r="A3" s="66"/>
      <c r="B3" s="67"/>
      <c r="C3" s="68" t="s">
        <v>87</v>
      </c>
      <c r="D3" s="66"/>
      <c r="E3" s="67"/>
      <c r="F3" s="67"/>
      <c r="G3" s="66"/>
      <c r="H3" s="66"/>
      <c r="I3" s="66"/>
      <c r="J3" s="67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>
      <c r="A4" s="111"/>
      <c r="B4" s="64"/>
      <c r="C4" s="64"/>
      <c r="D4" s="64"/>
      <c r="E4" s="64"/>
      <c r="F4" s="67"/>
      <c r="G4" s="111"/>
      <c r="H4" s="111"/>
      <c r="I4" s="111"/>
      <c r="J4" s="64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</row>
    <row r="5">
      <c r="A5" s="111"/>
      <c r="B5" s="127" t="s">
        <v>185</v>
      </c>
      <c r="C5" s="127"/>
      <c r="D5" s="127"/>
      <c r="E5" s="127"/>
      <c r="F5" s="67"/>
      <c r="G5" s="111"/>
      <c r="H5" s="111"/>
      <c r="I5" s="111"/>
      <c r="J5" s="64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</row>
    <row r="6" ht="8.25" customHeight="1">
      <c r="A6" s="111"/>
      <c r="B6" s="64"/>
      <c r="C6" s="64"/>
      <c r="D6" s="64"/>
      <c r="E6" s="64"/>
      <c r="F6" s="67"/>
      <c r="G6" s="111"/>
      <c r="H6" s="111"/>
      <c r="I6" s="111"/>
      <c r="J6" s="64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</row>
    <row r="7">
      <c r="A7" s="111"/>
      <c r="B7" s="135" t="s">
        <v>186</v>
      </c>
      <c r="C7" s="136" t="s">
        <v>187</v>
      </c>
      <c r="D7" s="136" t="s">
        <v>178</v>
      </c>
      <c r="E7" s="136" t="s">
        <v>188</v>
      </c>
      <c r="F7" s="128" t="s">
        <v>189</v>
      </c>
      <c r="G7" s="111"/>
      <c r="H7" s="128" t="s">
        <v>190</v>
      </c>
      <c r="I7" s="111"/>
      <c r="J7" s="128" t="s">
        <v>191</v>
      </c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</row>
    <row r="8">
      <c r="A8" s="111"/>
      <c r="B8" s="137" t="s">
        <v>192</v>
      </c>
      <c r="C8" s="138">
        <v>400.0</v>
      </c>
      <c r="D8" s="78">
        <v>0.0</v>
      </c>
      <c r="E8" s="78">
        <v>0.0</v>
      </c>
      <c r="F8" s="139">
        <f t="shared" ref="F8:F20" si="1">D8-C8-E8</f>
        <v>-400</v>
      </c>
      <c r="G8" s="111"/>
      <c r="H8" s="140">
        <f>F8/(1+J8/100)^0+F9/(1+J8/100)^1+F10/(1+J8/100)^2+F11/(1+J8/100)^3+F12/(1+J8/100)^4+F13/(1+J8/100)^5+F14/(1+J8/100)^6+F15/(1+J8/100)^7+F16/(1+J8/100)^8+F17/(1+J8/100)^9+F18/(1+J8/100)^10+F19/(1+J8/100)^11+F20/(1+J8/100)^12+F21/(1+J8/100)^13+F22/(1+J8/100)^14+F23/(1+J8/100)^15+F24/(1+J8/100)^16+F25/(1+J8/100)^17+ F26/(1+J8/100)^18+ F27/(1+J8/100)^19+F28/(1+J8/100)^20+ F29/(1+J8/100)^21+ F30/(1+J8/100)^22+ F31/(1+J8/100)^23+ F32/(1+J8/100)^24</f>
        <v>13794.92</v>
      </c>
      <c r="I8" s="111"/>
      <c r="J8" s="141">
        <v>0.0</v>
      </c>
      <c r="K8" s="111" t="s">
        <v>193</v>
      </c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</row>
    <row r="9">
      <c r="A9" s="111"/>
      <c r="B9" s="137" t="s">
        <v>194</v>
      </c>
      <c r="C9" s="138"/>
      <c r="D9" s="78">
        <f>'Capital de giro'!C8</f>
        <v>2950</v>
      </c>
      <c r="E9" s="78">
        <f>'Capital de giro'!D8+'Capital de giro'!E8</f>
        <v>9298.6</v>
      </c>
      <c r="F9" s="139">
        <f t="shared" si="1"/>
        <v>-6348.6</v>
      </c>
      <c r="G9" s="111"/>
      <c r="H9" s="111"/>
      <c r="I9" s="111"/>
      <c r="J9" s="64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</row>
    <row r="10">
      <c r="A10" s="111"/>
      <c r="B10" s="137" t="s">
        <v>195</v>
      </c>
      <c r="C10" s="138"/>
      <c r="D10" s="78">
        <f>'Capital de giro'!C9</f>
        <v>6000</v>
      </c>
      <c r="E10" s="78">
        <f>'Capital de giro'!D9+'Capital de giro'!E9</f>
        <v>6535.8</v>
      </c>
      <c r="F10" s="139">
        <f t="shared" si="1"/>
        <v>-535.8</v>
      </c>
      <c r="G10" s="111"/>
      <c r="H10" s="142" t="s">
        <v>196</v>
      </c>
      <c r="I10" s="111"/>
      <c r="J10" s="64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>
      <c r="A11" s="111"/>
      <c r="B11" s="137" t="s">
        <v>197</v>
      </c>
      <c r="C11" s="138"/>
      <c r="D11" s="78">
        <f>'Capital de giro'!C10</f>
        <v>12000</v>
      </c>
      <c r="E11" s="78">
        <f>'Capital de giro'!D10+'Capital de giro'!E10</f>
        <v>10441.48</v>
      </c>
      <c r="F11" s="139">
        <f t="shared" si="1"/>
        <v>1558.52</v>
      </c>
      <c r="G11" s="111"/>
      <c r="H11" s="143" t="s">
        <v>198</v>
      </c>
      <c r="I11" s="111"/>
      <c r="J11" s="64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>
      <c r="A12" s="111"/>
      <c r="B12" s="137" t="s">
        <v>199</v>
      </c>
      <c r="C12" s="138"/>
      <c r="D12" s="78">
        <f>'Capital de giro'!C11</f>
        <v>15000</v>
      </c>
      <c r="E12" s="78">
        <f>'Capital de giro'!D11+'Capital de giro'!E11</f>
        <v>13180.2</v>
      </c>
      <c r="F12" s="139">
        <f t="shared" si="1"/>
        <v>1819.8</v>
      </c>
      <c r="G12" s="111"/>
      <c r="H12" s="111" t="s">
        <v>200</v>
      </c>
      <c r="I12" s="111"/>
      <c r="J12" s="64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>
      <c r="A13" s="111"/>
      <c r="B13" s="137" t="s">
        <v>201</v>
      </c>
      <c r="C13" s="144"/>
      <c r="D13" s="78">
        <f>'Capital de giro'!C12</f>
        <v>18000</v>
      </c>
      <c r="E13" s="78">
        <f>'Capital de giro'!D12+'Capital de giro'!E12</f>
        <v>15623</v>
      </c>
      <c r="F13" s="139">
        <f t="shared" si="1"/>
        <v>2377</v>
      </c>
      <c r="G13" s="111"/>
      <c r="H13" s="143" t="s">
        <v>202</v>
      </c>
      <c r="I13" s="111"/>
      <c r="J13" s="64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</row>
    <row r="14">
      <c r="A14" s="111"/>
      <c r="B14" s="137" t="s">
        <v>203</v>
      </c>
      <c r="C14" s="138"/>
      <c r="D14" s="78">
        <f>'Capital de giro'!C13</f>
        <v>20000</v>
      </c>
      <c r="E14" s="78">
        <f>'Capital de giro'!D13+'Capital de giro'!E13</f>
        <v>17838</v>
      </c>
      <c r="F14" s="139">
        <f t="shared" si="1"/>
        <v>2162</v>
      </c>
      <c r="G14" s="111"/>
      <c r="H14" s="111"/>
      <c r="I14" s="111"/>
      <c r="J14" s="64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</row>
    <row r="15">
      <c r="A15" s="111"/>
      <c r="B15" s="137" t="s">
        <v>204</v>
      </c>
      <c r="C15" s="138"/>
      <c r="D15" s="78">
        <f>'Capital de giro'!C14</f>
        <v>23000</v>
      </c>
      <c r="E15" s="78">
        <f>'Capital de giro'!D14+'Capital de giro'!E14</f>
        <v>21495</v>
      </c>
      <c r="F15" s="139">
        <f t="shared" si="1"/>
        <v>1505</v>
      </c>
      <c r="G15" s="111"/>
      <c r="H15" s="142" t="s">
        <v>205</v>
      </c>
      <c r="I15" s="111"/>
      <c r="J15" s="64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</row>
    <row r="16">
      <c r="A16" s="111"/>
      <c r="B16" s="137" t="s">
        <v>206</v>
      </c>
      <c r="C16" s="138"/>
      <c r="D16" s="78">
        <f>'Capital de giro'!C15</f>
        <v>25000</v>
      </c>
      <c r="E16" s="78">
        <f>'Capital de giro'!D15+'Capital de giro'!E15</f>
        <v>23777</v>
      </c>
      <c r="F16" s="139">
        <f t="shared" si="1"/>
        <v>1223</v>
      </c>
      <c r="G16" s="111"/>
      <c r="H16" s="111" t="s">
        <v>207</v>
      </c>
      <c r="I16" s="111"/>
      <c r="J16" s="64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</row>
    <row r="17">
      <c r="A17" s="111"/>
      <c r="B17" s="137" t="s">
        <v>208</v>
      </c>
      <c r="C17" s="138"/>
      <c r="D17" s="78">
        <f>'Capital de giro'!C16</f>
        <v>28000</v>
      </c>
      <c r="E17" s="78">
        <f>'Capital de giro'!D16+'Capital de giro'!E16</f>
        <v>25540</v>
      </c>
      <c r="F17" s="139">
        <f t="shared" si="1"/>
        <v>2460</v>
      </c>
      <c r="G17" s="111"/>
      <c r="H17" s="143" t="s">
        <v>209</v>
      </c>
      <c r="I17" s="111"/>
      <c r="J17" s="64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</row>
    <row r="18">
      <c r="A18" s="111"/>
      <c r="B18" s="137" t="s">
        <v>210</v>
      </c>
      <c r="C18" s="138"/>
      <c r="D18" s="78">
        <f>'Capital de giro'!C17</f>
        <v>30000</v>
      </c>
      <c r="E18" s="78">
        <f>'Capital de giro'!D17+'Capital de giro'!E17</f>
        <v>28272</v>
      </c>
      <c r="F18" s="139">
        <f t="shared" si="1"/>
        <v>1728</v>
      </c>
      <c r="G18" s="111"/>
      <c r="H18" s="143" t="s">
        <v>211</v>
      </c>
      <c r="I18" s="111"/>
      <c r="J18" s="64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</row>
    <row r="19">
      <c r="A19" s="111"/>
      <c r="B19" s="137" t="s">
        <v>212</v>
      </c>
      <c r="C19" s="138"/>
      <c r="D19" s="78">
        <f>'Capital de giro'!C18</f>
        <v>33000</v>
      </c>
      <c r="E19" s="78">
        <f>'Capital de giro'!D18+'Capital de giro'!E18</f>
        <v>29280</v>
      </c>
      <c r="F19" s="139">
        <f t="shared" si="1"/>
        <v>3720</v>
      </c>
      <c r="G19" s="111"/>
      <c r="H19" s="111"/>
      <c r="I19" s="111"/>
      <c r="J19" s="64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</row>
    <row r="20">
      <c r="A20" s="111"/>
      <c r="B20" s="137" t="s">
        <v>213</v>
      </c>
      <c r="C20" s="138"/>
      <c r="D20" s="78">
        <f>'Capital de giro'!C19</f>
        <v>35000</v>
      </c>
      <c r="E20" s="78">
        <f>'Capital de giro'!D19+'Capital de giro'!E19</f>
        <v>32474</v>
      </c>
      <c r="F20" s="139">
        <f t="shared" si="1"/>
        <v>2526</v>
      </c>
      <c r="G20" s="111"/>
      <c r="H20" s="111"/>
      <c r="I20" s="111"/>
      <c r="J20" s="64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</row>
    <row r="21" ht="15.75" customHeight="1">
      <c r="A21" s="111"/>
      <c r="B21" s="111"/>
      <c r="C21" s="111"/>
      <c r="D21" s="111"/>
      <c r="E21" s="111"/>
      <c r="F21" s="111"/>
      <c r="G21" s="111"/>
      <c r="H21" s="111"/>
      <c r="I21" s="111"/>
      <c r="J21" s="64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</row>
    <row r="22" ht="15.75" customHeight="1">
      <c r="A22" s="111"/>
      <c r="B22" s="111"/>
      <c r="C22" s="111"/>
      <c r="D22" s="111"/>
      <c r="E22" s="111"/>
      <c r="F22" s="111"/>
      <c r="G22" s="111"/>
      <c r="H22" s="111"/>
      <c r="I22" s="111"/>
      <c r="J22" s="64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</row>
    <row r="23" ht="15.75" customHeight="1">
      <c r="A23" s="111"/>
      <c r="B23" s="111"/>
      <c r="C23" s="111"/>
      <c r="D23" s="111"/>
      <c r="E23" s="111"/>
      <c r="F23" s="111"/>
      <c r="G23" s="111"/>
      <c r="H23" s="111"/>
      <c r="I23" s="111"/>
      <c r="J23" s="64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</row>
    <row r="24" ht="15.75" customHeight="1">
      <c r="A24" s="111"/>
      <c r="B24" s="111"/>
      <c r="C24" s="111"/>
      <c r="D24" s="111"/>
      <c r="E24" s="111"/>
      <c r="F24" s="111"/>
      <c r="G24" s="111"/>
      <c r="H24" s="111"/>
      <c r="I24" s="111"/>
      <c r="J24" s="64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</row>
    <row r="25" ht="15.75" customHeight="1">
      <c r="A25" s="111"/>
      <c r="B25" s="111"/>
      <c r="C25" s="111"/>
      <c r="D25" s="111"/>
      <c r="E25" s="111"/>
      <c r="F25" s="111"/>
      <c r="G25" s="111"/>
      <c r="H25" s="111"/>
      <c r="I25" s="111"/>
      <c r="J25" s="64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</row>
    <row r="26" ht="15.75" customHeight="1">
      <c r="A26" s="111"/>
      <c r="B26" s="111"/>
      <c r="C26" s="111"/>
      <c r="D26" s="111"/>
      <c r="E26" s="111"/>
      <c r="F26" s="111"/>
      <c r="G26" s="111"/>
      <c r="H26" s="111"/>
      <c r="I26" s="111"/>
      <c r="J26" s="64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</row>
    <row r="27" ht="15.75" customHeight="1">
      <c r="A27" s="111"/>
      <c r="B27" s="111"/>
      <c r="C27" s="111"/>
      <c r="D27" s="111"/>
      <c r="E27" s="111"/>
      <c r="F27" s="111"/>
      <c r="G27" s="111"/>
      <c r="H27" s="111"/>
      <c r="I27" s="111"/>
      <c r="J27" s="64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</row>
    <row r="28" ht="15.75" customHeight="1">
      <c r="A28" s="111"/>
      <c r="B28" s="111"/>
      <c r="C28" s="111"/>
      <c r="D28" s="111"/>
      <c r="E28" s="111"/>
      <c r="F28" s="111"/>
      <c r="G28" s="111"/>
      <c r="H28" s="111"/>
      <c r="I28" s="111"/>
      <c r="J28" s="64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</row>
    <row r="29" ht="15.75" customHeight="1">
      <c r="A29" s="111"/>
      <c r="B29" s="111"/>
      <c r="C29" s="111"/>
      <c r="D29" s="111"/>
      <c r="E29" s="111"/>
      <c r="F29" s="111"/>
      <c r="G29" s="111"/>
      <c r="H29" s="111"/>
      <c r="I29" s="111"/>
      <c r="J29" s="64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</row>
    <row r="30" ht="15.75" customHeight="1">
      <c r="A30" s="111"/>
      <c r="B30" s="111"/>
      <c r="C30" s="111"/>
      <c r="D30" s="111"/>
      <c r="E30" s="111"/>
      <c r="F30" s="111"/>
      <c r="G30" s="111"/>
      <c r="H30" s="111"/>
      <c r="I30" s="111"/>
      <c r="J30" s="64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</row>
    <row r="31" ht="15.75" customHeight="1">
      <c r="A31" s="111"/>
      <c r="B31" s="111"/>
      <c r="C31" s="111"/>
      <c r="D31" s="111"/>
      <c r="E31" s="111"/>
      <c r="F31" s="111"/>
      <c r="G31" s="111"/>
      <c r="H31" s="111"/>
      <c r="I31" s="111"/>
      <c r="J31" s="64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</row>
    <row r="32" ht="15.75" customHeight="1">
      <c r="A32" s="111"/>
      <c r="B32" s="111"/>
      <c r="C32" s="111"/>
      <c r="D32" s="111"/>
      <c r="E32" s="111"/>
      <c r="F32" s="111"/>
      <c r="G32" s="111"/>
      <c r="H32" s="111"/>
      <c r="I32" s="111"/>
      <c r="J32" s="64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</row>
    <row r="33" ht="15.75" customHeight="1">
      <c r="A33" s="111"/>
      <c r="B33" s="64"/>
      <c r="C33" s="64"/>
      <c r="D33" s="64"/>
      <c r="E33" s="64"/>
      <c r="F33" s="67"/>
      <c r="G33" s="111"/>
      <c r="H33" s="111"/>
      <c r="I33" s="111"/>
      <c r="J33" s="64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</row>
    <row r="34" ht="15.75" customHeight="1">
      <c r="A34" s="111"/>
      <c r="B34" s="64"/>
      <c r="C34" s="64"/>
      <c r="D34" s="64"/>
      <c r="E34" s="64"/>
      <c r="F34" s="67"/>
      <c r="G34" s="111"/>
      <c r="H34" s="111"/>
      <c r="I34" s="111"/>
      <c r="J34" s="64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</row>
    <row r="35" ht="15.75" customHeight="1">
      <c r="A35" s="111"/>
      <c r="B35" s="64"/>
      <c r="C35" s="64"/>
      <c r="D35" s="64"/>
      <c r="E35" s="64"/>
      <c r="F35" s="67"/>
      <c r="G35" s="111"/>
      <c r="H35" s="111"/>
      <c r="I35" s="111"/>
      <c r="J35" s="64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</row>
    <row r="36" ht="15.75" customHeight="1">
      <c r="A36" s="111"/>
      <c r="B36" s="64"/>
      <c r="C36" s="64"/>
      <c r="D36" s="64"/>
      <c r="E36" s="64"/>
      <c r="F36" s="67"/>
      <c r="G36" s="111"/>
      <c r="H36" s="111"/>
      <c r="I36" s="111"/>
      <c r="J36" s="64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</row>
    <row r="37" ht="15.75" customHeight="1">
      <c r="A37" s="111"/>
      <c r="B37" s="64"/>
      <c r="C37" s="64"/>
      <c r="D37" s="64"/>
      <c r="E37" s="64"/>
      <c r="F37" s="67"/>
      <c r="G37" s="111"/>
      <c r="H37" s="111"/>
      <c r="I37" s="111"/>
      <c r="J37" s="64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</row>
    <row r="38" ht="15.75" customHeight="1">
      <c r="A38" s="111"/>
      <c r="B38" s="64"/>
      <c r="C38" s="64"/>
      <c r="D38" s="64"/>
      <c r="E38" s="64"/>
      <c r="F38" s="67"/>
      <c r="G38" s="111"/>
      <c r="H38" s="111"/>
      <c r="I38" s="111"/>
      <c r="J38" s="64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</row>
    <row r="39" ht="15.75" customHeight="1">
      <c r="A39" s="111"/>
      <c r="B39" s="64"/>
      <c r="C39" s="64"/>
      <c r="D39" s="64"/>
      <c r="E39" s="64"/>
      <c r="F39" s="67"/>
      <c r="G39" s="111"/>
      <c r="H39" s="111"/>
      <c r="I39" s="111"/>
      <c r="J39" s="64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</row>
    <row r="40" ht="15.75" customHeight="1">
      <c r="A40" s="111"/>
      <c r="B40" s="64"/>
      <c r="C40" s="64"/>
      <c r="D40" s="64"/>
      <c r="E40" s="64"/>
      <c r="F40" s="67"/>
      <c r="G40" s="111"/>
      <c r="H40" s="111"/>
      <c r="I40" s="111"/>
      <c r="J40" s="64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</row>
    <row r="41" ht="15.75" customHeight="1">
      <c r="A41" s="111"/>
      <c r="B41" s="64"/>
      <c r="C41" s="64"/>
      <c r="D41" s="64"/>
      <c r="E41" s="64"/>
      <c r="F41" s="67"/>
      <c r="G41" s="111"/>
      <c r="H41" s="111"/>
      <c r="I41" s="111"/>
      <c r="J41" s="64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</row>
    <row r="42" ht="15.75" customHeight="1">
      <c r="A42" s="111"/>
      <c r="B42" s="64"/>
      <c r="C42" s="64"/>
      <c r="D42" s="64"/>
      <c r="E42" s="64"/>
      <c r="F42" s="67"/>
      <c r="G42" s="111"/>
      <c r="H42" s="111"/>
      <c r="I42" s="111"/>
      <c r="J42" s="64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</row>
    <row r="43" ht="15.75" customHeight="1">
      <c r="A43" s="111"/>
      <c r="B43" s="64"/>
      <c r="C43" s="64"/>
      <c r="D43" s="64"/>
      <c r="E43" s="64"/>
      <c r="F43" s="67"/>
      <c r="G43" s="111"/>
      <c r="H43" s="111"/>
      <c r="I43" s="111"/>
      <c r="J43" s="64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</row>
    <row r="44" ht="15.75" customHeight="1">
      <c r="A44" s="111"/>
      <c r="B44" s="64"/>
      <c r="C44" s="64"/>
      <c r="D44" s="64"/>
      <c r="E44" s="64"/>
      <c r="F44" s="67"/>
      <c r="G44" s="111"/>
      <c r="H44" s="111"/>
      <c r="I44" s="111"/>
      <c r="J44" s="64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</row>
    <row r="45" ht="15.75" customHeight="1">
      <c r="A45" s="111"/>
      <c r="B45" s="64"/>
      <c r="C45" s="64"/>
      <c r="D45" s="64"/>
      <c r="E45" s="64"/>
      <c r="F45" s="67"/>
      <c r="G45" s="111"/>
      <c r="H45" s="111"/>
      <c r="I45" s="111"/>
      <c r="J45" s="64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</row>
    <row r="46" ht="15.75" customHeight="1">
      <c r="A46" s="111"/>
      <c r="B46" s="64"/>
      <c r="C46" s="64"/>
      <c r="D46" s="64"/>
      <c r="E46" s="64"/>
      <c r="F46" s="67"/>
      <c r="G46" s="111"/>
      <c r="H46" s="111"/>
      <c r="I46" s="111"/>
      <c r="J46" s="64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</row>
    <row r="47" ht="15.75" customHeight="1">
      <c r="A47" s="111"/>
      <c r="B47" s="64"/>
      <c r="C47" s="64"/>
      <c r="D47" s="64"/>
      <c r="E47" s="64"/>
      <c r="F47" s="67"/>
      <c r="G47" s="111"/>
      <c r="H47" s="111"/>
      <c r="I47" s="111"/>
      <c r="J47" s="64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</row>
    <row r="48" ht="15.75" customHeight="1">
      <c r="A48" s="111"/>
      <c r="B48" s="64"/>
      <c r="C48" s="64"/>
      <c r="D48" s="64"/>
      <c r="E48" s="64"/>
      <c r="F48" s="67"/>
      <c r="G48" s="111"/>
      <c r="H48" s="111"/>
      <c r="I48" s="111"/>
      <c r="J48" s="64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</row>
    <row r="49" ht="15.75" customHeight="1">
      <c r="A49" s="111"/>
      <c r="B49" s="64"/>
      <c r="C49" s="64"/>
      <c r="D49" s="64"/>
      <c r="E49" s="64"/>
      <c r="F49" s="67"/>
      <c r="G49" s="111"/>
      <c r="H49" s="111"/>
      <c r="I49" s="111"/>
      <c r="J49" s="64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</row>
    <row r="50" ht="15.75" customHeight="1">
      <c r="A50" s="111"/>
      <c r="B50" s="64"/>
      <c r="C50" s="64"/>
      <c r="D50" s="64"/>
      <c r="E50" s="64"/>
      <c r="F50" s="67"/>
      <c r="G50" s="111"/>
      <c r="H50" s="111"/>
      <c r="I50" s="111"/>
      <c r="J50" s="64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</row>
    <row r="51" ht="15.75" customHeight="1">
      <c r="A51" s="111"/>
      <c r="B51" s="64"/>
      <c r="C51" s="64"/>
      <c r="D51" s="64"/>
      <c r="E51" s="64"/>
      <c r="F51" s="67"/>
      <c r="G51" s="111"/>
      <c r="H51" s="111"/>
      <c r="I51" s="111"/>
      <c r="J51" s="64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</row>
    <row r="52" ht="15.75" customHeight="1">
      <c r="A52" s="111"/>
      <c r="B52" s="64"/>
      <c r="C52" s="64"/>
      <c r="D52" s="64"/>
      <c r="E52" s="64"/>
      <c r="F52" s="67"/>
      <c r="G52" s="111"/>
      <c r="H52" s="111"/>
      <c r="I52" s="111"/>
      <c r="J52" s="64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</row>
    <row r="53" ht="15.75" customHeight="1">
      <c r="A53" s="111"/>
      <c r="B53" s="64"/>
      <c r="C53" s="64"/>
      <c r="D53" s="64"/>
      <c r="E53" s="64"/>
      <c r="F53" s="67"/>
      <c r="G53" s="111"/>
      <c r="H53" s="111"/>
      <c r="I53" s="111"/>
      <c r="J53" s="64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</row>
    <row r="54" ht="15.75" customHeight="1">
      <c r="A54" s="111"/>
      <c r="B54" s="64"/>
      <c r="C54" s="64"/>
      <c r="D54" s="64"/>
      <c r="E54" s="64"/>
      <c r="F54" s="67"/>
      <c r="G54" s="111"/>
      <c r="H54" s="111"/>
      <c r="I54" s="111"/>
      <c r="J54" s="64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</row>
    <row r="55" ht="15.75" customHeight="1">
      <c r="A55" s="111"/>
      <c r="B55" s="64"/>
      <c r="C55" s="64"/>
      <c r="D55" s="64"/>
      <c r="E55" s="64"/>
      <c r="F55" s="67"/>
      <c r="G55" s="111"/>
      <c r="H55" s="111"/>
      <c r="I55" s="111"/>
      <c r="J55" s="64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</row>
    <row r="56" ht="15.75" customHeight="1">
      <c r="A56" s="111"/>
      <c r="B56" s="64"/>
      <c r="C56" s="64"/>
      <c r="D56" s="64"/>
      <c r="E56" s="64"/>
      <c r="F56" s="67"/>
      <c r="G56" s="111"/>
      <c r="H56" s="111"/>
      <c r="I56" s="111"/>
      <c r="J56" s="64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</row>
    <row r="57" ht="15.75" customHeight="1">
      <c r="A57" s="111"/>
      <c r="B57" s="64"/>
      <c r="C57" s="64"/>
      <c r="D57" s="64"/>
      <c r="E57" s="64"/>
      <c r="F57" s="67"/>
      <c r="G57" s="111"/>
      <c r="H57" s="111"/>
      <c r="I57" s="111"/>
      <c r="J57" s="64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</row>
    <row r="58" ht="15.75" customHeight="1">
      <c r="A58" s="111"/>
      <c r="B58" s="64"/>
      <c r="C58" s="64"/>
      <c r="D58" s="64"/>
      <c r="E58" s="64"/>
      <c r="F58" s="67"/>
      <c r="G58" s="111"/>
      <c r="H58" s="111"/>
      <c r="I58" s="111"/>
      <c r="J58" s="64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</row>
    <row r="59" ht="15.75" customHeight="1">
      <c r="A59" s="111"/>
      <c r="B59" s="64"/>
      <c r="C59" s="64"/>
      <c r="D59" s="64"/>
      <c r="E59" s="64"/>
      <c r="F59" s="67"/>
      <c r="G59" s="111"/>
      <c r="H59" s="111"/>
      <c r="I59" s="111"/>
      <c r="J59" s="64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</row>
    <row r="60" ht="15.75" customHeight="1">
      <c r="A60" s="111"/>
      <c r="B60" s="64"/>
      <c r="C60" s="64"/>
      <c r="D60" s="64"/>
      <c r="E60" s="64"/>
      <c r="F60" s="67"/>
      <c r="G60" s="111"/>
      <c r="H60" s="111"/>
      <c r="I60" s="111"/>
      <c r="J60" s="64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</row>
    <row r="61" ht="15.75" customHeight="1">
      <c r="A61" s="111"/>
      <c r="B61" s="64"/>
      <c r="C61" s="64"/>
      <c r="D61" s="64"/>
      <c r="E61" s="64"/>
      <c r="F61" s="67"/>
      <c r="G61" s="111"/>
      <c r="H61" s="111"/>
      <c r="I61" s="111"/>
      <c r="J61" s="64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</row>
    <row r="62" ht="15.75" customHeight="1">
      <c r="A62" s="111"/>
      <c r="B62" s="64"/>
      <c r="C62" s="64"/>
      <c r="D62" s="64"/>
      <c r="E62" s="64"/>
      <c r="F62" s="67"/>
      <c r="G62" s="111"/>
      <c r="H62" s="111"/>
      <c r="I62" s="111"/>
      <c r="J62" s="64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</row>
    <row r="63" ht="15.75" customHeight="1">
      <c r="A63" s="111"/>
      <c r="B63" s="64"/>
      <c r="C63" s="64"/>
      <c r="D63" s="64"/>
      <c r="E63" s="64"/>
      <c r="F63" s="67"/>
      <c r="G63" s="111"/>
      <c r="H63" s="111"/>
      <c r="I63" s="111"/>
      <c r="J63" s="64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</row>
    <row r="64" ht="15.75" customHeight="1">
      <c r="A64" s="111"/>
      <c r="B64" s="64"/>
      <c r="C64" s="64"/>
      <c r="D64" s="64"/>
      <c r="E64" s="64"/>
      <c r="F64" s="67"/>
      <c r="G64" s="111"/>
      <c r="H64" s="111"/>
      <c r="I64" s="111"/>
      <c r="J64" s="64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</row>
    <row r="65" ht="15.75" customHeight="1">
      <c r="A65" s="111"/>
      <c r="B65" s="64"/>
      <c r="C65" s="64"/>
      <c r="D65" s="64"/>
      <c r="E65" s="64"/>
      <c r="F65" s="67"/>
      <c r="G65" s="111"/>
      <c r="H65" s="111"/>
      <c r="I65" s="111"/>
      <c r="J65" s="64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</row>
    <row r="66" ht="15.75" customHeight="1">
      <c r="A66" s="111"/>
      <c r="B66" s="64"/>
      <c r="C66" s="64"/>
      <c r="D66" s="64"/>
      <c r="E66" s="64"/>
      <c r="F66" s="67"/>
      <c r="G66" s="111"/>
      <c r="H66" s="111"/>
      <c r="I66" s="111"/>
      <c r="J66" s="64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</row>
    <row r="67" ht="15.75" customHeight="1">
      <c r="A67" s="111"/>
      <c r="B67" s="64"/>
      <c r="C67" s="64"/>
      <c r="D67" s="64"/>
      <c r="E67" s="64"/>
      <c r="F67" s="67"/>
      <c r="G67" s="111"/>
      <c r="H67" s="111"/>
      <c r="I67" s="111"/>
      <c r="J67" s="64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</row>
    <row r="68" ht="15.75" customHeight="1">
      <c r="A68" s="111"/>
      <c r="B68" s="64"/>
      <c r="C68" s="64"/>
      <c r="D68" s="64"/>
      <c r="E68" s="64"/>
      <c r="F68" s="67"/>
      <c r="G68" s="111"/>
      <c r="H68" s="111"/>
      <c r="I68" s="111"/>
      <c r="J68" s="64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</row>
    <row r="69" ht="15.75" customHeight="1">
      <c r="A69" s="111"/>
      <c r="B69" s="64"/>
      <c r="C69" s="64"/>
      <c r="D69" s="64"/>
      <c r="E69" s="64"/>
      <c r="F69" s="67"/>
      <c r="G69" s="111"/>
      <c r="H69" s="111"/>
      <c r="I69" s="111"/>
      <c r="J69" s="64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</row>
    <row r="70" ht="15.75" customHeight="1">
      <c r="A70" s="111"/>
      <c r="B70" s="64"/>
      <c r="C70" s="64"/>
      <c r="D70" s="64"/>
      <c r="E70" s="64"/>
      <c r="F70" s="67"/>
      <c r="G70" s="111"/>
      <c r="H70" s="111"/>
      <c r="I70" s="111"/>
      <c r="J70" s="64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</row>
    <row r="71" ht="15.75" customHeight="1">
      <c r="A71" s="111"/>
      <c r="B71" s="64"/>
      <c r="C71" s="64"/>
      <c r="D71" s="64"/>
      <c r="E71" s="64"/>
      <c r="F71" s="67"/>
      <c r="G71" s="111"/>
      <c r="H71" s="111"/>
      <c r="I71" s="111"/>
      <c r="J71" s="64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</row>
    <row r="72" ht="15.75" customHeight="1">
      <c r="A72" s="111"/>
      <c r="B72" s="64"/>
      <c r="C72" s="64"/>
      <c r="D72" s="64"/>
      <c r="E72" s="64"/>
      <c r="F72" s="67"/>
      <c r="G72" s="111"/>
      <c r="H72" s="111"/>
      <c r="I72" s="111"/>
      <c r="J72" s="64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</row>
    <row r="73" ht="15.75" customHeight="1">
      <c r="A73" s="111"/>
      <c r="B73" s="64"/>
      <c r="C73" s="64"/>
      <c r="D73" s="64"/>
      <c r="E73" s="64"/>
      <c r="F73" s="67"/>
      <c r="G73" s="111"/>
      <c r="H73" s="111"/>
      <c r="I73" s="111"/>
      <c r="J73" s="64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</row>
    <row r="74" ht="15.75" customHeight="1">
      <c r="A74" s="111"/>
      <c r="B74" s="64"/>
      <c r="C74" s="64"/>
      <c r="D74" s="64"/>
      <c r="E74" s="64"/>
      <c r="F74" s="67"/>
      <c r="G74" s="111"/>
      <c r="H74" s="111"/>
      <c r="I74" s="111"/>
      <c r="J74" s="64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</row>
    <row r="75" ht="15.75" customHeight="1">
      <c r="A75" s="111"/>
      <c r="B75" s="64"/>
      <c r="C75" s="64"/>
      <c r="D75" s="64"/>
      <c r="E75" s="64"/>
      <c r="F75" s="67"/>
      <c r="G75" s="111"/>
      <c r="H75" s="111"/>
      <c r="I75" s="111"/>
      <c r="J75" s="64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</row>
    <row r="76" ht="15.75" customHeight="1">
      <c r="A76" s="111"/>
      <c r="B76" s="64"/>
      <c r="C76" s="64"/>
      <c r="D76" s="64"/>
      <c r="E76" s="64"/>
      <c r="F76" s="67"/>
      <c r="G76" s="111"/>
      <c r="H76" s="111"/>
      <c r="I76" s="111"/>
      <c r="J76" s="64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</row>
    <row r="77" ht="15.75" customHeight="1">
      <c r="A77" s="111"/>
      <c r="B77" s="64"/>
      <c r="C77" s="64"/>
      <c r="D77" s="64"/>
      <c r="E77" s="64"/>
      <c r="F77" s="67"/>
      <c r="G77" s="111"/>
      <c r="H77" s="111"/>
      <c r="I77" s="111"/>
      <c r="J77" s="64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</row>
    <row r="78" ht="15.75" customHeight="1">
      <c r="A78" s="111"/>
      <c r="B78" s="64"/>
      <c r="C78" s="64"/>
      <c r="D78" s="64"/>
      <c r="E78" s="64"/>
      <c r="F78" s="67"/>
      <c r="G78" s="111"/>
      <c r="H78" s="111"/>
      <c r="I78" s="111"/>
      <c r="J78" s="64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</row>
    <row r="79" ht="15.75" customHeight="1">
      <c r="A79" s="111"/>
      <c r="B79" s="64"/>
      <c r="C79" s="64"/>
      <c r="D79" s="64"/>
      <c r="E79" s="64"/>
      <c r="F79" s="67"/>
      <c r="G79" s="111"/>
      <c r="H79" s="111"/>
      <c r="I79" s="111"/>
      <c r="J79" s="64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</row>
    <row r="80" ht="15.75" customHeight="1">
      <c r="A80" s="111"/>
      <c r="B80" s="64"/>
      <c r="C80" s="64"/>
      <c r="D80" s="64"/>
      <c r="E80" s="64"/>
      <c r="F80" s="67"/>
      <c r="G80" s="111"/>
      <c r="H80" s="111"/>
      <c r="I80" s="111"/>
      <c r="J80" s="64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</row>
    <row r="81" ht="15.75" customHeight="1">
      <c r="A81" s="111"/>
      <c r="B81" s="64"/>
      <c r="C81" s="64"/>
      <c r="D81" s="64"/>
      <c r="E81" s="64"/>
      <c r="F81" s="67"/>
      <c r="G81" s="111"/>
      <c r="H81" s="111"/>
      <c r="I81" s="111"/>
      <c r="J81" s="64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</row>
    <row r="82" ht="15.75" customHeight="1">
      <c r="A82" s="111"/>
      <c r="B82" s="64"/>
      <c r="C82" s="64"/>
      <c r="D82" s="64"/>
      <c r="E82" s="64"/>
      <c r="F82" s="67"/>
      <c r="G82" s="111"/>
      <c r="H82" s="111"/>
      <c r="I82" s="111"/>
      <c r="J82" s="64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</row>
    <row r="83" ht="15.75" customHeight="1">
      <c r="A83" s="111"/>
      <c r="B83" s="64"/>
      <c r="C83" s="64"/>
      <c r="D83" s="64"/>
      <c r="E83" s="64"/>
      <c r="F83" s="67"/>
      <c r="G83" s="111"/>
      <c r="H83" s="111"/>
      <c r="I83" s="111"/>
      <c r="J83" s="64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</row>
    <row r="84" ht="15.75" customHeight="1">
      <c r="A84" s="111"/>
      <c r="B84" s="64"/>
      <c r="C84" s="64"/>
      <c r="D84" s="64"/>
      <c r="E84" s="64"/>
      <c r="F84" s="67"/>
      <c r="G84" s="111"/>
      <c r="H84" s="111"/>
      <c r="I84" s="111"/>
      <c r="J84" s="64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</row>
    <row r="85" ht="15.75" customHeight="1">
      <c r="A85" s="111"/>
      <c r="B85" s="64"/>
      <c r="C85" s="64"/>
      <c r="D85" s="64"/>
      <c r="E85" s="64"/>
      <c r="F85" s="67"/>
      <c r="G85" s="111"/>
      <c r="H85" s="111"/>
      <c r="I85" s="111"/>
      <c r="J85" s="64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</row>
    <row r="86" ht="15.75" customHeight="1">
      <c r="A86" s="111"/>
      <c r="B86" s="64"/>
      <c r="C86" s="64"/>
      <c r="D86" s="64"/>
      <c r="E86" s="64"/>
      <c r="F86" s="67"/>
      <c r="G86" s="111"/>
      <c r="H86" s="111"/>
      <c r="I86" s="111"/>
      <c r="J86" s="64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</row>
    <row r="87" ht="15.75" customHeight="1">
      <c r="A87" s="111"/>
      <c r="B87" s="64"/>
      <c r="C87" s="64"/>
      <c r="D87" s="64"/>
      <c r="E87" s="64"/>
      <c r="F87" s="67"/>
      <c r="G87" s="111"/>
      <c r="H87" s="111"/>
      <c r="I87" s="111"/>
      <c r="J87" s="64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</row>
    <row r="88" ht="15.75" customHeight="1">
      <c r="A88" s="111"/>
      <c r="B88" s="64"/>
      <c r="C88" s="64"/>
      <c r="D88" s="64"/>
      <c r="E88" s="64"/>
      <c r="F88" s="67"/>
      <c r="G88" s="111"/>
      <c r="H88" s="111"/>
      <c r="I88" s="111"/>
      <c r="J88" s="64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</row>
    <row r="89" ht="15.75" customHeight="1">
      <c r="A89" s="111"/>
      <c r="B89" s="64"/>
      <c r="C89" s="64"/>
      <c r="D89" s="64"/>
      <c r="E89" s="64"/>
      <c r="F89" s="67"/>
      <c r="G89" s="111"/>
      <c r="H89" s="111"/>
      <c r="I89" s="111"/>
      <c r="J89" s="64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</row>
    <row r="90" ht="15.75" customHeight="1">
      <c r="A90" s="111"/>
      <c r="B90" s="64"/>
      <c r="C90" s="64"/>
      <c r="D90" s="64"/>
      <c r="E90" s="64"/>
      <c r="F90" s="67"/>
      <c r="G90" s="111"/>
      <c r="H90" s="111"/>
      <c r="I90" s="111"/>
      <c r="J90" s="64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</row>
    <row r="91" ht="15.75" customHeight="1">
      <c r="A91" s="111"/>
      <c r="B91" s="64"/>
      <c r="C91" s="64"/>
      <c r="D91" s="64"/>
      <c r="E91" s="64"/>
      <c r="F91" s="67"/>
      <c r="G91" s="111"/>
      <c r="H91" s="111"/>
      <c r="I91" s="111"/>
      <c r="J91" s="64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</row>
    <row r="92" ht="15.75" customHeight="1">
      <c r="A92" s="111"/>
      <c r="B92" s="64"/>
      <c r="C92" s="64"/>
      <c r="D92" s="64"/>
      <c r="E92" s="64"/>
      <c r="F92" s="67"/>
      <c r="G92" s="111"/>
      <c r="H92" s="111"/>
      <c r="I92" s="111"/>
      <c r="J92" s="64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</row>
    <row r="93" ht="15.75" customHeight="1">
      <c r="A93" s="111"/>
      <c r="B93" s="64"/>
      <c r="C93" s="64"/>
      <c r="D93" s="64"/>
      <c r="E93" s="64"/>
      <c r="F93" s="67"/>
      <c r="G93" s="111"/>
      <c r="H93" s="111"/>
      <c r="I93" s="111"/>
      <c r="J93" s="64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</row>
    <row r="94" ht="15.75" customHeight="1">
      <c r="A94" s="111"/>
      <c r="B94" s="64"/>
      <c r="C94" s="64"/>
      <c r="D94" s="64"/>
      <c r="E94" s="64"/>
      <c r="F94" s="67"/>
      <c r="G94" s="111"/>
      <c r="H94" s="111"/>
      <c r="I94" s="111"/>
      <c r="J94" s="64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</row>
    <row r="95" ht="15.75" customHeight="1">
      <c r="A95" s="111"/>
      <c r="B95" s="64"/>
      <c r="C95" s="64"/>
      <c r="D95" s="64"/>
      <c r="E95" s="64"/>
      <c r="F95" s="67"/>
      <c r="G95" s="111"/>
      <c r="H95" s="111"/>
      <c r="I95" s="111"/>
      <c r="J95" s="64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</row>
    <row r="96" ht="15.75" customHeight="1">
      <c r="A96" s="111"/>
      <c r="B96" s="64"/>
      <c r="C96" s="64"/>
      <c r="D96" s="64"/>
      <c r="E96" s="64"/>
      <c r="F96" s="67"/>
      <c r="G96" s="111"/>
      <c r="H96" s="111"/>
      <c r="I96" s="111"/>
      <c r="J96" s="64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</row>
    <row r="97" ht="15.75" customHeight="1">
      <c r="A97" s="111"/>
      <c r="B97" s="64"/>
      <c r="C97" s="64"/>
      <c r="D97" s="64"/>
      <c r="E97" s="64"/>
      <c r="F97" s="67"/>
      <c r="G97" s="111"/>
      <c r="H97" s="111"/>
      <c r="I97" s="111"/>
      <c r="J97" s="64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</row>
    <row r="98" ht="15.75" customHeight="1">
      <c r="A98" s="111"/>
      <c r="B98" s="64"/>
      <c r="C98" s="64"/>
      <c r="D98" s="64"/>
      <c r="E98" s="64"/>
      <c r="F98" s="67"/>
      <c r="G98" s="111"/>
      <c r="H98" s="111"/>
      <c r="I98" s="111"/>
      <c r="J98" s="64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</row>
    <row r="99" ht="15.75" customHeight="1">
      <c r="A99" s="111"/>
      <c r="B99" s="64"/>
      <c r="C99" s="64"/>
      <c r="D99" s="64"/>
      <c r="E99" s="64"/>
      <c r="F99" s="67"/>
      <c r="G99" s="111"/>
      <c r="H99" s="111"/>
      <c r="I99" s="111"/>
      <c r="J99" s="64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</row>
    <row r="100" ht="15.75" customHeight="1">
      <c r="A100" s="111"/>
      <c r="B100" s="64"/>
      <c r="C100" s="64"/>
      <c r="D100" s="64"/>
      <c r="E100" s="64"/>
      <c r="F100" s="67"/>
      <c r="G100" s="111"/>
      <c r="H100" s="111"/>
      <c r="I100" s="111"/>
      <c r="J100" s="64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</row>
    <row r="101" ht="15.75" customHeight="1">
      <c r="A101" s="111"/>
      <c r="B101" s="64"/>
      <c r="C101" s="64"/>
      <c r="D101" s="64"/>
      <c r="E101" s="64"/>
      <c r="F101" s="67"/>
      <c r="G101" s="111"/>
      <c r="H101" s="111"/>
      <c r="I101" s="111"/>
      <c r="J101" s="64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</row>
    <row r="102" ht="15.75" customHeight="1">
      <c r="A102" s="111"/>
      <c r="B102" s="64"/>
      <c r="C102" s="64"/>
      <c r="D102" s="64"/>
      <c r="E102" s="64"/>
      <c r="F102" s="67"/>
      <c r="G102" s="111"/>
      <c r="H102" s="111"/>
      <c r="I102" s="111"/>
      <c r="J102" s="64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</row>
    <row r="103" ht="15.75" customHeight="1">
      <c r="A103" s="111"/>
      <c r="B103" s="64"/>
      <c r="C103" s="64"/>
      <c r="D103" s="64"/>
      <c r="E103" s="64"/>
      <c r="F103" s="67"/>
      <c r="G103" s="111"/>
      <c r="H103" s="111"/>
      <c r="I103" s="111"/>
      <c r="J103" s="64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</row>
    <row r="104" ht="15.75" customHeight="1">
      <c r="A104" s="111"/>
      <c r="B104" s="64"/>
      <c r="C104" s="64"/>
      <c r="D104" s="64"/>
      <c r="E104" s="64"/>
      <c r="F104" s="67"/>
      <c r="G104" s="111"/>
      <c r="H104" s="111"/>
      <c r="I104" s="111"/>
      <c r="J104" s="64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</row>
    <row r="105" ht="15.75" customHeight="1">
      <c r="A105" s="111"/>
      <c r="B105" s="64"/>
      <c r="C105" s="64"/>
      <c r="D105" s="64"/>
      <c r="E105" s="64"/>
      <c r="F105" s="67"/>
      <c r="G105" s="111"/>
      <c r="H105" s="111"/>
      <c r="I105" s="111"/>
      <c r="J105" s="64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</row>
    <row r="106" ht="15.75" customHeight="1">
      <c r="A106" s="111"/>
      <c r="B106" s="64"/>
      <c r="C106" s="64"/>
      <c r="D106" s="64"/>
      <c r="E106" s="64"/>
      <c r="F106" s="67"/>
      <c r="G106" s="111"/>
      <c r="H106" s="111"/>
      <c r="I106" s="111"/>
      <c r="J106" s="64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</row>
    <row r="107" ht="15.75" customHeight="1">
      <c r="A107" s="111"/>
      <c r="B107" s="64"/>
      <c r="C107" s="64"/>
      <c r="D107" s="64"/>
      <c r="E107" s="64"/>
      <c r="F107" s="67"/>
      <c r="G107" s="111"/>
      <c r="H107" s="111"/>
      <c r="I107" s="111"/>
      <c r="J107" s="64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</row>
    <row r="108" ht="15.75" customHeight="1">
      <c r="A108" s="111"/>
      <c r="B108" s="64"/>
      <c r="C108" s="64"/>
      <c r="D108" s="64"/>
      <c r="E108" s="64"/>
      <c r="F108" s="67"/>
      <c r="G108" s="111"/>
      <c r="H108" s="111"/>
      <c r="I108" s="111"/>
      <c r="J108" s="64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</row>
    <row r="109" ht="15.75" customHeight="1">
      <c r="A109" s="111"/>
      <c r="B109" s="64"/>
      <c r="C109" s="64"/>
      <c r="D109" s="64"/>
      <c r="E109" s="64"/>
      <c r="F109" s="67"/>
      <c r="G109" s="111"/>
      <c r="H109" s="111"/>
      <c r="I109" s="111"/>
      <c r="J109" s="64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</row>
    <row r="110" ht="15.75" customHeight="1">
      <c r="A110" s="111"/>
      <c r="B110" s="64"/>
      <c r="C110" s="64"/>
      <c r="D110" s="64"/>
      <c r="E110" s="64"/>
      <c r="F110" s="67"/>
      <c r="G110" s="111"/>
      <c r="H110" s="111"/>
      <c r="I110" s="111"/>
      <c r="J110" s="64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</row>
    <row r="111" ht="15.75" customHeight="1">
      <c r="A111" s="111"/>
      <c r="B111" s="64"/>
      <c r="C111" s="64"/>
      <c r="D111" s="64"/>
      <c r="E111" s="64"/>
      <c r="F111" s="67"/>
      <c r="G111" s="111"/>
      <c r="H111" s="111"/>
      <c r="I111" s="111"/>
      <c r="J111" s="64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</row>
    <row r="112" ht="15.75" customHeight="1">
      <c r="A112" s="111"/>
      <c r="B112" s="64"/>
      <c r="C112" s="64"/>
      <c r="D112" s="64"/>
      <c r="E112" s="64"/>
      <c r="F112" s="67"/>
      <c r="G112" s="111"/>
      <c r="H112" s="111"/>
      <c r="I112" s="111"/>
      <c r="J112" s="64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</row>
    <row r="113" ht="15.75" customHeight="1">
      <c r="A113" s="111"/>
      <c r="B113" s="64"/>
      <c r="C113" s="64"/>
      <c r="D113" s="64"/>
      <c r="E113" s="64"/>
      <c r="F113" s="67"/>
      <c r="G113" s="111"/>
      <c r="H113" s="111"/>
      <c r="I113" s="111"/>
      <c r="J113" s="64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</row>
    <row r="114" ht="15.75" customHeight="1">
      <c r="A114" s="111"/>
      <c r="B114" s="64"/>
      <c r="C114" s="64"/>
      <c r="D114" s="64"/>
      <c r="E114" s="64"/>
      <c r="F114" s="67"/>
      <c r="G114" s="111"/>
      <c r="H114" s="111"/>
      <c r="I114" s="111"/>
      <c r="J114" s="64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</row>
    <row r="115" ht="15.75" customHeight="1">
      <c r="A115" s="111"/>
      <c r="B115" s="64"/>
      <c r="C115" s="64"/>
      <c r="D115" s="64"/>
      <c r="E115" s="64"/>
      <c r="F115" s="67"/>
      <c r="G115" s="111"/>
      <c r="H115" s="111"/>
      <c r="I115" s="111"/>
      <c r="J115" s="64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</row>
    <row r="116" ht="15.75" customHeight="1">
      <c r="A116" s="111"/>
      <c r="B116" s="64"/>
      <c r="C116" s="64"/>
      <c r="D116" s="64"/>
      <c r="E116" s="64"/>
      <c r="F116" s="67"/>
      <c r="G116" s="111"/>
      <c r="H116" s="111"/>
      <c r="I116" s="111"/>
      <c r="J116" s="64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</row>
    <row r="117" ht="15.75" customHeight="1">
      <c r="A117" s="111"/>
      <c r="B117" s="64"/>
      <c r="C117" s="64"/>
      <c r="D117" s="64"/>
      <c r="E117" s="64"/>
      <c r="F117" s="67"/>
      <c r="G117" s="111"/>
      <c r="H117" s="111"/>
      <c r="I117" s="111"/>
      <c r="J117" s="64"/>
      <c r="K117" s="111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</row>
    <row r="118" ht="15.75" customHeight="1">
      <c r="A118" s="111"/>
      <c r="B118" s="64"/>
      <c r="C118" s="64"/>
      <c r="D118" s="64"/>
      <c r="E118" s="64"/>
      <c r="F118" s="67"/>
      <c r="G118" s="111"/>
      <c r="H118" s="111"/>
      <c r="I118" s="111"/>
      <c r="J118" s="64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</row>
    <row r="119" ht="15.75" customHeight="1">
      <c r="A119" s="111"/>
      <c r="B119" s="64"/>
      <c r="C119" s="64"/>
      <c r="D119" s="64"/>
      <c r="E119" s="64"/>
      <c r="F119" s="67"/>
      <c r="G119" s="111"/>
      <c r="H119" s="111"/>
      <c r="I119" s="111"/>
      <c r="J119" s="64"/>
      <c r="K119" s="111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</row>
    <row r="120" ht="15.75" customHeight="1">
      <c r="A120" s="111"/>
      <c r="B120" s="64"/>
      <c r="C120" s="64"/>
      <c r="D120" s="64"/>
      <c r="E120" s="64"/>
      <c r="F120" s="67"/>
      <c r="G120" s="111"/>
      <c r="H120" s="111"/>
      <c r="I120" s="111"/>
      <c r="J120" s="64"/>
      <c r="K120" s="111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</row>
    <row r="121" ht="15.75" customHeight="1">
      <c r="A121" s="111"/>
      <c r="B121" s="64"/>
      <c r="C121" s="64"/>
      <c r="D121" s="64"/>
      <c r="E121" s="64"/>
      <c r="F121" s="67"/>
      <c r="G121" s="111"/>
      <c r="H121" s="111"/>
      <c r="I121" s="111"/>
      <c r="J121" s="64"/>
      <c r="K121" s="111"/>
      <c r="L121" s="111"/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</row>
    <row r="122" ht="15.75" customHeight="1">
      <c r="A122" s="111"/>
      <c r="B122" s="64"/>
      <c r="C122" s="64"/>
      <c r="D122" s="64"/>
      <c r="E122" s="64"/>
      <c r="F122" s="67"/>
      <c r="G122" s="111"/>
      <c r="H122" s="111"/>
      <c r="I122" s="111"/>
      <c r="J122" s="64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</row>
    <row r="123" ht="15.75" customHeight="1">
      <c r="A123" s="111"/>
      <c r="B123" s="64"/>
      <c r="C123" s="64"/>
      <c r="D123" s="64"/>
      <c r="E123" s="64"/>
      <c r="F123" s="67"/>
      <c r="G123" s="111"/>
      <c r="H123" s="111"/>
      <c r="I123" s="111"/>
      <c r="J123" s="64"/>
      <c r="K123" s="111"/>
      <c r="L123" s="111"/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</row>
    <row r="124" ht="15.75" customHeight="1">
      <c r="A124" s="111"/>
      <c r="B124" s="64"/>
      <c r="C124" s="64"/>
      <c r="D124" s="64"/>
      <c r="E124" s="64"/>
      <c r="F124" s="67"/>
      <c r="G124" s="111"/>
      <c r="H124" s="111"/>
      <c r="I124" s="111"/>
      <c r="J124" s="64"/>
      <c r="K124" s="111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</row>
    <row r="125" ht="15.75" customHeight="1">
      <c r="A125" s="111"/>
      <c r="B125" s="64"/>
      <c r="C125" s="64"/>
      <c r="D125" s="64"/>
      <c r="E125" s="64"/>
      <c r="F125" s="67"/>
      <c r="G125" s="111"/>
      <c r="H125" s="111"/>
      <c r="I125" s="111"/>
      <c r="J125" s="64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</row>
    <row r="126" ht="15.75" customHeight="1">
      <c r="A126" s="111"/>
      <c r="B126" s="64"/>
      <c r="C126" s="64"/>
      <c r="D126" s="64"/>
      <c r="E126" s="64"/>
      <c r="F126" s="67"/>
      <c r="G126" s="111"/>
      <c r="H126" s="111"/>
      <c r="I126" s="111"/>
      <c r="J126" s="64"/>
      <c r="K126" s="111"/>
      <c r="L126" s="111"/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</row>
    <row r="127" ht="15.75" customHeight="1">
      <c r="A127" s="111"/>
      <c r="B127" s="64"/>
      <c r="C127" s="64"/>
      <c r="D127" s="64"/>
      <c r="E127" s="64"/>
      <c r="F127" s="67"/>
      <c r="G127" s="111"/>
      <c r="H127" s="111"/>
      <c r="I127" s="111"/>
      <c r="J127" s="64"/>
      <c r="K127" s="111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</row>
    <row r="128" ht="15.75" customHeight="1">
      <c r="A128" s="111"/>
      <c r="B128" s="64"/>
      <c r="C128" s="64"/>
      <c r="D128" s="64"/>
      <c r="E128" s="64"/>
      <c r="F128" s="67"/>
      <c r="G128" s="111"/>
      <c r="H128" s="111"/>
      <c r="I128" s="111"/>
      <c r="J128" s="64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</row>
    <row r="129" ht="15.75" customHeight="1">
      <c r="A129" s="111"/>
      <c r="B129" s="64"/>
      <c r="C129" s="64"/>
      <c r="D129" s="64"/>
      <c r="E129" s="64"/>
      <c r="F129" s="67"/>
      <c r="G129" s="111"/>
      <c r="H129" s="111"/>
      <c r="I129" s="111"/>
      <c r="J129" s="64"/>
      <c r="K129" s="111"/>
      <c r="L129" s="111"/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</row>
    <row r="130" ht="15.75" customHeight="1">
      <c r="A130" s="111"/>
      <c r="B130" s="64"/>
      <c r="C130" s="64"/>
      <c r="D130" s="64"/>
      <c r="E130" s="64"/>
      <c r="F130" s="67"/>
      <c r="G130" s="111"/>
      <c r="H130" s="111"/>
      <c r="I130" s="111"/>
      <c r="J130" s="64"/>
      <c r="K130" s="111"/>
      <c r="L130" s="111"/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</row>
    <row r="131" ht="15.75" customHeight="1">
      <c r="A131" s="111"/>
      <c r="B131" s="64"/>
      <c r="C131" s="64"/>
      <c r="D131" s="64"/>
      <c r="E131" s="64"/>
      <c r="F131" s="67"/>
      <c r="G131" s="111"/>
      <c r="H131" s="111"/>
      <c r="I131" s="111"/>
      <c r="J131" s="64"/>
      <c r="K131" s="111"/>
      <c r="L131" s="111"/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</row>
    <row r="132" ht="15.75" customHeight="1">
      <c r="A132" s="111"/>
      <c r="B132" s="64"/>
      <c r="C132" s="64"/>
      <c r="D132" s="64"/>
      <c r="E132" s="64"/>
      <c r="F132" s="67"/>
      <c r="G132" s="111"/>
      <c r="H132" s="111"/>
      <c r="I132" s="111"/>
      <c r="J132" s="64"/>
      <c r="K132" s="111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</row>
    <row r="133" ht="15.75" customHeight="1">
      <c r="A133" s="111"/>
      <c r="B133" s="64"/>
      <c r="C133" s="64"/>
      <c r="D133" s="64"/>
      <c r="E133" s="64"/>
      <c r="F133" s="67"/>
      <c r="G133" s="111"/>
      <c r="H133" s="111"/>
      <c r="I133" s="111"/>
      <c r="J133" s="64"/>
      <c r="K133" s="111"/>
      <c r="L133" s="111"/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</row>
    <row r="134" ht="15.75" customHeight="1">
      <c r="A134" s="111"/>
      <c r="B134" s="64"/>
      <c r="C134" s="64"/>
      <c r="D134" s="64"/>
      <c r="E134" s="64"/>
      <c r="F134" s="67"/>
      <c r="G134" s="111"/>
      <c r="H134" s="111"/>
      <c r="I134" s="111"/>
      <c r="J134" s="64"/>
      <c r="K134" s="111"/>
      <c r="L134" s="111"/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</row>
    <row r="135" ht="15.75" customHeight="1">
      <c r="A135" s="111"/>
      <c r="B135" s="64"/>
      <c r="C135" s="64"/>
      <c r="D135" s="64"/>
      <c r="E135" s="64"/>
      <c r="F135" s="67"/>
      <c r="G135" s="111"/>
      <c r="H135" s="111"/>
      <c r="I135" s="111"/>
      <c r="J135" s="64"/>
      <c r="K135" s="111"/>
      <c r="L135" s="111"/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</row>
    <row r="136" ht="15.75" customHeight="1">
      <c r="A136" s="111"/>
      <c r="B136" s="64"/>
      <c r="C136" s="64"/>
      <c r="D136" s="64"/>
      <c r="E136" s="64"/>
      <c r="F136" s="67"/>
      <c r="G136" s="111"/>
      <c r="H136" s="111"/>
      <c r="I136" s="111"/>
      <c r="J136" s="64"/>
      <c r="K136" s="111"/>
      <c r="L136" s="111"/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</row>
    <row r="137" ht="15.75" customHeight="1">
      <c r="A137" s="111"/>
      <c r="B137" s="64"/>
      <c r="C137" s="64"/>
      <c r="D137" s="64"/>
      <c r="E137" s="64"/>
      <c r="F137" s="67"/>
      <c r="G137" s="111"/>
      <c r="H137" s="111"/>
      <c r="I137" s="111"/>
      <c r="J137" s="64"/>
      <c r="K137" s="111"/>
      <c r="L137" s="111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</row>
    <row r="138" ht="15.75" customHeight="1">
      <c r="A138" s="111"/>
      <c r="B138" s="64"/>
      <c r="C138" s="64"/>
      <c r="D138" s="64"/>
      <c r="E138" s="64"/>
      <c r="F138" s="67"/>
      <c r="G138" s="111"/>
      <c r="H138" s="111"/>
      <c r="I138" s="111"/>
      <c r="J138" s="64"/>
      <c r="K138" s="111"/>
      <c r="L138" s="111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</row>
    <row r="139" ht="15.75" customHeight="1">
      <c r="A139" s="111"/>
      <c r="B139" s="64"/>
      <c r="C139" s="64"/>
      <c r="D139" s="64"/>
      <c r="E139" s="64"/>
      <c r="F139" s="67"/>
      <c r="G139" s="111"/>
      <c r="H139" s="111"/>
      <c r="I139" s="111"/>
      <c r="J139" s="64"/>
      <c r="K139" s="111"/>
      <c r="L139" s="111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</row>
    <row r="140" ht="15.75" customHeight="1">
      <c r="A140" s="111"/>
      <c r="B140" s="64"/>
      <c r="C140" s="64"/>
      <c r="D140" s="64"/>
      <c r="E140" s="64"/>
      <c r="F140" s="67"/>
      <c r="G140" s="111"/>
      <c r="H140" s="111"/>
      <c r="I140" s="111"/>
      <c r="J140" s="64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</row>
    <row r="141" ht="15.75" customHeight="1">
      <c r="A141" s="111"/>
      <c r="B141" s="64"/>
      <c r="C141" s="64"/>
      <c r="D141" s="64"/>
      <c r="E141" s="64"/>
      <c r="F141" s="67"/>
      <c r="G141" s="111"/>
      <c r="H141" s="111"/>
      <c r="I141" s="111"/>
      <c r="J141" s="64"/>
      <c r="K141" s="111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</row>
    <row r="142" ht="15.75" customHeight="1">
      <c r="A142" s="111"/>
      <c r="B142" s="64"/>
      <c r="C142" s="64"/>
      <c r="D142" s="64"/>
      <c r="E142" s="64"/>
      <c r="F142" s="67"/>
      <c r="G142" s="111"/>
      <c r="H142" s="111"/>
      <c r="I142" s="111"/>
      <c r="J142" s="64"/>
      <c r="K142" s="111"/>
      <c r="L142" s="111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</row>
    <row r="143" ht="15.75" customHeight="1">
      <c r="A143" s="111"/>
      <c r="B143" s="64"/>
      <c r="C143" s="64"/>
      <c r="D143" s="64"/>
      <c r="E143" s="64"/>
      <c r="F143" s="67"/>
      <c r="G143" s="111"/>
      <c r="H143" s="111"/>
      <c r="I143" s="111"/>
      <c r="J143" s="64"/>
      <c r="K143" s="111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</row>
    <row r="144" ht="15.75" customHeight="1">
      <c r="A144" s="111"/>
      <c r="B144" s="64"/>
      <c r="C144" s="64"/>
      <c r="D144" s="64"/>
      <c r="E144" s="64"/>
      <c r="F144" s="67"/>
      <c r="G144" s="111"/>
      <c r="H144" s="111"/>
      <c r="I144" s="111"/>
      <c r="J144" s="64"/>
      <c r="K144" s="111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</row>
    <row r="145" ht="15.75" customHeight="1">
      <c r="A145" s="111"/>
      <c r="B145" s="64"/>
      <c r="C145" s="64"/>
      <c r="D145" s="64"/>
      <c r="E145" s="64"/>
      <c r="F145" s="67"/>
      <c r="G145" s="111"/>
      <c r="H145" s="111"/>
      <c r="I145" s="111"/>
      <c r="J145" s="64"/>
      <c r="K145" s="111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</row>
    <row r="146" ht="15.75" customHeight="1">
      <c r="A146" s="111"/>
      <c r="B146" s="64"/>
      <c r="C146" s="64"/>
      <c r="D146" s="64"/>
      <c r="E146" s="64"/>
      <c r="F146" s="67"/>
      <c r="G146" s="111"/>
      <c r="H146" s="111"/>
      <c r="I146" s="111"/>
      <c r="J146" s="64"/>
      <c r="K146" s="111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</row>
    <row r="147" ht="15.75" customHeight="1">
      <c r="A147" s="111"/>
      <c r="B147" s="64"/>
      <c r="C147" s="64"/>
      <c r="D147" s="64"/>
      <c r="E147" s="64"/>
      <c r="F147" s="67"/>
      <c r="G147" s="111"/>
      <c r="H147" s="111"/>
      <c r="I147" s="111"/>
      <c r="J147" s="64"/>
      <c r="K147" s="111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</row>
    <row r="148" ht="15.75" customHeight="1">
      <c r="A148" s="111"/>
      <c r="B148" s="64"/>
      <c r="C148" s="64"/>
      <c r="D148" s="64"/>
      <c r="E148" s="64"/>
      <c r="F148" s="67"/>
      <c r="G148" s="111"/>
      <c r="H148" s="111"/>
      <c r="I148" s="111"/>
      <c r="J148" s="64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</row>
    <row r="149" ht="15.75" customHeight="1">
      <c r="A149" s="111"/>
      <c r="B149" s="64"/>
      <c r="C149" s="64"/>
      <c r="D149" s="64"/>
      <c r="E149" s="64"/>
      <c r="F149" s="67"/>
      <c r="G149" s="111"/>
      <c r="H149" s="111"/>
      <c r="I149" s="111"/>
      <c r="J149" s="64"/>
      <c r="K149" s="111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</row>
    <row r="150" ht="15.75" customHeight="1">
      <c r="A150" s="111"/>
      <c r="B150" s="64"/>
      <c r="C150" s="64"/>
      <c r="D150" s="64"/>
      <c r="E150" s="64"/>
      <c r="F150" s="67"/>
      <c r="G150" s="111"/>
      <c r="H150" s="111"/>
      <c r="I150" s="111"/>
      <c r="J150" s="64"/>
      <c r="K150" s="111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</row>
    <row r="151" ht="15.75" customHeight="1">
      <c r="A151" s="111"/>
      <c r="B151" s="64"/>
      <c r="C151" s="64"/>
      <c r="D151" s="64"/>
      <c r="E151" s="64"/>
      <c r="F151" s="67"/>
      <c r="G151" s="111"/>
      <c r="H151" s="111"/>
      <c r="I151" s="111"/>
      <c r="J151" s="64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</row>
    <row r="152" ht="15.75" customHeight="1">
      <c r="A152" s="111"/>
      <c r="B152" s="64"/>
      <c r="C152" s="64"/>
      <c r="D152" s="64"/>
      <c r="E152" s="64"/>
      <c r="F152" s="67"/>
      <c r="G152" s="111"/>
      <c r="H152" s="111"/>
      <c r="I152" s="111"/>
      <c r="J152" s="64"/>
      <c r="K152" s="111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</row>
    <row r="153" ht="15.75" customHeight="1">
      <c r="A153" s="111"/>
      <c r="B153" s="64"/>
      <c r="C153" s="64"/>
      <c r="D153" s="64"/>
      <c r="E153" s="64"/>
      <c r="F153" s="67"/>
      <c r="G153" s="111"/>
      <c r="H153" s="111"/>
      <c r="I153" s="111"/>
      <c r="J153" s="64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</row>
    <row r="154" ht="15.75" customHeight="1">
      <c r="A154" s="111"/>
      <c r="B154" s="64"/>
      <c r="C154" s="64"/>
      <c r="D154" s="64"/>
      <c r="E154" s="64"/>
      <c r="F154" s="67"/>
      <c r="G154" s="111"/>
      <c r="H154" s="111"/>
      <c r="I154" s="111"/>
      <c r="J154" s="64"/>
      <c r="K154" s="111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</row>
    <row r="155" ht="15.75" customHeight="1">
      <c r="A155" s="111"/>
      <c r="B155" s="64"/>
      <c r="C155" s="64"/>
      <c r="D155" s="64"/>
      <c r="E155" s="64"/>
      <c r="F155" s="67"/>
      <c r="G155" s="111"/>
      <c r="H155" s="111"/>
      <c r="I155" s="111"/>
      <c r="J155" s="64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</row>
    <row r="156" ht="15.75" customHeight="1">
      <c r="A156" s="111"/>
      <c r="B156" s="64"/>
      <c r="C156" s="64"/>
      <c r="D156" s="64"/>
      <c r="E156" s="64"/>
      <c r="F156" s="67"/>
      <c r="G156" s="111"/>
      <c r="H156" s="111"/>
      <c r="I156" s="111"/>
      <c r="J156" s="64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</row>
    <row r="157" ht="15.75" customHeight="1">
      <c r="A157" s="111"/>
      <c r="B157" s="64"/>
      <c r="C157" s="64"/>
      <c r="D157" s="64"/>
      <c r="E157" s="64"/>
      <c r="F157" s="67"/>
      <c r="G157" s="111"/>
      <c r="H157" s="111"/>
      <c r="I157" s="111"/>
      <c r="J157" s="64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</row>
    <row r="158" ht="15.75" customHeight="1">
      <c r="A158" s="111"/>
      <c r="B158" s="64"/>
      <c r="C158" s="64"/>
      <c r="D158" s="64"/>
      <c r="E158" s="64"/>
      <c r="F158" s="67"/>
      <c r="G158" s="111"/>
      <c r="H158" s="111"/>
      <c r="I158" s="111"/>
      <c r="J158" s="64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</row>
    <row r="159" ht="15.75" customHeight="1">
      <c r="A159" s="111"/>
      <c r="B159" s="64"/>
      <c r="C159" s="64"/>
      <c r="D159" s="64"/>
      <c r="E159" s="64"/>
      <c r="F159" s="67"/>
      <c r="G159" s="111"/>
      <c r="H159" s="111"/>
      <c r="I159" s="111"/>
      <c r="J159" s="64"/>
      <c r="K159" s="111"/>
      <c r="L159" s="111"/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</row>
    <row r="160" ht="15.75" customHeight="1">
      <c r="A160" s="111"/>
      <c r="B160" s="64"/>
      <c r="C160" s="64"/>
      <c r="D160" s="64"/>
      <c r="E160" s="64"/>
      <c r="F160" s="67"/>
      <c r="G160" s="111"/>
      <c r="H160" s="111"/>
      <c r="I160" s="111"/>
      <c r="J160" s="64"/>
      <c r="K160" s="111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</row>
    <row r="161" ht="15.75" customHeight="1">
      <c r="A161" s="111"/>
      <c r="B161" s="64"/>
      <c r="C161" s="64"/>
      <c r="D161" s="64"/>
      <c r="E161" s="64"/>
      <c r="F161" s="67"/>
      <c r="G161" s="111"/>
      <c r="H161" s="111"/>
      <c r="I161" s="111"/>
      <c r="J161" s="64"/>
      <c r="K161" s="111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</row>
    <row r="162" ht="15.75" customHeight="1">
      <c r="A162" s="111"/>
      <c r="B162" s="64"/>
      <c r="C162" s="64"/>
      <c r="D162" s="64"/>
      <c r="E162" s="64"/>
      <c r="F162" s="67"/>
      <c r="G162" s="111"/>
      <c r="H162" s="111"/>
      <c r="I162" s="111"/>
      <c r="J162" s="64"/>
      <c r="K162" s="111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</row>
    <row r="163" ht="15.75" customHeight="1">
      <c r="A163" s="111"/>
      <c r="B163" s="64"/>
      <c r="C163" s="64"/>
      <c r="D163" s="64"/>
      <c r="E163" s="64"/>
      <c r="F163" s="67"/>
      <c r="G163" s="111"/>
      <c r="H163" s="111"/>
      <c r="I163" s="111"/>
      <c r="J163" s="64"/>
      <c r="K163" s="111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</row>
    <row r="164" ht="15.75" customHeight="1">
      <c r="A164" s="111"/>
      <c r="B164" s="64"/>
      <c r="C164" s="64"/>
      <c r="D164" s="64"/>
      <c r="E164" s="64"/>
      <c r="F164" s="67"/>
      <c r="G164" s="111"/>
      <c r="H164" s="111"/>
      <c r="I164" s="111"/>
      <c r="J164" s="64"/>
      <c r="K164" s="111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</row>
    <row r="165" ht="15.75" customHeight="1">
      <c r="A165" s="111"/>
      <c r="B165" s="64"/>
      <c r="C165" s="64"/>
      <c r="D165" s="64"/>
      <c r="E165" s="64"/>
      <c r="F165" s="67"/>
      <c r="G165" s="111"/>
      <c r="H165" s="111"/>
      <c r="I165" s="111"/>
      <c r="J165" s="64"/>
      <c r="K165" s="111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</row>
    <row r="166" ht="15.75" customHeight="1">
      <c r="A166" s="111"/>
      <c r="B166" s="64"/>
      <c r="C166" s="64"/>
      <c r="D166" s="64"/>
      <c r="E166" s="64"/>
      <c r="F166" s="67"/>
      <c r="G166" s="111"/>
      <c r="H166" s="111"/>
      <c r="I166" s="111"/>
      <c r="J166" s="64"/>
      <c r="K166" s="111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</row>
    <row r="167" ht="15.75" customHeight="1">
      <c r="A167" s="111"/>
      <c r="B167" s="64"/>
      <c r="C167" s="64"/>
      <c r="D167" s="64"/>
      <c r="E167" s="64"/>
      <c r="F167" s="67"/>
      <c r="G167" s="111"/>
      <c r="H167" s="111"/>
      <c r="I167" s="111"/>
      <c r="J167" s="64"/>
      <c r="K167" s="111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</row>
    <row r="168" ht="15.75" customHeight="1">
      <c r="A168" s="111"/>
      <c r="B168" s="64"/>
      <c r="C168" s="64"/>
      <c r="D168" s="64"/>
      <c r="E168" s="64"/>
      <c r="F168" s="67"/>
      <c r="G168" s="111"/>
      <c r="H168" s="111"/>
      <c r="I168" s="111"/>
      <c r="J168" s="64"/>
      <c r="K168" s="111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</row>
    <row r="169" ht="15.75" customHeight="1">
      <c r="A169" s="111"/>
      <c r="B169" s="64"/>
      <c r="C169" s="64"/>
      <c r="D169" s="64"/>
      <c r="E169" s="64"/>
      <c r="F169" s="67"/>
      <c r="G169" s="111"/>
      <c r="H169" s="111"/>
      <c r="I169" s="111"/>
      <c r="J169" s="64"/>
      <c r="K169" s="111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</row>
    <row r="170" ht="15.75" customHeight="1">
      <c r="A170" s="111"/>
      <c r="B170" s="64"/>
      <c r="C170" s="64"/>
      <c r="D170" s="64"/>
      <c r="E170" s="64"/>
      <c r="F170" s="67"/>
      <c r="G170" s="111"/>
      <c r="H170" s="111"/>
      <c r="I170" s="111"/>
      <c r="J170" s="64"/>
      <c r="K170" s="111"/>
      <c r="L170" s="111"/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</row>
    <row r="171" ht="15.75" customHeight="1">
      <c r="A171" s="111"/>
      <c r="B171" s="64"/>
      <c r="C171" s="64"/>
      <c r="D171" s="64"/>
      <c r="E171" s="64"/>
      <c r="F171" s="67"/>
      <c r="G171" s="111"/>
      <c r="H171" s="111"/>
      <c r="I171" s="111"/>
      <c r="J171" s="64"/>
      <c r="K171" s="111"/>
      <c r="L171" s="111"/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</row>
    <row r="172" ht="15.75" customHeight="1">
      <c r="A172" s="111"/>
      <c r="B172" s="64"/>
      <c r="C172" s="64"/>
      <c r="D172" s="64"/>
      <c r="E172" s="64"/>
      <c r="F172" s="67"/>
      <c r="G172" s="111"/>
      <c r="H172" s="111"/>
      <c r="I172" s="111"/>
      <c r="J172" s="64"/>
      <c r="K172" s="111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</row>
    <row r="173" ht="15.75" customHeight="1">
      <c r="A173" s="111"/>
      <c r="B173" s="64"/>
      <c r="C173" s="64"/>
      <c r="D173" s="64"/>
      <c r="E173" s="64"/>
      <c r="F173" s="67"/>
      <c r="G173" s="111"/>
      <c r="H173" s="111"/>
      <c r="I173" s="111"/>
      <c r="J173" s="64"/>
      <c r="K173" s="111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</row>
    <row r="174" ht="15.75" customHeight="1">
      <c r="A174" s="111"/>
      <c r="B174" s="64"/>
      <c r="C174" s="64"/>
      <c r="D174" s="64"/>
      <c r="E174" s="64"/>
      <c r="F174" s="67"/>
      <c r="G174" s="111"/>
      <c r="H174" s="111"/>
      <c r="I174" s="111"/>
      <c r="J174" s="64"/>
      <c r="K174" s="111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</row>
    <row r="175" ht="15.75" customHeight="1">
      <c r="A175" s="111"/>
      <c r="B175" s="64"/>
      <c r="C175" s="64"/>
      <c r="D175" s="64"/>
      <c r="E175" s="64"/>
      <c r="F175" s="67"/>
      <c r="G175" s="111"/>
      <c r="H175" s="111"/>
      <c r="I175" s="111"/>
      <c r="J175" s="64"/>
      <c r="K175" s="111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</row>
    <row r="176" ht="15.75" customHeight="1">
      <c r="A176" s="111"/>
      <c r="B176" s="64"/>
      <c r="C176" s="64"/>
      <c r="D176" s="64"/>
      <c r="E176" s="64"/>
      <c r="F176" s="67"/>
      <c r="G176" s="111"/>
      <c r="H176" s="111"/>
      <c r="I176" s="111"/>
      <c r="J176" s="64"/>
      <c r="K176" s="111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</row>
    <row r="177" ht="15.75" customHeight="1">
      <c r="A177" s="111"/>
      <c r="B177" s="64"/>
      <c r="C177" s="64"/>
      <c r="D177" s="64"/>
      <c r="E177" s="64"/>
      <c r="F177" s="67"/>
      <c r="G177" s="111"/>
      <c r="H177" s="111"/>
      <c r="I177" s="111"/>
      <c r="J177" s="64"/>
      <c r="K177" s="111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</row>
    <row r="178" ht="15.75" customHeight="1">
      <c r="A178" s="111"/>
      <c r="B178" s="64"/>
      <c r="C178" s="64"/>
      <c r="D178" s="64"/>
      <c r="E178" s="64"/>
      <c r="F178" s="67"/>
      <c r="G178" s="111"/>
      <c r="H178" s="111"/>
      <c r="I178" s="111"/>
      <c r="J178" s="64"/>
      <c r="K178" s="111"/>
      <c r="L178" s="111"/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</row>
    <row r="179" ht="15.75" customHeight="1">
      <c r="A179" s="111"/>
      <c r="B179" s="64"/>
      <c r="C179" s="64"/>
      <c r="D179" s="64"/>
      <c r="E179" s="64"/>
      <c r="F179" s="67"/>
      <c r="G179" s="111"/>
      <c r="H179" s="111"/>
      <c r="I179" s="111"/>
      <c r="J179" s="64"/>
      <c r="K179" s="111"/>
      <c r="L179" s="111"/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</row>
    <row r="180" ht="15.75" customHeight="1">
      <c r="A180" s="111"/>
      <c r="B180" s="64"/>
      <c r="C180" s="64"/>
      <c r="D180" s="64"/>
      <c r="E180" s="64"/>
      <c r="F180" s="67"/>
      <c r="G180" s="111"/>
      <c r="H180" s="111"/>
      <c r="I180" s="111"/>
      <c r="J180" s="64"/>
      <c r="K180" s="111"/>
      <c r="L180" s="111"/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</row>
    <row r="181" ht="15.75" customHeight="1">
      <c r="A181" s="111"/>
      <c r="B181" s="64"/>
      <c r="C181" s="64"/>
      <c r="D181" s="64"/>
      <c r="E181" s="64"/>
      <c r="F181" s="67"/>
      <c r="G181" s="111"/>
      <c r="H181" s="111"/>
      <c r="I181" s="111"/>
      <c r="J181" s="64"/>
      <c r="K181" s="111"/>
      <c r="L181" s="111"/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</row>
    <row r="182" ht="15.75" customHeight="1">
      <c r="A182" s="111"/>
      <c r="B182" s="64"/>
      <c r="C182" s="64"/>
      <c r="D182" s="64"/>
      <c r="E182" s="64"/>
      <c r="F182" s="67"/>
      <c r="G182" s="111"/>
      <c r="H182" s="111"/>
      <c r="I182" s="111"/>
      <c r="J182" s="64"/>
      <c r="K182" s="111"/>
      <c r="L182" s="111"/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</row>
    <row r="183" ht="15.75" customHeight="1">
      <c r="A183" s="111"/>
      <c r="B183" s="64"/>
      <c r="C183" s="64"/>
      <c r="D183" s="64"/>
      <c r="E183" s="64"/>
      <c r="F183" s="67"/>
      <c r="G183" s="111"/>
      <c r="H183" s="111"/>
      <c r="I183" s="111"/>
      <c r="J183" s="64"/>
      <c r="K183" s="111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</row>
    <row r="184" ht="15.75" customHeight="1">
      <c r="A184" s="111"/>
      <c r="B184" s="64"/>
      <c r="C184" s="64"/>
      <c r="D184" s="64"/>
      <c r="E184" s="64"/>
      <c r="F184" s="67"/>
      <c r="G184" s="111"/>
      <c r="H184" s="111"/>
      <c r="I184" s="111"/>
      <c r="J184" s="64"/>
      <c r="K184" s="111"/>
      <c r="L184" s="111"/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</row>
    <row r="185" ht="15.75" customHeight="1">
      <c r="A185" s="111"/>
      <c r="B185" s="64"/>
      <c r="C185" s="64"/>
      <c r="D185" s="64"/>
      <c r="E185" s="64"/>
      <c r="F185" s="67"/>
      <c r="G185" s="111"/>
      <c r="H185" s="111"/>
      <c r="I185" s="111"/>
      <c r="J185" s="64"/>
      <c r="K185" s="111"/>
      <c r="L185" s="111"/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</row>
    <row r="186" ht="15.75" customHeight="1">
      <c r="A186" s="111"/>
      <c r="B186" s="64"/>
      <c r="C186" s="64"/>
      <c r="D186" s="64"/>
      <c r="E186" s="64"/>
      <c r="F186" s="67"/>
      <c r="G186" s="111"/>
      <c r="H186" s="111"/>
      <c r="I186" s="111"/>
      <c r="J186" s="64"/>
      <c r="K186" s="111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</row>
    <row r="187" ht="15.75" customHeight="1">
      <c r="A187" s="111"/>
      <c r="B187" s="64"/>
      <c r="C187" s="64"/>
      <c r="D187" s="64"/>
      <c r="E187" s="64"/>
      <c r="F187" s="67"/>
      <c r="G187" s="111"/>
      <c r="H187" s="111"/>
      <c r="I187" s="111"/>
      <c r="J187" s="64"/>
      <c r="K187" s="111"/>
      <c r="L187" s="111"/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</row>
    <row r="188" ht="15.75" customHeight="1">
      <c r="A188" s="111"/>
      <c r="B188" s="64"/>
      <c r="C188" s="64"/>
      <c r="D188" s="64"/>
      <c r="E188" s="64"/>
      <c r="F188" s="67"/>
      <c r="G188" s="111"/>
      <c r="H188" s="111"/>
      <c r="I188" s="111"/>
      <c r="J188" s="64"/>
      <c r="K188" s="111"/>
      <c r="L188" s="111"/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</row>
    <row r="189" ht="15.75" customHeight="1">
      <c r="A189" s="111"/>
      <c r="B189" s="64"/>
      <c r="C189" s="64"/>
      <c r="D189" s="64"/>
      <c r="E189" s="64"/>
      <c r="F189" s="67"/>
      <c r="G189" s="111"/>
      <c r="H189" s="111"/>
      <c r="I189" s="111"/>
      <c r="J189" s="64"/>
      <c r="K189" s="111"/>
      <c r="L189" s="111"/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</row>
    <row r="190" ht="15.75" customHeight="1">
      <c r="A190" s="111"/>
      <c r="B190" s="64"/>
      <c r="C190" s="64"/>
      <c r="D190" s="64"/>
      <c r="E190" s="64"/>
      <c r="F190" s="67"/>
      <c r="G190" s="111"/>
      <c r="H190" s="111"/>
      <c r="I190" s="111"/>
      <c r="J190" s="64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</row>
    <row r="191" ht="15.75" customHeight="1">
      <c r="A191" s="111"/>
      <c r="B191" s="64"/>
      <c r="C191" s="64"/>
      <c r="D191" s="64"/>
      <c r="E191" s="64"/>
      <c r="F191" s="67"/>
      <c r="G191" s="111"/>
      <c r="H191" s="111"/>
      <c r="I191" s="111"/>
      <c r="J191" s="64"/>
      <c r="K191" s="111"/>
      <c r="L191" s="111"/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</row>
    <row r="192" ht="15.75" customHeight="1">
      <c r="A192" s="111"/>
      <c r="B192" s="64"/>
      <c r="C192" s="64"/>
      <c r="D192" s="64"/>
      <c r="E192" s="64"/>
      <c r="F192" s="67"/>
      <c r="G192" s="111"/>
      <c r="H192" s="111"/>
      <c r="I192" s="111"/>
      <c r="J192" s="64"/>
      <c r="K192" s="111"/>
      <c r="L192" s="111"/>
      <c r="M192" s="111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</row>
    <row r="193" ht="15.75" customHeight="1">
      <c r="A193" s="111"/>
      <c r="B193" s="64"/>
      <c r="C193" s="64"/>
      <c r="D193" s="64"/>
      <c r="E193" s="64"/>
      <c r="F193" s="67"/>
      <c r="G193" s="111"/>
      <c r="H193" s="111"/>
      <c r="I193" s="111"/>
      <c r="J193" s="64"/>
      <c r="K193" s="111"/>
      <c r="L193" s="111"/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</row>
    <row r="194" ht="15.75" customHeight="1">
      <c r="A194" s="111"/>
      <c r="B194" s="64"/>
      <c r="C194" s="64"/>
      <c r="D194" s="64"/>
      <c r="E194" s="64"/>
      <c r="F194" s="67"/>
      <c r="G194" s="111"/>
      <c r="H194" s="111"/>
      <c r="I194" s="111"/>
      <c r="J194" s="64"/>
      <c r="K194" s="111"/>
      <c r="L194" s="111"/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</row>
    <row r="195" ht="15.75" customHeight="1">
      <c r="A195" s="111"/>
      <c r="B195" s="64"/>
      <c r="C195" s="64"/>
      <c r="D195" s="64"/>
      <c r="E195" s="64"/>
      <c r="F195" s="67"/>
      <c r="G195" s="111"/>
      <c r="H195" s="111"/>
      <c r="I195" s="111"/>
      <c r="J195" s="64"/>
      <c r="K195" s="111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</row>
    <row r="196" ht="15.75" customHeight="1">
      <c r="A196" s="111"/>
      <c r="B196" s="64"/>
      <c r="C196" s="64"/>
      <c r="D196" s="64"/>
      <c r="E196" s="64"/>
      <c r="F196" s="67"/>
      <c r="G196" s="111"/>
      <c r="H196" s="111"/>
      <c r="I196" s="111"/>
      <c r="J196" s="64"/>
      <c r="K196" s="111"/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</row>
    <row r="197" ht="15.75" customHeight="1">
      <c r="A197" s="111"/>
      <c r="B197" s="64"/>
      <c r="C197" s="64"/>
      <c r="D197" s="64"/>
      <c r="E197" s="64"/>
      <c r="F197" s="67"/>
      <c r="G197" s="111"/>
      <c r="H197" s="111"/>
      <c r="I197" s="111"/>
      <c r="J197" s="64"/>
      <c r="K197" s="111"/>
      <c r="L197" s="111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</row>
    <row r="198" ht="15.75" customHeight="1">
      <c r="A198" s="111"/>
      <c r="B198" s="64"/>
      <c r="C198" s="64"/>
      <c r="D198" s="64"/>
      <c r="E198" s="64"/>
      <c r="F198" s="67"/>
      <c r="G198" s="111"/>
      <c r="H198" s="111"/>
      <c r="I198" s="111"/>
      <c r="J198" s="64"/>
      <c r="K198" s="111"/>
      <c r="L198" s="111"/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</row>
    <row r="199" ht="15.75" customHeight="1">
      <c r="A199" s="111"/>
      <c r="B199" s="64"/>
      <c r="C199" s="64"/>
      <c r="D199" s="64"/>
      <c r="E199" s="64"/>
      <c r="F199" s="67"/>
      <c r="G199" s="111"/>
      <c r="H199" s="111"/>
      <c r="I199" s="111"/>
      <c r="J199" s="64"/>
      <c r="K199" s="111"/>
      <c r="L199" s="111"/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</row>
    <row r="200" ht="15.75" customHeight="1">
      <c r="A200" s="111"/>
      <c r="B200" s="64"/>
      <c r="C200" s="64"/>
      <c r="D200" s="64"/>
      <c r="E200" s="64"/>
      <c r="F200" s="67"/>
      <c r="G200" s="111"/>
      <c r="H200" s="111"/>
      <c r="I200" s="111"/>
      <c r="J200" s="64"/>
      <c r="K200" s="111"/>
      <c r="L200" s="111"/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</row>
    <row r="201" ht="15.75" customHeight="1">
      <c r="A201" s="111"/>
      <c r="B201" s="64"/>
      <c r="C201" s="64"/>
      <c r="D201" s="64"/>
      <c r="E201" s="64"/>
      <c r="F201" s="67"/>
      <c r="G201" s="111"/>
      <c r="H201" s="111"/>
      <c r="I201" s="111"/>
      <c r="J201" s="64"/>
      <c r="K201" s="111"/>
      <c r="L201" s="111"/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</row>
    <row r="202" ht="15.75" customHeight="1">
      <c r="A202" s="111"/>
      <c r="B202" s="64"/>
      <c r="C202" s="64"/>
      <c r="D202" s="64"/>
      <c r="E202" s="64"/>
      <c r="F202" s="67"/>
      <c r="G202" s="111"/>
      <c r="H202" s="111"/>
      <c r="I202" s="111"/>
      <c r="J202" s="64"/>
      <c r="K202" s="111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</row>
    <row r="203" ht="15.75" customHeight="1">
      <c r="A203" s="111"/>
      <c r="B203" s="64"/>
      <c r="C203" s="64"/>
      <c r="D203" s="64"/>
      <c r="E203" s="64"/>
      <c r="F203" s="67"/>
      <c r="G203" s="111"/>
      <c r="H203" s="111"/>
      <c r="I203" s="111"/>
      <c r="J203" s="64"/>
      <c r="K203" s="111"/>
      <c r="L203" s="111"/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</row>
    <row r="204" ht="15.75" customHeight="1">
      <c r="A204" s="111"/>
      <c r="B204" s="64"/>
      <c r="C204" s="64"/>
      <c r="D204" s="64"/>
      <c r="E204" s="64"/>
      <c r="F204" s="67"/>
      <c r="G204" s="111"/>
      <c r="H204" s="111"/>
      <c r="I204" s="111"/>
      <c r="J204" s="64"/>
      <c r="K204" s="111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</row>
    <row r="205" ht="15.75" customHeight="1">
      <c r="A205" s="111"/>
      <c r="B205" s="64"/>
      <c r="C205" s="64"/>
      <c r="D205" s="64"/>
      <c r="E205" s="64"/>
      <c r="F205" s="67"/>
      <c r="G205" s="111"/>
      <c r="H205" s="111"/>
      <c r="I205" s="111"/>
      <c r="J205" s="64"/>
      <c r="K205" s="111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</row>
    <row r="206" ht="15.75" customHeight="1">
      <c r="A206" s="111"/>
      <c r="B206" s="64"/>
      <c r="C206" s="64"/>
      <c r="D206" s="64"/>
      <c r="E206" s="64"/>
      <c r="F206" s="67"/>
      <c r="G206" s="111"/>
      <c r="H206" s="111"/>
      <c r="I206" s="111"/>
      <c r="J206" s="64"/>
      <c r="K206" s="111"/>
      <c r="L206" s="111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</row>
    <row r="207" ht="15.75" customHeight="1">
      <c r="A207" s="111"/>
      <c r="B207" s="64"/>
      <c r="C207" s="64"/>
      <c r="D207" s="64"/>
      <c r="E207" s="64"/>
      <c r="F207" s="67"/>
      <c r="G207" s="111"/>
      <c r="H207" s="111"/>
      <c r="I207" s="111"/>
      <c r="J207" s="64"/>
      <c r="K207" s="111"/>
      <c r="L207" s="111"/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</row>
    <row r="208" ht="15.75" customHeight="1">
      <c r="A208" s="111"/>
      <c r="B208" s="64"/>
      <c r="C208" s="64"/>
      <c r="D208" s="64"/>
      <c r="E208" s="64"/>
      <c r="F208" s="67"/>
      <c r="G208" s="111"/>
      <c r="H208" s="111"/>
      <c r="I208" s="111"/>
      <c r="J208" s="64"/>
      <c r="K208" s="111"/>
      <c r="L208" s="111"/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</row>
    <row r="209" ht="15.75" customHeight="1">
      <c r="A209" s="111"/>
      <c r="B209" s="64"/>
      <c r="C209" s="64"/>
      <c r="D209" s="64"/>
      <c r="E209" s="64"/>
      <c r="F209" s="67"/>
      <c r="G209" s="111"/>
      <c r="H209" s="111"/>
      <c r="I209" s="111"/>
      <c r="J209" s="64"/>
      <c r="K209" s="111"/>
      <c r="L209" s="111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</row>
    <row r="210" ht="15.75" customHeight="1">
      <c r="A210" s="111"/>
      <c r="B210" s="64"/>
      <c r="C210" s="64"/>
      <c r="D210" s="64"/>
      <c r="E210" s="64"/>
      <c r="F210" s="67"/>
      <c r="G210" s="111"/>
      <c r="H210" s="111"/>
      <c r="I210" s="111"/>
      <c r="J210" s="64"/>
      <c r="K210" s="111"/>
      <c r="L210" s="111"/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</row>
    <row r="211" ht="15.75" customHeight="1">
      <c r="A211" s="111"/>
      <c r="B211" s="64"/>
      <c r="C211" s="64"/>
      <c r="D211" s="64"/>
      <c r="E211" s="64"/>
      <c r="F211" s="67"/>
      <c r="G211" s="111"/>
      <c r="H211" s="111"/>
      <c r="I211" s="111"/>
      <c r="J211" s="64"/>
      <c r="K211" s="111"/>
      <c r="L211" s="111"/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</row>
    <row r="212" ht="15.75" customHeight="1">
      <c r="A212" s="111"/>
      <c r="B212" s="64"/>
      <c r="C212" s="64"/>
      <c r="D212" s="64"/>
      <c r="E212" s="64"/>
      <c r="F212" s="67"/>
      <c r="G212" s="111"/>
      <c r="H212" s="111"/>
      <c r="I212" s="111"/>
      <c r="J212" s="64"/>
      <c r="K212" s="111"/>
      <c r="L212" s="111"/>
      <c r="M212" s="111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</row>
    <row r="213" ht="15.75" customHeight="1">
      <c r="A213" s="111"/>
      <c r="B213" s="64"/>
      <c r="C213" s="64"/>
      <c r="D213" s="64"/>
      <c r="E213" s="64"/>
      <c r="F213" s="67"/>
      <c r="G213" s="111"/>
      <c r="H213" s="111"/>
      <c r="I213" s="111"/>
      <c r="J213" s="64"/>
      <c r="K213" s="111"/>
      <c r="L213" s="111"/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</row>
    <row r="214" ht="15.75" customHeight="1">
      <c r="A214" s="111"/>
      <c r="B214" s="64"/>
      <c r="C214" s="64"/>
      <c r="D214" s="64"/>
      <c r="E214" s="64"/>
      <c r="F214" s="67"/>
      <c r="G214" s="111"/>
      <c r="H214" s="111"/>
      <c r="I214" s="111"/>
      <c r="J214" s="64"/>
      <c r="K214" s="111"/>
      <c r="L214" s="111"/>
      <c r="M214" s="111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</row>
    <row r="215" ht="15.75" customHeight="1">
      <c r="A215" s="111"/>
      <c r="B215" s="64"/>
      <c r="C215" s="64"/>
      <c r="D215" s="64"/>
      <c r="E215" s="64"/>
      <c r="F215" s="67"/>
      <c r="G215" s="111"/>
      <c r="H215" s="111"/>
      <c r="I215" s="111"/>
      <c r="J215" s="64"/>
      <c r="K215" s="111"/>
      <c r="L215" s="111"/>
      <c r="M215" s="111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</row>
    <row r="216" ht="15.75" customHeight="1">
      <c r="A216" s="111"/>
      <c r="B216" s="64"/>
      <c r="C216" s="64"/>
      <c r="D216" s="64"/>
      <c r="E216" s="64"/>
      <c r="F216" s="67"/>
      <c r="G216" s="111"/>
      <c r="H216" s="111"/>
      <c r="I216" s="111"/>
      <c r="J216" s="64"/>
      <c r="K216" s="111"/>
      <c r="L216" s="111"/>
      <c r="M216" s="111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</row>
    <row r="217" ht="15.75" customHeight="1">
      <c r="A217" s="111"/>
      <c r="B217" s="64"/>
      <c r="C217" s="64"/>
      <c r="D217" s="64"/>
      <c r="E217" s="64"/>
      <c r="F217" s="67"/>
      <c r="G217" s="111"/>
      <c r="H217" s="111"/>
      <c r="I217" s="111"/>
      <c r="J217" s="64"/>
      <c r="K217" s="111"/>
      <c r="L217" s="111"/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</row>
    <row r="218" ht="15.75" customHeight="1">
      <c r="A218" s="111"/>
      <c r="B218" s="64"/>
      <c r="C218" s="64"/>
      <c r="D218" s="64"/>
      <c r="E218" s="64"/>
      <c r="F218" s="67"/>
      <c r="G218" s="111"/>
      <c r="H218" s="111"/>
      <c r="I218" s="111"/>
      <c r="J218" s="64"/>
      <c r="K218" s="111"/>
      <c r="L218" s="111"/>
      <c r="M218" s="111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</row>
    <row r="219" ht="15.75" customHeight="1">
      <c r="A219" s="111"/>
      <c r="B219" s="64"/>
      <c r="C219" s="64"/>
      <c r="D219" s="64"/>
      <c r="E219" s="64"/>
      <c r="F219" s="67"/>
      <c r="G219" s="111"/>
      <c r="H219" s="111"/>
      <c r="I219" s="111"/>
      <c r="J219" s="64"/>
      <c r="K219" s="111"/>
      <c r="L219" s="111"/>
      <c r="M219" s="111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</row>
    <row r="220" ht="15.75" customHeight="1">
      <c r="A220" s="111"/>
      <c r="B220" s="64"/>
      <c r="C220" s="64"/>
      <c r="D220" s="64"/>
      <c r="E220" s="64"/>
      <c r="F220" s="67"/>
      <c r="G220" s="111"/>
      <c r="H220" s="111"/>
      <c r="I220" s="111"/>
      <c r="J220" s="64"/>
      <c r="K220" s="111"/>
      <c r="L220" s="111"/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8:F20">
    <cfRule type="cellIs" dxfId="0" priority="1" operator="equal">
      <formula>0</formula>
    </cfRule>
  </conditionalFormatting>
  <conditionalFormatting sqref="F8:F20">
    <cfRule type="cellIs" dxfId="1" priority="2" operator="lessThan">
      <formula>0</formula>
    </cfRule>
  </conditionalFormatting>
  <conditionalFormatting sqref="F8:F20">
    <cfRule type="cellIs" dxfId="2" priority="3" operator="greaterThan">
      <formula>0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14"/>
    <col customWidth="1" min="2" max="2" width="15.86"/>
    <col customWidth="1" min="3" max="3" width="10.43"/>
    <col customWidth="1" min="4" max="4" width="11.0"/>
    <col customWidth="1" min="5" max="8" width="8.71"/>
    <col customWidth="1" min="9" max="9" width="12.14"/>
    <col customWidth="1" min="10" max="10" width="4.43"/>
    <col customWidth="1" min="11" max="13" width="8.71"/>
    <col customWidth="1" min="14" max="14" width="9.14"/>
    <col customWidth="1" min="15" max="15" width="13.43"/>
    <col customWidth="1" min="16" max="16" width="11.71"/>
    <col customWidth="1" min="17" max="17" width="14.86"/>
    <col customWidth="1" min="18" max="18" width="12.71"/>
    <col customWidth="1" min="19" max="26" width="8.71"/>
  </cols>
  <sheetData>
    <row r="3">
      <c r="C3" s="68" t="s">
        <v>87</v>
      </c>
    </row>
    <row r="4">
      <c r="C4" s="68"/>
    </row>
    <row r="5">
      <c r="C5" s="145" t="s">
        <v>214</v>
      </c>
      <c r="O5" s="145" t="s">
        <v>215</v>
      </c>
    </row>
    <row r="6" ht="2.25" customHeight="1"/>
    <row r="7" ht="18.0" customHeight="1">
      <c r="A7" s="66"/>
      <c r="B7" s="66"/>
      <c r="C7" s="146" t="s">
        <v>216</v>
      </c>
      <c r="D7" s="147"/>
      <c r="E7" s="147"/>
      <c r="F7" s="147"/>
      <c r="G7" s="147"/>
      <c r="H7" s="147"/>
      <c r="I7" s="147"/>
      <c r="J7" s="66"/>
      <c r="K7" s="66"/>
      <c r="L7" s="66"/>
      <c r="M7" s="66"/>
      <c r="N7" s="146" t="s">
        <v>217</v>
      </c>
      <c r="O7" s="147"/>
      <c r="P7" s="147"/>
      <c r="Q7" s="147"/>
      <c r="R7" s="147"/>
      <c r="S7" s="147"/>
      <c r="T7" s="66"/>
      <c r="U7" s="66"/>
      <c r="V7" s="66"/>
      <c r="W7" s="66"/>
      <c r="X7" s="66"/>
      <c r="Y7" s="66"/>
      <c r="Z7" s="66"/>
    </row>
    <row r="8" ht="7.5" customHeight="1"/>
    <row r="9" ht="21.0" customHeight="1">
      <c r="A9" s="66"/>
      <c r="B9" s="66"/>
      <c r="C9" s="148" t="s">
        <v>218</v>
      </c>
      <c r="D9" s="148" t="s">
        <v>219</v>
      </c>
      <c r="E9" s="148" t="s">
        <v>220</v>
      </c>
      <c r="F9" s="148" t="s">
        <v>221</v>
      </c>
      <c r="G9" s="148" t="s">
        <v>222</v>
      </c>
      <c r="H9" s="148" t="s">
        <v>223</v>
      </c>
      <c r="I9" s="149" t="s">
        <v>224</v>
      </c>
      <c r="J9" s="66"/>
      <c r="K9" s="51" t="s">
        <v>225</v>
      </c>
      <c r="O9" s="150" t="s">
        <v>226</v>
      </c>
      <c r="P9" s="151">
        <v>0.0</v>
      </c>
      <c r="Q9" s="150" t="s">
        <v>227</v>
      </c>
      <c r="R9" s="152">
        <v>0.0</v>
      </c>
      <c r="S9" s="66"/>
      <c r="T9" s="66"/>
      <c r="U9" s="66"/>
      <c r="V9" s="66"/>
      <c r="W9" s="66"/>
      <c r="X9" s="66"/>
      <c r="Y9" s="66"/>
      <c r="Z9" s="66"/>
    </row>
    <row r="10" ht="23.25" customHeight="1">
      <c r="A10" s="66"/>
      <c r="B10" s="136" t="s">
        <v>178</v>
      </c>
      <c r="C10" s="153">
        <v>0.0</v>
      </c>
      <c r="D10" s="154" t="s">
        <v>228</v>
      </c>
      <c r="E10" s="155">
        <v>0.0</v>
      </c>
      <c r="F10" s="155">
        <v>0.0</v>
      </c>
      <c r="G10" s="155">
        <v>0.0</v>
      </c>
      <c r="H10" s="155">
        <v>0.0</v>
      </c>
      <c r="I10" s="27"/>
      <c r="J10" s="66"/>
      <c r="K10" s="51" t="s">
        <v>229</v>
      </c>
      <c r="O10" s="66"/>
      <c r="P10" s="156" t="s">
        <v>230</v>
      </c>
      <c r="Q10" s="157" t="s">
        <v>231</v>
      </c>
      <c r="R10" s="158" t="s">
        <v>232</v>
      </c>
      <c r="S10" s="66"/>
      <c r="T10" s="66"/>
      <c r="U10" s="66"/>
      <c r="V10" s="66"/>
      <c r="W10" s="66"/>
      <c r="X10" s="66"/>
      <c r="Y10" s="66"/>
      <c r="Z10" s="66"/>
    </row>
    <row r="11">
      <c r="A11" s="51">
        <v>0.0</v>
      </c>
      <c r="B11" s="78">
        <f>'VPL e TIR'!D8</f>
        <v>0</v>
      </c>
      <c r="C11" s="139">
        <f t="shared" ref="C11:C23" si="1">B11*$C$10</f>
        <v>0</v>
      </c>
      <c r="D11" s="159"/>
      <c r="E11" s="139">
        <f t="shared" ref="E11:E23" si="2">B11*$E$10</f>
        <v>0</v>
      </c>
      <c r="F11" s="139">
        <f t="shared" ref="F11:F23" si="3">B11*$F$10</f>
        <v>0</v>
      </c>
      <c r="G11" s="139">
        <f t="shared" ref="G11:G23" si="4">B11*$G$10</f>
        <v>0</v>
      </c>
      <c r="H11" s="139">
        <f t="shared" ref="H11:H23" si="5">B11*$H$10</f>
        <v>0</v>
      </c>
      <c r="I11" s="139">
        <f t="shared" ref="I11:I23" si="6">SUM(C11:H11)</f>
        <v>0</v>
      </c>
      <c r="K11" s="51" t="s">
        <v>233</v>
      </c>
      <c r="O11" s="51">
        <v>0.0</v>
      </c>
      <c r="P11" s="160" t="str">
        <f t="shared" ref="P11:P23" si="7">((R11*($P$9/100))-$R$9)/R11</f>
        <v>#DIV/0!</v>
      </c>
      <c r="Q11" s="139" t="str">
        <f t="shared" ref="Q11:Q23" si="8">P11*B11</f>
        <v>#DIV/0!</v>
      </c>
      <c r="R11" s="161">
        <f>B11</f>
        <v>0</v>
      </c>
    </row>
    <row r="12">
      <c r="A12" s="51">
        <v>1.0</v>
      </c>
      <c r="B12" s="78">
        <f>'VPL e TIR'!D9</f>
        <v>2950</v>
      </c>
      <c r="C12" s="139">
        <f t="shared" si="1"/>
        <v>0</v>
      </c>
      <c r="D12" s="159"/>
      <c r="E12" s="139">
        <f t="shared" si="2"/>
        <v>0</v>
      </c>
      <c r="F12" s="139">
        <f t="shared" si="3"/>
        <v>0</v>
      </c>
      <c r="G12" s="139">
        <f t="shared" si="4"/>
        <v>0</v>
      </c>
      <c r="H12" s="139">
        <f t="shared" si="5"/>
        <v>0</v>
      </c>
      <c r="I12" s="139">
        <f t="shared" si="6"/>
        <v>0</v>
      </c>
      <c r="K12" s="51" t="s">
        <v>234</v>
      </c>
      <c r="O12" s="51">
        <v>1.0</v>
      </c>
      <c r="P12" s="160">
        <f t="shared" si="7"/>
        <v>0</v>
      </c>
      <c r="Q12" s="139">
        <f t="shared" si="8"/>
        <v>0</v>
      </c>
      <c r="R12" s="161">
        <f>SUM(B11:B12)</f>
        <v>2950</v>
      </c>
    </row>
    <row r="13">
      <c r="A13" s="51">
        <v>2.0</v>
      </c>
      <c r="B13" s="78">
        <f>'VPL e TIR'!D10</f>
        <v>6000</v>
      </c>
      <c r="C13" s="139">
        <f t="shared" si="1"/>
        <v>0</v>
      </c>
      <c r="D13" s="159"/>
      <c r="E13" s="139">
        <f t="shared" si="2"/>
        <v>0</v>
      </c>
      <c r="F13" s="139">
        <f t="shared" si="3"/>
        <v>0</v>
      </c>
      <c r="G13" s="139">
        <f t="shared" si="4"/>
        <v>0</v>
      </c>
      <c r="H13" s="139">
        <f t="shared" si="5"/>
        <v>0</v>
      </c>
      <c r="I13" s="139">
        <f t="shared" si="6"/>
        <v>0</v>
      </c>
      <c r="K13" s="51" t="s">
        <v>235</v>
      </c>
      <c r="O13" s="51">
        <v>2.0</v>
      </c>
      <c r="P13" s="160">
        <f t="shared" si="7"/>
        <v>0</v>
      </c>
      <c r="Q13" s="139">
        <f t="shared" si="8"/>
        <v>0</v>
      </c>
      <c r="R13" s="161">
        <f>SUM(B11:B13)</f>
        <v>8950</v>
      </c>
    </row>
    <row r="14">
      <c r="A14" s="51">
        <v>3.0</v>
      </c>
      <c r="B14" s="78">
        <f>'VPL e TIR'!D11</f>
        <v>12000</v>
      </c>
      <c r="C14" s="139">
        <f t="shared" si="1"/>
        <v>0</v>
      </c>
      <c r="D14" s="159"/>
      <c r="E14" s="139">
        <f t="shared" si="2"/>
        <v>0</v>
      </c>
      <c r="F14" s="139">
        <f t="shared" si="3"/>
        <v>0</v>
      </c>
      <c r="G14" s="139">
        <f t="shared" si="4"/>
        <v>0</v>
      </c>
      <c r="H14" s="139">
        <f t="shared" si="5"/>
        <v>0</v>
      </c>
      <c r="I14" s="139">
        <f t="shared" si="6"/>
        <v>0</v>
      </c>
      <c r="O14" s="51">
        <v>3.0</v>
      </c>
      <c r="P14" s="160">
        <f t="shared" si="7"/>
        <v>0</v>
      </c>
      <c r="Q14" s="139">
        <f t="shared" si="8"/>
        <v>0</v>
      </c>
      <c r="R14" s="161">
        <f>SUM(B11:B14)</f>
        <v>20950</v>
      </c>
    </row>
    <row r="15">
      <c r="A15" s="51">
        <v>4.0</v>
      </c>
      <c r="B15" s="78">
        <f>'VPL e TIR'!D12</f>
        <v>15000</v>
      </c>
      <c r="C15" s="139">
        <f t="shared" si="1"/>
        <v>0</v>
      </c>
      <c r="D15" s="159"/>
      <c r="E15" s="139">
        <f t="shared" si="2"/>
        <v>0</v>
      </c>
      <c r="F15" s="139">
        <f t="shared" si="3"/>
        <v>0</v>
      </c>
      <c r="G15" s="139">
        <f t="shared" si="4"/>
        <v>0</v>
      </c>
      <c r="H15" s="139">
        <f t="shared" si="5"/>
        <v>0</v>
      </c>
      <c r="I15" s="139">
        <f t="shared" si="6"/>
        <v>0</v>
      </c>
      <c r="O15" s="51">
        <v>4.0</v>
      </c>
      <c r="P15" s="160">
        <f t="shared" si="7"/>
        <v>0</v>
      </c>
      <c r="Q15" s="139">
        <f t="shared" si="8"/>
        <v>0</v>
      </c>
      <c r="R15" s="161">
        <f>SUM(B11:B15)</f>
        <v>35950</v>
      </c>
    </row>
    <row r="16">
      <c r="A16" s="51">
        <v>5.0</v>
      </c>
      <c r="B16" s="78">
        <f>'VPL e TIR'!D13</f>
        <v>18000</v>
      </c>
      <c r="C16" s="139">
        <f t="shared" si="1"/>
        <v>0</v>
      </c>
      <c r="D16" s="159"/>
      <c r="E16" s="139">
        <f t="shared" si="2"/>
        <v>0</v>
      </c>
      <c r="F16" s="139">
        <f t="shared" si="3"/>
        <v>0</v>
      </c>
      <c r="G16" s="139">
        <f t="shared" si="4"/>
        <v>0</v>
      </c>
      <c r="H16" s="139">
        <f t="shared" si="5"/>
        <v>0</v>
      </c>
      <c r="I16" s="139">
        <f t="shared" si="6"/>
        <v>0</v>
      </c>
      <c r="O16" s="51">
        <v>5.0</v>
      </c>
      <c r="P16" s="160">
        <f t="shared" si="7"/>
        <v>0</v>
      </c>
      <c r="Q16" s="139">
        <f t="shared" si="8"/>
        <v>0</v>
      </c>
      <c r="R16" s="161">
        <f>SUM(B11:B16)</f>
        <v>53950</v>
      </c>
    </row>
    <row r="17">
      <c r="A17" s="51">
        <v>6.0</v>
      </c>
      <c r="B17" s="78">
        <f>'VPL e TIR'!D14</f>
        <v>20000</v>
      </c>
      <c r="C17" s="139">
        <f t="shared" si="1"/>
        <v>0</v>
      </c>
      <c r="D17" s="159"/>
      <c r="E17" s="139">
        <f t="shared" si="2"/>
        <v>0</v>
      </c>
      <c r="F17" s="139">
        <f t="shared" si="3"/>
        <v>0</v>
      </c>
      <c r="G17" s="139">
        <f t="shared" si="4"/>
        <v>0</v>
      </c>
      <c r="H17" s="139">
        <f t="shared" si="5"/>
        <v>0</v>
      </c>
      <c r="I17" s="139">
        <f t="shared" si="6"/>
        <v>0</v>
      </c>
      <c r="K17" s="162" t="s">
        <v>236</v>
      </c>
      <c r="L17" s="163"/>
      <c r="M17" s="163"/>
      <c r="N17" s="164"/>
      <c r="O17" s="51">
        <v>6.0</v>
      </c>
      <c r="P17" s="160">
        <f t="shared" si="7"/>
        <v>0</v>
      </c>
      <c r="Q17" s="139">
        <f t="shared" si="8"/>
        <v>0</v>
      </c>
      <c r="R17" s="161">
        <f>SUM(B11:B17)</f>
        <v>73950</v>
      </c>
    </row>
    <row r="18">
      <c r="A18" s="51">
        <v>7.0</v>
      </c>
      <c r="B18" s="78">
        <f>'VPL e TIR'!D15</f>
        <v>23000</v>
      </c>
      <c r="C18" s="139">
        <f t="shared" si="1"/>
        <v>0</v>
      </c>
      <c r="D18" s="159"/>
      <c r="E18" s="139">
        <f t="shared" si="2"/>
        <v>0</v>
      </c>
      <c r="F18" s="139">
        <f t="shared" si="3"/>
        <v>0</v>
      </c>
      <c r="G18" s="139">
        <f t="shared" si="4"/>
        <v>0</v>
      </c>
      <c r="H18" s="139">
        <f t="shared" si="5"/>
        <v>0</v>
      </c>
      <c r="I18" s="139">
        <f t="shared" si="6"/>
        <v>0</v>
      </c>
      <c r="K18" s="165" t="s">
        <v>237</v>
      </c>
      <c r="L18" s="147"/>
      <c r="M18" s="147"/>
      <c r="N18" s="166"/>
      <c r="O18" s="51">
        <v>7.0</v>
      </c>
      <c r="P18" s="160">
        <f t="shared" si="7"/>
        <v>0</v>
      </c>
      <c r="Q18" s="139">
        <f t="shared" si="8"/>
        <v>0</v>
      </c>
      <c r="R18" s="161">
        <f>SUM(B11:B18)</f>
        <v>96950</v>
      </c>
    </row>
    <row r="19">
      <c r="A19" s="51">
        <v>8.0</v>
      </c>
      <c r="B19" s="78">
        <f>'VPL e TIR'!D16</f>
        <v>25000</v>
      </c>
      <c r="C19" s="139">
        <f t="shared" si="1"/>
        <v>0</v>
      </c>
      <c r="D19" s="159"/>
      <c r="E19" s="139">
        <f t="shared" si="2"/>
        <v>0</v>
      </c>
      <c r="F19" s="139">
        <f t="shared" si="3"/>
        <v>0</v>
      </c>
      <c r="G19" s="139">
        <f t="shared" si="4"/>
        <v>0</v>
      </c>
      <c r="H19" s="139">
        <f t="shared" si="5"/>
        <v>0</v>
      </c>
      <c r="I19" s="139">
        <f t="shared" si="6"/>
        <v>0</v>
      </c>
      <c r="K19" s="165" t="s">
        <v>238</v>
      </c>
      <c r="L19" s="147"/>
      <c r="M19" s="147"/>
      <c r="N19" s="166"/>
      <c r="O19" s="51">
        <v>8.0</v>
      </c>
      <c r="P19" s="160">
        <f t="shared" si="7"/>
        <v>0</v>
      </c>
      <c r="Q19" s="139">
        <f t="shared" si="8"/>
        <v>0</v>
      </c>
      <c r="R19" s="161">
        <f>SUM(B11:B19)</f>
        <v>121950</v>
      </c>
    </row>
    <row r="20">
      <c r="A20" s="51">
        <v>9.0</v>
      </c>
      <c r="B20" s="78">
        <f>'VPL e TIR'!D17</f>
        <v>28000</v>
      </c>
      <c r="C20" s="139">
        <f t="shared" si="1"/>
        <v>0</v>
      </c>
      <c r="D20" s="159"/>
      <c r="E20" s="139">
        <f t="shared" si="2"/>
        <v>0</v>
      </c>
      <c r="F20" s="139">
        <f t="shared" si="3"/>
        <v>0</v>
      </c>
      <c r="G20" s="139">
        <f t="shared" si="4"/>
        <v>0</v>
      </c>
      <c r="H20" s="139">
        <f t="shared" si="5"/>
        <v>0</v>
      </c>
      <c r="I20" s="139">
        <f t="shared" si="6"/>
        <v>0</v>
      </c>
      <c r="K20" s="165" t="s">
        <v>239</v>
      </c>
      <c r="L20" s="147"/>
      <c r="M20" s="147"/>
      <c r="N20" s="166"/>
      <c r="O20" s="51">
        <v>9.0</v>
      </c>
      <c r="P20" s="160">
        <f t="shared" si="7"/>
        <v>0</v>
      </c>
      <c r="Q20" s="139">
        <f t="shared" si="8"/>
        <v>0</v>
      </c>
      <c r="R20" s="161">
        <f>SUM(B11:B20)</f>
        <v>149950</v>
      </c>
    </row>
    <row r="21" ht="15.75" customHeight="1">
      <c r="A21" s="51">
        <v>10.0</v>
      </c>
      <c r="B21" s="78">
        <f>'VPL e TIR'!D18</f>
        <v>30000</v>
      </c>
      <c r="C21" s="139">
        <f t="shared" si="1"/>
        <v>0</v>
      </c>
      <c r="D21" s="159"/>
      <c r="E21" s="139">
        <f t="shared" si="2"/>
        <v>0</v>
      </c>
      <c r="F21" s="139">
        <f t="shared" si="3"/>
        <v>0</v>
      </c>
      <c r="G21" s="139">
        <f t="shared" si="4"/>
        <v>0</v>
      </c>
      <c r="H21" s="139">
        <f t="shared" si="5"/>
        <v>0</v>
      </c>
      <c r="I21" s="139">
        <f t="shared" si="6"/>
        <v>0</v>
      </c>
      <c r="K21" s="165" t="s">
        <v>240</v>
      </c>
      <c r="L21" s="147"/>
      <c r="M21" s="147"/>
      <c r="N21" s="166"/>
      <c r="O21" s="51">
        <v>10.0</v>
      </c>
      <c r="P21" s="160">
        <f t="shared" si="7"/>
        <v>0</v>
      </c>
      <c r="Q21" s="139">
        <f t="shared" si="8"/>
        <v>0</v>
      </c>
      <c r="R21" s="161">
        <f>SUM(B11:B21)</f>
        <v>179950</v>
      </c>
    </row>
    <row r="22" ht="15.75" customHeight="1">
      <c r="A22" s="51">
        <v>11.0</v>
      </c>
      <c r="B22" s="78">
        <f>'VPL e TIR'!D19</f>
        <v>33000</v>
      </c>
      <c r="C22" s="139">
        <f t="shared" si="1"/>
        <v>0</v>
      </c>
      <c r="D22" s="159"/>
      <c r="E22" s="139">
        <f t="shared" si="2"/>
        <v>0</v>
      </c>
      <c r="F22" s="139">
        <f t="shared" si="3"/>
        <v>0</v>
      </c>
      <c r="G22" s="139">
        <f t="shared" si="4"/>
        <v>0</v>
      </c>
      <c r="H22" s="139">
        <f t="shared" si="5"/>
        <v>0</v>
      </c>
      <c r="I22" s="139">
        <f t="shared" si="6"/>
        <v>0</v>
      </c>
      <c r="K22" s="165" t="s">
        <v>241</v>
      </c>
      <c r="L22" s="147"/>
      <c r="M22" s="147"/>
      <c r="N22" s="166"/>
      <c r="O22" s="51">
        <v>11.0</v>
      </c>
      <c r="P22" s="160">
        <f t="shared" si="7"/>
        <v>0</v>
      </c>
      <c r="Q22" s="139">
        <f t="shared" si="8"/>
        <v>0</v>
      </c>
      <c r="R22" s="161">
        <f>SUM(B11:B22)</f>
        <v>212950</v>
      </c>
    </row>
    <row r="23" ht="15.75" customHeight="1">
      <c r="A23" s="51">
        <v>12.0</v>
      </c>
      <c r="B23" s="78">
        <f>'VPL e TIR'!D20</f>
        <v>35000</v>
      </c>
      <c r="C23" s="139">
        <f t="shared" si="1"/>
        <v>0</v>
      </c>
      <c r="D23" s="159"/>
      <c r="E23" s="139">
        <f t="shared" si="2"/>
        <v>0</v>
      </c>
      <c r="F23" s="139">
        <f t="shared" si="3"/>
        <v>0</v>
      </c>
      <c r="G23" s="139">
        <f t="shared" si="4"/>
        <v>0</v>
      </c>
      <c r="H23" s="139">
        <f t="shared" si="5"/>
        <v>0</v>
      </c>
      <c r="I23" s="139">
        <f t="shared" si="6"/>
        <v>0</v>
      </c>
      <c r="K23" s="165" t="s">
        <v>242</v>
      </c>
      <c r="L23" s="147"/>
      <c r="M23" s="147"/>
      <c r="N23" s="166"/>
      <c r="O23" s="51">
        <v>12.0</v>
      </c>
      <c r="P23" s="160">
        <f t="shared" si="7"/>
        <v>0</v>
      </c>
      <c r="Q23" s="139">
        <f t="shared" si="8"/>
        <v>0</v>
      </c>
      <c r="R23" s="161">
        <f>SUM(B11:B23)</f>
        <v>247950</v>
      </c>
    </row>
    <row r="24" ht="15.75" customHeight="1">
      <c r="A24" s="51">
        <v>13.0</v>
      </c>
      <c r="K24" s="167" t="s">
        <v>243</v>
      </c>
      <c r="L24" s="168"/>
      <c r="M24" s="168"/>
      <c r="N24" s="169"/>
      <c r="O24" s="161">
        <v>13.0</v>
      </c>
      <c r="P24" s="161"/>
      <c r="Q24" s="161"/>
      <c r="R24" s="161">
        <f t="shared" ref="R24:R35" si="9">SUM(B12:B23)</f>
        <v>247950</v>
      </c>
    </row>
    <row r="25" ht="15.75" customHeight="1">
      <c r="A25" s="51">
        <v>14.0</v>
      </c>
      <c r="O25" s="161">
        <v>14.0</v>
      </c>
      <c r="P25" s="161"/>
      <c r="Q25" s="161"/>
      <c r="R25" s="161">
        <f t="shared" si="9"/>
        <v>245000</v>
      </c>
    </row>
    <row r="26" ht="15.75" customHeight="1">
      <c r="A26" s="51">
        <v>15.0</v>
      </c>
      <c r="K26" s="170" t="s">
        <v>244</v>
      </c>
      <c r="L26" s="163"/>
      <c r="M26" s="163"/>
      <c r="N26" s="164"/>
      <c r="O26" s="161">
        <v>15.0</v>
      </c>
      <c r="P26" s="161"/>
      <c r="Q26" s="161"/>
      <c r="R26" s="161">
        <f t="shared" si="9"/>
        <v>239000</v>
      </c>
    </row>
    <row r="27" ht="15.75" customHeight="1">
      <c r="A27" s="51">
        <v>16.0</v>
      </c>
      <c r="K27" s="165" t="s">
        <v>245</v>
      </c>
      <c r="L27" s="147"/>
      <c r="M27" s="147"/>
      <c r="N27" s="166"/>
      <c r="O27" s="161">
        <v>16.0</v>
      </c>
      <c r="P27" s="161"/>
      <c r="Q27" s="161"/>
      <c r="R27" s="161">
        <f t="shared" si="9"/>
        <v>227000</v>
      </c>
    </row>
    <row r="28" ht="15.75" customHeight="1">
      <c r="A28" s="51">
        <v>17.0</v>
      </c>
      <c r="K28" s="165" t="s">
        <v>246</v>
      </c>
      <c r="L28" s="147"/>
      <c r="M28" s="147"/>
      <c r="N28" s="166"/>
      <c r="O28" s="161">
        <v>17.0</v>
      </c>
      <c r="P28" s="161"/>
      <c r="Q28" s="161"/>
      <c r="R28" s="161">
        <f t="shared" si="9"/>
        <v>212000</v>
      </c>
    </row>
    <row r="29" ht="15.75" customHeight="1">
      <c r="A29" s="51">
        <v>18.0</v>
      </c>
      <c r="K29" s="165" t="s">
        <v>247</v>
      </c>
      <c r="L29" s="147"/>
      <c r="M29" s="147"/>
      <c r="N29" s="166"/>
      <c r="O29" s="161">
        <v>18.0</v>
      </c>
      <c r="P29" s="161"/>
      <c r="Q29" s="161"/>
      <c r="R29" s="161">
        <f t="shared" si="9"/>
        <v>194000</v>
      </c>
    </row>
    <row r="30" ht="15.75" customHeight="1">
      <c r="A30" s="51">
        <v>19.0</v>
      </c>
      <c r="K30" s="167" t="s">
        <v>248</v>
      </c>
      <c r="L30" s="168"/>
      <c r="M30" s="168"/>
      <c r="N30" s="169"/>
      <c r="O30" s="161">
        <v>19.0</v>
      </c>
      <c r="P30" s="161"/>
      <c r="Q30" s="161"/>
      <c r="R30" s="161">
        <f t="shared" si="9"/>
        <v>174000</v>
      </c>
    </row>
    <row r="31" ht="15.75" customHeight="1">
      <c r="A31" s="51">
        <v>20.0</v>
      </c>
      <c r="O31" s="161">
        <v>20.0</v>
      </c>
      <c r="P31" s="161"/>
      <c r="Q31" s="161"/>
      <c r="R31" s="161">
        <f t="shared" si="9"/>
        <v>151000</v>
      </c>
    </row>
    <row r="32" ht="15.75" customHeight="1">
      <c r="A32" s="51">
        <v>21.0</v>
      </c>
      <c r="O32" s="161">
        <v>21.0</v>
      </c>
      <c r="P32" s="161"/>
      <c r="Q32" s="161"/>
      <c r="R32" s="161">
        <f t="shared" si="9"/>
        <v>126000</v>
      </c>
    </row>
    <row r="33" ht="15.75" customHeight="1">
      <c r="A33" s="51">
        <v>22.0</v>
      </c>
      <c r="O33" s="161">
        <v>22.0</v>
      </c>
      <c r="P33" s="161"/>
      <c r="Q33" s="161"/>
      <c r="R33" s="161">
        <f t="shared" si="9"/>
        <v>98000</v>
      </c>
    </row>
    <row r="34" ht="15.75" customHeight="1">
      <c r="A34" s="51">
        <v>23.0</v>
      </c>
      <c r="O34" s="161">
        <v>23.0</v>
      </c>
      <c r="P34" s="161"/>
      <c r="Q34" s="161"/>
      <c r="R34" s="161">
        <f t="shared" si="9"/>
        <v>68000</v>
      </c>
    </row>
    <row r="35" ht="15.75" customHeight="1">
      <c r="A35" s="51">
        <v>24.0</v>
      </c>
      <c r="O35" s="161">
        <v>24.0</v>
      </c>
      <c r="P35" s="161"/>
      <c r="Q35" s="161"/>
      <c r="R35" s="161">
        <f t="shared" si="9"/>
        <v>35000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C5:I5"/>
    <mergeCell ref="O5:R5"/>
    <mergeCell ref="C7:I7"/>
    <mergeCell ref="N7:S7"/>
    <mergeCell ref="I9:I10"/>
    <mergeCell ref="K17:N17"/>
    <mergeCell ref="K18:N18"/>
    <mergeCell ref="K27:N27"/>
    <mergeCell ref="K28:N28"/>
    <mergeCell ref="K29:N29"/>
    <mergeCell ref="K30:N30"/>
    <mergeCell ref="K19:N19"/>
    <mergeCell ref="K20:N20"/>
    <mergeCell ref="K21:N21"/>
    <mergeCell ref="K22:N22"/>
    <mergeCell ref="K23:N23"/>
    <mergeCell ref="K24:N24"/>
    <mergeCell ref="K26:N26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4" t="s">
        <v>249</v>
      </c>
    </row>
    <row r="2">
      <c r="A2" s="171" t="s">
        <v>250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G2"/>
  </mergeCells>
  <drawing r:id="rId1"/>
</worksheet>
</file>