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<sst xmlns="http://schemas.openxmlformats.org/spreadsheetml/2006/main" count="772" uniqueCount="361">
  <si>
    <t xml:space="preserve">ESTAÇÃO PANQUECA </t>
  </si>
  <si>
    <t xml:space="preserve">Equipe </t>
  </si>
  <si>
    <t xml:space="preserve">Alunas </t>
  </si>
  <si>
    <t>Número</t>
  </si>
  <si>
    <t>Heloísa Marquezini</t>
  </si>
  <si>
    <t xml:space="preserve"> </t>
  </si>
  <si>
    <t>Luana Marquezini</t>
  </si>
  <si>
    <t xml:space="preserve">Descrição do Negócio </t>
  </si>
  <si>
    <r>
      <rPr>
        <rFont val="Calibri"/>
        <color rgb="FF000000"/>
        <sz val="14.0"/>
      </rPr>
      <t xml:space="preserve">      A </t>
    </r>
    <r>
      <rPr>
        <rFont val="Calibri"/>
        <b/>
        <color rgb="FFBF9000"/>
        <sz val="14.0"/>
      </rPr>
      <t xml:space="preserve">Estação Panqueca </t>
    </r>
    <r>
      <rPr>
        <rFont val="Calibri"/>
        <color rgb="FF000000"/>
        <sz val="14.0"/>
      </rPr>
      <t xml:space="preserve">é o lugar ideal para os amantes de panquecas e boa comida,  nossa panquecaria é um
 espaço acolhedor e moderno, onde você pode desfrutar de uma experiência gastronômica única. Com um
ambiente que combina conforto e estilo, a Estação Panqueca é o destino ideal para reuniões de amigos, encontros
familiares ou simplesmente para saborear uma refeição deliciosa. Oferecemos um menu diversificado que agrada
a todos os paladares. </t>
    </r>
  </si>
  <si>
    <t xml:space="preserve">Objetivo e Produtos Oferecidos </t>
  </si>
  <si>
    <r>
      <rPr>
        <rFont val="Calibri"/>
        <color theme="1"/>
        <sz val="14.0"/>
      </rPr>
      <t xml:space="preserve">Nosso objetivo é proporcionar uma experiência culinária inesquecível,  onde cada mordida leva você a uma 
nova descoberta de sabores.  A exemplos de produtos que são oferecidos temos a </t>
    </r>
    <r>
      <rPr>
        <rFont val="Calibri"/>
        <b/>
        <color rgb="FFBF9000"/>
        <sz val="14.0"/>
      </rPr>
      <t>Panqueca de Frango</t>
    </r>
    <r>
      <rPr>
        <rFont val="Calibri"/>
        <color theme="1"/>
        <sz val="14.0"/>
      </rPr>
      <t>, super
recheada e saborosa, a suculenta</t>
    </r>
    <r>
      <rPr>
        <rFont val="Calibri"/>
        <b/>
        <color rgb="FFBF9000"/>
        <sz val="14.0"/>
      </rPr>
      <t xml:space="preserve"> Panqueca de Carne Moída</t>
    </r>
    <r>
      <rPr>
        <rFont val="Calibri"/>
        <color theme="1"/>
        <sz val="14.0"/>
      </rPr>
      <t xml:space="preserve"> e para a sobremesa, a deliciosa </t>
    </r>
    <r>
      <rPr>
        <rFont val="Calibri"/>
        <b/>
        <color rgb="FFBF9000"/>
        <sz val="14.0"/>
      </rPr>
      <t>Panqueca de Nutella com morangos</t>
    </r>
    <r>
      <rPr>
        <rFont val="Calibri"/>
        <color theme="1"/>
        <sz val="14.0"/>
      </rPr>
      <t xml:space="preserve">.
</t>
    </r>
  </si>
  <si>
    <t xml:space="preserve">Horários de Funcionamento </t>
  </si>
  <si>
    <t xml:space="preserve">Segunda à Sexta </t>
  </si>
  <si>
    <t>8h às 22h30</t>
  </si>
  <si>
    <t xml:space="preserve">Sábado </t>
  </si>
  <si>
    <t xml:space="preserve">9h às 22h30 </t>
  </si>
  <si>
    <t xml:space="preserve">Domingo </t>
  </si>
  <si>
    <t>9h às 17h</t>
  </si>
  <si>
    <t xml:space="preserve">Localização </t>
  </si>
  <si>
    <t xml:space="preserve">Umuarama </t>
  </si>
  <si>
    <t>Rua Porto Alegre, 6319</t>
  </si>
  <si>
    <t>Alto São Francisco</t>
  </si>
  <si>
    <t>Telefone para contato</t>
  </si>
  <si>
    <t>(44) 9999-9999</t>
  </si>
  <si>
    <t>Despesas Variáveis Produção Para Fabricar X produtos</t>
  </si>
  <si>
    <t>Simulação de Vendas</t>
  </si>
  <si>
    <t>Produção Mínima para Manter o Negócio</t>
  </si>
  <si>
    <t>Lucro Bruto Máximo</t>
  </si>
  <si>
    <t xml:space="preserve">Lucro Líquido Máximo </t>
  </si>
  <si>
    <t xml:space="preserve"> Item Total </t>
  </si>
  <si>
    <t xml:space="preserve">Custo Total </t>
  </si>
  <si>
    <t xml:space="preserve">Item Unitário </t>
  </si>
  <si>
    <t xml:space="preserve">Custo Unitário  </t>
  </si>
  <si>
    <t>Referências</t>
  </si>
  <si>
    <t>Item</t>
  </si>
  <si>
    <t>Preço Venda</t>
  </si>
  <si>
    <t>Custo</t>
  </si>
  <si>
    <t>Lucro</t>
  </si>
  <si>
    <t xml:space="preserve">Panqueca de Frango </t>
  </si>
  <si>
    <t>Panqueca de Frango</t>
  </si>
  <si>
    <t>R$ 4.109,04</t>
  </si>
  <si>
    <t xml:space="preserve">1kg de Farinha de Trigo </t>
  </si>
  <si>
    <t xml:space="preserve">12g de Farinha </t>
  </si>
  <si>
    <t xml:space="preserve">Trigo </t>
  </si>
  <si>
    <t xml:space="preserve">Panqueca de Morango com Nutella </t>
  </si>
  <si>
    <t xml:space="preserve">1L de Leite </t>
  </si>
  <si>
    <t xml:space="preserve">24ml de Leite </t>
  </si>
  <si>
    <t xml:space="preserve">Leite </t>
  </si>
  <si>
    <t>Lata de Refrigerante - Guaraná</t>
  </si>
  <si>
    <t>Bandeja de Ovos 20un</t>
  </si>
  <si>
    <t xml:space="preserve">0,20 de Ovo </t>
  </si>
  <si>
    <t xml:space="preserve">Ovos </t>
  </si>
  <si>
    <t xml:space="preserve">Lata de Refrigerante - Coca Cola </t>
  </si>
  <si>
    <t>Óleo 900ml</t>
  </si>
  <si>
    <t xml:space="preserve">1,5ml de óleo </t>
  </si>
  <si>
    <t>Óleo</t>
  </si>
  <si>
    <t>Combo Panqueca Frango+Morango</t>
  </si>
  <si>
    <t xml:space="preserve">1kg de Sal </t>
  </si>
  <si>
    <t>1g de Sal</t>
  </si>
  <si>
    <t>Sal</t>
  </si>
  <si>
    <t>Produção Mínima Combinada</t>
  </si>
  <si>
    <t xml:space="preserve">700g de Peito de Frango </t>
  </si>
  <si>
    <t xml:space="preserve">80g de Peito de Frango </t>
  </si>
  <si>
    <t xml:space="preserve">Peito de Frango </t>
  </si>
  <si>
    <t>Resultados</t>
  </si>
  <si>
    <t xml:space="preserve">kg Cebola </t>
  </si>
  <si>
    <t xml:space="preserve">30g de Cebola </t>
  </si>
  <si>
    <t xml:space="preserve">Cebola </t>
  </si>
  <si>
    <t xml:space="preserve">Custo Mensal </t>
  </si>
  <si>
    <t xml:space="preserve">Custo por unidade </t>
  </si>
  <si>
    <t xml:space="preserve">Produção Mínima para manter o negócio </t>
  </si>
  <si>
    <t xml:space="preserve">Produção Máxima </t>
  </si>
  <si>
    <t xml:space="preserve">Item Total </t>
  </si>
  <si>
    <t>1kg de Açúcar</t>
  </si>
  <si>
    <t>10g de Açúcar</t>
  </si>
  <si>
    <t>Açúcar</t>
  </si>
  <si>
    <t xml:space="preserve">100g de Fermento </t>
  </si>
  <si>
    <t xml:space="preserve">1g de fermento </t>
  </si>
  <si>
    <t xml:space="preserve">Fermento </t>
  </si>
  <si>
    <t>Ovo</t>
  </si>
  <si>
    <t>Leite</t>
  </si>
  <si>
    <t xml:space="preserve">500g de Margarina sem sal </t>
  </si>
  <si>
    <t xml:space="preserve">5g de Margarina </t>
  </si>
  <si>
    <t xml:space="preserve">Margarina </t>
  </si>
  <si>
    <t xml:space="preserve">200g de Morango </t>
  </si>
  <si>
    <t xml:space="preserve">50g de Morango </t>
  </si>
  <si>
    <t xml:space="preserve">Morangos </t>
  </si>
  <si>
    <t xml:space="preserve">350g de Nutella </t>
  </si>
  <si>
    <t xml:space="preserve">35g de Nutella </t>
  </si>
  <si>
    <t xml:space="preserve">Nutella </t>
  </si>
  <si>
    <t xml:space="preserve">Latinha de Refrigerante </t>
  </si>
  <si>
    <t>Fardo com 12un de Guaraná</t>
  </si>
  <si>
    <t>350ml uma latinha</t>
  </si>
  <si>
    <t xml:space="preserve">Guaraná </t>
  </si>
  <si>
    <t xml:space="preserve">Fardo com 6un de Coca Cola </t>
  </si>
  <si>
    <t xml:space="preserve">310ml uma latinha </t>
  </si>
  <si>
    <t xml:space="preserve">Coca Cola </t>
  </si>
  <si>
    <t xml:space="preserve">Despesas Fixas  para produção 
do Item X </t>
  </si>
  <si>
    <t xml:space="preserve">Valor </t>
  </si>
  <si>
    <t xml:space="preserve">Aluguel </t>
  </si>
  <si>
    <t>Aluguel</t>
  </si>
  <si>
    <t xml:space="preserve">Água </t>
  </si>
  <si>
    <t xml:space="preserve">Gás </t>
  </si>
  <si>
    <t xml:space="preserve">Energia </t>
  </si>
  <si>
    <t>Salário Sócio A</t>
  </si>
  <si>
    <t>Salário Sócio B</t>
  </si>
  <si>
    <t>Total</t>
  </si>
  <si>
    <t>Investimento inicial</t>
  </si>
  <si>
    <t xml:space="preserve">Referências </t>
  </si>
  <si>
    <t xml:space="preserve">Fogão 5 bocas </t>
  </si>
  <si>
    <t xml:space="preserve">Fogão </t>
  </si>
  <si>
    <t>Geladeira</t>
  </si>
  <si>
    <t xml:space="preserve">Geladeira </t>
  </si>
  <si>
    <t xml:space="preserve">2 Liquidificador </t>
  </si>
  <si>
    <t xml:space="preserve">Liquidificador </t>
  </si>
  <si>
    <t xml:space="preserve">Batedeira </t>
  </si>
  <si>
    <t xml:space="preserve">Kit de Espátulas </t>
  </si>
  <si>
    <t xml:space="preserve">Espátulas </t>
  </si>
  <si>
    <t xml:space="preserve">Jogo de Facas </t>
  </si>
  <si>
    <t>Facas</t>
  </si>
  <si>
    <t xml:space="preserve">Travessas de Vidro </t>
  </si>
  <si>
    <t xml:space="preserve">Assadeiras </t>
  </si>
  <si>
    <t>Jogo de Talheres 3kits - 72pçs</t>
  </si>
  <si>
    <t xml:space="preserve">Talheres </t>
  </si>
  <si>
    <t xml:space="preserve">36 Pratos Rasos </t>
  </si>
  <si>
    <t xml:space="preserve">Pratos </t>
  </si>
  <si>
    <t xml:space="preserve">10 mesas com 4 cadeiras cada </t>
  </si>
  <si>
    <t xml:space="preserve">Mesa e Cadeiras </t>
  </si>
  <si>
    <t xml:space="preserve">Curso Viabilidade de Projetos &amp; Negócios – seleção de alternativas de investimento
</t>
  </si>
  <si>
    <t>Montagem do fluxo de caixa - Panquecaria ESTAÇÃO PANQUECA</t>
  </si>
  <si>
    <t xml:space="preserve">                                            </t>
  </si>
  <si>
    <t xml:space="preserve">BASE DE CÁCULO </t>
  </si>
  <si>
    <t>ITEM</t>
  </si>
  <si>
    <t>LUCRO</t>
  </si>
  <si>
    <t>MÊS 1</t>
  </si>
  <si>
    <t xml:space="preserve">     Panqueca de Frango </t>
  </si>
  <si>
    <t xml:space="preserve">     Panqueca de Morango com Nutella </t>
  </si>
  <si>
    <t>Mês</t>
  </si>
  <si>
    <t>Tipo de item de fluxo</t>
  </si>
  <si>
    <t>Descrição do item de fluxo</t>
  </si>
  <si>
    <t>Valor</t>
  </si>
  <si>
    <t xml:space="preserve">     Refrigerante de Guaraná</t>
  </si>
  <si>
    <t>Previsão de vendas</t>
  </si>
  <si>
    <t>Panqueca de Frango X 100</t>
  </si>
  <si>
    <t xml:space="preserve">     Refrigerante de Coca Cola</t>
  </si>
  <si>
    <t>Panqueca de Morango com Nutella X 100</t>
  </si>
  <si>
    <t xml:space="preserve">     Combo Panqueca de Frango+Morango </t>
  </si>
  <si>
    <t>Refrigerante Guaraná X 100</t>
  </si>
  <si>
    <t>Refrigerante Coca Cola X 100</t>
  </si>
  <si>
    <t>Combo Panqueca de Frango+Morango X 110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</si>
  <si>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</si>
  <si>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</si>
  <si>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</si>
  <si>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Materiais</t>
  </si>
  <si>
    <t>Confecção de folhetos promocionais</t>
  </si>
  <si>
    <t>Entregas de amostras promocionais</t>
  </si>
  <si>
    <t xml:space="preserve">Investimento Inicial </t>
  </si>
  <si>
    <t xml:space="preserve">Total de despesas variáveis previstas mês 1 = </t>
  </si>
  <si>
    <t>Despesas fixas</t>
  </si>
  <si>
    <t>Água</t>
  </si>
  <si>
    <t>Energia</t>
  </si>
  <si>
    <t>Gás</t>
  </si>
  <si>
    <t xml:space="preserve">Total de despesas fixas previstas mês 1 = </t>
  </si>
  <si>
    <t>Resumo do fluxo no mês 1</t>
  </si>
  <si>
    <t>Vendas brutas previstas</t>
  </si>
  <si>
    <t>MÊS 2</t>
  </si>
  <si>
    <t>Panqueca de Frango X 150</t>
  </si>
  <si>
    <t xml:space="preserve">Panqueca de Morango com Nutella X 120 </t>
  </si>
  <si>
    <t>Refrigerante Guaraná X 120</t>
  </si>
  <si>
    <t>Refrigerante Coca Cola X 130</t>
  </si>
  <si>
    <t>Combo Panqueca de Frango+Morango X 170</t>
  </si>
  <si>
    <t xml:space="preserve">Total de vendas brutas previstas mês 2 = </t>
  </si>
  <si>
    <t xml:space="preserve">Compra de materiais </t>
  </si>
  <si>
    <t xml:space="preserve">Compra de folhetos promocionais </t>
  </si>
  <si>
    <t xml:space="preserve">Entregador 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</si>
  <si>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</si>
  <si>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</si>
  <si>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</si>
  <si>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</si>
  <si>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</si>
  <si>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</si>
  <si>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>Panqueca de Frango X 200</t>
  </si>
  <si>
    <t xml:space="preserve">Panqueca de Morango com Nutella X 150 </t>
  </si>
  <si>
    <t>Refrigerante Guaraná X 140</t>
  </si>
  <si>
    <t>Refrigerante Coca Cola X 160</t>
  </si>
  <si>
    <t>Combo Panqueca de Frango+Morango X 190</t>
  </si>
  <si>
    <t xml:space="preserve">Total de vendas brutas previstas mês 3 = </t>
  </si>
  <si>
    <t>Entregas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</si>
  <si>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</si>
  <si>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</si>
  <si>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</si>
  <si>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</si>
  <si>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</si>
  <si>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>Panqueca de Frango X 250</t>
  </si>
  <si>
    <t xml:space="preserve">Panqueca de Morango com Nutella X 200 </t>
  </si>
  <si>
    <t>Refrigerante Guaraná X 160</t>
  </si>
  <si>
    <t>Refrigerante Coca Cola X 180</t>
  </si>
  <si>
    <t>Combo Panqueca de Frango+Morango X 200</t>
  </si>
  <si>
    <t xml:space="preserve">Total de vendas brutas previstas mês 4 = </t>
  </si>
  <si>
    <t>Compra de matérias-primas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</si>
  <si>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</si>
  <si>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</si>
  <si>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</si>
  <si>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</si>
  <si>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>Panqueca de Frango X 300</t>
  </si>
  <si>
    <t xml:space="preserve">Panqueca de Morango com Nutella X 250 </t>
  </si>
  <si>
    <t>Refrigerante Guaraná X 180</t>
  </si>
  <si>
    <t>Refrigerante Coca Cola X 200</t>
  </si>
  <si>
    <t>Combo Panqueca de Frango+Morango X 250</t>
  </si>
  <si>
    <t xml:space="preserve">Total de vendas brutas previstas mês 5 = </t>
  </si>
  <si>
    <t>Compra de materiais</t>
  </si>
  <si>
    <t xml:space="preserve">Total de despesas variáveis previstas mês 5 = </t>
  </si>
  <si>
    <t xml:space="preserve">Funcionário </t>
  </si>
  <si>
    <t xml:space="preserve">Total de despesas fixas previstas mês 5 = </t>
  </si>
  <si>
    <t>Resumo do fluxo no mês 5</t>
  </si>
  <si>
    <t>MÊS 6</t>
  </si>
  <si>
    <t>Panqueca de Frango X 370</t>
  </si>
  <si>
    <t>Panqueca de Morango com Nutella X 320</t>
  </si>
  <si>
    <t>Refrigerante Guaraná X 220</t>
  </si>
  <si>
    <t>Refrigerante Coca Cola X 240</t>
  </si>
  <si>
    <t>Combo Panqueca de Frango+Morango X 320</t>
  </si>
  <si>
    <t xml:space="preserve">Total de vendas brutas previstas mês 6 = </t>
  </si>
  <si>
    <t xml:space="preserve">Total de despesas variáveis previstas mês 6 = </t>
  </si>
  <si>
    <t>Funcionário</t>
  </si>
  <si>
    <t xml:space="preserve">Total de despesas fixas previstas mês 6 = </t>
  </si>
  <si>
    <t>Resumo do fluxo no mês 6</t>
  </si>
  <si>
    <t>MÊS 7</t>
  </si>
  <si>
    <t>Panqueca de Frango X 400</t>
  </si>
  <si>
    <t>Panqueca de Morango com Nutella X 350</t>
  </si>
  <si>
    <t>Refrigerante Guaraná X 250</t>
  </si>
  <si>
    <t>Refrigerante Coca Cola X 280</t>
  </si>
  <si>
    <t>Combo Panqueca de Frango+Morango X 360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</si>
  <si>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</si>
  <si>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</si>
  <si>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</si>
  <si>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</si>
  <si>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</si>
  <si>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>Panqueca de Frango X 460</t>
  </si>
  <si>
    <t>Panqueca de Morango com Nutella X 400</t>
  </si>
  <si>
    <t>Refrigerante Guaraná X 300</t>
  </si>
  <si>
    <t>Refrigerante Coca Cola X 340</t>
  </si>
  <si>
    <t>Combo Panqueca de Frango+Morango X 400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</si>
  <si>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</si>
  <si>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</si>
  <si>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</si>
  <si>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</si>
  <si>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</si>
  <si>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>Panqueca de Frango X 490</t>
  </si>
  <si>
    <t>Panqueca de Morango com Nutella X 440</t>
  </si>
  <si>
    <t>Refrigerante Guaraná X 330</t>
  </si>
  <si>
    <t>Refrigerante Coca Cola X 370</t>
  </si>
  <si>
    <t>Combo Panqueca de Frango+Morango X 430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</si>
  <si>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</si>
  <si>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</si>
  <si>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</si>
  <si>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</si>
  <si>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</si>
  <si>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>Panqueca de Frango X 540</t>
  </si>
  <si>
    <t>Panqueca de Morango com Nutella X 470</t>
  </si>
  <si>
    <t>Refrigerante Guaraná X 360</t>
  </si>
  <si>
    <t>Refrigerante Coca Cola X 400</t>
  </si>
  <si>
    <t>Combo Panqueca de Frango+Morango X 470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</si>
  <si>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</si>
  <si>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</si>
  <si>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</si>
  <si>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</si>
  <si>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</si>
  <si>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>Panqueca de Frango X 580</t>
  </si>
  <si>
    <t>Panqueca de Morango com Nutella X 500</t>
  </si>
  <si>
    <t>Refrigerante Guaraná X 390</t>
  </si>
  <si>
    <t>Refrigerante Coca Cola X 450</t>
  </si>
  <si>
    <t>Combo Panqueca de Frango+Morango X 500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</si>
  <si>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</si>
  <si>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</si>
  <si>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</si>
  <si>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</si>
  <si>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</si>
  <si>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>Panqueca de Frango X 600</t>
  </si>
  <si>
    <t>Panqueca de Morango com Nutella X 530</t>
  </si>
  <si>
    <t>Refrigerante Guaraná X 430</t>
  </si>
  <si>
    <t>Refrigerante Coca Cola X 480</t>
  </si>
  <si>
    <t>Combo Panqueca de Frango+Morango X 540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</si>
  <si>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</si>
  <si>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</si>
  <si>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</si>
  <si>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</si>
  <si>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</si>
  <si>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</si>
  <si>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</si>
  <si>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</si>
  <si>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</si>
  <si>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</si>
  <si>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</si>
  <si>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6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</si>
  <si>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</si>
  <si>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</si>
  <si>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</si>
  <si>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</si>
  <si>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</si>
  <si>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</si>
  <si>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</si>
  <si>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</si>
  <si>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</si>
  <si>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R$ 6.922,54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</si>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</sst>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7">
    <font>
      <sz val="11.0"/>
      <color theme="1"/>
      <name val="Calibri"/>
      <scheme val="minor"/>
    </font>
    <font>
      <b/>
      <sz val="21.0"/>
      <color rgb="FFFFFFFF"/>
      <name val="Amatic SC"/>
    </font>
    <font/>
    <font>
      <b/>
      <sz val="13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6.0"/>
      <color rgb="FFEAD1DC"/>
      <name val="Calibri"/>
      <scheme val="minor"/>
    </font>
    <font>
      <color theme="1"/>
      <name val="Calibri"/>
      <scheme val="minor"/>
    </font>
    <font>
      <i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4.0"/>
      <color rgb="FFBF9000"/>
      <name val="Calibri"/>
      <scheme val="minor"/>
    </font>
    <font>
      <b/>
      <sz val="14.0"/>
      <color theme="1"/>
      <name val="Calibri"/>
      <scheme val="minor"/>
    </font>
    <font>
      <b/>
      <sz val="14.0"/>
      <color rgb="FF000000"/>
      <name val="Calibri"/>
    </font>
    <font>
      <sz val="9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sz val="18.0"/>
      <color rgb="FF404040"/>
      <name val="Roboto"/>
    </font>
    <font>
      <b/>
      <sz val="16.0"/>
      <color theme="1"/>
      <name val="Calibri"/>
    </font>
    <font>
      <b/>
      <sz val="18.0"/>
      <color rgb="FF1F3864"/>
      <name val="Calibri"/>
    </font>
    <font>
      <b/>
      <color theme="1"/>
      <name val="Calibri"/>
      <scheme val="minor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sz val="11.0"/>
      <color theme="9"/>
      <name val="Calibri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ill="1" applyFont="1">
      <alignment horizontal="center"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readingOrder="0" vertical="center"/>
    </xf>
    <xf borderId="9" fillId="0" fontId="4" numFmtId="0" xfId="0" applyAlignment="1" applyBorder="1" applyFont="1">
      <alignment readingOrder="0" vertical="bottom"/>
    </xf>
    <xf borderId="9" fillId="0" fontId="4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4" fillId="3" fontId="8" numFmtId="0" xfId="0" applyAlignment="1" applyBorder="1" applyFont="1">
      <alignment horizontal="center" readingOrder="0"/>
    </xf>
    <xf borderId="10" fillId="0" fontId="2" numFmtId="0" xfId="0" applyBorder="1" applyFont="1"/>
    <xf borderId="0" fillId="4" fontId="9" numFmtId="0" xfId="0" applyAlignment="1" applyFill="1" applyFont="1">
      <alignment horizontal="left" readingOrder="0"/>
    </xf>
    <xf borderId="1" fillId="4" fontId="9" numFmtId="0" xfId="0" applyAlignment="1" applyBorder="1" applyFont="1">
      <alignment horizontal="left" readingOrder="0"/>
    </xf>
    <xf borderId="4" fillId="5" fontId="8" numFmtId="0" xfId="0" applyAlignment="1" applyBorder="1" applyFill="1" applyFont="1">
      <alignment horizontal="center" readingOrder="0"/>
    </xf>
    <xf borderId="4" fillId="0" fontId="10" numFmtId="0" xfId="0" applyAlignment="1" applyBorder="1" applyFont="1">
      <alignment readingOrder="0"/>
    </xf>
    <xf borderId="4" fillId="3" fontId="11" numFmtId="0" xfId="0" applyAlignment="1" applyBorder="1" applyFont="1">
      <alignment horizontal="center" readingOrder="0"/>
    </xf>
    <xf borderId="9" fillId="4" fontId="12" numFmtId="0" xfId="0" applyAlignment="1" applyBorder="1" applyFont="1">
      <alignment horizontal="center" readingOrder="0"/>
    </xf>
    <xf borderId="4" fillId="4" fontId="13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 readingOrder="0" vertical="center"/>
    </xf>
    <xf borderId="7" fillId="4" fontId="14" numFmtId="0" xfId="0" applyAlignment="1" applyBorder="1" applyFont="1">
      <alignment horizontal="center" readingOrder="0"/>
    </xf>
    <xf borderId="12" fillId="0" fontId="2" numFmtId="0" xfId="0" applyBorder="1" applyFont="1"/>
    <xf borderId="4" fillId="4" fontId="14" numFmtId="0" xfId="0" applyAlignment="1" applyBorder="1" applyFont="1">
      <alignment horizontal="center" readingOrder="0"/>
    </xf>
    <xf borderId="4" fillId="6" fontId="11" numFmtId="0" xfId="0" applyAlignment="1" applyBorder="1" applyFill="1" applyFont="1">
      <alignment horizontal="center" readingOrder="0"/>
    </xf>
    <xf borderId="0" fillId="0" fontId="15" numFmtId="0" xfId="0" applyFont="1"/>
    <xf borderId="4" fillId="2" fontId="16" numFmtId="0" xfId="0" applyAlignment="1" applyBorder="1" applyFont="1">
      <alignment horizontal="center"/>
    </xf>
    <xf borderId="4" fillId="5" fontId="16" numFmtId="0" xfId="0" applyAlignment="1" applyBorder="1" applyFont="1">
      <alignment horizontal="center"/>
    </xf>
    <xf borderId="9" fillId="5" fontId="7" numFmtId="0" xfId="0" applyAlignment="1" applyBorder="1" applyFont="1">
      <alignment readingOrder="0"/>
    </xf>
    <xf borderId="0" fillId="4" fontId="17" numFmtId="0" xfId="0" applyAlignment="1" applyFont="1">
      <alignment readingOrder="0"/>
    </xf>
    <xf borderId="9" fillId="3" fontId="17" numFmtId="0" xfId="0" applyAlignment="1" applyBorder="1" applyFont="1">
      <alignment readingOrder="0"/>
    </xf>
    <xf borderId="9" fillId="3" fontId="17" numFmtId="164" xfId="0" applyAlignment="1" applyBorder="1" applyFont="1" applyNumberFormat="1">
      <alignment readingOrder="0"/>
    </xf>
    <xf borderId="9" fillId="3" fontId="17" numFmtId="164" xfId="0" applyBorder="1" applyFont="1" applyNumberFormat="1"/>
    <xf borderId="4" fillId="0" fontId="7" numFmtId="0" xfId="0" applyBorder="1" applyFont="1"/>
    <xf borderId="9" fillId="6" fontId="18" numFmtId="0" xfId="0" applyAlignment="1" applyBorder="1" applyFont="1">
      <alignment readingOrder="0" vertical="bottom"/>
    </xf>
    <xf borderId="0" fillId="0" fontId="5" numFmtId="164" xfId="0" applyAlignment="1" applyFont="1" applyNumberFormat="1">
      <alignment vertical="bottom"/>
    </xf>
    <xf borderId="9" fillId="0" fontId="17" numFmtId="0" xfId="0" applyAlignment="1" applyBorder="1" applyFont="1">
      <alignment readingOrder="0"/>
    </xf>
    <xf borderId="9" fillId="0" fontId="17" numFmtId="164" xfId="0" applyAlignment="1" applyBorder="1" applyFont="1" applyNumberFormat="1">
      <alignment readingOrder="0"/>
    </xf>
    <xf borderId="9" fillId="0" fontId="7" numFmtId="0" xfId="0" applyAlignment="1" applyBorder="1" applyFont="1">
      <alignment readingOrder="0"/>
    </xf>
    <xf borderId="9" fillId="0" fontId="7" numFmtId="164" xfId="0" applyAlignment="1" applyBorder="1" applyFont="1" applyNumberFormat="1">
      <alignment readingOrder="0"/>
    </xf>
    <xf borderId="9" fillId="0" fontId="7" numFmtId="164" xfId="0" applyAlignment="1" applyBorder="1" applyFont="1" applyNumberFormat="1">
      <alignment horizontal="right" readingOrder="0"/>
    </xf>
    <xf borderId="9" fillId="0" fontId="19" numFmtId="0" xfId="0" applyAlignment="1" applyBorder="1" applyFont="1">
      <alignment readingOrder="0" shrinkToFit="0" wrapText="0"/>
    </xf>
    <xf borderId="9" fillId="0" fontId="7" numFmtId="3" xfId="0" applyAlignment="1" applyBorder="1" applyFont="1" applyNumberFormat="1">
      <alignment readingOrder="0"/>
    </xf>
    <xf borderId="9" fillId="0" fontId="17" numFmtId="164" xfId="0" applyAlignment="1" applyBorder="1" applyFont="1" applyNumberFormat="1">
      <alignment readingOrder="0" shrinkToFit="0" wrapText="0"/>
    </xf>
    <xf borderId="0" fillId="0" fontId="7" numFmtId="164" xfId="0" applyAlignment="1" applyFont="1" applyNumberFormat="1">
      <alignment readingOrder="0"/>
    </xf>
    <xf borderId="9" fillId="0" fontId="7" numFmtId="164" xfId="0" applyBorder="1" applyFont="1" applyNumberFormat="1"/>
    <xf borderId="9" fillId="4" fontId="17" numFmtId="164" xfId="0" applyAlignment="1" applyBorder="1" applyFont="1" applyNumberFormat="1">
      <alignment readingOrder="0"/>
    </xf>
    <xf borderId="9" fillId="6" fontId="7" numFmtId="0" xfId="0" applyAlignment="1" applyBorder="1" applyFont="1">
      <alignment readingOrder="0"/>
    </xf>
    <xf borderId="9" fillId="6" fontId="7" numFmtId="164" xfId="0" applyAlignment="1" applyBorder="1" applyFont="1" applyNumberFormat="1">
      <alignment readingOrder="0"/>
    </xf>
    <xf borderId="9" fillId="0" fontId="17" numFmtId="164" xfId="0" applyAlignment="1" applyBorder="1" applyFont="1" applyNumberFormat="1">
      <alignment readingOrder="0" shrinkToFit="0" wrapText="0"/>
    </xf>
    <xf borderId="4" fillId="5" fontId="17" numFmtId="0" xfId="0" applyAlignment="1" applyBorder="1" applyFont="1">
      <alignment horizontal="center" readingOrder="0"/>
    </xf>
    <xf borderId="0" fillId="0" fontId="7" numFmtId="164" xfId="0" applyFont="1" applyNumberFormat="1"/>
    <xf borderId="0" fillId="0" fontId="7" numFmtId="164" xfId="0" applyAlignment="1" applyFont="1" applyNumberFormat="1">
      <alignment horizontal="right"/>
    </xf>
    <xf borderId="9" fillId="0" fontId="17" numFmtId="164" xfId="0" applyAlignment="1" applyBorder="1" applyFont="1" applyNumberFormat="1">
      <alignment readingOrder="0"/>
    </xf>
    <xf borderId="9" fillId="6" fontId="17" numFmtId="0" xfId="0" applyAlignment="1" applyBorder="1" applyFont="1">
      <alignment readingOrder="0"/>
    </xf>
    <xf borderId="9" fillId="6" fontId="16" numFmtId="0" xfId="0" applyAlignment="1" applyBorder="1" applyFont="1">
      <alignment readingOrder="0"/>
    </xf>
    <xf borderId="9" fillId="5" fontId="16" numFmtId="164" xfId="0" applyAlignment="1" applyBorder="1" applyFont="1" applyNumberFormat="1">
      <alignment readingOrder="0"/>
    </xf>
    <xf borderId="9" fillId="0" fontId="16" numFmtId="164" xfId="0" applyBorder="1" applyFont="1" applyNumberFormat="1"/>
    <xf borderId="9" fillId="4" fontId="17" numFmtId="164" xfId="0" applyAlignment="1" applyBorder="1" applyFont="1" applyNumberFormat="1">
      <alignment shrinkToFit="0" wrapText="0"/>
    </xf>
    <xf borderId="9" fillId="0" fontId="17" numFmtId="0" xfId="0" applyAlignment="1" applyBorder="1" applyFont="1">
      <alignment shrinkToFit="0" wrapText="0"/>
    </xf>
    <xf borderId="9" fillId="0" fontId="17" numFmtId="3" xfId="0" applyAlignment="1" applyBorder="1" applyFont="1" applyNumberFormat="1">
      <alignment readingOrder="0"/>
    </xf>
    <xf borderId="0" fillId="0" fontId="17" numFmtId="0" xfId="0" applyFont="1"/>
    <xf borderId="0" fillId="0" fontId="17" numFmtId="164" xfId="0" applyFont="1" applyNumberFormat="1"/>
    <xf borderId="0" fillId="0" fontId="17" numFmtId="0" xfId="0" applyAlignment="1" applyFont="1">
      <alignment shrinkToFit="0" wrapText="0"/>
    </xf>
    <xf borderId="0" fillId="3" fontId="5" numFmtId="0" xfId="0" applyAlignment="1" applyFont="1">
      <alignment readingOrder="0" vertical="bottom"/>
    </xf>
    <xf borderId="9" fillId="3" fontId="5" numFmtId="0" xfId="0" applyAlignment="1" applyBorder="1" applyFont="1">
      <alignment readingOrder="0" vertical="bottom"/>
    </xf>
    <xf borderId="5" fillId="3" fontId="5" numFmtId="164" xfId="0" applyAlignment="1" applyBorder="1" applyFont="1" applyNumberFormat="1">
      <alignment vertical="bottom"/>
    </xf>
    <xf borderId="5" fillId="3" fontId="5" numFmtId="0" xfId="0" applyAlignment="1" applyBorder="1" applyFont="1">
      <alignment vertical="bottom"/>
    </xf>
    <xf borderId="0" fillId="4" fontId="18" numFmtId="0" xfId="0" applyAlignment="1" applyFont="1">
      <alignment readingOrder="0" vertical="bottom"/>
    </xf>
    <xf borderId="9" fillId="6" fontId="5" numFmtId="164" xfId="0" applyAlignment="1" applyBorder="1" applyFont="1" applyNumberFormat="1">
      <alignment vertical="bottom"/>
    </xf>
    <xf borderId="9" fillId="6" fontId="16" numFmtId="0" xfId="0" applyBorder="1" applyFont="1"/>
    <xf borderId="9" fillId="3" fontId="16" numFmtId="164" xfId="0" applyBorder="1" applyFont="1" applyNumberFormat="1"/>
    <xf borderId="9" fillId="0" fontId="17" numFmtId="164" xfId="0" applyAlignment="1" applyBorder="1" applyFont="1" applyNumberFormat="1">
      <alignment shrinkToFit="0" wrapText="0"/>
    </xf>
    <xf borderId="0" fillId="6" fontId="18" numFmtId="0" xfId="0" applyAlignment="1" applyFont="1">
      <alignment readingOrder="0" vertical="bottom"/>
    </xf>
    <xf borderId="10" fillId="0" fontId="5" numFmtId="0" xfId="0" applyAlignment="1" applyBorder="1" applyFont="1">
      <alignment vertical="bottom"/>
    </xf>
    <xf borderId="0" fillId="0" fontId="17" numFmtId="0" xfId="0" applyAlignment="1" applyFont="1">
      <alignment readingOrder="0"/>
    </xf>
    <xf borderId="9" fillId="0" fontId="17" numFmtId="164" xfId="0" applyAlignment="1" applyBorder="1" applyFont="1" applyNumberFormat="1">
      <alignment horizontal="right" readingOrder="0"/>
    </xf>
    <xf borderId="9" fillId="0" fontId="17" numFmtId="0" xfId="0" applyAlignment="1" applyBorder="1" applyFont="1">
      <alignment readingOrder="0" shrinkToFit="0" wrapText="0"/>
    </xf>
    <xf borderId="9" fillId="0" fontId="7" numFmtId="164" xfId="0" applyAlignment="1" applyBorder="1" applyFont="1" applyNumberFormat="1">
      <alignment readingOrder="0"/>
    </xf>
    <xf borderId="9" fillId="0" fontId="7" numFmtId="164" xfId="0" applyAlignment="1" applyBorder="1" applyFont="1" applyNumberFormat="1">
      <alignment horizontal="right" readingOrder="0"/>
    </xf>
    <xf borderId="9" fillId="6" fontId="18" numFmtId="0" xfId="0" applyAlignment="1" applyBorder="1" applyFont="1">
      <alignment vertical="bottom"/>
    </xf>
    <xf borderId="5" fillId="3" fontId="18" numFmtId="164" xfId="0" applyAlignment="1" applyBorder="1" applyFont="1" applyNumberFormat="1">
      <alignment vertical="bottom"/>
    </xf>
    <xf borderId="9" fillId="2" fontId="5" numFmtId="0" xfId="0" applyAlignment="1" applyBorder="1" applyFont="1">
      <alignment readingOrder="0" vertical="bottom"/>
    </xf>
    <xf borderId="5" fillId="2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readingOrder="0" vertical="bottom"/>
    </xf>
    <xf borderId="12" fillId="0" fontId="5" numFmtId="164" xfId="0" applyAlignment="1" applyBorder="1" applyFont="1" applyNumberFormat="1">
      <alignment readingOrder="0" vertical="bottom"/>
    </xf>
    <xf borderId="0" fillId="0" fontId="20" numFmtId="0" xfId="0" applyAlignment="1" applyFont="1">
      <alignment readingOrder="0"/>
    </xf>
    <xf borderId="0" fillId="0" fontId="7" numFmtId="0" xfId="0" applyAlignment="1" applyFont="1">
      <alignment readingOrder="0"/>
    </xf>
    <xf borderId="12" fillId="0" fontId="18" numFmtId="0" xfId="0" applyAlignment="1" applyBorder="1" applyFont="1">
      <alignment readingOrder="0" vertical="bottom"/>
    </xf>
    <xf borderId="8" fillId="3" fontId="18" numFmtId="164" xfId="0" applyAlignment="1" applyBorder="1" applyFont="1" applyNumberFormat="1">
      <alignment vertical="bottom"/>
    </xf>
    <xf borderId="9" fillId="5" fontId="17" numFmtId="0" xfId="0" applyBorder="1" applyFont="1"/>
    <xf borderId="0" fillId="0" fontId="5" numFmtId="0" xfId="0" applyAlignment="1" applyFont="1">
      <alignment vertical="bottom"/>
    </xf>
    <xf borderId="9" fillId="0" fontId="21" numFmtId="164" xfId="0" applyAlignment="1" applyBorder="1" applyFont="1" applyNumberFormat="1">
      <alignment readingOrder="0"/>
    </xf>
    <xf borderId="13" fillId="0" fontId="5" numFmtId="0" xfId="0" applyAlignment="1" applyBorder="1" applyFont="1">
      <alignment vertical="bottom"/>
    </xf>
    <xf borderId="0" fillId="4" fontId="22" numFmtId="0" xfId="0" applyAlignment="1" applyFont="1">
      <alignment readingOrder="0"/>
    </xf>
    <xf borderId="9" fillId="0" fontId="16" numFmtId="0" xfId="0" applyBorder="1" applyFont="1"/>
    <xf borderId="9" fillId="5" fontId="16" numFmtId="164" xfId="0" applyAlignment="1" applyBorder="1" applyFont="1" applyNumberFormat="1">
      <alignment readingOrder="0"/>
    </xf>
    <xf borderId="9" fillId="3" fontId="16" numFmtId="164" xfId="0" applyBorder="1" applyFont="1" applyNumberFormat="1"/>
    <xf borderId="0" fillId="0" fontId="5" numFmtId="0" xfId="0" applyAlignment="1" applyFont="1">
      <alignment horizontal="center"/>
    </xf>
    <xf borderId="0" fillId="0" fontId="5" numFmtId="4" xfId="0" applyFont="1" applyNumberForma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23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24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4" xfId="0" applyAlignment="1" applyFont="1" applyNumberFormat="1">
      <alignment readingOrder="0"/>
    </xf>
    <xf borderId="4" fillId="5" fontId="25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left"/>
    </xf>
    <xf borderId="9" fillId="6" fontId="15" numFmtId="0" xfId="0" applyAlignment="1" applyBorder="1" applyFont="1">
      <alignment horizontal="center" readingOrder="0"/>
    </xf>
    <xf borderId="14" fillId="7" fontId="27" numFmtId="0" xfId="0" applyAlignment="1" applyBorder="1" applyFill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9" fillId="0" fontId="25" numFmtId="164" xfId="0" applyAlignment="1" applyBorder="1" applyFont="1" applyNumberFormat="1">
      <alignment horizontal="center" readingOrder="0"/>
    </xf>
    <xf borderId="9" fillId="7" fontId="18" numFmtId="0" xfId="0" applyAlignment="1" applyBorder="1" applyFont="1">
      <alignment horizontal="center" shrinkToFit="0" vertical="center" wrapText="1"/>
    </xf>
    <xf borderId="9" fillId="7" fontId="18" numFmtId="4" xfId="0" applyAlignment="1" applyBorder="1" applyFont="1" applyNumberFormat="1">
      <alignment horizontal="center" shrinkToFit="0" vertical="center" wrapText="1"/>
    </xf>
    <xf borderId="11" fillId="7" fontId="18" numFmtId="0" xfId="0" applyAlignment="1" applyBorder="1" applyFont="1">
      <alignment horizontal="center" shrinkToFit="0" vertical="center" wrapText="1"/>
    </xf>
    <xf borderId="9" fillId="0" fontId="5" numFmtId="4" xfId="0" applyAlignment="1" applyBorder="1" applyFont="1" applyNumberFormat="1">
      <alignment horizontal="center"/>
    </xf>
    <xf borderId="9" fillId="0" fontId="5" numFmtId="4" xfId="0" applyAlignment="1" applyBorder="1" applyFont="1" applyNumberFormat="1">
      <alignment readingOrder="0"/>
    </xf>
    <xf borderId="9" fillId="0" fontId="5" numFmtId="164" xfId="0" applyAlignment="1" applyBorder="1" applyFont="1" applyNumberFormat="1">
      <alignment readingOrder="0"/>
    </xf>
    <xf borderId="17" fillId="0" fontId="2" numFmtId="0" xfId="0" applyBorder="1" applyFont="1"/>
    <xf borderId="0" fillId="0" fontId="18" numFmtId="4" xfId="0" applyAlignment="1" applyFont="1" applyNumberFormat="1">
      <alignment horizontal="right"/>
    </xf>
    <xf borderId="9" fillId="0" fontId="18" numFmtId="164" xfId="0" applyBorder="1" applyFont="1" applyNumberFormat="1"/>
    <xf borderId="0" fillId="0" fontId="28" numFmtId="0" xfId="0" applyFont="1"/>
    <xf borderId="0" fillId="0" fontId="5" numFmtId="0" xfId="0" applyAlignment="1" applyFont="1">
      <alignment horizontal="center" shrinkToFit="0" vertical="center" wrapText="1"/>
    </xf>
    <xf borderId="11" fillId="0" fontId="5" numFmtId="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left" readingOrder="0" shrinkToFit="0" vertical="center" wrapText="1"/>
    </xf>
    <xf borderId="9" fillId="0" fontId="5" numFmtId="4" xfId="0" applyAlignment="1" applyBorder="1" applyFont="1" applyNumberFormat="1">
      <alignment horizontal="right" readingOrder="0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9" fillId="0" fontId="18" numFmtId="4" xfId="0" applyAlignment="1" applyBorder="1" applyFont="1" applyNumberFormat="1">
      <alignment horizontal="left" readingOrder="0"/>
    </xf>
    <xf borderId="9" fillId="0" fontId="5" numFmtId="4" xfId="0" applyAlignment="1" applyBorder="1" applyFont="1" applyNumberFormat="1">
      <alignment horizontal="right" readingOrder="0"/>
    </xf>
    <xf borderId="9" fillId="0" fontId="18" numFmtId="4" xfId="0" applyBorder="1" applyFont="1" applyNumberFormat="1"/>
    <xf borderId="0" fillId="0" fontId="29" numFmtId="0" xfId="0" applyFont="1"/>
    <xf borderId="9" fillId="0" fontId="5" numFmtId="4" xfId="0" applyAlignment="1" applyBorder="1" applyFont="1" applyNumberFormat="1">
      <alignment horizontal="left"/>
    </xf>
    <xf borderId="9" fillId="0" fontId="5" numFmtId="4" xfId="0" applyAlignment="1" applyBorder="1" applyFont="1" applyNumberFormat="1">
      <alignment horizontal="right"/>
    </xf>
    <xf borderId="9" fillId="7" fontId="18" numFmtId="0" xfId="0" applyBorder="1" applyFont="1"/>
    <xf borderId="14" fillId="8" fontId="27" numFmtId="0" xfId="0" applyAlignment="1" applyBorder="1" applyFill="1" applyFont="1">
      <alignment horizontal="center"/>
    </xf>
    <xf borderId="9" fillId="8" fontId="18" numFmtId="0" xfId="0" applyAlignment="1" applyBorder="1" applyFont="1">
      <alignment horizontal="center" shrinkToFit="0" vertical="center" wrapText="1"/>
    </xf>
    <xf borderId="9" fillId="8" fontId="18" numFmtId="4" xfId="0" applyAlignment="1" applyBorder="1" applyFont="1" applyNumberFormat="1">
      <alignment horizontal="center" shrinkToFit="0" vertical="center" wrapText="1"/>
    </xf>
    <xf borderId="11" fillId="8" fontId="18" numFmtId="0" xfId="0" applyAlignment="1" applyBorder="1" applyFont="1">
      <alignment horizontal="center" shrinkToFit="0" vertical="center" wrapText="1"/>
    </xf>
    <xf borderId="9" fillId="0" fontId="7" numFmtId="4" xfId="0" applyAlignment="1" applyBorder="1" applyFont="1" applyNumberFormat="1">
      <alignment readingOrder="0"/>
    </xf>
    <xf borderId="9" fillId="0" fontId="5" numFmtId="4" xfId="0" applyAlignment="1" applyBorder="1" applyFont="1" applyNumberFormat="1">
      <alignment horizontal="right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9" fillId="0" fontId="5" numFmtId="4" xfId="0" applyBorder="1" applyFont="1" applyNumberFormat="1"/>
    <xf borderId="9" fillId="0" fontId="5" numFmtId="0" xfId="0" applyAlignment="1" applyBorder="1" applyFont="1">
      <alignment shrinkToFit="0" wrapText="1"/>
    </xf>
    <xf borderId="5" fillId="0" fontId="5" numFmtId="4" xfId="0" applyAlignment="1" applyBorder="1" applyFont="1" applyNumberFormat="1">
      <alignment horizontal="right" shrinkToFit="0" wrapText="1"/>
    </xf>
    <xf borderId="12" fillId="0" fontId="5" numFmtId="0" xfId="0" applyAlignment="1" applyBorder="1" applyFont="1">
      <alignment shrinkToFit="0" wrapText="1"/>
    </xf>
    <xf borderId="8" fillId="0" fontId="5" numFmtId="4" xfId="0" applyAlignment="1" applyBorder="1" applyFont="1" applyNumberFormat="1">
      <alignment horizontal="right" shrinkToFit="0" wrapText="1"/>
    </xf>
    <xf borderId="9" fillId="8" fontId="18" numFmtId="0" xfId="0" applyBorder="1" applyFont="1"/>
    <xf borderId="14" fillId="9" fontId="27" numFmtId="0" xfId="0" applyAlignment="1" applyBorder="1" applyFill="1" applyFont="1">
      <alignment horizontal="center"/>
    </xf>
    <xf borderId="9" fillId="9" fontId="18" numFmtId="0" xfId="0" applyAlignment="1" applyBorder="1" applyFont="1">
      <alignment horizontal="center" shrinkToFit="0" vertical="center" wrapText="1"/>
    </xf>
    <xf borderId="9" fillId="9" fontId="18" numFmtId="4" xfId="0" applyAlignment="1" applyBorder="1" applyFont="1" applyNumberFormat="1">
      <alignment horizontal="center" shrinkToFit="0" vertical="center" wrapText="1"/>
    </xf>
    <xf borderId="11" fillId="9" fontId="18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2" fillId="0" fontId="5" numFmtId="4" xfId="0" applyAlignment="1" applyBorder="1" applyFont="1" applyNumberFormat="1">
      <alignment shrinkToFit="0" wrapText="1"/>
    </xf>
    <xf borderId="9" fillId="9" fontId="18" numFmtId="0" xfId="0" applyBorder="1" applyFont="1"/>
    <xf borderId="14" fillId="10" fontId="27" numFmtId="0" xfId="0" applyAlignment="1" applyBorder="1" applyFill="1" applyFont="1">
      <alignment horizontal="center"/>
    </xf>
    <xf borderId="0" fillId="0" fontId="5" numFmtId="0" xfId="0" applyFont="1"/>
    <xf borderId="9" fillId="10" fontId="18" numFmtId="0" xfId="0" applyAlignment="1" applyBorder="1" applyFont="1">
      <alignment horizontal="center" shrinkToFit="0" vertical="center" wrapText="1"/>
    </xf>
    <xf borderId="9" fillId="10" fontId="18" numFmtId="4" xfId="0" applyAlignment="1" applyBorder="1" applyFont="1" applyNumberFormat="1">
      <alignment horizontal="center" shrinkToFit="0" vertical="center" wrapText="1"/>
    </xf>
    <xf borderId="11" fillId="10" fontId="18" numFmtId="0" xfId="0" applyAlignment="1" applyBorder="1" applyFont="1">
      <alignment horizontal="center" shrinkToFit="0" vertical="center" wrapText="1"/>
    </xf>
    <xf borderId="9" fillId="10" fontId="18" numFmtId="0" xfId="0" applyBorder="1" applyFont="1"/>
    <xf borderId="14" fillId="11" fontId="27" numFmtId="0" xfId="0" applyAlignment="1" applyBorder="1" applyFill="1" applyFont="1">
      <alignment horizontal="center"/>
    </xf>
    <xf borderId="9" fillId="11" fontId="18" numFmtId="0" xfId="0" applyAlignment="1" applyBorder="1" applyFont="1">
      <alignment horizontal="center" shrinkToFit="0" vertical="center" wrapText="1"/>
    </xf>
    <xf borderId="9" fillId="11" fontId="18" numFmtId="4" xfId="0" applyAlignment="1" applyBorder="1" applyFont="1" applyNumberFormat="1">
      <alignment horizontal="center" shrinkToFit="0" vertical="center" wrapText="1"/>
    </xf>
    <xf borderId="11" fillId="11" fontId="1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readingOrder="0"/>
    </xf>
    <xf borderId="9" fillId="0" fontId="5" numFmtId="4" xfId="0" applyAlignment="1" applyBorder="1" applyFont="1" applyNumberFormat="1">
      <alignment readingOrder="0" shrinkToFit="0" wrapText="1"/>
    </xf>
    <xf borderId="8" fillId="0" fontId="5" numFmtId="4" xfId="0" applyAlignment="1" applyBorder="1" applyFont="1" applyNumberFormat="1">
      <alignment horizontal="right" readingOrder="0" shrinkToFit="0" wrapText="1"/>
    </xf>
    <xf borderId="9" fillId="11" fontId="18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9" fillId="0" fontId="5" numFmtId="4" xfId="0" applyAlignment="1" applyBorder="1" applyFont="1" applyNumberFormat="1">
      <alignment horizontal="right" readingOrder="0" shrinkToFit="0" wrapText="1"/>
    </xf>
    <xf borderId="9" fillId="0" fontId="5" numFmtId="4" xfId="0" applyAlignment="1" applyBorder="1" applyFont="1" applyNumberFormat="1">
      <alignment shrinkToFit="0" wrapText="1"/>
    </xf>
    <xf borderId="0" fillId="0" fontId="5" numFmtId="0" xfId="0" applyAlignment="1" applyFont="1">
      <alignment horizontal="left" readingOrder="0"/>
    </xf>
    <xf borderId="12" fillId="0" fontId="5" numFmtId="0" xfId="0" applyAlignment="1" applyBorder="1" applyFont="1">
      <alignment shrinkToFit="0" wrapText="1"/>
    </xf>
    <xf borderId="9" fillId="0" fontId="5" numFmtId="0" xfId="0" applyAlignment="1" applyBorder="1" applyFont="1">
      <alignment shrinkToFit="0" wrapText="1"/>
    </xf>
    <xf borderId="9" fillId="4" fontId="5" numFmtId="0" xfId="0" applyAlignment="1" applyBorder="1" applyFont="1">
      <alignment horizontal="left" readingOrder="0" shrinkToFit="0" vertical="center" wrapText="1"/>
    </xf>
    <xf borderId="9" fillId="4" fontId="5" numFmtId="3" xfId="0" applyAlignment="1" applyBorder="1" applyFont="1" applyNumberFormat="1">
      <alignment horizontal="right" readingOrder="0" shrinkToFit="0" vertical="center" wrapText="1"/>
    </xf>
    <xf borderId="0" fillId="0" fontId="24" numFmtId="0" xfId="0" applyAlignment="1" applyFont="1">
      <alignment horizontal="left"/>
    </xf>
    <xf borderId="9" fillId="12" fontId="18" numFmtId="0" xfId="0" applyAlignment="1" applyBorder="1" applyFill="1" applyFont="1">
      <alignment horizontal="center" shrinkToFit="0" vertical="center" wrapText="1"/>
    </xf>
    <xf borderId="0" fillId="0" fontId="30" numFmtId="0" xfId="0" applyAlignment="1" applyFont="1">
      <alignment horizontal="left"/>
    </xf>
    <xf borderId="9" fillId="0" fontId="31" numFmtId="4" xfId="0" applyBorder="1" applyFont="1" applyNumberFormat="1"/>
    <xf borderId="4" fillId="0" fontId="17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8" fillId="0" fontId="2" numFmtId="0" xfId="0" applyBorder="1" applyFont="1"/>
    <xf borderId="9" fillId="12" fontId="32" numFmtId="0" xfId="0" applyAlignment="1" applyBorder="1" applyFont="1">
      <alignment horizontal="center" vertical="center"/>
    </xf>
    <xf borderId="9" fillId="12" fontId="32" numFmtId="0" xfId="0" applyAlignment="1" applyBorder="1" applyFont="1">
      <alignment horizontal="center" shrinkToFit="0" vertical="center" wrapText="1"/>
    </xf>
    <xf borderId="9" fillId="12" fontId="5" numFmtId="0" xfId="0" applyAlignment="1" applyBorder="1" applyFont="1">
      <alignment horizontal="center"/>
    </xf>
    <xf borderId="9" fillId="13" fontId="5" numFmtId="4" xfId="0" applyAlignment="1" applyBorder="1" applyFill="1" applyFont="1" applyNumberFormat="1">
      <alignment horizontal="center" readingOrder="0"/>
    </xf>
    <xf borderId="9" fillId="0" fontId="5" numFmtId="4" xfId="0" applyAlignment="1" applyBorder="1" applyFont="1" applyNumberFormat="1">
      <alignment horizontal="center" vertical="center"/>
    </xf>
    <xf borderId="9" fillId="14" fontId="5" numFmtId="4" xfId="0" applyAlignment="1" applyBorder="1" applyFill="1" applyFont="1" applyNumberFormat="1">
      <alignment horizontal="center" vertical="center"/>
    </xf>
    <xf borderId="9" fillId="7" fontId="5" numFmtId="2" xfId="0" applyAlignment="1" applyBorder="1" applyFont="1" applyNumberFormat="1">
      <alignment horizontal="center" readingOrder="0"/>
    </xf>
    <xf borderId="9" fillId="13" fontId="5" numFmtId="4" xfId="0" applyAlignment="1" applyBorder="1" applyFont="1" applyNumberFormat="1">
      <alignment horizontal="center"/>
    </xf>
    <xf borderId="0" fillId="0" fontId="18" numFmtId="0" xfId="0" applyFont="1"/>
    <xf quotePrefix="1" borderId="0" fillId="0" fontId="5" numFmtId="0" xfId="0" applyFont="1"/>
    <xf borderId="0" fillId="0" fontId="23" numFmtId="0" xfId="0" applyAlignment="1" applyFont="1">
      <alignment horizontal="center" vertical="center"/>
    </xf>
    <xf borderId="19" fillId="15" fontId="18" numFmtId="0" xfId="0" applyAlignment="1" applyBorder="1" applyFill="1" applyFont="1">
      <alignment horizontal="center" vertical="center"/>
    </xf>
    <xf borderId="20" fillId="0" fontId="2" numFmtId="0" xfId="0" applyBorder="1" applyFont="1"/>
    <xf borderId="9" fillId="12" fontId="33" numFmtId="0" xfId="0" applyAlignment="1" applyBorder="1" applyFont="1">
      <alignment horizontal="center" vertical="center"/>
    </xf>
    <xf borderId="11" fillId="12" fontId="3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9" fillId="15" fontId="35" numFmtId="2" xfId="0" applyAlignment="1" applyBorder="1" applyFont="1" applyNumberFormat="1">
      <alignment horizontal="center" vertical="center"/>
    </xf>
    <xf borderId="9" fillId="15" fontId="29" numFmtId="4" xfId="0" applyAlignment="1" applyBorder="1" applyFont="1" applyNumberFormat="1">
      <alignment horizontal="center" vertical="center"/>
    </xf>
    <xf borderId="21" fillId="15" fontId="35" numFmtId="10" xfId="0" applyAlignment="1" applyBorder="1" applyFont="1" applyNumberFormat="1">
      <alignment horizontal="center" readingOrder="0" vertical="center"/>
    </xf>
    <xf borderId="12" fillId="0" fontId="35" numFmtId="9" xfId="0" applyAlignment="1" applyBorder="1" applyFont="1" applyNumberFormat="1">
      <alignment horizontal="center" readingOrder="0" vertical="center"/>
    </xf>
    <xf borderId="22" fillId="15" fontId="35" numFmtId="10" xfId="0" applyAlignment="1" applyBorder="1" applyFont="1" applyNumberFormat="1">
      <alignment horizontal="center" readingOrder="0" vertical="center"/>
    </xf>
    <xf borderId="9" fillId="12" fontId="33" numFmtId="0" xfId="0" applyAlignment="1" applyBorder="1" applyFont="1">
      <alignment horizontal="center" shrinkToFit="0" vertical="center" wrapText="1"/>
    </xf>
    <xf borderId="9" fillId="12" fontId="33" numFmtId="0" xfId="0" applyAlignment="1" applyBorder="1" applyFont="1">
      <alignment vertical="center"/>
    </xf>
    <xf borderId="0" fillId="0" fontId="36" numFmtId="0" xfId="0" applyAlignment="1" applyFont="1">
      <alignment vertical="center"/>
    </xf>
    <xf borderId="9" fillId="15" fontId="5" numFmtId="4" xfId="0" applyAlignment="1" applyBorder="1" applyFont="1" applyNumberFormat="1">
      <alignment horizontal="center" readingOrder="0" vertical="center"/>
    </xf>
    <xf borderId="9" fillId="0" fontId="5" numFmtId="2" xfId="0" applyAlignment="1" applyBorder="1" applyFont="1" applyNumberFormat="1">
      <alignment horizontal="center"/>
    </xf>
    <xf borderId="0" fillId="0" fontId="36" numFmtId="4" xfId="0" applyFont="1" applyNumberFormat="1"/>
    <xf borderId="9" fillId="15" fontId="7" numFmtId="4" xfId="0" applyAlignment="1" applyBorder="1" applyFont="1" applyNumberFormat="1">
      <alignment horizontal="center" readingOrder="0"/>
    </xf>
    <xf borderId="9" fillId="0" fontId="5" numFmtId="9" xfId="0" applyAlignment="1" applyBorder="1" applyFont="1" applyNumberFormat="1">
      <alignment horizontal="center" readingOrder="0"/>
    </xf>
    <xf borderId="23" fillId="16" fontId="18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16" fontId="5" numFmtId="0" xfId="0" applyAlignment="1" applyBorder="1" applyFont="1">
      <alignment horizontal="center"/>
    </xf>
    <xf borderId="27" fillId="0" fontId="2" numFmtId="0" xfId="0" applyBorder="1" applyFont="1"/>
    <xf borderId="28" fillId="16" fontId="5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23" fillId="16" fontId="5" numFmtId="0" xfId="0" applyAlignment="1" applyBorder="1" applyFont="1">
      <alignment horizontal="center"/>
    </xf>
    <xf borderId="4" fillId="3" fontId="16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952852780"/>
        <c:axId val="506152816"/>
      </c:lineChart>
      <c:catAx>
        <c:axId val="1952852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152816"/>
      </c:catAx>
      <c:valAx>
        <c:axId val="5061528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85278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15.jpg"/><Relationship Id="rId4" Type="http://schemas.openxmlformats.org/officeDocument/2006/relationships/image" Target="../media/image10.png"/><Relationship Id="rId9" Type="http://schemas.openxmlformats.org/officeDocument/2006/relationships/image" Target="../media/image9.png"/><Relationship Id="rId5" Type="http://schemas.openxmlformats.org/officeDocument/2006/relationships/image" Target="../media/image8.png"/><Relationship Id="rId6" Type="http://schemas.openxmlformats.org/officeDocument/2006/relationships/image" Target="../media/image2.jpg"/><Relationship Id="rId7" Type="http://schemas.openxmlformats.org/officeDocument/2006/relationships/image" Target="../media/image3.jp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28.png"/><Relationship Id="rId10" Type="http://schemas.openxmlformats.org/officeDocument/2006/relationships/image" Target="../media/image27.png"/><Relationship Id="rId13" Type="http://schemas.openxmlformats.org/officeDocument/2006/relationships/image" Target="../media/image19.png"/><Relationship Id="rId12" Type="http://schemas.openxmlformats.org/officeDocument/2006/relationships/image" Target="../media/image18.png"/><Relationship Id="rId1" Type="http://schemas.openxmlformats.org/officeDocument/2006/relationships/image" Target="../media/image30.png"/><Relationship Id="rId2" Type="http://schemas.openxmlformats.org/officeDocument/2006/relationships/image" Target="../media/image24.png"/><Relationship Id="rId3" Type="http://schemas.openxmlformats.org/officeDocument/2006/relationships/image" Target="../media/image20.png"/><Relationship Id="rId4" Type="http://schemas.openxmlformats.org/officeDocument/2006/relationships/image" Target="../media/image16.png"/><Relationship Id="rId9" Type="http://schemas.openxmlformats.org/officeDocument/2006/relationships/image" Target="../media/image25.png"/><Relationship Id="rId15" Type="http://schemas.openxmlformats.org/officeDocument/2006/relationships/image" Target="../media/image21.png"/><Relationship Id="rId14" Type="http://schemas.openxmlformats.org/officeDocument/2006/relationships/image" Target="../media/image14.png"/><Relationship Id="rId5" Type="http://schemas.openxmlformats.org/officeDocument/2006/relationships/image" Target="../media/image23.png"/><Relationship Id="rId6" Type="http://schemas.openxmlformats.org/officeDocument/2006/relationships/image" Target="../media/image26.png"/><Relationship Id="rId7" Type="http://schemas.openxmlformats.org/officeDocument/2006/relationships/image" Target="../media/image22.png"/><Relationship Id="rId8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228600</xdr:rowOff>
    </xdr:from>
    <xdr:ext cx="1219200" cy="8667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</xdr:row>
      <xdr:rowOff>238125</xdr:rowOff>
    </xdr:from>
    <xdr:ext cx="1028700" cy="866775"/>
    <xdr:pic>
      <xdr:nvPicPr>
        <xdr:cNvPr id="0" name="image4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2247900</xdr:colOff>
      <xdr:row>1</xdr:row>
      <xdr:rowOff>228600</xdr:rowOff>
    </xdr:from>
    <xdr:ext cx="1219200" cy="866775"/>
    <xdr:pic>
      <xdr:nvPicPr>
        <xdr:cNvPr id="0" name="image15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3467100</xdr:colOff>
      <xdr:row>1</xdr:row>
      <xdr:rowOff>238125</xdr:rowOff>
    </xdr:from>
    <xdr:ext cx="1219200" cy="866775"/>
    <xdr:pic>
      <xdr:nvPicPr>
        <xdr:cNvPr id="0" name="image10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4686300</xdr:colOff>
      <xdr:row>1</xdr:row>
      <xdr:rowOff>238125</xdr:rowOff>
    </xdr:from>
    <xdr:ext cx="1276350" cy="866775"/>
    <xdr:pic>
      <xdr:nvPicPr>
        <xdr:cNvPr id="0" name="image8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1</xdr:row>
      <xdr:rowOff>228600</xdr:rowOff>
    </xdr:from>
    <xdr:ext cx="1171575" cy="866775"/>
    <xdr:pic>
      <xdr:nvPicPr>
        <xdr:cNvPr id="0" name="image2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1400175</xdr:colOff>
      <xdr:row>2</xdr:row>
      <xdr:rowOff>38100</xdr:rowOff>
    </xdr:from>
    <xdr:ext cx="1114425" cy="866775"/>
    <xdr:pic>
      <xdr:nvPicPr>
        <xdr:cNvPr id="0" name="image3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17</xdr:row>
      <xdr:rowOff>19050</xdr:rowOff>
    </xdr:from>
    <xdr:ext cx="438150" cy="352425"/>
    <xdr:pic>
      <xdr:nvPicPr>
        <xdr:cNvPr id="0" name="image7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19</xdr:row>
      <xdr:rowOff>209550</xdr:rowOff>
    </xdr:from>
    <xdr:ext cx="219075" cy="219075"/>
    <xdr:pic>
      <xdr:nvPicPr>
        <xdr:cNvPr id="0" name="image9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2</xdr:row>
      <xdr:rowOff>57150</xdr:rowOff>
    </xdr:from>
    <xdr:ext cx="1609725" cy="1209675"/>
    <xdr:pic>
      <xdr:nvPicPr>
        <xdr:cNvPr id="0" name="image6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13</xdr:row>
      <xdr:rowOff>161925</xdr:rowOff>
    </xdr:from>
    <xdr:ext cx="1409700" cy="1352550"/>
    <xdr:pic>
      <xdr:nvPicPr>
        <xdr:cNvPr id="0" name="image5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27</xdr:row>
      <xdr:rowOff>57150</xdr:rowOff>
    </xdr:from>
    <xdr:ext cx="781050" cy="933450"/>
    <xdr:pic>
      <xdr:nvPicPr>
        <xdr:cNvPr id="0" name="image1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27</xdr:row>
      <xdr:rowOff>57150</xdr:rowOff>
    </xdr:from>
    <xdr:ext cx="742950" cy="933450"/>
    <xdr:pic>
      <xdr:nvPicPr>
        <xdr:cNvPr id="0" name="image1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228600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276225</xdr:colOff>
      <xdr:row>1</xdr:row>
      <xdr:rowOff>171450</xdr:rowOff>
    </xdr:from>
    <xdr:ext cx="5715000" cy="3514725"/>
    <xdr:pic>
      <xdr:nvPicPr>
        <xdr:cNvPr id="0" name="image3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20</xdr:row>
      <xdr:rowOff>133350</xdr:rowOff>
    </xdr:from>
    <xdr:ext cx="6067425" cy="3419475"/>
    <xdr:pic>
      <xdr:nvPicPr>
        <xdr:cNvPr id="0" name="image2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57150</xdr:rowOff>
    </xdr:from>
    <xdr:ext cx="5886450" cy="3362325"/>
    <xdr:pic>
      <xdr:nvPicPr>
        <xdr:cNvPr id="0" name="image2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2</xdr:row>
      <xdr:rowOff>57150</xdr:rowOff>
    </xdr:from>
    <xdr:ext cx="6038850" cy="3362325"/>
    <xdr:pic>
      <xdr:nvPicPr>
        <xdr:cNvPr id="0" name="image16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133350</xdr:rowOff>
    </xdr:from>
    <xdr:ext cx="5962650" cy="3190875"/>
    <xdr:pic>
      <xdr:nvPicPr>
        <xdr:cNvPr id="0" name="image2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22</xdr:row>
      <xdr:rowOff>-133350</xdr:rowOff>
    </xdr:from>
    <xdr:ext cx="5715000" cy="3057525"/>
    <xdr:pic>
      <xdr:nvPicPr>
        <xdr:cNvPr id="0" name="image26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37</xdr:row>
      <xdr:rowOff>66675</xdr:rowOff>
    </xdr:from>
    <xdr:ext cx="5734050" cy="3362325"/>
    <xdr:pic>
      <xdr:nvPicPr>
        <xdr:cNvPr id="0" name="image22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37</xdr:row>
      <xdr:rowOff>66675</xdr:rowOff>
    </xdr:from>
    <xdr:ext cx="5857875" cy="3362325"/>
    <xdr:pic>
      <xdr:nvPicPr>
        <xdr:cNvPr id="0" name="image29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39</xdr:row>
      <xdr:rowOff>152400</xdr:rowOff>
    </xdr:from>
    <xdr:ext cx="6134100" cy="3362325"/>
    <xdr:pic>
      <xdr:nvPicPr>
        <xdr:cNvPr id="0" name="image25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39</xdr:row>
      <xdr:rowOff>152400</xdr:rowOff>
    </xdr:from>
    <xdr:ext cx="6981825" cy="3362325"/>
    <xdr:pic>
      <xdr:nvPicPr>
        <xdr:cNvPr id="0" name="image27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-95250</xdr:rowOff>
    </xdr:from>
    <xdr:ext cx="5886450" cy="3057525"/>
    <xdr:pic>
      <xdr:nvPicPr>
        <xdr:cNvPr id="0" name="image28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55</xdr:row>
      <xdr:rowOff>104775</xdr:rowOff>
    </xdr:from>
    <xdr:ext cx="6134100" cy="2800350"/>
    <xdr:pic>
      <xdr:nvPicPr>
        <xdr:cNvPr id="0" name="image18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56</xdr:row>
      <xdr:rowOff>-171450</xdr:rowOff>
    </xdr:from>
    <xdr:ext cx="5791200" cy="2800350"/>
    <xdr:pic>
      <xdr:nvPicPr>
        <xdr:cNvPr id="0" name="image31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69</xdr:row>
      <xdr:rowOff>95250</xdr:rowOff>
    </xdr:from>
    <xdr:ext cx="6096000" cy="3362325"/>
    <xdr:pic>
      <xdr:nvPicPr>
        <xdr:cNvPr id="0" name="image19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84</xdr:row>
      <xdr:rowOff>171450</xdr:rowOff>
    </xdr:from>
    <xdr:ext cx="5781675" cy="3362325"/>
    <xdr:pic>
      <xdr:nvPicPr>
        <xdr:cNvPr id="0" name="image14.png" title="Imagem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86</xdr:row>
      <xdr:rowOff>123825</xdr:rowOff>
    </xdr:from>
    <xdr:ext cx="5305425" cy="3057525"/>
    <xdr:pic>
      <xdr:nvPicPr>
        <xdr:cNvPr id="0" name="image21.png" title="Imagem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agazineluiza.com.br/geladeira-refrigerador-esmaltec-degelo-manual-1-porta-branca-259l-roc35-pro/p/238303000/ed/ref1/" TargetMode="External"/><Relationship Id="rId22" Type="http://schemas.openxmlformats.org/officeDocument/2006/relationships/hyperlink" Target="https://www.magazineluiza.com.br/batedeira-mondial-preta-500w-premium-due-cake-inox-b-50-b-4-velocidades/p/021271000/ep/btdc/" TargetMode="External"/><Relationship Id="rId21" Type="http://schemas.openxmlformats.org/officeDocument/2006/relationships/hyperlink" Target="https://www.magazineluiza.com.br/liquidificador-mondial-l99fb-turbo-filtro-3v-500w-1518-01/p/hf0kdfefhd/ep/liqu/" TargetMode="External"/><Relationship Id="rId24" Type="http://schemas.openxmlformats.org/officeDocument/2006/relationships/hyperlink" Target="https://www.amazon.com.br/Facas-Tramontina-Plenus-L%C3%A2minas-Polipropileno/dp/B07WR4TP9W/ref=sr_1_3?__mk_pt_BR=%C3%85M%C3%85%C5%BD%C3%95%C3%91&amp;crid=263MO2OXD22HO&amp;dib=eyJ2IjoiMSJ9.WFHg7-U2V9i4qEJu71_d6XhSCCJvQe-t3napz0EVM-7WjoqlKUl5hv1hV8lDi9qNIgwNIK7lsB-NL5TCzJDjGje2FWEFC0vnE3lPZmHhGSLiaEUd9aUsr6CXLfz9_16RfM3776Y-VGYZgWDABKn-ryeCIs-YZCw7tV9p_4YtEhxr6qI57bs23ouFlvN4Hdv-WkfbAkDmK8-SdW-zVQ6JJ6Z4nNPP2yozWHQFeBo4uTA.gQyq-VWrDetUDmK7GokAtvU3QLvyCsIMI8_GEwRr-Xo&amp;dib_tag=se&amp;keywords=conjunto+de+facas&amp;qid=1721572645&amp;s=kitchen&amp;sprefix=conjunto+de+facas+%2Ckitchen%2C355&amp;sr=1-3" TargetMode="External"/><Relationship Id="rId23" Type="http://schemas.openxmlformats.org/officeDocument/2006/relationships/hyperlink" Target="https://www.amazon.com.br/Utens%C3%ADlios-Cozinha-Silicone-MM-House/dp/B0BXQM66XR/ref=zg_bs_g_17125147011_d_sccl_1/130-0670070-2118134?th=" TargetMode="External"/><Relationship Id="rId1" Type="http://schemas.openxmlformats.org/officeDocument/2006/relationships/hyperlink" Target="https://www.atacadao.com.br/farinha-de-trigo-anaconda-tipo-1-6852-8365/p" TargetMode="External"/><Relationship Id="rId2" Type="http://schemas.openxmlformats.org/officeDocument/2006/relationships/hyperlink" Target="https://www.atacadao.com.br/leite-longa-vida-piracanjuba-com-tampa-integral-58045-32839/p" TargetMode="External"/><Relationship Id="rId3" Type="http://schemas.openxmlformats.org/officeDocument/2006/relationships/hyperlink" Target="https://www.amigao.com/umuarama/ovo-galinha-mantiqueira-branco-pvc-c-20-7658.html" TargetMode="External"/><Relationship Id="rId4" Type="http://schemas.openxmlformats.org/officeDocument/2006/relationships/hyperlink" Target="https://www.atacadao.com.br/oleo-de-girassol-sinha-pet-com-900ml-84400-16205/p" TargetMode="External"/><Relationship Id="rId9" Type="http://schemas.openxmlformats.org/officeDocument/2006/relationships/hyperlink" Target="https://www.atacadao.com.br/acucar-uniao-refinado-21176-2371/p" TargetMode="External"/><Relationship Id="rId26" Type="http://schemas.openxmlformats.org/officeDocument/2006/relationships/hyperlink" Target="https://www.amazon.com.br/Assadeiras-Alum%C3%ADnio-Revestimento-Antiaderente-Tramontina/dp/B008R7SQ40/ref=sr_1_3?__mk_pt_BR=%C3%85M%C3%85%C5%BD%C3%95%C3%91&amp;dib=eyJ2IjoiMSJ9.hBspdcsKsJucbi_GrAfx6ZOJ3uw_MLVGe6NKvZRJESwOJRzuy2i2C1dJE3ZcXtIfbT2TIWrKtZesunUhj5wjm8lNkNudmppdk3CFRlBA7f8DXeoeU5yJMJ3av01hra797EisgpHXJFDfn9kBzO4panMQxxozRSEjMuhaTbf09yzKO843CDSSseuTJnRdzawlqvi5eHvsMex_oSzfsBLTSlonzOmnjSImTLRKHHrisxQ.c8mabHthkwqosWWciDOBXe2hnjQNJTC6Nh7xBcyJuF4&amp;dib_tag=se&amp;keywords=conjunto+de+assadeira&amp;qid=1721573040&amp;s=books&amp;sr=1-3-catcorr&amp;ufe=app_do%3Aamzn1.fos.6121c6c4-c969-43ae-92f7-cc248fc6181d" TargetMode="External"/><Relationship Id="rId25" Type="http://schemas.openxmlformats.org/officeDocument/2006/relationships/hyperlink" Target="https://www.amazon.com.br/Marinex-Conjunto-Assadeiras-Retangulares-Incolor/dp/B0016LHBHM/ref=sr_1_2?__mk_pt_BR=%C3%85M%C3%85%C5%BD%C3%95%C3%91&amp;crid=73B148AO42TZ&amp;dib=eyJ2IjoiMSJ9.0dYuET23Y28gCmJTKrIaxoOrhZ7heAxo6QoRQp0pfsM9oC34LO3QsMQS5pXQq8jKBKwIbe7-BWq5l90swSafDRyhH1_B-rI2_cv1DHT-Sg2MxN5xi7blw2Db982Mq6vcISrpq5woprR3Wo4KcIw4T90U308mGQHkTZFqE2a_hPKP79buTvNPJ4LdKx7yKRnLGY8A7k_5VX1gV0Zs4vbAo5G7z_PwXyTM7bgD9czHfKo.x7eIruRu81m8IAfig1AhFjCywz9LnoVYbfeaKJzYJEY&amp;dib_tag=se&amp;keywords=conjunto+de+travessa+de+vidro&amp;qid=1721572945&amp;s=books&amp;sprefix=conjunto+de+travessas+de+vidro%2Cstripbooks%2C295&amp;sr=1-2" TargetMode="External"/><Relationship Id="rId28" Type="http://schemas.openxmlformats.org/officeDocument/2006/relationships/hyperlink" Target="https://www.dafiti.com.br/Conjunto-C%2F-6-Pratos-Raso-Monaco-Branco-%C3%98-26Cm-Porto-Brasil-1758985.html?utm_term=PO923HDU14CBH&amp;size=%C3%9Anico&amp;utm_source=google&amp;utm_medium=cpc&amp;utm_campaign=bau-pmax-all-products&amp;gad_source=1&amp;gclid=CjwKCAjw4_K0BhBsEiwAfVVZ_8lNNR7KJTZHnt4GhPWYfPVIAxtU7OTlqWPMJYWXzl8LJhfoj56uJRoC-bcQAvD_BwE" TargetMode="External"/><Relationship Id="rId27" Type="http://schemas.openxmlformats.org/officeDocument/2006/relationships/hyperlink" Target="https://www.amazon.com.br/Talheres-Faqueiro-Pe%C3%A7as-B%C3%BAzios-Tramontina/dp/B07WGQ64QR/ref=sr_1_3?__mk_pt_BR=%C3%85M%C3%85%C5%BD%C3%95%C3%91&amp;dib=eyJ2IjoiMSJ9.aNddv2MDSO2XTLIKBGucTGU8EfxZVu8pHFQM2ssspVzJkDj4LGGCzdyyhgbBT_FH1Mb7mDavgTIcrg6Fxb1FDPug03VvrtT9zfDTEsUdbaaIAE2m6CNRsa1lc-dSbHc0finoYWGrSp71BTjdq47AOlXpwA3NFM7ut-Bfh282WuFB84-GC5kQgQyMTFlH7t6x9_GKZrBTBki33ZRFKvefrouQ8LSA4Hx1VBDEKJUUn3E.9pyL8dGCHIhY_OmRxFja5gmfwYrcBwvCpK8VFx8uEOM&amp;dib_tag=se&amp;keywords=talheres+para+restaurante&amp;qid=1721573585&amp;s=kitchen&amp;sr=1-3" TargetMode="External"/><Relationship Id="rId5" Type="http://schemas.openxmlformats.org/officeDocument/2006/relationships/hyperlink" Target="https://www.atacadao.com.br/sal-lebre-refinado-8528-13410/p" TargetMode="External"/><Relationship Id="rId6" Type="http://schemas.openxmlformats.org/officeDocument/2006/relationships/hyperlink" Target="https://www.amigao.com/umuarama/file-peito-frango-lar-congelado-iqf-700g-4677.html" TargetMode="External"/><Relationship Id="rId29" Type="http://schemas.openxmlformats.org/officeDocument/2006/relationships/hyperlink" Target="https://produto.mercadolivre.com.br/MLB-4578705148-jogo-de-mesa-70x70-c4-cadeiras-bar-restaurante-hamburgueria-_JM?matt_tool=18983347&amp;matt_word=&amp;matt_source=google&amp;matt_campaign_id=14302215531&amp;matt_ad_group_id=155854918005&amp;matt_match_type=&amp;matt_network=g&amp;matt_device=c&amp;matt_creative=686778909993&amp;matt_keyword=&amp;matt_ad_position=&amp;matt_ad_type=pla&amp;matt_merchant_id=5076767140&amp;matt_product_id=MLB4578705148&amp;matt_product_partition_id=1963044459753&amp;matt_target_id=pla-1963044459753&amp;cq_src=google_ads&amp;cq_cmp=14302215531&amp;cq_net=g&amp;cq_plt=gp&amp;cq_med=pla&amp;gad_source=1&amp;gclid=CjwKCAjw4_K0BhBsEiwAfVVZ_xLyQv8AtdTtcm8yd89cPu3MzPMGHWi8TS23PPclDiOkdfsvBOx1TRoCb0kQAvD_BwE" TargetMode="External"/><Relationship Id="rId7" Type="http://schemas.openxmlformats.org/officeDocument/2006/relationships/hyperlink" Target="https://www.amigao.com/umuarama/cebola-kg-8200.html" TargetMode="External"/><Relationship Id="rId8" Type="http://schemas.openxmlformats.org/officeDocument/2006/relationships/hyperlink" Target="https://www.atacadao.com.br/farinha-de-trigo-anaconda-tipo-1-6852-8365/p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www.amigao.com/umuarama/ovo-galinha-mantiqueira-branco-pvc-c-20-7658.html" TargetMode="External"/><Relationship Id="rId10" Type="http://schemas.openxmlformats.org/officeDocument/2006/relationships/hyperlink" Target="https://www.atacadao.com.br/fermento-em-po-royal-1365-11184/p" TargetMode="External"/><Relationship Id="rId13" Type="http://schemas.openxmlformats.org/officeDocument/2006/relationships/hyperlink" Target="https://www.amigao.com/umuarama/margarina-qualy-sem-sal-500g-3639.html" TargetMode="External"/><Relationship Id="rId12" Type="http://schemas.openxmlformats.org/officeDocument/2006/relationships/hyperlink" Target="https://www.atacadao.com.br/leite-longa-vida-piracanjuba-com-tampa-integral-58045-32839/p" TargetMode="External"/><Relationship Id="rId15" Type="http://schemas.openxmlformats.org/officeDocument/2006/relationships/hyperlink" Target="https://www.atacadao.com.br/creme-ferrero-nutella-avela-com-cacau-66833-29141/p" TargetMode="External"/><Relationship Id="rId14" Type="http://schemas.openxmlformats.org/officeDocument/2006/relationships/hyperlink" Target="https://www.amigao.com/umuarama/morango-bandeja-200g.html" TargetMode="External"/><Relationship Id="rId17" Type="http://schemas.openxmlformats.org/officeDocument/2006/relationships/hyperlink" Target="https://www.amigao.com/umuarama/refrigerante-coca-cola-lata-310ml-com-6-unidades-7198.html" TargetMode="External"/><Relationship Id="rId16" Type="http://schemas.openxmlformats.org/officeDocument/2006/relationships/hyperlink" Target="https://www.amigao.com/umuarama/refrigerante-antarctica-guarana-lata-350ml-com-12-unidades-501.html" TargetMode="External"/><Relationship Id="rId19" Type="http://schemas.openxmlformats.org/officeDocument/2006/relationships/hyperlink" Target="https://www.magazineluiza.com.br/fogao-5-bocas-atlas-branco-acendimento-automatico-monaco-plus/p/228596500/ed/fg5b/" TargetMode="External"/><Relationship Id="rId18" Type="http://schemas.openxmlformats.org/officeDocument/2006/relationships/hyperlink" Target="https://www.imovelweb.com.br/propriedades/sala-o-comercial-2994140997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8.0"/>
    <col customWidth="1" min="4" max="4" width="0.43"/>
    <col customWidth="1" min="5" max="5" width="32.43"/>
  </cols>
  <sheetData>
    <row r="1">
      <c r="A1" s="1" t="s">
        <v>0</v>
      </c>
      <c r="B1" s="2"/>
      <c r="C1" s="3"/>
      <c r="E1" s="4" t="s">
        <v>1</v>
      </c>
      <c r="F1" s="5"/>
    </row>
    <row r="2">
      <c r="A2" s="6"/>
      <c r="B2" s="7"/>
      <c r="C2" s="8"/>
      <c r="E2" s="9" t="s">
        <v>2</v>
      </c>
      <c r="F2" s="9" t="s">
        <v>3</v>
      </c>
      <c r="G2" s="10"/>
    </row>
    <row r="3">
      <c r="A3" s="11"/>
      <c r="E3" s="12" t="s">
        <v>4</v>
      </c>
      <c r="F3" s="13">
        <v>8.0</v>
      </c>
      <c r="G3" s="10" t="s">
        <v>5</v>
      </c>
      <c r="I3" s="14"/>
    </row>
    <row r="4">
      <c r="E4" s="12" t="s">
        <v>6</v>
      </c>
      <c r="F4" s="13">
        <v>12.0</v>
      </c>
      <c r="G4" s="10"/>
    </row>
    <row r="8">
      <c r="A8" s="15" t="s">
        <v>7</v>
      </c>
      <c r="B8" s="16"/>
      <c r="C8" s="5"/>
      <c r="D8" s="17"/>
    </row>
    <row r="9" ht="66.75" customHeight="1">
      <c r="A9" s="18" t="s">
        <v>8</v>
      </c>
      <c r="B9" s="2"/>
      <c r="C9" s="2"/>
      <c r="D9" s="3"/>
    </row>
    <row r="10">
      <c r="A10" s="6"/>
      <c r="B10" s="7"/>
      <c r="C10" s="7"/>
      <c r="D10" s="8"/>
    </row>
    <row r="11">
      <c r="A11" s="19" t="s">
        <v>9</v>
      </c>
      <c r="B11" s="16"/>
      <c r="C11" s="5"/>
    </row>
    <row r="12">
      <c r="A12" s="20" t="s">
        <v>10</v>
      </c>
      <c r="B12" s="16"/>
      <c r="C12" s="5"/>
    </row>
    <row r="13" ht="19.5" customHeight="1">
      <c r="A13" s="21" t="s">
        <v>11</v>
      </c>
      <c r="B13" s="16"/>
      <c r="C13" s="5"/>
    </row>
    <row r="14" ht="18.75" customHeight="1">
      <c r="A14" s="22" t="s">
        <v>12</v>
      </c>
      <c r="B14" s="23" t="s">
        <v>13</v>
      </c>
      <c r="C14" s="5"/>
    </row>
    <row r="15" ht="18.0" customHeight="1">
      <c r="A15" s="22" t="s">
        <v>14</v>
      </c>
      <c r="B15" s="23" t="s">
        <v>15</v>
      </c>
      <c r="C15" s="5"/>
    </row>
    <row r="16">
      <c r="A16" s="22" t="s">
        <v>16</v>
      </c>
      <c r="B16" s="23" t="s">
        <v>17</v>
      </c>
      <c r="C16" s="5"/>
    </row>
    <row r="17">
      <c r="A17" s="24" t="s">
        <v>18</v>
      </c>
      <c r="B17" s="16"/>
      <c r="C17" s="5"/>
    </row>
    <row r="18">
      <c r="A18" s="25" t="s">
        <v>19</v>
      </c>
      <c r="B18" s="26" t="s">
        <v>20</v>
      </c>
      <c r="C18" s="8"/>
    </row>
    <row r="19">
      <c r="A19" s="27"/>
      <c r="B19" s="28" t="s">
        <v>21</v>
      </c>
      <c r="C19" s="5"/>
    </row>
    <row r="20">
      <c r="A20" s="29" t="s">
        <v>22</v>
      </c>
      <c r="B20" s="16"/>
      <c r="C20" s="5"/>
    </row>
    <row r="21">
      <c r="A21" s="23" t="s">
        <v>23</v>
      </c>
      <c r="B21" s="5"/>
      <c r="C21" s="23"/>
      <c r="D21" s="5"/>
    </row>
    <row r="27">
      <c r="C27" s="30"/>
    </row>
  </sheetData>
  <mergeCells count="18">
    <mergeCell ref="A1:C2"/>
    <mergeCell ref="E1:F1"/>
    <mergeCell ref="A3:C7"/>
    <mergeCell ref="A8:C8"/>
    <mergeCell ref="A9:D10"/>
    <mergeCell ref="A11:C11"/>
    <mergeCell ref="A12:C12"/>
    <mergeCell ref="B19:C19"/>
    <mergeCell ref="A20:C20"/>
    <mergeCell ref="A21:B21"/>
    <mergeCell ref="C21:D21"/>
    <mergeCell ref="A13:C13"/>
    <mergeCell ref="B14:C14"/>
    <mergeCell ref="B15:C15"/>
    <mergeCell ref="B16:C16"/>
    <mergeCell ref="A17:C17"/>
    <mergeCell ref="A18:A19"/>
    <mergeCell ref="B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8.0"/>
    <col customWidth="1" min="3" max="3" width="19.86"/>
    <col customWidth="1" min="4" max="4" width="25.43"/>
    <col customWidth="1" min="5" max="6" width="18.71"/>
    <col customWidth="1" min="7" max="7" width="4.71"/>
    <col customWidth="1" min="8" max="8" width="37.86"/>
    <col customWidth="1" min="11" max="11" width="17.0"/>
    <col customWidth="1" min="13" max="13" width="36.57"/>
    <col customWidth="1" min="14" max="14" width="19.71"/>
    <col customWidth="1" min="15" max="15" width="21.71"/>
  </cols>
  <sheetData>
    <row r="1">
      <c r="A1" s="31" t="s">
        <v>24</v>
      </c>
      <c r="B1" s="16"/>
      <c r="C1" s="16"/>
      <c r="D1" s="5"/>
      <c r="H1" s="32" t="s">
        <v>25</v>
      </c>
      <c r="I1" s="16"/>
      <c r="J1" s="16"/>
      <c r="K1" s="5"/>
      <c r="M1" s="33" t="s">
        <v>26</v>
      </c>
      <c r="N1" s="33" t="s">
        <v>27</v>
      </c>
      <c r="O1" s="33" t="s">
        <v>28</v>
      </c>
    </row>
    <row r="2">
      <c r="A2" s="34"/>
      <c r="B2" s="35" t="s">
        <v>29</v>
      </c>
      <c r="C2" s="36" t="s">
        <v>30</v>
      </c>
      <c r="D2" s="35" t="s">
        <v>31</v>
      </c>
      <c r="E2" s="35" t="s">
        <v>32</v>
      </c>
      <c r="F2" s="35" t="s">
        <v>33</v>
      </c>
      <c r="H2" s="37" t="s">
        <v>34</v>
      </c>
      <c r="I2" s="37" t="s">
        <v>35</v>
      </c>
      <c r="J2" s="37" t="s">
        <v>36</v>
      </c>
      <c r="K2" s="37" t="s">
        <v>37</v>
      </c>
      <c r="M2" s="38"/>
      <c r="N2" s="16"/>
      <c r="O2" s="5"/>
    </row>
    <row r="3">
      <c r="B3" s="39" t="s">
        <v>38</v>
      </c>
      <c r="C3" s="40"/>
      <c r="D3" s="10"/>
      <c r="E3" s="10"/>
      <c r="F3" s="10"/>
      <c r="H3" s="41" t="s">
        <v>39</v>
      </c>
      <c r="I3" s="42">
        <v>14.0</v>
      </c>
      <c r="J3" s="42">
        <v>6.65</v>
      </c>
      <c r="K3" s="42">
        <f t="shared" ref="K3:K7" si="1">I3-J3</f>
        <v>7.35</v>
      </c>
      <c r="M3" s="43">
        <v>620.0</v>
      </c>
      <c r="N3" s="44">
        <v>4573.0</v>
      </c>
      <c r="O3" s="45" t="s">
        <v>40</v>
      </c>
    </row>
    <row r="4">
      <c r="B4" s="41" t="s">
        <v>41</v>
      </c>
      <c r="C4" s="42">
        <v>3.79</v>
      </c>
      <c r="D4" s="42" t="s">
        <v>42</v>
      </c>
      <c r="E4" s="44">
        <v>0.0455</v>
      </c>
      <c r="F4" s="46" t="s">
        <v>43</v>
      </c>
      <c r="H4" s="42" t="s">
        <v>44</v>
      </c>
      <c r="I4" s="42">
        <v>12.0</v>
      </c>
      <c r="J4" s="42">
        <v>5.83</v>
      </c>
      <c r="K4" s="42">
        <f t="shared" si="1"/>
        <v>6.17</v>
      </c>
      <c r="M4" s="43">
        <v>738.0</v>
      </c>
      <c r="N4" s="44">
        <v>4573.0</v>
      </c>
      <c r="O4" s="45" t="s">
        <v>40</v>
      </c>
    </row>
    <row r="5">
      <c r="B5" s="41" t="s">
        <v>45</v>
      </c>
      <c r="C5" s="42">
        <v>5.29</v>
      </c>
      <c r="D5" s="42" t="s">
        <v>46</v>
      </c>
      <c r="E5" s="44">
        <v>0.127</v>
      </c>
      <c r="F5" s="46" t="s">
        <v>47</v>
      </c>
      <c r="H5" s="42" t="s">
        <v>48</v>
      </c>
      <c r="I5" s="42">
        <v>6.0</v>
      </c>
      <c r="J5" s="42">
        <v>2.69</v>
      </c>
      <c r="K5" s="42">
        <f t="shared" si="1"/>
        <v>3.31</v>
      </c>
      <c r="M5" s="47">
        <v>1375.0</v>
      </c>
      <c r="N5" s="44">
        <v>4573.0</v>
      </c>
      <c r="O5" s="44">
        <v>4109.04</v>
      </c>
    </row>
    <row r="6">
      <c r="B6" s="41" t="s">
        <v>49</v>
      </c>
      <c r="C6" s="42">
        <v>11.99</v>
      </c>
      <c r="D6" s="42" t="s">
        <v>50</v>
      </c>
      <c r="E6" s="48">
        <v>0.12</v>
      </c>
      <c r="F6" s="46" t="s">
        <v>51</v>
      </c>
      <c r="H6" s="42" t="s">
        <v>52</v>
      </c>
      <c r="I6" s="42">
        <v>6.0</v>
      </c>
      <c r="J6" s="44">
        <v>2.79</v>
      </c>
      <c r="K6" s="42">
        <f t="shared" si="1"/>
        <v>3.21</v>
      </c>
      <c r="M6" s="47">
        <v>1418.0</v>
      </c>
      <c r="N6" s="44">
        <v>4573.0</v>
      </c>
      <c r="O6" s="44">
        <v>4109.04</v>
      </c>
    </row>
    <row r="7">
      <c r="B7" s="41" t="s">
        <v>53</v>
      </c>
      <c r="C7" s="49">
        <v>7.99</v>
      </c>
      <c r="D7" s="42" t="s">
        <v>54</v>
      </c>
      <c r="E7" s="44">
        <v>0.013</v>
      </c>
      <c r="F7" s="46" t="s">
        <v>55</v>
      </c>
      <c r="H7" s="43" t="s">
        <v>56</v>
      </c>
      <c r="I7" s="44">
        <v>20.0</v>
      </c>
      <c r="J7" s="50">
        <f>SUM(J3:J4)</f>
        <v>12.48</v>
      </c>
      <c r="K7" s="42">
        <f t="shared" si="1"/>
        <v>7.52</v>
      </c>
      <c r="M7" s="43">
        <v>606.0</v>
      </c>
      <c r="N7" s="44">
        <v>4573.0</v>
      </c>
      <c r="O7" s="44">
        <v>4109.04</v>
      </c>
    </row>
    <row r="8">
      <c r="B8" s="41" t="s">
        <v>57</v>
      </c>
      <c r="C8" s="51">
        <v>1.79</v>
      </c>
      <c r="D8" s="42" t="s">
        <v>58</v>
      </c>
      <c r="E8" s="44">
        <v>0.02</v>
      </c>
      <c r="F8" s="46" t="s">
        <v>59</v>
      </c>
      <c r="M8" s="52" t="s">
        <v>60</v>
      </c>
      <c r="N8" s="53">
        <v>13228.8</v>
      </c>
      <c r="O8" s="53">
        <v>8678.8</v>
      </c>
    </row>
    <row r="9">
      <c r="B9" s="41" t="s">
        <v>61</v>
      </c>
      <c r="C9" s="51">
        <v>16.69</v>
      </c>
      <c r="D9" s="42" t="s">
        <v>62</v>
      </c>
      <c r="E9" s="54">
        <v>1.91</v>
      </c>
      <c r="F9" s="46" t="s">
        <v>63</v>
      </c>
      <c r="H9" s="55" t="s">
        <v>64</v>
      </c>
      <c r="I9" s="16"/>
      <c r="J9" s="5"/>
      <c r="N9" s="56"/>
      <c r="O9" s="57"/>
    </row>
    <row r="10">
      <c r="B10" s="41" t="s">
        <v>65</v>
      </c>
      <c r="C10" s="51">
        <v>8.99</v>
      </c>
      <c r="D10" s="42" t="s">
        <v>66</v>
      </c>
      <c r="E10" s="44">
        <v>0.27</v>
      </c>
      <c r="F10" s="46" t="s">
        <v>67</v>
      </c>
      <c r="H10" s="41" t="s">
        <v>68</v>
      </c>
      <c r="I10" s="58">
        <v>4550.0</v>
      </c>
      <c r="J10" s="58">
        <v>4550.0</v>
      </c>
      <c r="N10" s="56"/>
      <c r="O10" s="56"/>
    </row>
    <row r="11">
      <c r="A11" s="59"/>
      <c r="B11" s="60" t="s">
        <v>69</v>
      </c>
      <c r="C11" s="61">
        <v>6.65</v>
      </c>
      <c r="D11" s="62"/>
      <c r="E11" s="63"/>
      <c r="F11" s="64"/>
      <c r="H11" s="41" t="s">
        <v>70</v>
      </c>
      <c r="I11" s="65">
        <v>166.0</v>
      </c>
      <c r="J11" s="58">
        <v>4550.0</v>
      </c>
      <c r="N11" s="56"/>
      <c r="O11" s="56"/>
    </row>
    <row r="12">
      <c r="A12" s="66"/>
      <c r="B12" s="66"/>
      <c r="C12" s="67"/>
      <c r="E12" s="68"/>
      <c r="F12" s="68"/>
      <c r="H12" s="43" t="s">
        <v>71</v>
      </c>
      <c r="I12" s="43">
        <v>480.0</v>
      </c>
      <c r="J12" s="44">
        <v>8678.8</v>
      </c>
    </row>
    <row r="13">
      <c r="A13" s="69"/>
      <c r="B13" s="70" t="s">
        <v>72</v>
      </c>
      <c r="C13" s="71" t="s">
        <v>30</v>
      </c>
      <c r="D13" s="72" t="s">
        <v>31</v>
      </c>
      <c r="E13" s="72" t="s">
        <v>32</v>
      </c>
      <c r="F13" s="72" t="s">
        <v>33</v>
      </c>
    </row>
    <row r="14">
      <c r="A14" s="73"/>
      <c r="B14" s="39" t="s">
        <v>44</v>
      </c>
      <c r="C14" s="74"/>
      <c r="D14" s="10"/>
      <c r="E14" s="10"/>
      <c r="F14" s="10"/>
    </row>
    <row r="15">
      <c r="B15" s="41" t="s">
        <v>41</v>
      </c>
      <c r="C15" s="42">
        <v>3.79</v>
      </c>
      <c r="D15" s="42" t="s">
        <v>42</v>
      </c>
      <c r="E15" s="44">
        <v>0.0455</v>
      </c>
      <c r="F15" s="46" t="s">
        <v>43</v>
      </c>
    </row>
    <row r="16">
      <c r="B16" s="41" t="s">
        <v>73</v>
      </c>
      <c r="C16" s="42">
        <v>3.99</v>
      </c>
      <c r="D16" s="42" t="s">
        <v>74</v>
      </c>
      <c r="E16" s="44">
        <v>0.04</v>
      </c>
      <c r="F16" s="46" t="s">
        <v>75</v>
      </c>
    </row>
    <row r="17">
      <c r="B17" s="41" t="s">
        <v>76</v>
      </c>
      <c r="C17" s="42">
        <v>3.39</v>
      </c>
      <c r="D17" s="42" t="s">
        <v>77</v>
      </c>
      <c r="E17" s="44">
        <v>0.0339</v>
      </c>
      <c r="F17" s="46" t="s">
        <v>78</v>
      </c>
    </row>
    <row r="18">
      <c r="B18" s="41" t="s">
        <v>49</v>
      </c>
      <c r="C18" s="42">
        <v>11.99</v>
      </c>
      <c r="D18" s="42" t="s">
        <v>50</v>
      </c>
      <c r="E18" s="48">
        <v>0.12</v>
      </c>
      <c r="F18" s="46" t="s">
        <v>79</v>
      </c>
    </row>
    <row r="19">
      <c r="B19" s="41" t="s">
        <v>45</v>
      </c>
      <c r="C19" s="42">
        <v>5.29</v>
      </c>
      <c r="D19" s="42" t="s">
        <v>46</v>
      </c>
      <c r="E19" s="44">
        <v>0.127</v>
      </c>
      <c r="F19" s="46" t="s">
        <v>80</v>
      </c>
    </row>
    <row r="20">
      <c r="B20" s="41" t="s">
        <v>81</v>
      </c>
      <c r="C20" s="42">
        <v>7.45</v>
      </c>
      <c r="D20" s="42" t="s">
        <v>82</v>
      </c>
      <c r="E20" s="44">
        <v>0.07</v>
      </c>
      <c r="F20" s="46" t="s">
        <v>83</v>
      </c>
    </row>
    <row r="21">
      <c r="B21" s="41" t="s">
        <v>84</v>
      </c>
      <c r="C21" s="42">
        <v>11.99</v>
      </c>
      <c r="D21" s="42" t="s">
        <v>85</v>
      </c>
      <c r="E21" s="44">
        <v>3.0</v>
      </c>
      <c r="F21" s="46" t="s">
        <v>86</v>
      </c>
    </row>
    <row r="22">
      <c r="B22" s="41" t="s">
        <v>87</v>
      </c>
      <c r="C22" s="42">
        <v>23.9</v>
      </c>
      <c r="D22" s="42" t="s">
        <v>88</v>
      </c>
      <c r="E22" s="44">
        <v>2.39</v>
      </c>
      <c r="F22" s="46" t="s">
        <v>89</v>
      </c>
    </row>
    <row r="23">
      <c r="A23" s="75"/>
      <c r="B23" s="75" t="s">
        <v>69</v>
      </c>
      <c r="C23" s="76">
        <f>SUM(E15:E22)</f>
        <v>5.8264</v>
      </c>
      <c r="D23" s="42"/>
      <c r="E23" s="77"/>
      <c r="F23" s="64"/>
    </row>
    <row r="24">
      <c r="C24" s="67"/>
    </row>
    <row r="25">
      <c r="E25" s="66"/>
      <c r="F25" s="66"/>
    </row>
    <row r="26">
      <c r="A26" s="69"/>
      <c r="B26" s="70" t="s">
        <v>72</v>
      </c>
      <c r="C26" s="71" t="s">
        <v>30</v>
      </c>
      <c r="D26" s="72" t="s">
        <v>31</v>
      </c>
      <c r="E26" s="72" t="s">
        <v>32</v>
      </c>
      <c r="F26" s="72" t="s">
        <v>33</v>
      </c>
    </row>
    <row r="27">
      <c r="A27" s="78"/>
      <c r="B27" s="39" t="s">
        <v>90</v>
      </c>
      <c r="D27" s="79"/>
      <c r="E27" s="79"/>
      <c r="F27" s="79"/>
    </row>
    <row r="28">
      <c r="A28" s="80"/>
      <c r="B28" s="41" t="s">
        <v>91</v>
      </c>
      <c r="C28" s="81">
        <v>32.28</v>
      </c>
      <c r="D28" s="42" t="s">
        <v>92</v>
      </c>
      <c r="E28" s="48">
        <v>2.69</v>
      </c>
      <c r="F28" s="46" t="s">
        <v>93</v>
      </c>
    </row>
    <row r="29">
      <c r="B29" s="41" t="s">
        <v>94</v>
      </c>
      <c r="C29" s="42">
        <v>16.74</v>
      </c>
      <c r="D29" s="42" t="s">
        <v>95</v>
      </c>
      <c r="E29" s="48">
        <v>2.79</v>
      </c>
      <c r="F29" s="46" t="s">
        <v>96</v>
      </c>
    </row>
    <row r="30">
      <c r="B30" s="41"/>
      <c r="C30" s="42"/>
      <c r="D30" s="42"/>
      <c r="E30" s="82"/>
      <c r="F30" s="82"/>
    </row>
    <row r="31">
      <c r="B31" s="41"/>
      <c r="C31" s="83"/>
      <c r="D31" s="42"/>
      <c r="E31" s="82"/>
      <c r="F31" s="82"/>
    </row>
    <row r="32">
      <c r="B32" s="41"/>
      <c r="C32" s="84"/>
      <c r="D32" s="42"/>
      <c r="E32" s="82"/>
      <c r="F32" s="82"/>
    </row>
    <row r="33">
      <c r="B33" s="41"/>
      <c r="C33" s="84"/>
      <c r="D33" s="42"/>
      <c r="E33" s="82"/>
      <c r="F33" s="82"/>
    </row>
    <row r="34">
      <c r="A34" s="85"/>
      <c r="B34" s="85" t="s">
        <v>69</v>
      </c>
      <c r="C34" s="86">
        <f>SUM(E28:E29)</f>
        <v>5.48</v>
      </c>
      <c r="D34" s="42"/>
      <c r="E34" s="82"/>
      <c r="F34" s="82"/>
    </row>
    <row r="35">
      <c r="C35" s="67"/>
    </row>
    <row r="36">
      <c r="E36" s="66"/>
      <c r="F36" s="66"/>
    </row>
    <row r="37">
      <c r="A37" s="87" t="s">
        <v>97</v>
      </c>
      <c r="B37" s="88" t="s">
        <v>98</v>
      </c>
      <c r="C37" s="66"/>
      <c r="E37" s="66"/>
      <c r="F37" s="66"/>
    </row>
    <row r="38">
      <c r="A38" s="89" t="s">
        <v>99</v>
      </c>
      <c r="B38" s="90">
        <v>1200.0</v>
      </c>
      <c r="C38" s="91" t="s">
        <v>100</v>
      </c>
      <c r="D38" s="92"/>
      <c r="E38" s="66"/>
      <c r="F38" s="66"/>
    </row>
    <row r="39">
      <c r="A39" s="89" t="s">
        <v>101</v>
      </c>
      <c r="B39" s="90">
        <v>125.0</v>
      </c>
      <c r="C39" s="66"/>
      <c r="E39" s="66"/>
      <c r="F39" s="66"/>
    </row>
    <row r="40">
      <c r="A40" s="89" t="s">
        <v>102</v>
      </c>
      <c r="B40" s="90">
        <v>95.0</v>
      </c>
      <c r="C40" s="66"/>
      <c r="E40" s="66"/>
      <c r="F40" s="66"/>
    </row>
    <row r="41">
      <c r="A41" s="89" t="s">
        <v>103</v>
      </c>
      <c r="B41" s="90">
        <v>150.0</v>
      </c>
      <c r="C41" s="66"/>
      <c r="E41" s="66"/>
      <c r="F41" s="66"/>
    </row>
    <row r="42">
      <c r="A42" s="89" t="s">
        <v>104</v>
      </c>
      <c r="B42" s="90">
        <v>1490.0</v>
      </c>
      <c r="C42" s="66"/>
      <c r="D42" s="92"/>
      <c r="E42" s="66"/>
      <c r="F42" s="66"/>
    </row>
    <row r="43">
      <c r="A43" s="89" t="s">
        <v>105</v>
      </c>
      <c r="B43" s="90">
        <v>1490.0</v>
      </c>
      <c r="C43" s="66"/>
      <c r="E43" s="66"/>
      <c r="F43" s="66"/>
    </row>
    <row r="44">
      <c r="A44" s="93" t="s">
        <v>106</v>
      </c>
      <c r="B44" s="94">
        <f>SUM(B38:B43)</f>
        <v>4550</v>
      </c>
      <c r="E44" s="66"/>
      <c r="F44" s="66"/>
    </row>
    <row r="45">
      <c r="E45" s="66"/>
      <c r="F45" s="66"/>
    </row>
    <row r="46" ht="15.75" customHeight="1">
      <c r="A46" s="95" t="s">
        <v>107</v>
      </c>
      <c r="B46" s="95" t="s">
        <v>98</v>
      </c>
      <c r="C46" s="95" t="s">
        <v>108</v>
      </c>
      <c r="D46" s="96"/>
      <c r="E46" s="96"/>
      <c r="F46" s="66"/>
    </row>
    <row r="47" ht="15.75" customHeight="1">
      <c r="A47" s="41" t="s">
        <v>109</v>
      </c>
      <c r="B47" s="58">
        <v>949.05</v>
      </c>
      <c r="C47" s="97" t="s">
        <v>110</v>
      </c>
      <c r="D47" s="96"/>
      <c r="E47" s="96"/>
      <c r="F47" s="68"/>
    </row>
    <row r="48" ht="15.75" customHeight="1">
      <c r="A48" s="41" t="s">
        <v>111</v>
      </c>
      <c r="B48" s="58">
        <v>1994.05</v>
      </c>
      <c r="C48" s="97" t="s">
        <v>112</v>
      </c>
      <c r="D48" s="98"/>
      <c r="E48" s="96"/>
      <c r="F48" s="68"/>
    </row>
    <row r="49" ht="15.75" customHeight="1">
      <c r="A49" s="41" t="s">
        <v>113</v>
      </c>
      <c r="B49" s="58">
        <v>247.9</v>
      </c>
      <c r="C49" s="97" t="s">
        <v>114</v>
      </c>
      <c r="D49" s="98"/>
      <c r="E49" s="96"/>
      <c r="F49" s="68"/>
    </row>
    <row r="50" ht="15.75" customHeight="1">
      <c r="A50" s="41" t="s">
        <v>115</v>
      </c>
      <c r="B50" s="58">
        <v>116.39</v>
      </c>
      <c r="C50" s="97" t="s">
        <v>115</v>
      </c>
      <c r="D50" s="98"/>
      <c r="E50" s="96"/>
      <c r="F50" s="68"/>
    </row>
    <row r="51" ht="15.75" customHeight="1">
      <c r="A51" s="41" t="s">
        <v>116</v>
      </c>
      <c r="B51" s="58">
        <v>43.5</v>
      </c>
      <c r="C51" s="97" t="s">
        <v>117</v>
      </c>
      <c r="D51" s="98"/>
      <c r="E51" s="96"/>
      <c r="F51" s="68"/>
    </row>
    <row r="52" ht="15.75" customHeight="1">
      <c r="A52" s="41" t="s">
        <v>118</v>
      </c>
      <c r="B52" s="58">
        <v>85.51</v>
      </c>
      <c r="C52" s="97" t="s">
        <v>119</v>
      </c>
      <c r="D52" s="98"/>
      <c r="E52" s="96"/>
      <c r="F52" s="66"/>
    </row>
    <row r="53" ht="15.75" customHeight="1">
      <c r="A53" s="41" t="s">
        <v>120</v>
      </c>
      <c r="B53" s="58">
        <v>69.0</v>
      </c>
      <c r="C53" s="97" t="s">
        <v>120</v>
      </c>
      <c r="D53" s="99"/>
      <c r="E53" s="96"/>
      <c r="F53" s="66"/>
    </row>
    <row r="54" ht="15.75" customHeight="1">
      <c r="A54" s="41" t="s">
        <v>121</v>
      </c>
      <c r="B54" s="58">
        <v>171.15</v>
      </c>
      <c r="C54" s="97" t="s">
        <v>121</v>
      </c>
      <c r="D54" s="99"/>
      <c r="E54" s="96"/>
      <c r="F54" s="66"/>
    </row>
    <row r="55" ht="15.75" customHeight="1">
      <c r="A55" s="41" t="s">
        <v>122</v>
      </c>
      <c r="B55" s="58">
        <v>226.05</v>
      </c>
      <c r="C55" s="97" t="s">
        <v>123</v>
      </c>
      <c r="D55" s="99"/>
      <c r="E55" s="96"/>
      <c r="F55" s="66"/>
    </row>
    <row r="56" ht="15.75" customHeight="1">
      <c r="A56" s="41" t="s">
        <v>124</v>
      </c>
      <c r="B56" s="58">
        <v>449.94</v>
      </c>
      <c r="C56" s="97" t="s">
        <v>125</v>
      </c>
      <c r="D56" s="99"/>
      <c r="E56" s="96"/>
      <c r="F56" s="66"/>
    </row>
    <row r="57" ht="15.75" customHeight="1">
      <c r="A57" s="41" t="s">
        <v>126</v>
      </c>
      <c r="B57" s="58">
        <v>2570.0</v>
      </c>
      <c r="C57" s="97" t="s">
        <v>127</v>
      </c>
      <c r="D57" s="99"/>
      <c r="E57" s="96"/>
      <c r="F57" s="66"/>
    </row>
    <row r="58" ht="15.75" customHeight="1">
      <c r="A58" s="100"/>
      <c r="B58" s="101" t="s">
        <v>106</v>
      </c>
      <c r="C58" s="102">
        <f>SUM(B47:B57)</f>
        <v>6922.54</v>
      </c>
      <c r="D58" s="98"/>
      <c r="E58" s="96"/>
      <c r="F58" s="66"/>
    </row>
    <row r="59" ht="15.75" customHeight="1">
      <c r="C59" s="67"/>
    </row>
    <row r="60" ht="15.75" customHeight="1">
      <c r="C60" s="67"/>
    </row>
    <row r="61" ht="15.75" customHeight="1">
      <c r="C61" s="67"/>
    </row>
    <row r="62" ht="15.75" customHeight="1">
      <c r="C62" s="67"/>
    </row>
    <row r="63" ht="15.75" customHeight="1">
      <c r="C63" s="67"/>
    </row>
    <row r="64" ht="15.75" customHeight="1">
      <c r="C64" s="67"/>
    </row>
    <row r="65" ht="15.75" customHeight="1">
      <c r="C65" s="67"/>
    </row>
    <row r="66" ht="15.75" customHeight="1">
      <c r="C66" s="67"/>
    </row>
    <row r="67" ht="15.75" customHeight="1">
      <c r="C67" s="67"/>
    </row>
    <row r="68" ht="15.75" customHeight="1">
      <c r="C68" s="67"/>
    </row>
    <row r="69" ht="15.75" customHeight="1">
      <c r="C69" s="67"/>
    </row>
    <row r="70" ht="15.75" customHeight="1">
      <c r="C70" s="67"/>
    </row>
    <row r="71" ht="15.75" customHeight="1">
      <c r="C71" s="67"/>
    </row>
    <row r="72" ht="15.75" customHeight="1">
      <c r="C72" s="67"/>
    </row>
    <row r="73" ht="15.75" customHeight="1">
      <c r="C73" s="67"/>
    </row>
    <row r="74" ht="15.75" customHeight="1">
      <c r="C74" s="67"/>
    </row>
    <row r="75" ht="15.75" customHeight="1">
      <c r="C75" s="67"/>
    </row>
    <row r="76" ht="15.75" customHeight="1">
      <c r="C76" s="67"/>
    </row>
    <row r="77" ht="15.75" customHeight="1">
      <c r="C77" s="67"/>
    </row>
    <row r="78" ht="15.75" customHeight="1">
      <c r="C78" s="67"/>
    </row>
    <row r="79" ht="15.75" customHeight="1">
      <c r="C79" s="67"/>
    </row>
    <row r="80" ht="15.75" customHeight="1">
      <c r="C80" s="67"/>
    </row>
    <row r="81" ht="15.75" customHeight="1">
      <c r="C81" s="67"/>
    </row>
    <row r="82" ht="15.75" customHeight="1">
      <c r="C82" s="67"/>
    </row>
    <row r="83" ht="15.75" customHeight="1">
      <c r="C83" s="67"/>
    </row>
    <row r="84" ht="15.75" customHeight="1">
      <c r="C84" s="67"/>
    </row>
    <row r="85" ht="15.75" customHeight="1">
      <c r="C85" s="67"/>
    </row>
    <row r="86" ht="15.75" customHeight="1">
      <c r="C86" s="67"/>
    </row>
    <row r="87" ht="15.75" customHeight="1">
      <c r="C87" s="67"/>
    </row>
    <row r="88" ht="15.75" customHeight="1">
      <c r="C88" s="67"/>
    </row>
    <row r="89" ht="15.75" customHeight="1">
      <c r="C89" s="67"/>
    </row>
    <row r="90" ht="15.75" customHeight="1">
      <c r="C90" s="67"/>
    </row>
    <row r="91" ht="15.75" customHeight="1">
      <c r="C91" s="67"/>
    </row>
    <row r="92" ht="15.75" customHeight="1">
      <c r="C92" s="67"/>
    </row>
    <row r="93" ht="15.75" customHeight="1">
      <c r="C93" s="67"/>
    </row>
    <row r="94" ht="15.75" customHeight="1">
      <c r="C94" s="67"/>
    </row>
    <row r="95" ht="15.75" customHeight="1">
      <c r="C95" s="67"/>
    </row>
    <row r="96" ht="15.75" customHeight="1">
      <c r="C96" s="67"/>
    </row>
    <row r="97" ht="15.75" customHeight="1">
      <c r="C97" s="67"/>
    </row>
    <row r="98" ht="15.75" customHeight="1">
      <c r="C98" s="67"/>
    </row>
    <row r="99" ht="15.75" customHeight="1">
      <c r="C99" s="67"/>
    </row>
    <row r="100" ht="15.75" customHeight="1">
      <c r="C100" s="67"/>
    </row>
    <row r="101" ht="15.75" customHeight="1">
      <c r="C101" s="67"/>
    </row>
    <row r="102" ht="15.75" customHeight="1">
      <c r="C102" s="67"/>
    </row>
    <row r="103" ht="15.75" customHeight="1">
      <c r="C103" s="67"/>
    </row>
    <row r="104" ht="15.75" customHeight="1">
      <c r="C104" s="67"/>
    </row>
    <row r="105" ht="15.75" customHeight="1">
      <c r="C105" s="67"/>
    </row>
    <row r="106" ht="15.75" customHeight="1">
      <c r="C106" s="67"/>
    </row>
    <row r="107" ht="15.75" customHeight="1">
      <c r="C107" s="67"/>
    </row>
    <row r="108" ht="15.75" customHeight="1">
      <c r="C108" s="67"/>
    </row>
    <row r="109" ht="15.75" customHeight="1">
      <c r="C109" s="67"/>
    </row>
    <row r="110" ht="15.75" customHeight="1">
      <c r="C110" s="67"/>
    </row>
    <row r="111" ht="15.75" customHeight="1">
      <c r="C111" s="67"/>
    </row>
    <row r="112" ht="15.75" customHeight="1">
      <c r="C112" s="67"/>
    </row>
    <row r="113" ht="15.75" customHeight="1">
      <c r="C113" s="67"/>
    </row>
    <row r="114" ht="15.75" customHeight="1">
      <c r="C114" s="67"/>
    </row>
    <row r="115" ht="15.75" customHeight="1">
      <c r="C115" s="67"/>
    </row>
    <row r="116" ht="15.75" customHeight="1">
      <c r="C116" s="67"/>
    </row>
    <row r="117" ht="15.75" customHeight="1">
      <c r="C117" s="67"/>
    </row>
    <row r="118" ht="15.75" customHeight="1">
      <c r="C118" s="67"/>
    </row>
    <row r="119" ht="15.75" customHeight="1">
      <c r="C119" s="67"/>
    </row>
    <row r="120" ht="15.75" customHeight="1">
      <c r="C120" s="67"/>
    </row>
    <row r="121" ht="15.75" customHeight="1">
      <c r="C121" s="67"/>
    </row>
    <row r="122" ht="15.75" customHeight="1">
      <c r="C122" s="67"/>
    </row>
    <row r="123" ht="15.75" customHeight="1">
      <c r="C123" s="67"/>
    </row>
    <row r="124" ht="15.75" customHeight="1">
      <c r="C124" s="67"/>
    </row>
    <row r="125" ht="15.75" customHeight="1">
      <c r="C125" s="67"/>
    </row>
    <row r="126" ht="15.75" customHeight="1">
      <c r="C126" s="67"/>
    </row>
    <row r="127" ht="15.75" customHeight="1">
      <c r="C127" s="67"/>
    </row>
    <row r="128" ht="15.75" customHeight="1">
      <c r="C128" s="67"/>
    </row>
    <row r="129" ht="15.75" customHeight="1">
      <c r="C129" s="67"/>
    </row>
    <row r="130" ht="15.75" customHeight="1">
      <c r="C130" s="67"/>
    </row>
    <row r="131" ht="15.75" customHeight="1">
      <c r="C131" s="67"/>
    </row>
    <row r="132" ht="15.75" customHeight="1">
      <c r="C132" s="67"/>
    </row>
    <row r="133" ht="15.75" customHeight="1">
      <c r="C133" s="67"/>
    </row>
    <row r="134" ht="15.75" customHeight="1">
      <c r="C134" s="67"/>
    </row>
    <row r="135" ht="15.75" customHeight="1">
      <c r="C135" s="67"/>
    </row>
    <row r="136" ht="15.75" customHeight="1">
      <c r="C136" s="67"/>
    </row>
    <row r="137" ht="15.75" customHeight="1">
      <c r="C137" s="67"/>
    </row>
    <row r="138" ht="15.75" customHeight="1">
      <c r="C138" s="67"/>
    </row>
    <row r="139" ht="15.75" customHeight="1">
      <c r="C139" s="67"/>
    </row>
    <row r="140" ht="15.75" customHeight="1">
      <c r="C140" s="67"/>
    </row>
    <row r="141" ht="15.75" customHeight="1">
      <c r="C141" s="67"/>
    </row>
    <row r="142" ht="15.75" customHeight="1">
      <c r="C142" s="67"/>
    </row>
    <row r="143" ht="15.75" customHeight="1">
      <c r="C143" s="67"/>
    </row>
    <row r="144" ht="15.75" customHeight="1">
      <c r="C144" s="67"/>
    </row>
    <row r="145" ht="15.75" customHeight="1">
      <c r="C145" s="67"/>
    </row>
    <row r="146" ht="15.75" customHeight="1">
      <c r="C146" s="67"/>
    </row>
    <row r="147" ht="15.75" customHeight="1">
      <c r="C147" s="67"/>
    </row>
    <row r="148" ht="15.75" customHeight="1">
      <c r="C148" s="67"/>
    </row>
    <row r="149" ht="15.75" customHeight="1">
      <c r="C149" s="67"/>
    </row>
    <row r="150" ht="15.75" customHeight="1">
      <c r="C150" s="67"/>
    </row>
    <row r="151" ht="15.75" customHeight="1">
      <c r="C151" s="67"/>
    </row>
    <row r="152" ht="15.75" customHeight="1">
      <c r="C152" s="67"/>
    </row>
    <row r="153" ht="15.75" customHeight="1">
      <c r="C153" s="67"/>
    </row>
    <row r="154" ht="15.75" customHeight="1">
      <c r="C154" s="67"/>
    </row>
    <row r="155" ht="15.75" customHeight="1">
      <c r="C155" s="67"/>
    </row>
    <row r="156" ht="15.75" customHeight="1">
      <c r="C156" s="67"/>
    </row>
    <row r="157" ht="15.75" customHeight="1">
      <c r="C157" s="67"/>
    </row>
    <row r="158" ht="15.75" customHeight="1">
      <c r="C158" s="67"/>
    </row>
    <row r="159" ht="15.75" customHeight="1">
      <c r="C159" s="67"/>
    </row>
    <row r="160" ht="15.75" customHeight="1">
      <c r="C160" s="67"/>
    </row>
    <row r="161" ht="15.75" customHeight="1">
      <c r="C161" s="67"/>
    </row>
    <row r="162" ht="15.75" customHeight="1">
      <c r="C162" s="67"/>
    </row>
    <row r="163" ht="15.75" customHeight="1">
      <c r="C163" s="67"/>
    </row>
    <row r="164" ht="15.75" customHeight="1">
      <c r="C164" s="67"/>
    </row>
    <row r="165" ht="15.75" customHeight="1">
      <c r="C165" s="67"/>
    </row>
    <row r="166" ht="15.75" customHeight="1">
      <c r="C166" s="67"/>
    </row>
    <row r="167" ht="15.75" customHeight="1">
      <c r="C167" s="67"/>
    </row>
    <row r="168" ht="15.75" customHeight="1">
      <c r="C168" s="67"/>
    </row>
    <row r="169" ht="15.75" customHeight="1">
      <c r="C169" s="67"/>
    </row>
    <row r="170" ht="15.75" customHeight="1">
      <c r="C170" s="67"/>
    </row>
    <row r="171" ht="15.75" customHeight="1">
      <c r="C171" s="67"/>
    </row>
    <row r="172" ht="15.75" customHeight="1">
      <c r="C172" s="67"/>
    </row>
    <row r="173" ht="15.75" customHeight="1">
      <c r="C173" s="67"/>
    </row>
    <row r="174" ht="15.75" customHeight="1">
      <c r="C174" s="67"/>
    </row>
    <row r="175" ht="15.75" customHeight="1">
      <c r="C175" s="67"/>
    </row>
    <row r="176" ht="15.75" customHeight="1">
      <c r="C176" s="67"/>
    </row>
    <row r="177" ht="15.75" customHeight="1">
      <c r="C177" s="67"/>
    </row>
    <row r="178" ht="15.75" customHeight="1">
      <c r="C178" s="67"/>
    </row>
    <row r="179" ht="15.75" customHeight="1">
      <c r="C179" s="67"/>
    </row>
    <row r="180" ht="15.75" customHeight="1">
      <c r="C180" s="67"/>
    </row>
    <row r="181" ht="15.75" customHeight="1">
      <c r="C181" s="67"/>
    </row>
    <row r="182" ht="15.75" customHeight="1">
      <c r="C182" s="67"/>
    </row>
    <row r="183" ht="15.75" customHeight="1">
      <c r="C183" s="67"/>
    </row>
    <row r="184" ht="15.75" customHeight="1">
      <c r="C184" s="67"/>
    </row>
    <row r="185" ht="15.75" customHeight="1">
      <c r="C185" s="67"/>
    </row>
    <row r="186" ht="15.75" customHeight="1">
      <c r="C186" s="67"/>
    </row>
    <row r="187" ht="15.75" customHeight="1">
      <c r="C187" s="67"/>
    </row>
    <row r="188" ht="15.75" customHeight="1">
      <c r="C188" s="67"/>
    </row>
    <row r="189" ht="15.75" customHeight="1">
      <c r="C189" s="67"/>
    </row>
    <row r="190" ht="15.75" customHeight="1">
      <c r="C190" s="67"/>
    </row>
    <row r="191" ht="15.75" customHeight="1">
      <c r="C191" s="67"/>
    </row>
    <row r="192" ht="15.75" customHeight="1">
      <c r="C192" s="67"/>
    </row>
    <row r="193" ht="15.75" customHeight="1">
      <c r="C193" s="67"/>
    </row>
    <row r="194" ht="15.75" customHeight="1">
      <c r="C194" s="67"/>
    </row>
    <row r="195" ht="15.75" customHeight="1">
      <c r="C195" s="67"/>
    </row>
    <row r="196" ht="15.75" customHeight="1">
      <c r="C196" s="67"/>
    </row>
    <row r="197" ht="15.75" customHeight="1">
      <c r="C197" s="67"/>
    </row>
    <row r="198" ht="15.75" customHeight="1">
      <c r="C198" s="67"/>
    </row>
    <row r="199" ht="15.75" customHeight="1">
      <c r="C199" s="67"/>
    </row>
    <row r="200" ht="15.75" customHeight="1">
      <c r="C200" s="67"/>
    </row>
    <row r="201" ht="15.75" customHeight="1">
      <c r="C201" s="67"/>
    </row>
    <row r="202" ht="15.75" customHeight="1">
      <c r="C202" s="67"/>
    </row>
    <row r="203" ht="15.75" customHeight="1">
      <c r="C203" s="67"/>
    </row>
    <row r="204" ht="15.75" customHeight="1">
      <c r="C204" s="67"/>
    </row>
    <row r="205" ht="15.75" customHeight="1">
      <c r="C205" s="67"/>
    </row>
    <row r="206" ht="15.75" customHeight="1">
      <c r="C206" s="67"/>
    </row>
    <row r="207" ht="15.75" customHeight="1">
      <c r="C207" s="67"/>
    </row>
    <row r="208" ht="15.75" customHeight="1">
      <c r="C208" s="67"/>
    </row>
    <row r="209" ht="15.75" customHeight="1">
      <c r="C209" s="67"/>
    </row>
    <row r="210" ht="15.75" customHeight="1">
      <c r="C210" s="67"/>
    </row>
    <row r="211" ht="15.75" customHeight="1">
      <c r="C211" s="67"/>
    </row>
    <row r="212" ht="15.75" customHeight="1">
      <c r="C212" s="67"/>
    </row>
    <row r="213" ht="15.75" customHeight="1">
      <c r="C213" s="67"/>
    </row>
    <row r="214" ht="15.75" customHeight="1">
      <c r="C214" s="67"/>
    </row>
    <row r="215" ht="15.75" customHeight="1">
      <c r="C215" s="67"/>
    </row>
    <row r="216" ht="15.75" customHeight="1">
      <c r="C216" s="67"/>
    </row>
    <row r="217" ht="15.75" customHeight="1">
      <c r="C217" s="67"/>
    </row>
    <row r="218" ht="15.75" customHeight="1">
      <c r="C218" s="67"/>
    </row>
    <row r="219" ht="15.75" customHeight="1">
      <c r="C219" s="67"/>
    </row>
    <row r="220" ht="15.75" customHeight="1">
      <c r="C220" s="67"/>
    </row>
    <row r="221" ht="15.75" customHeight="1">
      <c r="C221" s="67"/>
    </row>
    <row r="222" ht="15.75" customHeight="1">
      <c r="C222" s="67"/>
    </row>
    <row r="223" ht="15.75" customHeight="1">
      <c r="C223" s="67"/>
    </row>
    <row r="224" ht="15.75" customHeight="1">
      <c r="C224" s="67"/>
    </row>
    <row r="225" ht="15.75" customHeight="1">
      <c r="C225" s="67"/>
    </row>
    <row r="226" ht="15.75" customHeight="1">
      <c r="C226" s="67"/>
    </row>
    <row r="227" ht="15.75" customHeight="1">
      <c r="C227" s="67"/>
    </row>
    <row r="228" ht="15.75" customHeight="1">
      <c r="C228" s="67"/>
    </row>
    <row r="229" ht="15.75" customHeight="1">
      <c r="C229" s="67"/>
    </row>
    <row r="230" ht="15.75" customHeight="1">
      <c r="C230" s="67"/>
    </row>
    <row r="231" ht="15.75" customHeight="1">
      <c r="C231" s="67"/>
    </row>
    <row r="232" ht="15.75" customHeight="1">
      <c r="C232" s="67"/>
    </row>
    <row r="233" ht="15.75" customHeight="1">
      <c r="C233" s="67"/>
    </row>
    <row r="234" ht="15.75" customHeight="1">
      <c r="C234" s="67"/>
    </row>
    <row r="235" ht="15.75" customHeight="1">
      <c r="C235" s="67"/>
    </row>
    <row r="236" ht="15.75" customHeight="1">
      <c r="C236" s="67"/>
    </row>
    <row r="237" ht="15.75" customHeight="1">
      <c r="C237" s="67"/>
    </row>
    <row r="238" ht="15.75" customHeight="1">
      <c r="C238" s="67"/>
    </row>
    <row r="239" ht="15.75" customHeight="1">
      <c r="C239" s="67"/>
    </row>
    <row r="240" ht="15.75" customHeight="1">
      <c r="C240" s="67"/>
    </row>
    <row r="241" ht="15.75" customHeight="1">
      <c r="C241" s="67"/>
    </row>
    <row r="242" ht="15.75" customHeight="1">
      <c r="C242" s="67"/>
    </row>
    <row r="243" ht="15.75" customHeight="1">
      <c r="C243" s="67"/>
    </row>
    <row r="244" ht="15.75" customHeight="1">
      <c r="C244" s="67"/>
    </row>
    <row r="245" ht="15.75" customHeight="1">
      <c r="C245" s="67"/>
    </row>
    <row r="246" ht="15.75" customHeight="1">
      <c r="C246" s="67"/>
    </row>
    <row r="247" ht="15.75" customHeight="1">
      <c r="C247" s="67"/>
    </row>
    <row r="248" ht="15.75" customHeight="1">
      <c r="C248" s="67"/>
    </row>
    <row r="249" ht="15.75" customHeight="1">
      <c r="C249" s="67"/>
    </row>
    <row r="250" ht="15.75" customHeight="1">
      <c r="C250" s="67"/>
    </row>
    <row r="251" ht="15.75" customHeight="1">
      <c r="C251" s="67"/>
    </row>
    <row r="252" ht="15.75" customHeight="1">
      <c r="C252" s="67"/>
    </row>
    <row r="253" ht="15.75" customHeight="1">
      <c r="C253" s="67"/>
    </row>
    <row r="254" ht="15.75" customHeight="1">
      <c r="C254" s="67"/>
    </row>
    <row r="255" ht="15.75" customHeight="1">
      <c r="C255" s="67"/>
    </row>
    <row r="256" ht="15.75" customHeight="1">
      <c r="C256" s="67"/>
    </row>
    <row r="257" ht="15.75" customHeight="1">
      <c r="C257" s="67"/>
    </row>
    <row r="258" ht="15.75" customHeight="1">
      <c r="C258" s="67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7">
    <mergeCell ref="A1:D1"/>
    <mergeCell ref="H1:K1"/>
    <mergeCell ref="A2:A10"/>
    <mergeCell ref="M2:O2"/>
    <mergeCell ref="H9:J9"/>
    <mergeCell ref="A14:A22"/>
    <mergeCell ref="A28:A33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8"/>
    <hyperlink r:id="rId17" ref="F29"/>
    <hyperlink r:id="rId18" ref="C38"/>
    <hyperlink r:id="rId19" ref="C47"/>
    <hyperlink r:id="rId20" ref="C48"/>
    <hyperlink r:id="rId21" ref="C49"/>
    <hyperlink r:id="rId22" ref="C50"/>
    <hyperlink r:id="rId23" ref="C51"/>
    <hyperlink r:id="rId24" ref="C52"/>
    <hyperlink r:id="rId25" ref="C53"/>
    <hyperlink r:id="rId26" ref="C54"/>
    <hyperlink r:id="rId27" ref="C55"/>
    <hyperlink r:id="rId28" ref="C56"/>
    <hyperlink r:id="rId29" ref="C57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103"/>
      <c r="E1" s="104"/>
    </row>
    <row r="2">
      <c r="B2" s="103"/>
      <c r="E2" s="104"/>
    </row>
    <row r="3" ht="18.75" customHeight="1">
      <c r="A3" s="105"/>
      <c r="B3" s="106"/>
      <c r="C3" s="107" t="s">
        <v>128</v>
      </c>
      <c r="D3" s="105"/>
      <c r="E3" s="108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B4" s="109" t="s">
        <v>129</v>
      </c>
      <c r="E4" s="104"/>
    </row>
    <row r="5">
      <c r="A5" s="110"/>
      <c r="C5" s="109"/>
      <c r="E5" s="111" t="s">
        <v>130</v>
      </c>
      <c r="F5" s="112" t="s">
        <v>131</v>
      </c>
      <c r="G5" s="5"/>
    </row>
    <row r="6" ht="12.0" customHeight="1">
      <c r="A6" s="110"/>
      <c r="B6" s="113"/>
      <c r="E6" s="104"/>
      <c r="F6" s="114" t="s">
        <v>132</v>
      </c>
      <c r="G6" s="114" t="s">
        <v>133</v>
      </c>
    </row>
    <row r="7">
      <c r="B7" s="115" t="s">
        <v>134</v>
      </c>
      <c r="C7" s="116"/>
      <c r="D7" s="116"/>
      <c r="E7" s="117"/>
      <c r="F7" s="43" t="s">
        <v>135</v>
      </c>
      <c r="G7" s="118">
        <v>7.35</v>
      </c>
    </row>
    <row r="8">
      <c r="B8" s="103"/>
      <c r="E8" s="104"/>
      <c r="F8" s="43" t="s">
        <v>136</v>
      </c>
      <c r="G8" s="118">
        <v>6.17</v>
      </c>
    </row>
    <row r="9">
      <c r="B9" s="119" t="s">
        <v>137</v>
      </c>
      <c r="C9" s="119" t="s">
        <v>138</v>
      </c>
      <c r="D9" s="119" t="s">
        <v>139</v>
      </c>
      <c r="E9" s="120" t="s">
        <v>140</v>
      </c>
      <c r="F9" s="43" t="s">
        <v>141</v>
      </c>
      <c r="G9" s="118">
        <v>3.31</v>
      </c>
    </row>
    <row r="10">
      <c r="B10" s="121">
        <v>1.0</v>
      </c>
      <c r="C10" s="122" t="s">
        <v>142</v>
      </c>
      <c r="D10" s="123" t="s">
        <v>143</v>
      </c>
      <c r="E10" s="124">
        <v>735.0</v>
      </c>
      <c r="F10" s="43" t="s">
        <v>144</v>
      </c>
      <c r="G10" s="118">
        <v>3.21</v>
      </c>
    </row>
    <row r="11">
      <c r="B11" s="125"/>
      <c r="C11" s="122" t="s">
        <v>142</v>
      </c>
      <c r="D11" s="123" t="s">
        <v>145</v>
      </c>
      <c r="E11" s="124">
        <v>617.0</v>
      </c>
      <c r="F11" s="43" t="s">
        <v>146</v>
      </c>
      <c r="G11" s="118">
        <v>7.52</v>
      </c>
    </row>
    <row r="12">
      <c r="B12" s="125"/>
      <c r="C12" s="122" t="s">
        <v>142</v>
      </c>
      <c r="D12" s="123" t="s">
        <v>147</v>
      </c>
      <c r="E12" s="124">
        <v>331.0</v>
      </c>
    </row>
    <row r="13">
      <c r="B13" s="125"/>
      <c r="C13" s="122" t="s">
        <v>142</v>
      </c>
      <c r="D13" s="123" t="s">
        <v>148</v>
      </c>
      <c r="E13" s="124">
        <v>321.0</v>
      </c>
    </row>
    <row r="14">
      <c r="B14" s="27"/>
      <c r="C14" s="122" t="s">
        <v>142</v>
      </c>
      <c r="D14" s="123" t="s">
        <v>149</v>
      </c>
      <c r="E14" s="124">
        <v>827.2</v>
      </c>
    </row>
    <row r="15">
      <c r="B15" s="103"/>
      <c r="D15" s="126" t="s">
        <v>150</v>
      </c>
      <c r="E15" s="127">
        <f>SUM(E10:E12)</f>
        <v>1683</v>
      </c>
      <c r="F15" s="128"/>
    </row>
    <row r="16">
      <c r="B16" s="103"/>
      <c r="E16" s="104"/>
    </row>
    <row r="17" ht="32.25" customHeight="1">
      <c r="B17" s="119" t="s">
        <v>137</v>
      </c>
      <c r="C17" s="119" t="s">
        <v>138</v>
      </c>
      <c r="D17" s="119" t="s">
        <v>139</v>
      </c>
      <c r="E17" s="120" t="s">
        <v>140</v>
      </c>
      <c r="F17" s="129" t="s">
        <v>151</v>
      </c>
    </row>
    <row r="18">
      <c r="B18" s="121">
        <v>1.0</v>
      </c>
      <c r="C18" s="130" t="s">
        <v>152</v>
      </c>
      <c r="D18" s="131" t="s">
        <v>153</v>
      </c>
      <c r="E18" s="132">
        <v>250.0</v>
      </c>
    </row>
    <row r="19">
      <c r="B19" s="125"/>
      <c r="C19" s="125"/>
      <c r="D19" s="133" t="s">
        <v>154</v>
      </c>
      <c r="E19" s="132">
        <v>30.0</v>
      </c>
    </row>
    <row r="20">
      <c r="B20" s="125"/>
      <c r="C20" s="125"/>
      <c r="D20" s="133" t="s">
        <v>155</v>
      </c>
      <c r="E20" s="132">
        <v>40.0</v>
      </c>
    </row>
    <row r="21" ht="15.75" customHeight="1">
      <c r="B21" s="27"/>
      <c r="C21" s="27"/>
      <c r="D21" s="134" t="s">
        <v>156</v>
      </c>
      <c r="E21" s="135">
        <v>6922.54</v>
      </c>
    </row>
    <row r="22" ht="15.75" customHeight="1">
      <c r="B22" s="103"/>
      <c r="D22" s="126" t="s">
        <v>157</v>
      </c>
      <c r="E22" s="136">
        <f>SUM(E18:E21)</f>
        <v>7242.54</v>
      </c>
      <c r="F22" s="137"/>
    </row>
    <row r="23" ht="15.75" customHeight="1">
      <c r="B23" s="103"/>
      <c r="E23" s="104"/>
    </row>
    <row r="24" ht="31.5" customHeight="1">
      <c r="B24" s="119" t="s">
        <v>137</v>
      </c>
      <c r="C24" s="119" t="s">
        <v>138</v>
      </c>
      <c r="D24" s="119" t="s">
        <v>139</v>
      </c>
      <c r="E24" s="120" t="s">
        <v>140</v>
      </c>
      <c r="F24" s="129" t="s">
        <v>151</v>
      </c>
    </row>
    <row r="25" ht="15.75" customHeight="1">
      <c r="B25" s="121">
        <v>1.0</v>
      </c>
      <c r="C25" s="130" t="s">
        <v>158</v>
      </c>
      <c r="D25" s="133" t="s">
        <v>100</v>
      </c>
      <c r="E25" s="132">
        <v>1200.0</v>
      </c>
    </row>
    <row r="26" ht="15.75" customHeight="1">
      <c r="B26" s="125"/>
      <c r="C26" s="125"/>
      <c r="D26" s="131" t="s">
        <v>159</v>
      </c>
      <c r="E26" s="132">
        <v>125.0</v>
      </c>
    </row>
    <row r="27" ht="15.75" customHeight="1">
      <c r="B27" s="125"/>
      <c r="C27" s="125"/>
      <c r="D27" s="133" t="s">
        <v>160</v>
      </c>
      <c r="E27" s="132">
        <v>150.0</v>
      </c>
    </row>
    <row r="28" ht="15.75" customHeight="1">
      <c r="B28" s="125"/>
      <c r="C28" s="125"/>
      <c r="D28" s="131" t="s">
        <v>161</v>
      </c>
      <c r="E28" s="132">
        <v>95.0</v>
      </c>
    </row>
    <row r="29" ht="15.75" customHeight="1">
      <c r="B29" s="125"/>
      <c r="C29" s="125"/>
      <c r="D29" s="133"/>
      <c r="E29" s="132"/>
    </row>
    <row r="30" ht="15.75" customHeight="1">
      <c r="B30" s="27"/>
      <c r="C30" s="27"/>
      <c r="D30" s="138"/>
      <c r="E30" s="139"/>
    </row>
    <row r="31" ht="15.75" customHeight="1">
      <c r="B31" s="103"/>
      <c r="D31" s="126" t="s">
        <v>162</v>
      </c>
      <c r="E31" s="136">
        <f>SUM(E25:E30)</f>
        <v>1570</v>
      </c>
      <c r="F31" s="137"/>
    </row>
    <row r="32" ht="15.75" customHeight="1">
      <c r="B32" s="103"/>
      <c r="E32" s="104"/>
    </row>
    <row r="33" ht="13.5" customHeight="1">
      <c r="B33" s="103"/>
      <c r="C33" s="121" t="s">
        <v>163</v>
      </c>
      <c r="D33" s="140" t="s">
        <v>164</v>
      </c>
      <c r="E33" s="136">
        <f>E15</f>
        <v>1683</v>
      </c>
    </row>
    <row r="34" ht="15.75" customHeight="1">
      <c r="B34" s="103"/>
      <c r="C34" s="125"/>
      <c r="D34" s="140" t="s">
        <v>152</v>
      </c>
      <c r="E34" s="136">
        <f>E22</f>
        <v>7242.54</v>
      </c>
    </row>
    <row r="35" ht="15.75" customHeight="1">
      <c r="B35" s="103"/>
      <c r="C35" s="27"/>
      <c r="D35" s="140" t="s">
        <v>158</v>
      </c>
      <c r="E35" s="136">
        <f>E31</f>
        <v>1570</v>
      </c>
    </row>
    <row r="36" ht="15.75" customHeight="1">
      <c r="B36" s="103"/>
      <c r="E36" s="104"/>
    </row>
    <row r="37" ht="15.75" customHeight="1">
      <c r="B37" s="103"/>
      <c r="E37" s="104"/>
    </row>
    <row r="38" ht="15.75" customHeight="1">
      <c r="B38" s="141" t="s">
        <v>165</v>
      </c>
      <c r="C38" s="116"/>
      <c r="D38" s="116"/>
      <c r="E38" s="117"/>
    </row>
    <row r="39" ht="15.75" customHeight="1">
      <c r="B39" s="103"/>
      <c r="E39" s="104"/>
    </row>
    <row r="40" ht="15.75" customHeight="1">
      <c r="B40" s="142" t="s">
        <v>137</v>
      </c>
      <c r="C40" s="142" t="s">
        <v>138</v>
      </c>
      <c r="D40" s="142" t="s">
        <v>139</v>
      </c>
      <c r="E40" s="143" t="s">
        <v>140</v>
      </c>
      <c r="F40" s="129"/>
    </row>
    <row r="41" ht="15.75" customHeight="1">
      <c r="B41" s="144">
        <v>2.0</v>
      </c>
      <c r="C41" s="122" t="s">
        <v>142</v>
      </c>
      <c r="D41" s="123" t="s">
        <v>166</v>
      </c>
      <c r="E41" s="123">
        <v>1102.5</v>
      </c>
    </row>
    <row r="42" ht="15.75" customHeight="1">
      <c r="B42" s="125"/>
      <c r="C42" s="122" t="s">
        <v>142</v>
      </c>
      <c r="D42" s="123" t="s">
        <v>167</v>
      </c>
      <c r="E42" s="124">
        <v>740.4</v>
      </c>
    </row>
    <row r="43" ht="15.75" customHeight="1">
      <c r="B43" s="125"/>
      <c r="C43" s="122" t="s">
        <v>142</v>
      </c>
      <c r="D43" s="123" t="s">
        <v>168</v>
      </c>
      <c r="E43" s="124">
        <v>397.2</v>
      </c>
    </row>
    <row r="44" ht="15.75" customHeight="1">
      <c r="B44" s="125"/>
      <c r="C44" s="122" t="s">
        <v>142</v>
      </c>
      <c r="D44" s="123" t="s">
        <v>169</v>
      </c>
      <c r="E44" s="124">
        <v>417.3</v>
      </c>
    </row>
    <row r="45" ht="15.75" customHeight="1">
      <c r="B45" s="27"/>
      <c r="C45" s="122" t="s">
        <v>142</v>
      </c>
      <c r="D45" s="123" t="s">
        <v>170</v>
      </c>
      <c r="E45" s="124">
        <v>1278.4</v>
      </c>
    </row>
    <row r="46" ht="15.75" customHeight="1">
      <c r="B46" s="103"/>
      <c r="D46" s="126" t="s">
        <v>171</v>
      </c>
      <c r="E46" s="136">
        <f>SUM(E41:E45)</f>
        <v>3935.8</v>
      </c>
      <c r="F46" s="128"/>
    </row>
    <row r="47" ht="15.75" customHeight="1">
      <c r="B47" s="103"/>
      <c r="E47" s="104"/>
    </row>
    <row r="48" ht="15.75" customHeight="1">
      <c r="B48" s="142" t="s">
        <v>137</v>
      </c>
      <c r="C48" s="142" t="s">
        <v>138</v>
      </c>
      <c r="D48" s="142" t="s">
        <v>139</v>
      </c>
      <c r="E48" s="143" t="s">
        <v>140</v>
      </c>
      <c r="F48" s="129" t="s">
        <v>151</v>
      </c>
    </row>
    <row r="49" ht="15.75" customHeight="1">
      <c r="B49" s="144">
        <v>2.0</v>
      </c>
      <c r="C49" s="130" t="s">
        <v>152</v>
      </c>
      <c r="D49" s="131" t="s">
        <v>172</v>
      </c>
      <c r="E49" s="145">
        <v>250.0</v>
      </c>
    </row>
    <row r="50" ht="15.75" customHeight="1">
      <c r="B50" s="125"/>
      <c r="C50" s="125"/>
      <c r="D50" s="131" t="s">
        <v>173</v>
      </c>
      <c r="E50" s="132">
        <v>30.0</v>
      </c>
    </row>
    <row r="51" ht="15.75" customHeight="1">
      <c r="B51" s="125"/>
      <c r="C51" s="125"/>
      <c r="D51" s="131" t="s">
        <v>174</v>
      </c>
      <c r="E51" s="132">
        <v>1000.0</v>
      </c>
    </row>
    <row r="52" ht="15.75" customHeight="1">
      <c r="B52" s="125"/>
      <c r="C52" s="125"/>
      <c r="D52" s="131"/>
      <c r="E52" s="146"/>
    </row>
    <row r="53" ht="15.75" customHeight="1">
      <c r="B53" s="125"/>
      <c r="C53" s="125"/>
      <c r="D53" s="147"/>
      <c r="E53" s="146"/>
    </row>
    <row r="54" ht="15.75" customHeight="1">
      <c r="B54" s="27"/>
      <c r="C54" s="27"/>
      <c r="D54" s="148"/>
      <c r="E54" s="139"/>
    </row>
    <row r="55" ht="15.75" customHeight="1">
      <c r="B55" s="103"/>
      <c r="D55" s="126" t="s">
        <v>175</v>
      </c>
      <c r="E55" s="136">
        <f>SUM(E49:E54)</f>
        <v>1280</v>
      </c>
      <c r="F55" s="137"/>
    </row>
    <row r="56" ht="15.75" customHeight="1">
      <c r="B56" s="103"/>
      <c r="E56" s="104"/>
    </row>
    <row r="57" ht="15.75" customHeight="1">
      <c r="B57" s="142" t="s">
        <v>137</v>
      </c>
      <c r="C57" s="142" t="s">
        <v>138</v>
      </c>
      <c r="D57" s="142" t="s">
        <v>139</v>
      </c>
      <c r="E57" s="143" t="s">
        <v>140</v>
      </c>
      <c r="F57" s="129" t="s">
        <v>151</v>
      </c>
    </row>
    <row r="58" ht="15.75" customHeight="1">
      <c r="B58" s="144">
        <v>2.0</v>
      </c>
      <c r="C58" s="130" t="s">
        <v>158</v>
      </c>
      <c r="D58" s="133" t="s">
        <v>176</v>
      </c>
      <c r="E58" s="132">
        <v>60.0</v>
      </c>
    </row>
    <row r="59" ht="15.75" customHeight="1">
      <c r="B59" s="125"/>
      <c r="C59" s="125"/>
      <c r="D59" s="133" t="s">
        <v>177</v>
      </c>
      <c r="E59" s="132">
        <v>30.0</v>
      </c>
    </row>
    <row r="60" ht="15.75" customHeight="1">
      <c r="B60" s="125"/>
      <c r="C60" s="125"/>
      <c r="D60" s="149" t="s">
        <v>100</v>
      </c>
      <c r="E60" s="150">
        <v>1200.0</v>
      </c>
    </row>
    <row r="61" ht="15.75" customHeight="1">
      <c r="B61" s="125"/>
      <c r="C61" s="125"/>
      <c r="D61" s="151" t="s">
        <v>159</v>
      </c>
      <c r="E61" s="152">
        <v>125.0</v>
      </c>
    </row>
    <row r="62" ht="15.75" customHeight="1">
      <c r="B62" s="125"/>
      <c r="C62" s="125"/>
      <c r="D62" s="151" t="s">
        <v>160</v>
      </c>
      <c r="E62" s="152">
        <v>150.0</v>
      </c>
    </row>
    <row r="63" ht="15.75" customHeight="1">
      <c r="B63" s="27"/>
      <c r="C63" s="27"/>
      <c r="D63" s="151" t="s">
        <v>161</v>
      </c>
      <c r="E63" s="152">
        <v>95.0</v>
      </c>
    </row>
    <row r="64" ht="15.75" customHeight="1">
      <c r="B64" s="103"/>
      <c r="D64" s="126" t="s">
        <v>178</v>
      </c>
      <c r="E64" s="136">
        <f>SUM(E58:E63)</f>
        <v>1660</v>
      </c>
      <c r="F64" s="137"/>
    </row>
    <row r="65" ht="15.75" customHeight="1">
      <c r="B65" s="103"/>
      <c r="E65" s="104"/>
    </row>
    <row r="66" ht="14.25" customHeight="1">
      <c r="B66" s="103"/>
      <c r="C66" s="144" t="s">
        <v>179</v>
      </c>
      <c r="D66" s="153" t="s">
        <v>164</v>
      </c>
      <c r="E66" s="136">
        <f>E46</f>
        <v>3935.8</v>
      </c>
    </row>
    <row r="67" ht="15.75" customHeight="1">
      <c r="B67" s="103"/>
      <c r="C67" s="125"/>
      <c r="D67" s="153" t="s">
        <v>152</v>
      </c>
      <c r="E67" s="136">
        <f>E55</f>
        <v>1280</v>
      </c>
    </row>
    <row r="68" ht="15.75" customHeight="1">
      <c r="B68" s="103"/>
      <c r="C68" s="27"/>
      <c r="D68" s="153" t="s">
        <v>158</v>
      </c>
      <c r="E68" s="136">
        <f>E64</f>
        <v>1660</v>
      </c>
    </row>
    <row r="69" ht="15.75" customHeight="1">
      <c r="B69" s="103"/>
      <c r="E69" s="104"/>
    </row>
    <row r="70" ht="15.75" customHeight="1">
      <c r="B70" s="154" t="s">
        <v>180</v>
      </c>
      <c r="C70" s="116"/>
      <c r="D70" s="116"/>
      <c r="E70" s="117"/>
    </row>
    <row r="71" ht="15.75" customHeight="1">
      <c r="B71" s="103"/>
      <c r="E71" s="104"/>
    </row>
    <row r="72" ht="15.75" customHeight="1">
      <c r="B72" s="155" t="s">
        <v>137</v>
      </c>
      <c r="C72" s="155" t="s">
        <v>138</v>
      </c>
      <c r="D72" s="155" t="s">
        <v>139</v>
      </c>
      <c r="E72" s="156" t="s">
        <v>140</v>
      </c>
    </row>
    <row r="73" ht="15.75" customHeight="1">
      <c r="B73" s="157">
        <v>3.0</v>
      </c>
      <c r="C73" s="122" t="s">
        <v>142</v>
      </c>
      <c r="D73" s="123" t="s">
        <v>181</v>
      </c>
      <c r="E73" s="132">
        <v>1470.0</v>
      </c>
    </row>
    <row r="74" ht="15.75" customHeight="1">
      <c r="B74" s="125"/>
      <c r="C74" s="122" t="s">
        <v>142</v>
      </c>
      <c r="D74" s="123" t="s">
        <v>182</v>
      </c>
      <c r="E74" s="132">
        <v>925.5</v>
      </c>
    </row>
    <row r="75" ht="15.75" customHeight="1">
      <c r="B75" s="125"/>
      <c r="C75" s="122" t="s">
        <v>142</v>
      </c>
      <c r="D75" s="123" t="s">
        <v>183</v>
      </c>
      <c r="E75" s="132">
        <v>463.4</v>
      </c>
    </row>
    <row r="76" ht="15.75" customHeight="1">
      <c r="B76" s="125"/>
      <c r="C76" s="122" t="s">
        <v>142</v>
      </c>
      <c r="D76" s="123" t="s">
        <v>184</v>
      </c>
      <c r="E76" s="132">
        <v>513.6</v>
      </c>
    </row>
    <row r="77" ht="15.75" customHeight="1">
      <c r="B77" s="27"/>
      <c r="C77" s="122" t="s">
        <v>142</v>
      </c>
      <c r="D77" s="123" t="s">
        <v>185</v>
      </c>
      <c r="E77" s="132">
        <v>1428.8</v>
      </c>
    </row>
    <row r="78" ht="15.75" customHeight="1">
      <c r="B78" s="103"/>
      <c r="D78" s="126" t="s">
        <v>186</v>
      </c>
      <c r="E78" s="136">
        <f>SUM(E73:E77)</f>
        <v>4801.3</v>
      </c>
      <c r="F78" s="128"/>
    </row>
    <row r="79" ht="15.75" customHeight="1">
      <c r="B79" s="103"/>
      <c r="E79" s="104"/>
    </row>
    <row r="80" ht="15.75" customHeight="1">
      <c r="B80" s="155" t="s">
        <v>137</v>
      </c>
      <c r="C80" s="155" t="s">
        <v>138</v>
      </c>
      <c r="D80" s="155" t="s">
        <v>139</v>
      </c>
      <c r="E80" s="156" t="s">
        <v>140</v>
      </c>
      <c r="F80" s="129" t="s">
        <v>151</v>
      </c>
    </row>
    <row r="81" ht="15.75" customHeight="1">
      <c r="B81" s="157">
        <v>3.0</v>
      </c>
      <c r="C81" s="130" t="s">
        <v>152</v>
      </c>
      <c r="D81" s="131" t="s">
        <v>172</v>
      </c>
      <c r="E81" s="132">
        <v>340.0</v>
      </c>
    </row>
    <row r="82" ht="15.75" customHeight="1">
      <c r="B82" s="125"/>
      <c r="C82" s="125"/>
      <c r="D82" s="133" t="s">
        <v>187</v>
      </c>
      <c r="E82" s="132">
        <v>1000.0</v>
      </c>
    </row>
    <row r="83" ht="15.75" customHeight="1">
      <c r="B83" s="125"/>
      <c r="C83" s="125"/>
      <c r="D83" s="133" t="s">
        <v>188</v>
      </c>
      <c r="E83" s="132">
        <v>284.72</v>
      </c>
      <c r="F83" s="110">
        <f>E83/E66</f>
        <v>0.07234107424</v>
      </c>
    </row>
    <row r="84" ht="15.75" customHeight="1">
      <c r="B84" s="125"/>
      <c r="C84" s="125"/>
      <c r="D84" s="158"/>
      <c r="E84" s="146"/>
    </row>
    <row r="85" ht="15.75" customHeight="1">
      <c r="B85" s="27"/>
      <c r="C85" s="27"/>
      <c r="D85" s="148"/>
      <c r="E85" s="139"/>
    </row>
    <row r="86" ht="15.75" customHeight="1">
      <c r="B86" s="103"/>
      <c r="D86" s="126" t="s">
        <v>189</v>
      </c>
      <c r="E86" s="136">
        <f>SUM(E81:E85)</f>
        <v>1624.72</v>
      </c>
      <c r="F86" s="137"/>
    </row>
    <row r="87" ht="15.75" customHeight="1">
      <c r="B87" s="103"/>
      <c r="E87" s="104"/>
    </row>
    <row r="88" ht="15.75" customHeight="1">
      <c r="B88" s="155" t="s">
        <v>137</v>
      </c>
      <c r="C88" s="155" t="s">
        <v>138</v>
      </c>
      <c r="D88" s="155" t="s">
        <v>139</v>
      </c>
      <c r="E88" s="156" t="s">
        <v>140</v>
      </c>
      <c r="F88" s="129" t="s">
        <v>151</v>
      </c>
    </row>
    <row r="89" ht="15.75" customHeight="1">
      <c r="B89" s="157">
        <v>3.0</v>
      </c>
      <c r="C89" s="130" t="s">
        <v>158</v>
      </c>
      <c r="D89" s="133" t="s">
        <v>176</v>
      </c>
      <c r="E89" s="132">
        <v>60.0</v>
      </c>
    </row>
    <row r="90" ht="15.75" customHeight="1">
      <c r="B90" s="125"/>
      <c r="C90" s="125"/>
      <c r="D90" s="133" t="s">
        <v>177</v>
      </c>
      <c r="E90" s="132">
        <v>30.0</v>
      </c>
    </row>
    <row r="91" ht="15.75" customHeight="1">
      <c r="B91" s="125"/>
      <c r="C91" s="125"/>
      <c r="D91" s="149" t="s">
        <v>100</v>
      </c>
      <c r="E91" s="150">
        <v>1200.0</v>
      </c>
    </row>
    <row r="92" ht="15.75" customHeight="1">
      <c r="B92" s="125"/>
      <c r="C92" s="125"/>
      <c r="D92" s="151" t="s">
        <v>159</v>
      </c>
      <c r="E92" s="152">
        <v>125.0</v>
      </c>
    </row>
    <row r="93" ht="15.75" customHeight="1">
      <c r="B93" s="125"/>
      <c r="C93" s="125"/>
      <c r="D93" s="151" t="s">
        <v>160</v>
      </c>
      <c r="E93" s="152">
        <v>150.0</v>
      </c>
    </row>
    <row r="94" ht="15.75" customHeight="1">
      <c r="B94" s="27"/>
      <c r="C94" s="27"/>
      <c r="D94" s="159" t="s">
        <v>161</v>
      </c>
      <c r="E94" s="152">
        <v>95.0</v>
      </c>
    </row>
    <row r="95" ht="15.75" customHeight="1">
      <c r="B95" s="103"/>
      <c r="D95" s="126" t="s">
        <v>190</v>
      </c>
      <c r="E95" s="136">
        <f>SUM(E89:E94)</f>
        <v>1660</v>
      </c>
      <c r="F95" s="137"/>
    </row>
    <row r="96" ht="15.75" customHeight="1">
      <c r="B96" s="103"/>
      <c r="E96" s="104"/>
    </row>
    <row r="97" ht="15.0" customHeight="1">
      <c r="B97" s="103"/>
      <c r="C97" s="157" t="s">
        <v>191</v>
      </c>
      <c r="D97" s="160" t="s">
        <v>164</v>
      </c>
      <c r="E97" s="136">
        <f>E78</f>
        <v>4801.3</v>
      </c>
    </row>
    <row r="98" ht="15.75" customHeight="1">
      <c r="B98" s="103"/>
      <c r="C98" s="125"/>
      <c r="D98" s="160" t="s">
        <v>152</v>
      </c>
      <c r="E98" s="136">
        <f>E86</f>
        <v>1624.72</v>
      </c>
    </row>
    <row r="99" ht="15.75" customHeight="1">
      <c r="B99" s="103"/>
      <c r="C99" s="27"/>
      <c r="D99" s="160" t="s">
        <v>158</v>
      </c>
      <c r="E99" s="136">
        <f>E95</f>
        <v>1660</v>
      </c>
    </row>
    <row r="100" ht="15.75" customHeight="1">
      <c r="B100" s="103"/>
      <c r="E100" s="104"/>
    </row>
    <row r="101" ht="15.75" customHeight="1">
      <c r="B101" s="161" t="s">
        <v>192</v>
      </c>
      <c r="C101" s="116"/>
      <c r="D101" s="116"/>
      <c r="E101" s="117"/>
    </row>
    <row r="102" ht="15.75" customHeight="1">
      <c r="B102" s="103"/>
      <c r="C102" s="162"/>
      <c r="D102" s="162"/>
      <c r="E102" s="104"/>
    </row>
    <row r="103" ht="15.75" customHeight="1">
      <c r="B103" s="163" t="s">
        <v>137</v>
      </c>
      <c r="C103" s="163" t="s">
        <v>138</v>
      </c>
      <c r="D103" s="163" t="s">
        <v>139</v>
      </c>
      <c r="E103" s="164" t="s">
        <v>140</v>
      </c>
    </row>
    <row r="104" ht="15.75" customHeight="1">
      <c r="B104" s="165">
        <v>4.0</v>
      </c>
      <c r="C104" s="122" t="s">
        <v>142</v>
      </c>
      <c r="D104" s="123" t="s">
        <v>193</v>
      </c>
      <c r="E104" s="132">
        <v>1837.5</v>
      </c>
    </row>
    <row r="105" ht="15.75" customHeight="1">
      <c r="B105" s="125"/>
      <c r="C105" s="122" t="s">
        <v>142</v>
      </c>
      <c r="D105" s="123" t="s">
        <v>194</v>
      </c>
      <c r="E105" s="132">
        <v>1234.0</v>
      </c>
    </row>
    <row r="106" ht="15.75" customHeight="1">
      <c r="B106" s="125"/>
      <c r="C106" s="122" t="s">
        <v>142</v>
      </c>
      <c r="D106" s="123" t="s">
        <v>195</v>
      </c>
      <c r="E106" s="132">
        <v>529.6</v>
      </c>
    </row>
    <row r="107" ht="15.75" customHeight="1">
      <c r="B107" s="125"/>
      <c r="C107" s="122" t="s">
        <v>142</v>
      </c>
      <c r="D107" s="123" t="s">
        <v>196</v>
      </c>
      <c r="E107" s="132">
        <v>577.8</v>
      </c>
    </row>
    <row r="108" ht="15.75" customHeight="1">
      <c r="B108" s="27"/>
      <c r="C108" s="122" t="s">
        <v>142</v>
      </c>
      <c r="D108" s="123" t="s">
        <v>197</v>
      </c>
      <c r="E108" s="132">
        <v>1504.0</v>
      </c>
    </row>
    <row r="109" ht="15.75" customHeight="1">
      <c r="B109" s="103"/>
      <c r="D109" s="126" t="s">
        <v>198</v>
      </c>
      <c r="E109" s="136">
        <f>SUM(E104:E108)</f>
        <v>5682.9</v>
      </c>
      <c r="F109" s="128"/>
    </row>
    <row r="110" ht="15.75" customHeight="1">
      <c r="B110" s="103"/>
      <c r="E110" s="104"/>
    </row>
    <row r="111" ht="15.75" customHeight="1">
      <c r="B111" s="163" t="s">
        <v>137</v>
      </c>
      <c r="C111" s="163" t="s">
        <v>138</v>
      </c>
      <c r="D111" s="163" t="s">
        <v>139</v>
      </c>
      <c r="E111" s="164" t="s">
        <v>140</v>
      </c>
      <c r="F111" s="129" t="s">
        <v>151</v>
      </c>
    </row>
    <row r="112" ht="15.75" customHeight="1">
      <c r="B112" s="165">
        <v>4.0</v>
      </c>
      <c r="C112" s="130" t="s">
        <v>152</v>
      </c>
      <c r="D112" s="133" t="s">
        <v>199</v>
      </c>
      <c r="E112" s="132">
        <v>380.0</v>
      </c>
    </row>
    <row r="113" ht="15.75" customHeight="1">
      <c r="B113" s="125"/>
      <c r="C113" s="125"/>
      <c r="D113" s="133" t="s">
        <v>187</v>
      </c>
      <c r="E113" s="132">
        <v>1000.0</v>
      </c>
    </row>
    <row r="114" ht="15.75" customHeight="1">
      <c r="B114" s="125"/>
      <c r="C114" s="125"/>
      <c r="D114" s="133" t="s">
        <v>188</v>
      </c>
      <c r="E114" s="132">
        <v>336.99</v>
      </c>
      <c r="F114" s="110">
        <f>E114/E97</f>
        <v>0.07018724096</v>
      </c>
    </row>
    <row r="115" ht="15.75" customHeight="1">
      <c r="B115" s="125"/>
      <c r="C115" s="125"/>
      <c r="D115" s="158"/>
      <c r="E115" s="146"/>
    </row>
    <row r="116" ht="15.75" customHeight="1">
      <c r="B116" s="27"/>
      <c r="C116" s="27"/>
      <c r="D116" s="148"/>
      <c r="E116" s="139"/>
    </row>
    <row r="117" ht="15.75" customHeight="1">
      <c r="B117" s="103"/>
      <c r="D117" s="126" t="s">
        <v>200</v>
      </c>
      <c r="E117" s="136">
        <f>SUM(E112:E116)</f>
        <v>1716.99</v>
      </c>
      <c r="F117" s="137"/>
    </row>
    <row r="118" ht="15.75" customHeight="1">
      <c r="B118" s="103"/>
      <c r="E118" s="104"/>
    </row>
    <row r="119" ht="15.75" customHeight="1">
      <c r="B119" s="163" t="s">
        <v>137</v>
      </c>
      <c r="C119" s="163" t="s">
        <v>138</v>
      </c>
      <c r="D119" s="163" t="s">
        <v>139</v>
      </c>
      <c r="E119" s="164" t="s">
        <v>140</v>
      </c>
      <c r="F119" s="129" t="s">
        <v>151</v>
      </c>
    </row>
    <row r="120" ht="15.75" customHeight="1">
      <c r="B120" s="165">
        <v>4.0</v>
      </c>
      <c r="C120" s="130" t="s">
        <v>158</v>
      </c>
      <c r="D120" s="133" t="s">
        <v>176</v>
      </c>
      <c r="E120" s="132">
        <v>60.0</v>
      </c>
    </row>
    <row r="121" ht="15.75" customHeight="1">
      <c r="B121" s="125"/>
      <c r="C121" s="125"/>
      <c r="D121" s="133" t="s">
        <v>177</v>
      </c>
      <c r="E121" s="132">
        <v>30.0</v>
      </c>
    </row>
    <row r="122" ht="15.75" customHeight="1">
      <c r="B122" s="125"/>
      <c r="C122" s="125"/>
      <c r="D122" s="149" t="s">
        <v>100</v>
      </c>
      <c r="E122" s="150">
        <v>1200.0</v>
      </c>
    </row>
    <row r="123" ht="15.75" customHeight="1">
      <c r="B123" s="125"/>
      <c r="C123" s="125"/>
      <c r="D123" s="151" t="s">
        <v>159</v>
      </c>
      <c r="E123" s="152">
        <v>125.0</v>
      </c>
    </row>
    <row r="124" ht="15.75" customHeight="1">
      <c r="B124" s="125"/>
      <c r="C124" s="125"/>
      <c r="D124" s="151" t="s">
        <v>160</v>
      </c>
      <c r="E124" s="152">
        <v>150.0</v>
      </c>
    </row>
    <row r="125" ht="15.75" customHeight="1">
      <c r="B125" s="27"/>
      <c r="C125" s="27"/>
      <c r="D125" s="151" t="s">
        <v>161</v>
      </c>
      <c r="E125" s="152">
        <v>95.0</v>
      </c>
    </row>
    <row r="126" ht="15.75" customHeight="1">
      <c r="B126" s="103"/>
      <c r="D126" s="126" t="s">
        <v>201</v>
      </c>
      <c r="E126" s="136">
        <f>SUM(E120:E125)</f>
        <v>1660</v>
      </c>
      <c r="F126" s="137"/>
    </row>
    <row r="127" ht="15.75" customHeight="1">
      <c r="B127" s="103"/>
      <c r="E127" s="104"/>
    </row>
    <row r="128" ht="13.5" customHeight="1">
      <c r="B128" s="103"/>
      <c r="C128" s="165" t="s">
        <v>202</v>
      </c>
      <c r="D128" s="166" t="s">
        <v>164</v>
      </c>
      <c r="E128" s="136">
        <f>E109</f>
        <v>5682.9</v>
      </c>
    </row>
    <row r="129" ht="15.75" customHeight="1">
      <c r="B129" s="103"/>
      <c r="C129" s="125"/>
      <c r="D129" s="166" t="s">
        <v>152</v>
      </c>
      <c r="E129" s="136">
        <f>E117</f>
        <v>1716.99</v>
      </c>
    </row>
    <row r="130" ht="15.75" customHeight="1">
      <c r="B130" s="103"/>
      <c r="C130" s="27"/>
      <c r="D130" s="166" t="s">
        <v>158</v>
      </c>
      <c r="E130" s="136">
        <f>E126</f>
        <v>1660</v>
      </c>
    </row>
    <row r="131" ht="15.75" customHeight="1">
      <c r="B131" s="103"/>
      <c r="E131" s="104"/>
    </row>
    <row r="132" ht="15.75" customHeight="1">
      <c r="B132" s="167" t="s">
        <v>203</v>
      </c>
      <c r="C132" s="116"/>
      <c r="D132" s="116"/>
      <c r="E132" s="117"/>
    </row>
    <row r="133" ht="15.75" customHeight="1">
      <c r="B133" s="103"/>
      <c r="C133" s="162"/>
      <c r="D133" s="162"/>
      <c r="E133" s="104"/>
    </row>
    <row r="134" ht="15.75" customHeight="1">
      <c r="B134" s="168" t="s">
        <v>137</v>
      </c>
      <c r="C134" s="168" t="s">
        <v>138</v>
      </c>
      <c r="D134" s="168" t="s">
        <v>139</v>
      </c>
      <c r="E134" s="169" t="s">
        <v>140</v>
      </c>
    </row>
    <row r="135" ht="15.75" customHeight="1">
      <c r="B135" s="170">
        <v>5.0</v>
      </c>
      <c r="C135" s="122" t="s">
        <v>142</v>
      </c>
      <c r="D135" s="123" t="s">
        <v>204</v>
      </c>
      <c r="E135" s="132">
        <v>2205.0</v>
      </c>
    </row>
    <row r="136" ht="15.75" customHeight="1">
      <c r="B136" s="125"/>
      <c r="C136" s="122" t="s">
        <v>142</v>
      </c>
      <c r="D136" s="123" t="s">
        <v>205</v>
      </c>
      <c r="E136" s="132">
        <v>1542.5</v>
      </c>
    </row>
    <row r="137" ht="15.75" customHeight="1">
      <c r="B137" s="125"/>
      <c r="C137" s="122" t="s">
        <v>142</v>
      </c>
      <c r="D137" s="123" t="s">
        <v>206</v>
      </c>
      <c r="E137" s="132">
        <v>595.8</v>
      </c>
    </row>
    <row r="138" ht="15.75" customHeight="1">
      <c r="B138" s="125"/>
      <c r="C138" s="122" t="s">
        <v>142</v>
      </c>
      <c r="D138" s="123" t="s">
        <v>207</v>
      </c>
      <c r="E138" s="132">
        <v>642.0</v>
      </c>
    </row>
    <row r="139" ht="15.75" customHeight="1">
      <c r="B139" s="27"/>
      <c r="C139" s="122" t="s">
        <v>142</v>
      </c>
      <c r="D139" s="123" t="s">
        <v>208</v>
      </c>
      <c r="E139" s="132">
        <v>1880.0</v>
      </c>
    </row>
    <row r="140" ht="15.75" customHeight="1">
      <c r="B140" s="103"/>
      <c r="D140" s="126" t="s">
        <v>209</v>
      </c>
      <c r="E140" s="136">
        <f>SUM(E135:E139)</f>
        <v>6865.3</v>
      </c>
      <c r="F140" s="128"/>
    </row>
    <row r="141" ht="15.75" customHeight="1">
      <c r="B141" s="103"/>
      <c r="E141" s="104"/>
    </row>
    <row r="142" ht="15.75" customHeight="1">
      <c r="B142" s="168" t="s">
        <v>137</v>
      </c>
      <c r="C142" s="168" t="s">
        <v>138</v>
      </c>
      <c r="D142" s="168" t="s">
        <v>139</v>
      </c>
      <c r="E142" s="169" t="s">
        <v>140</v>
      </c>
      <c r="F142" s="129" t="s">
        <v>151</v>
      </c>
    </row>
    <row r="143" ht="15.75" customHeight="1">
      <c r="B143" s="170">
        <v>5.0</v>
      </c>
      <c r="C143" s="130" t="s">
        <v>152</v>
      </c>
      <c r="D143" s="131" t="s">
        <v>210</v>
      </c>
      <c r="E143" s="132">
        <v>400.0</v>
      </c>
    </row>
    <row r="144" ht="15.75" customHeight="1">
      <c r="B144" s="125"/>
      <c r="C144" s="125"/>
      <c r="D144" s="133" t="s">
        <v>187</v>
      </c>
      <c r="E144" s="132">
        <v>1000.0</v>
      </c>
    </row>
    <row r="145" ht="15.75" customHeight="1">
      <c r="B145" s="125"/>
      <c r="C145" s="125"/>
      <c r="D145" s="133" t="s">
        <v>188</v>
      </c>
      <c r="E145" s="132">
        <v>407.11</v>
      </c>
      <c r="F145" s="110">
        <f>E145/E128</f>
        <v>0.07163772018</v>
      </c>
    </row>
    <row r="146" ht="15.75" customHeight="1">
      <c r="B146" s="125"/>
      <c r="C146" s="125"/>
      <c r="D146" s="158"/>
      <c r="E146" s="146"/>
    </row>
    <row r="147" ht="15.75" customHeight="1">
      <c r="B147" s="27"/>
      <c r="C147" s="27"/>
      <c r="D147" s="148"/>
      <c r="E147" s="139"/>
    </row>
    <row r="148" ht="15.75" customHeight="1">
      <c r="B148" s="103"/>
      <c r="D148" s="126" t="s">
        <v>211</v>
      </c>
      <c r="E148" s="136">
        <f>SUM(E143:E147)</f>
        <v>1807.11</v>
      </c>
      <c r="F148" s="171" t="s">
        <v>5</v>
      </c>
    </row>
    <row r="149" ht="15.75" customHeight="1">
      <c r="B149" s="103"/>
      <c r="E149" s="104"/>
    </row>
    <row r="150" ht="15.75" customHeight="1">
      <c r="B150" s="168" t="s">
        <v>137</v>
      </c>
      <c r="C150" s="168" t="s">
        <v>138</v>
      </c>
      <c r="D150" s="168" t="s">
        <v>139</v>
      </c>
      <c r="E150" s="169" t="s">
        <v>140</v>
      </c>
      <c r="F150" s="129" t="s">
        <v>151</v>
      </c>
    </row>
    <row r="151" ht="15.75" customHeight="1">
      <c r="B151" s="170">
        <v>5.0</v>
      </c>
      <c r="C151" s="130" t="s">
        <v>158</v>
      </c>
      <c r="D151" s="133" t="s">
        <v>176</v>
      </c>
      <c r="E151" s="132">
        <v>60.0</v>
      </c>
    </row>
    <row r="152" ht="15.75" customHeight="1">
      <c r="B152" s="125"/>
      <c r="C152" s="125"/>
      <c r="D152" s="133" t="s">
        <v>177</v>
      </c>
      <c r="E152" s="132">
        <v>30.0</v>
      </c>
    </row>
    <row r="153" ht="15.75" customHeight="1">
      <c r="B153" s="125"/>
      <c r="C153" s="125"/>
      <c r="D153" s="149" t="s">
        <v>100</v>
      </c>
      <c r="E153" s="150">
        <v>1200.0</v>
      </c>
    </row>
    <row r="154" ht="15.75" customHeight="1">
      <c r="B154" s="125"/>
      <c r="C154" s="125"/>
      <c r="D154" s="151" t="s">
        <v>159</v>
      </c>
      <c r="E154" s="152">
        <v>125.0</v>
      </c>
    </row>
    <row r="155" ht="15.75" customHeight="1">
      <c r="B155" s="125"/>
      <c r="C155" s="125"/>
      <c r="D155" s="151" t="s">
        <v>160</v>
      </c>
      <c r="E155" s="152">
        <v>150.0</v>
      </c>
    </row>
    <row r="156" ht="15.75" customHeight="1">
      <c r="B156" s="125"/>
      <c r="C156" s="125"/>
      <c r="D156" s="159" t="s">
        <v>161</v>
      </c>
      <c r="E156" s="152">
        <v>95.0</v>
      </c>
    </row>
    <row r="157" ht="15.75" customHeight="1">
      <c r="B157" s="27"/>
      <c r="C157" s="27"/>
      <c r="D157" s="172" t="s">
        <v>212</v>
      </c>
      <c r="E157" s="173">
        <v>1500.0</v>
      </c>
    </row>
    <row r="158" ht="15.75" customHeight="1">
      <c r="B158" s="103"/>
      <c r="D158" s="126" t="s">
        <v>213</v>
      </c>
      <c r="E158" s="136">
        <f>SUM(E151:E157)</f>
        <v>3160</v>
      </c>
      <c r="F158" s="137"/>
    </row>
    <row r="159" ht="15.75" customHeight="1">
      <c r="B159" s="103"/>
      <c r="E159" s="104"/>
    </row>
    <row r="160" ht="13.5" customHeight="1">
      <c r="B160" s="103"/>
      <c r="C160" s="170" t="s">
        <v>214</v>
      </c>
      <c r="D160" s="174" t="s">
        <v>164</v>
      </c>
      <c r="E160" s="136">
        <f>E140</f>
        <v>6865.3</v>
      </c>
    </row>
    <row r="161" ht="15.75" customHeight="1">
      <c r="B161" s="103"/>
      <c r="C161" s="125"/>
      <c r="D161" s="174" t="s">
        <v>152</v>
      </c>
      <c r="E161" s="136">
        <f>E148</f>
        <v>1807.11</v>
      </c>
    </row>
    <row r="162" ht="15.75" customHeight="1">
      <c r="B162" s="103"/>
      <c r="C162" s="27"/>
      <c r="D162" s="174" t="s">
        <v>158</v>
      </c>
      <c r="E162" s="136">
        <f>E158</f>
        <v>3160</v>
      </c>
    </row>
    <row r="163" ht="15.75" customHeight="1">
      <c r="B163" s="103"/>
      <c r="E163" s="104"/>
    </row>
    <row r="164" ht="15.75" customHeight="1">
      <c r="B164" s="115" t="s">
        <v>215</v>
      </c>
      <c r="C164" s="116"/>
      <c r="D164" s="116"/>
      <c r="E164" s="117"/>
    </row>
    <row r="165" ht="15.75" customHeight="1">
      <c r="B165" s="103"/>
      <c r="E165" s="104"/>
    </row>
    <row r="166" ht="15.75" customHeight="1">
      <c r="B166" s="119" t="s">
        <v>137</v>
      </c>
      <c r="C166" s="119" t="s">
        <v>138</v>
      </c>
      <c r="D166" s="119" t="s">
        <v>139</v>
      </c>
      <c r="E166" s="120" t="s">
        <v>140</v>
      </c>
    </row>
    <row r="167" ht="15.75" customHeight="1">
      <c r="B167" s="121">
        <v>6.0</v>
      </c>
      <c r="C167" s="122" t="s">
        <v>142</v>
      </c>
      <c r="D167" s="123" t="s">
        <v>216</v>
      </c>
      <c r="E167" s="132">
        <v>2719.5</v>
      </c>
    </row>
    <row r="168" ht="15.75" customHeight="1">
      <c r="B168" s="125"/>
      <c r="C168" s="122" t="s">
        <v>142</v>
      </c>
      <c r="D168" s="123" t="s">
        <v>217</v>
      </c>
      <c r="E168" s="132">
        <v>1974.4</v>
      </c>
    </row>
    <row r="169" ht="15.75" customHeight="1">
      <c r="B169" s="125"/>
      <c r="C169" s="122" t="s">
        <v>142</v>
      </c>
      <c r="D169" s="123" t="s">
        <v>218</v>
      </c>
      <c r="E169" s="132">
        <v>728.2</v>
      </c>
    </row>
    <row r="170" ht="15.75" customHeight="1">
      <c r="B170" s="125"/>
      <c r="C170" s="122" t="s">
        <v>142</v>
      </c>
      <c r="D170" s="123" t="s">
        <v>219</v>
      </c>
      <c r="E170" s="132">
        <v>770.4</v>
      </c>
    </row>
    <row r="171" ht="15.75" customHeight="1">
      <c r="B171" s="27"/>
      <c r="C171" s="122" t="s">
        <v>142</v>
      </c>
      <c r="D171" s="123" t="s">
        <v>220</v>
      </c>
      <c r="E171" s="132">
        <v>2406.4</v>
      </c>
    </row>
    <row r="172" ht="15.75" customHeight="1">
      <c r="B172" s="103"/>
      <c r="D172" s="126" t="s">
        <v>221</v>
      </c>
      <c r="E172" s="136">
        <f>SUM(E167:E171)</f>
        <v>8598.9</v>
      </c>
      <c r="F172" s="128"/>
    </row>
    <row r="173" ht="15.75" customHeight="1">
      <c r="B173" s="103"/>
      <c r="E173" s="104"/>
    </row>
    <row r="174" ht="32.25" customHeight="1">
      <c r="B174" s="119" t="s">
        <v>137</v>
      </c>
      <c r="C174" s="119" t="s">
        <v>138</v>
      </c>
      <c r="D174" s="119" t="s">
        <v>139</v>
      </c>
      <c r="E174" s="120" t="s">
        <v>140</v>
      </c>
      <c r="F174" s="175" t="s">
        <v>5</v>
      </c>
    </row>
    <row r="175" ht="15.75" customHeight="1">
      <c r="B175" s="121">
        <v>6.0</v>
      </c>
      <c r="C175" s="130" t="s">
        <v>152</v>
      </c>
      <c r="D175" s="131" t="s">
        <v>172</v>
      </c>
      <c r="E175" s="132">
        <v>490.0</v>
      </c>
    </row>
    <row r="176" ht="15.75" customHeight="1">
      <c r="B176" s="125"/>
      <c r="C176" s="125"/>
      <c r="D176" s="133" t="s">
        <v>187</v>
      </c>
      <c r="E176" s="132">
        <v>1000.0</v>
      </c>
    </row>
    <row r="177" ht="15.75" customHeight="1">
      <c r="B177" s="125"/>
      <c r="C177" s="125"/>
      <c r="D177" s="133" t="s">
        <v>188</v>
      </c>
      <c r="E177" s="132">
        <v>509.92</v>
      </c>
      <c r="F177" s="110">
        <f>E177/E160</f>
        <v>0.07427497706</v>
      </c>
    </row>
    <row r="178" ht="15.75" customHeight="1">
      <c r="B178" s="125"/>
      <c r="C178" s="125"/>
      <c r="D178" s="158"/>
      <c r="E178" s="146"/>
    </row>
    <row r="179" ht="15.75" customHeight="1">
      <c r="B179" s="27"/>
      <c r="C179" s="27"/>
      <c r="D179" s="148"/>
      <c r="E179" s="139"/>
    </row>
    <row r="180" ht="15.75" customHeight="1">
      <c r="B180" s="103"/>
      <c r="D180" s="126" t="s">
        <v>222</v>
      </c>
      <c r="E180" s="136">
        <f>SUM(E175:E177)</f>
        <v>1999.92</v>
      </c>
      <c r="F180" s="137"/>
    </row>
    <row r="181" ht="15.75" customHeight="1">
      <c r="B181" s="103"/>
      <c r="E181" s="104"/>
    </row>
    <row r="182" ht="31.5" customHeight="1">
      <c r="B182" s="119" t="s">
        <v>137</v>
      </c>
      <c r="C182" s="119" t="s">
        <v>138</v>
      </c>
      <c r="D182" s="119" t="s">
        <v>139</v>
      </c>
      <c r="E182" s="120" t="s">
        <v>140</v>
      </c>
      <c r="F182" s="129" t="s">
        <v>151</v>
      </c>
    </row>
    <row r="183" ht="15.75" customHeight="1">
      <c r="B183" s="121">
        <v>6.0</v>
      </c>
      <c r="C183" s="130" t="s">
        <v>158</v>
      </c>
      <c r="D183" s="133" t="s">
        <v>176</v>
      </c>
      <c r="E183" s="132">
        <v>60.0</v>
      </c>
    </row>
    <row r="184" ht="15.75" customHeight="1">
      <c r="B184" s="125"/>
      <c r="C184" s="125"/>
      <c r="D184" s="133" t="s">
        <v>177</v>
      </c>
      <c r="E184" s="132">
        <v>30.0</v>
      </c>
    </row>
    <row r="185" ht="15.75" customHeight="1">
      <c r="B185" s="125"/>
      <c r="C185" s="125"/>
      <c r="D185" s="149" t="s">
        <v>100</v>
      </c>
      <c r="E185" s="150">
        <v>1200.0</v>
      </c>
    </row>
    <row r="186" ht="15.75" customHeight="1">
      <c r="B186" s="125"/>
      <c r="C186" s="125"/>
      <c r="D186" s="151" t="s">
        <v>159</v>
      </c>
      <c r="E186" s="152">
        <v>125.0</v>
      </c>
    </row>
    <row r="187" ht="15.75" customHeight="1">
      <c r="B187" s="125"/>
      <c r="C187" s="125"/>
      <c r="D187" s="151" t="s">
        <v>160</v>
      </c>
      <c r="E187" s="152">
        <v>150.0</v>
      </c>
    </row>
    <row r="188" ht="15.75" customHeight="1">
      <c r="B188" s="125"/>
      <c r="C188" s="125"/>
      <c r="D188" s="159" t="s">
        <v>161</v>
      </c>
      <c r="E188" s="152">
        <v>95.0</v>
      </c>
    </row>
    <row r="189" ht="15.75" customHeight="1">
      <c r="B189" s="27"/>
      <c r="C189" s="27"/>
      <c r="D189" s="172" t="s">
        <v>223</v>
      </c>
      <c r="E189" s="176">
        <v>1500.0</v>
      </c>
    </row>
    <row r="190" ht="15.75" customHeight="1">
      <c r="B190" s="103"/>
      <c r="D190" s="126" t="s">
        <v>224</v>
      </c>
      <c r="E190" s="136">
        <f>SUM(E183:E189)</f>
        <v>3160</v>
      </c>
      <c r="F190" s="137"/>
    </row>
    <row r="191" ht="15.75" customHeight="1">
      <c r="B191" s="103"/>
      <c r="E191" s="104"/>
    </row>
    <row r="192" ht="13.5" customHeight="1">
      <c r="B192" s="103"/>
      <c r="C192" s="121" t="s">
        <v>225</v>
      </c>
      <c r="D192" s="140" t="s">
        <v>164</v>
      </c>
      <c r="E192" s="136">
        <f>E172</f>
        <v>8598.9</v>
      </c>
      <c r="F192" s="14" t="s">
        <v>5</v>
      </c>
    </row>
    <row r="193" ht="15.75" customHeight="1">
      <c r="B193" s="103"/>
      <c r="C193" s="125"/>
      <c r="D193" s="140" t="s">
        <v>152</v>
      </c>
      <c r="E193" s="136">
        <f>E180</f>
        <v>1999.92</v>
      </c>
    </row>
    <row r="194" ht="15.75" customHeight="1">
      <c r="B194" s="103"/>
      <c r="C194" s="27"/>
      <c r="D194" s="140" t="s">
        <v>158</v>
      </c>
      <c r="E194" s="136">
        <f>E190</f>
        <v>3160</v>
      </c>
    </row>
    <row r="195" ht="15.75" customHeight="1">
      <c r="B195" s="103"/>
      <c r="E195" s="104"/>
    </row>
    <row r="196" ht="15.75" customHeight="1">
      <c r="B196" s="103"/>
      <c r="E196" s="104"/>
    </row>
    <row r="197" ht="15.75" customHeight="1">
      <c r="B197" s="141" t="s">
        <v>226</v>
      </c>
      <c r="C197" s="116"/>
      <c r="D197" s="116"/>
      <c r="E197" s="117"/>
    </row>
    <row r="198" ht="15.75" customHeight="1">
      <c r="B198" s="103"/>
      <c r="C198" s="162"/>
      <c r="D198" s="162"/>
      <c r="E198" s="104"/>
    </row>
    <row r="199" ht="15.75" customHeight="1">
      <c r="B199" s="142" t="s">
        <v>137</v>
      </c>
      <c r="C199" s="142" t="s">
        <v>138</v>
      </c>
      <c r="D199" s="142" t="s">
        <v>139</v>
      </c>
      <c r="E199" s="143" t="s">
        <v>140</v>
      </c>
      <c r="F199" s="129"/>
    </row>
    <row r="200" ht="15.75" customHeight="1">
      <c r="B200" s="144">
        <v>7.0</v>
      </c>
      <c r="C200" s="122" t="s">
        <v>142</v>
      </c>
      <c r="D200" s="123" t="s">
        <v>227</v>
      </c>
      <c r="E200" s="132">
        <v>2940.0</v>
      </c>
    </row>
    <row r="201" ht="15.75" customHeight="1">
      <c r="B201" s="125"/>
      <c r="C201" s="122" t="s">
        <v>142</v>
      </c>
      <c r="D201" s="123" t="s">
        <v>228</v>
      </c>
      <c r="E201" s="132">
        <v>2159.5</v>
      </c>
    </row>
    <row r="202" ht="15.75" customHeight="1">
      <c r="B202" s="125"/>
      <c r="C202" s="122" t="s">
        <v>142</v>
      </c>
      <c r="D202" s="123" t="s">
        <v>229</v>
      </c>
      <c r="E202" s="132">
        <v>827.5</v>
      </c>
    </row>
    <row r="203" ht="15.75" customHeight="1">
      <c r="B203" s="125"/>
      <c r="C203" s="122" t="s">
        <v>142</v>
      </c>
      <c r="D203" s="123" t="s">
        <v>230</v>
      </c>
      <c r="E203" s="132">
        <v>898.8</v>
      </c>
    </row>
    <row r="204" ht="15.75" customHeight="1">
      <c r="B204" s="27"/>
      <c r="C204" s="122" t="s">
        <v>142</v>
      </c>
      <c r="D204" s="123" t="s">
        <v>231</v>
      </c>
      <c r="E204" s="132">
        <v>2707.2</v>
      </c>
    </row>
    <row r="205" ht="15.75" customHeight="1">
      <c r="B205" s="103"/>
      <c r="D205" s="126" t="s">
        <v>232</v>
      </c>
      <c r="E205" s="136">
        <f>SUM(E200:E204)</f>
        <v>9533</v>
      </c>
      <c r="F205" s="128"/>
    </row>
    <row r="206" ht="15.75" customHeight="1">
      <c r="B206" s="103"/>
      <c r="E206" s="104"/>
    </row>
    <row r="207" ht="15.75" customHeight="1">
      <c r="B207" s="142" t="s">
        <v>137</v>
      </c>
      <c r="C207" s="142" t="s">
        <v>138</v>
      </c>
      <c r="D207" s="142" t="s">
        <v>139</v>
      </c>
      <c r="E207" s="143" t="s">
        <v>140</v>
      </c>
      <c r="F207" s="129" t="s">
        <v>151</v>
      </c>
    </row>
    <row r="208" ht="15.75" customHeight="1">
      <c r="B208" s="144">
        <v>7.0</v>
      </c>
      <c r="C208" s="130" t="s">
        <v>152</v>
      </c>
      <c r="D208" s="131" t="s">
        <v>210</v>
      </c>
      <c r="E208" s="132">
        <v>520.0</v>
      </c>
    </row>
    <row r="209" ht="15.75" customHeight="1">
      <c r="B209" s="125"/>
      <c r="C209" s="125"/>
      <c r="D209" s="133" t="s">
        <v>187</v>
      </c>
      <c r="E209" s="132">
        <v>1000.0</v>
      </c>
    </row>
    <row r="210" ht="15.75" customHeight="1">
      <c r="B210" s="125"/>
      <c r="C210" s="125"/>
      <c r="D210" s="133" t="s">
        <v>188</v>
      </c>
      <c r="E210" s="132">
        <v>565.31</v>
      </c>
      <c r="F210" s="110">
        <f>E210/E192</f>
        <v>0.06574212981</v>
      </c>
    </row>
    <row r="211" ht="15.75" customHeight="1">
      <c r="B211" s="125"/>
      <c r="C211" s="125"/>
      <c r="D211" s="158"/>
      <c r="E211" s="146"/>
    </row>
    <row r="212" ht="15.75" customHeight="1">
      <c r="B212" s="27"/>
      <c r="C212" s="27"/>
      <c r="D212" s="148"/>
      <c r="E212" s="139"/>
    </row>
    <row r="213" ht="15.75" customHeight="1">
      <c r="B213" s="103"/>
      <c r="D213" s="126" t="s">
        <v>233</v>
      </c>
      <c r="E213" s="136">
        <f>SUM(E208:E212)</f>
        <v>2085.31</v>
      </c>
      <c r="F213" s="137"/>
    </row>
    <row r="214" ht="15.75" customHeight="1">
      <c r="B214" s="103"/>
      <c r="E214" s="104"/>
    </row>
    <row r="215" ht="15.75" customHeight="1">
      <c r="B215" s="142" t="s">
        <v>137</v>
      </c>
      <c r="C215" s="142" t="s">
        <v>138</v>
      </c>
      <c r="D215" s="142" t="s">
        <v>139</v>
      </c>
      <c r="E215" s="143" t="s">
        <v>140</v>
      </c>
      <c r="F215" s="129" t="s">
        <v>151</v>
      </c>
    </row>
    <row r="216" ht="15.75" customHeight="1">
      <c r="B216" s="144">
        <v>7.0</v>
      </c>
      <c r="C216" s="130" t="s">
        <v>158</v>
      </c>
      <c r="D216" s="133" t="s">
        <v>176</v>
      </c>
      <c r="E216" s="132">
        <v>60.0</v>
      </c>
    </row>
    <row r="217" ht="15.75" customHeight="1">
      <c r="B217" s="125"/>
      <c r="C217" s="125"/>
      <c r="D217" s="133" t="s">
        <v>177</v>
      </c>
      <c r="E217" s="132">
        <v>30.0</v>
      </c>
    </row>
    <row r="218" ht="15.75" customHeight="1">
      <c r="B218" s="125"/>
      <c r="C218" s="125"/>
      <c r="D218" s="149" t="s">
        <v>100</v>
      </c>
      <c r="E218" s="150">
        <v>1200.0</v>
      </c>
    </row>
    <row r="219" ht="15.75" customHeight="1">
      <c r="B219" s="125"/>
      <c r="C219" s="125"/>
      <c r="D219" s="151" t="s">
        <v>159</v>
      </c>
      <c r="E219" s="152">
        <v>125.0</v>
      </c>
    </row>
    <row r="220" ht="15.75" customHeight="1">
      <c r="B220" s="125"/>
      <c r="C220" s="125"/>
      <c r="D220" s="151" t="s">
        <v>160</v>
      </c>
      <c r="E220" s="152">
        <v>150.0</v>
      </c>
    </row>
    <row r="221" ht="15.75" customHeight="1">
      <c r="B221" s="125"/>
      <c r="C221" s="125"/>
      <c r="D221" s="177" t="s">
        <v>161</v>
      </c>
      <c r="E221" s="152">
        <v>95.0</v>
      </c>
    </row>
    <row r="222" ht="15.75" customHeight="1">
      <c r="B222" s="27"/>
      <c r="C222" s="27"/>
      <c r="D222" s="172" t="s">
        <v>223</v>
      </c>
      <c r="E222" s="173">
        <v>1500.0</v>
      </c>
    </row>
    <row r="223" ht="15.75" customHeight="1">
      <c r="B223" s="103"/>
      <c r="D223" s="126" t="s">
        <v>234</v>
      </c>
      <c r="E223" s="136">
        <f>SUM(E216:E222)</f>
        <v>3160</v>
      </c>
      <c r="F223" s="137"/>
    </row>
    <row r="224" ht="15.75" customHeight="1">
      <c r="B224" s="103"/>
      <c r="E224" s="104"/>
    </row>
    <row r="225" ht="14.25" customHeight="1">
      <c r="B225" s="103"/>
      <c r="C225" s="144" t="s">
        <v>235</v>
      </c>
      <c r="D225" s="153" t="s">
        <v>164</v>
      </c>
      <c r="E225" s="136">
        <f>E205</f>
        <v>9533</v>
      </c>
    </row>
    <row r="226" ht="15.75" customHeight="1">
      <c r="B226" s="103"/>
      <c r="C226" s="125"/>
      <c r="D226" s="153" t="s">
        <v>152</v>
      </c>
      <c r="E226" s="136">
        <f>E213</f>
        <v>2085.31</v>
      </c>
    </row>
    <row r="227" ht="15.75" customHeight="1">
      <c r="B227" s="103"/>
      <c r="C227" s="27"/>
      <c r="D227" s="153" t="s">
        <v>158</v>
      </c>
      <c r="E227" s="136">
        <f>E223</f>
        <v>3160</v>
      </c>
    </row>
    <row r="228" ht="15.75" customHeight="1">
      <c r="B228" s="103"/>
      <c r="E228" s="104"/>
    </row>
    <row r="229" ht="15.75" customHeight="1">
      <c r="B229" s="154" t="s">
        <v>236</v>
      </c>
      <c r="C229" s="116"/>
      <c r="D229" s="116"/>
      <c r="E229" s="117"/>
    </row>
    <row r="230" ht="15.75" customHeight="1">
      <c r="B230" s="103"/>
      <c r="C230" s="162"/>
      <c r="D230" s="162"/>
      <c r="E230" s="104"/>
    </row>
    <row r="231" ht="15.75" customHeight="1">
      <c r="B231" s="155" t="s">
        <v>137</v>
      </c>
      <c r="C231" s="155" t="s">
        <v>138</v>
      </c>
      <c r="D231" s="155" t="s">
        <v>139</v>
      </c>
      <c r="E231" s="156" t="s">
        <v>140</v>
      </c>
    </row>
    <row r="232" ht="15.75" customHeight="1">
      <c r="B232" s="157">
        <v>8.0</v>
      </c>
      <c r="C232" s="122" t="s">
        <v>142</v>
      </c>
      <c r="D232" s="123" t="s">
        <v>237</v>
      </c>
      <c r="E232" s="132">
        <v>3381.0</v>
      </c>
    </row>
    <row r="233" ht="15.75" customHeight="1">
      <c r="B233" s="125"/>
      <c r="C233" s="122" t="s">
        <v>142</v>
      </c>
      <c r="D233" s="123" t="s">
        <v>238</v>
      </c>
      <c r="E233" s="132">
        <v>2468.0</v>
      </c>
    </row>
    <row r="234" ht="15.75" customHeight="1">
      <c r="B234" s="125"/>
      <c r="C234" s="122" t="s">
        <v>142</v>
      </c>
      <c r="D234" s="123" t="s">
        <v>239</v>
      </c>
      <c r="E234" s="132">
        <v>993.0</v>
      </c>
    </row>
    <row r="235" ht="15.75" customHeight="1">
      <c r="B235" s="125"/>
      <c r="C235" s="122" t="s">
        <v>142</v>
      </c>
      <c r="D235" s="123" t="s">
        <v>240</v>
      </c>
      <c r="E235" s="132">
        <v>1091.4</v>
      </c>
    </row>
    <row r="236" ht="15.75" customHeight="1">
      <c r="B236" s="27"/>
      <c r="C236" s="122" t="s">
        <v>142</v>
      </c>
      <c r="D236" s="123" t="s">
        <v>241</v>
      </c>
      <c r="E236" s="132">
        <v>3008.0</v>
      </c>
    </row>
    <row r="237" ht="15.75" customHeight="1">
      <c r="B237" s="103"/>
      <c r="D237" s="126" t="s">
        <v>242</v>
      </c>
      <c r="E237" s="136">
        <f>SUM(E232:E236)</f>
        <v>10941.4</v>
      </c>
      <c r="F237" s="128"/>
    </row>
    <row r="238" ht="15.75" customHeight="1">
      <c r="B238" s="103"/>
      <c r="E238" s="104"/>
    </row>
    <row r="239" ht="15.75" customHeight="1">
      <c r="B239" s="155" t="s">
        <v>137</v>
      </c>
      <c r="C239" s="155" t="s">
        <v>138</v>
      </c>
      <c r="D239" s="155" t="s">
        <v>139</v>
      </c>
      <c r="E239" s="156" t="s">
        <v>140</v>
      </c>
      <c r="F239" s="129" t="s">
        <v>151</v>
      </c>
    </row>
    <row r="240" ht="15.75" customHeight="1">
      <c r="B240" s="157">
        <v>8.0</v>
      </c>
      <c r="C240" s="130" t="s">
        <v>152</v>
      </c>
      <c r="D240" s="131" t="s">
        <v>172</v>
      </c>
      <c r="E240" s="132">
        <v>560.0</v>
      </c>
    </row>
    <row r="241" ht="15.75" customHeight="1">
      <c r="B241" s="125"/>
      <c r="C241" s="125"/>
      <c r="D241" s="133" t="s">
        <v>187</v>
      </c>
      <c r="E241" s="132">
        <v>1000.0</v>
      </c>
    </row>
    <row r="242" ht="15.75" customHeight="1">
      <c r="B242" s="125"/>
      <c r="C242" s="125"/>
      <c r="D242" s="133" t="s">
        <v>188</v>
      </c>
      <c r="E242" s="145">
        <v>647.63</v>
      </c>
      <c r="F242" s="178">
        <v>0.15</v>
      </c>
    </row>
    <row r="243" ht="15.75" customHeight="1">
      <c r="B243" s="125"/>
      <c r="C243" s="125"/>
      <c r="D243" s="158"/>
      <c r="E243" s="146"/>
    </row>
    <row r="244" ht="15.75" customHeight="1">
      <c r="B244" s="27"/>
      <c r="C244" s="27"/>
      <c r="D244" s="148"/>
      <c r="E244" s="139"/>
    </row>
    <row r="245" ht="15.75" customHeight="1">
      <c r="B245" s="103"/>
      <c r="D245" s="126" t="s">
        <v>243</v>
      </c>
      <c r="E245" s="136">
        <f>SUM(E240:E244)</f>
        <v>2207.63</v>
      </c>
      <c r="F245" s="137"/>
    </row>
    <row r="246" ht="15.75" customHeight="1">
      <c r="B246" s="103"/>
      <c r="E246" s="104"/>
    </row>
    <row r="247" ht="15.75" customHeight="1">
      <c r="B247" s="155" t="s">
        <v>137</v>
      </c>
      <c r="C247" s="155" t="s">
        <v>138</v>
      </c>
      <c r="D247" s="155" t="s">
        <v>139</v>
      </c>
      <c r="E247" s="156" t="s">
        <v>140</v>
      </c>
      <c r="F247" s="129" t="s">
        <v>151</v>
      </c>
    </row>
    <row r="248" ht="15.75" customHeight="1">
      <c r="B248" s="157">
        <v>8.0</v>
      </c>
      <c r="C248" s="130" t="s">
        <v>158</v>
      </c>
      <c r="D248" s="133" t="s">
        <v>176</v>
      </c>
      <c r="E248" s="132">
        <v>60.0</v>
      </c>
    </row>
    <row r="249" ht="15.75" customHeight="1">
      <c r="B249" s="125"/>
      <c r="C249" s="125"/>
      <c r="D249" s="133" t="s">
        <v>177</v>
      </c>
      <c r="E249" s="132">
        <v>30.0</v>
      </c>
    </row>
    <row r="250" ht="15.75" customHeight="1">
      <c r="B250" s="125"/>
      <c r="C250" s="125"/>
      <c r="D250" s="149" t="s">
        <v>100</v>
      </c>
      <c r="E250" s="150">
        <v>1200.0</v>
      </c>
    </row>
    <row r="251" ht="15.75" customHeight="1">
      <c r="B251" s="125"/>
      <c r="C251" s="125"/>
      <c r="D251" s="149" t="s">
        <v>159</v>
      </c>
      <c r="E251" s="152">
        <v>125.0</v>
      </c>
    </row>
    <row r="252" ht="15.75" customHeight="1">
      <c r="B252" s="125"/>
      <c r="C252" s="125"/>
      <c r="D252" s="149" t="s">
        <v>160</v>
      </c>
      <c r="E252" s="152">
        <v>150.0</v>
      </c>
    </row>
    <row r="253" ht="15.75" customHeight="1">
      <c r="B253" s="125"/>
      <c r="C253" s="125"/>
      <c r="D253" s="177" t="s">
        <v>161</v>
      </c>
      <c r="E253" s="152">
        <v>95.0</v>
      </c>
    </row>
    <row r="254" ht="15.75" customHeight="1">
      <c r="B254" s="27"/>
      <c r="C254" s="27"/>
      <c r="D254" s="172" t="s">
        <v>223</v>
      </c>
      <c r="E254" s="173">
        <v>1500.0</v>
      </c>
    </row>
    <row r="255" ht="15.75" customHeight="1">
      <c r="B255" s="103"/>
      <c r="D255" s="126" t="s">
        <v>244</v>
      </c>
      <c r="E255" s="136">
        <f>SUM(E248:E254)</f>
        <v>3160</v>
      </c>
      <c r="F255" s="137"/>
    </row>
    <row r="256" ht="15.75" customHeight="1">
      <c r="B256" s="103"/>
      <c r="E256" s="104"/>
    </row>
    <row r="257" ht="13.5" customHeight="1">
      <c r="B257" s="103"/>
      <c r="C257" s="157" t="s">
        <v>245</v>
      </c>
      <c r="D257" s="160" t="s">
        <v>164</v>
      </c>
      <c r="E257" s="136">
        <f>E237</f>
        <v>10941.4</v>
      </c>
    </row>
    <row r="258" ht="15.75" customHeight="1">
      <c r="B258" s="103"/>
      <c r="C258" s="125"/>
      <c r="D258" s="160" t="s">
        <v>152</v>
      </c>
      <c r="E258" s="136">
        <f>E245</f>
        <v>2207.63</v>
      </c>
    </row>
    <row r="259" ht="15.75" customHeight="1">
      <c r="B259" s="103"/>
      <c r="C259" s="27"/>
      <c r="D259" s="160" t="s">
        <v>158</v>
      </c>
      <c r="E259" s="136">
        <f>E255</f>
        <v>3160</v>
      </c>
    </row>
    <row r="260" ht="15.75" customHeight="1">
      <c r="B260" s="103"/>
      <c r="E260" s="104"/>
    </row>
    <row r="261" ht="15.75" customHeight="1">
      <c r="B261" s="161" t="s">
        <v>246</v>
      </c>
      <c r="C261" s="116"/>
      <c r="D261" s="116"/>
      <c r="E261" s="117"/>
    </row>
    <row r="262" ht="15.75" customHeight="1">
      <c r="B262" s="103"/>
      <c r="C262" s="162"/>
      <c r="D262" s="162"/>
      <c r="E262" s="104"/>
    </row>
    <row r="263" ht="15.75" customHeight="1">
      <c r="B263" s="163" t="s">
        <v>137</v>
      </c>
      <c r="C263" s="163" t="s">
        <v>138</v>
      </c>
      <c r="D263" s="163" t="s">
        <v>139</v>
      </c>
      <c r="E263" s="164" t="s">
        <v>140</v>
      </c>
    </row>
    <row r="264" ht="15.75" customHeight="1">
      <c r="B264" s="165">
        <v>9.0</v>
      </c>
      <c r="C264" s="122" t="s">
        <v>142</v>
      </c>
      <c r="D264" s="123" t="s">
        <v>247</v>
      </c>
      <c r="E264" s="132">
        <v>3601.5</v>
      </c>
    </row>
    <row r="265" ht="15.75" customHeight="1">
      <c r="B265" s="125"/>
      <c r="C265" s="122" t="s">
        <v>142</v>
      </c>
      <c r="D265" s="123" t="s">
        <v>248</v>
      </c>
      <c r="E265" s="132">
        <v>2714.8</v>
      </c>
    </row>
    <row r="266" ht="15.75" customHeight="1">
      <c r="B266" s="125"/>
      <c r="C266" s="122" t="s">
        <v>142</v>
      </c>
      <c r="D266" s="123" t="s">
        <v>249</v>
      </c>
      <c r="E266" s="132">
        <v>1092.3</v>
      </c>
    </row>
    <row r="267" ht="15.75" customHeight="1">
      <c r="B267" s="125"/>
      <c r="C267" s="122" t="s">
        <v>142</v>
      </c>
      <c r="D267" s="123" t="s">
        <v>250</v>
      </c>
      <c r="E267" s="132">
        <v>1187.7</v>
      </c>
    </row>
    <row r="268" ht="15.75" customHeight="1">
      <c r="B268" s="27"/>
      <c r="C268" s="122" t="s">
        <v>142</v>
      </c>
      <c r="D268" s="123" t="s">
        <v>251</v>
      </c>
      <c r="E268" s="132">
        <v>3233.6</v>
      </c>
    </row>
    <row r="269" ht="15.75" customHeight="1">
      <c r="B269" s="103"/>
      <c r="D269" s="126" t="s">
        <v>252</v>
      </c>
      <c r="E269" s="136">
        <f>SUM(E264:E268)</f>
        <v>11829.9</v>
      </c>
      <c r="F269" s="128"/>
    </row>
    <row r="270" ht="15.75" customHeight="1">
      <c r="B270" s="103"/>
      <c r="E270" s="104"/>
    </row>
    <row r="271" ht="15.75" customHeight="1">
      <c r="B271" s="163" t="s">
        <v>137</v>
      </c>
      <c r="C271" s="163" t="s">
        <v>138</v>
      </c>
      <c r="D271" s="163" t="s">
        <v>139</v>
      </c>
      <c r="E271" s="164" t="s">
        <v>140</v>
      </c>
      <c r="F271" s="129" t="s">
        <v>151</v>
      </c>
    </row>
    <row r="272" ht="15.75" customHeight="1">
      <c r="B272" s="165">
        <v>9.0</v>
      </c>
      <c r="C272" s="130" t="s">
        <v>152</v>
      </c>
      <c r="D272" s="131" t="s">
        <v>210</v>
      </c>
      <c r="E272" s="132">
        <v>600.0</v>
      </c>
    </row>
    <row r="273" ht="15.75" customHeight="1">
      <c r="B273" s="125"/>
      <c r="C273" s="125"/>
      <c r="D273" s="133" t="s">
        <v>187</v>
      </c>
      <c r="E273" s="132">
        <v>1000.0</v>
      </c>
    </row>
    <row r="274" ht="15.75" customHeight="1">
      <c r="B274" s="125"/>
      <c r="C274" s="125"/>
      <c r="D274" s="133" t="s">
        <v>188</v>
      </c>
      <c r="E274" s="132">
        <v>699.42</v>
      </c>
      <c r="F274" s="110">
        <f>E274/E257</f>
        <v>0.06392417789</v>
      </c>
    </row>
    <row r="275" ht="15.75" customHeight="1">
      <c r="B275" s="125"/>
      <c r="C275" s="125"/>
      <c r="D275" s="158"/>
      <c r="E275" s="146"/>
    </row>
    <row r="276" ht="15.75" customHeight="1">
      <c r="B276" s="27"/>
      <c r="C276" s="27"/>
      <c r="D276" s="148"/>
      <c r="E276" s="139"/>
    </row>
    <row r="277" ht="15.75" customHeight="1">
      <c r="B277" s="103"/>
      <c r="D277" s="126" t="s">
        <v>253</v>
      </c>
      <c r="E277" s="136">
        <f>SUM(E272:E276)</f>
        <v>2299.42</v>
      </c>
      <c r="F277" s="137"/>
    </row>
    <row r="278" ht="15.75" customHeight="1">
      <c r="B278" s="103"/>
      <c r="E278" s="104"/>
    </row>
    <row r="279" ht="15.75" customHeight="1">
      <c r="B279" s="163" t="s">
        <v>137</v>
      </c>
      <c r="C279" s="163" t="s">
        <v>138</v>
      </c>
      <c r="D279" s="163" t="s">
        <v>139</v>
      </c>
      <c r="E279" s="164" t="s">
        <v>140</v>
      </c>
      <c r="F279" s="129" t="s">
        <v>151</v>
      </c>
    </row>
    <row r="280" ht="15.75" customHeight="1">
      <c r="B280" s="165">
        <v>9.0</v>
      </c>
      <c r="C280" s="130" t="s">
        <v>158</v>
      </c>
      <c r="D280" s="133" t="s">
        <v>176</v>
      </c>
      <c r="E280" s="132">
        <v>60.0</v>
      </c>
    </row>
    <row r="281" ht="15.75" customHeight="1">
      <c r="B281" s="125"/>
      <c r="C281" s="125"/>
      <c r="D281" s="133" t="s">
        <v>177</v>
      </c>
      <c r="E281" s="132">
        <v>30.0</v>
      </c>
    </row>
    <row r="282" ht="15.75" customHeight="1">
      <c r="B282" s="125"/>
      <c r="C282" s="125"/>
      <c r="D282" s="149" t="s">
        <v>100</v>
      </c>
      <c r="E282" s="150">
        <v>1200.0</v>
      </c>
    </row>
    <row r="283" ht="15.75" customHeight="1">
      <c r="B283" s="125"/>
      <c r="C283" s="125"/>
      <c r="D283" s="151" t="s">
        <v>159</v>
      </c>
      <c r="E283" s="152">
        <v>125.0</v>
      </c>
    </row>
    <row r="284" ht="15.75" customHeight="1">
      <c r="B284" s="125"/>
      <c r="C284" s="125"/>
      <c r="D284" s="151" t="s">
        <v>160</v>
      </c>
      <c r="E284" s="152">
        <v>150.0</v>
      </c>
    </row>
    <row r="285" ht="15.75" customHeight="1">
      <c r="B285" s="125"/>
      <c r="C285" s="125"/>
      <c r="D285" s="159" t="s">
        <v>161</v>
      </c>
      <c r="E285" s="152">
        <v>95.0</v>
      </c>
    </row>
    <row r="286" ht="15.75" customHeight="1">
      <c r="B286" s="27"/>
      <c r="C286" s="27"/>
      <c r="D286" s="172" t="s">
        <v>223</v>
      </c>
      <c r="E286" s="173">
        <v>1500.0</v>
      </c>
    </row>
    <row r="287" ht="15.75" customHeight="1">
      <c r="B287" s="103"/>
      <c r="D287" s="126" t="s">
        <v>254</v>
      </c>
      <c r="E287" s="136">
        <f>SUM(E280:E286)</f>
        <v>3160</v>
      </c>
      <c r="F287" s="137"/>
    </row>
    <row r="288" ht="15.75" customHeight="1">
      <c r="B288" s="103"/>
      <c r="E288" s="104"/>
    </row>
    <row r="289" ht="13.5" customHeight="1">
      <c r="B289" s="103"/>
      <c r="C289" s="165" t="s">
        <v>255</v>
      </c>
      <c r="D289" s="166" t="s">
        <v>164</v>
      </c>
      <c r="E289" s="136">
        <f>E269</f>
        <v>11829.9</v>
      </c>
    </row>
    <row r="290" ht="15.75" customHeight="1">
      <c r="B290" s="103"/>
      <c r="C290" s="125"/>
      <c r="D290" s="166" t="s">
        <v>152</v>
      </c>
      <c r="E290" s="136">
        <f>E277</f>
        <v>2299.42</v>
      </c>
    </row>
    <row r="291" ht="15.75" customHeight="1">
      <c r="B291" s="103"/>
      <c r="C291" s="27"/>
      <c r="D291" s="166" t="s">
        <v>158</v>
      </c>
      <c r="E291" s="136">
        <f>E287</f>
        <v>3160</v>
      </c>
    </row>
    <row r="292" ht="15.75" customHeight="1">
      <c r="B292" s="103"/>
      <c r="E292" s="104"/>
    </row>
    <row r="293" ht="15.75" customHeight="1">
      <c r="B293" s="167" t="s">
        <v>256</v>
      </c>
      <c r="C293" s="116"/>
      <c r="D293" s="116"/>
      <c r="E293" s="117"/>
    </row>
    <row r="294" ht="15.75" customHeight="1">
      <c r="B294" s="103"/>
      <c r="C294" s="162"/>
      <c r="D294" s="162"/>
      <c r="E294" s="104"/>
    </row>
    <row r="295" ht="15.75" customHeight="1">
      <c r="B295" s="168" t="s">
        <v>137</v>
      </c>
      <c r="C295" s="168" t="s">
        <v>138</v>
      </c>
      <c r="D295" s="168" t="s">
        <v>139</v>
      </c>
      <c r="E295" s="169" t="s">
        <v>140</v>
      </c>
    </row>
    <row r="296" ht="15.75" customHeight="1">
      <c r="B296" s="170">
        <v>10.0</v>
      </c>
      <c r="C296" s="122" t="s">
        <v>142</v>
      </c>
      <c r="D296" s="123" t="s">
        <v>257</v>
      </c>
      <c r="E296" s="132">
        <v>3969.0</v>
      </c>
    </row>
    <row r="297" ht="15.75" customHeight="1">
      <c r="B297" s="125"/>
      <c r="C297" s="122" t="s">
        <v>142</v>
      </c>
      <c r="D297" s="123" t="s">
        <v>258</v>
      </c>
      <c r="E297" s="132">
        <v>2899.9</v>
      </c>
    </row>
    <row r="298" ht="15.75" customHeight="1">
      <c r="B298" s="125"/>
      <c r="C298" s="122" t="s">
        <v>142</v>
      </c>
      <c r="D298" s="123" t="s">
        <v>259</v>
      </c>
      <c r="E298" s="132">
        <v>1191.6</v>
      </c>
    </row>
    <row r="299" ht="15.75" customHeight="1">
      <c r="B299" s="125"/>
      <c r="C299" s="122" t="s">
        <v>142</v>
      </c>
      <c r="D299" s="123" t="s">
        <v>260</v>
      </c>
      <c r="E299" s="132">
        <v>1284.0</v>
      </c>
    </row>
    <row r="300" ht="15.75" customHeight="1">
      <c r="B300" s="27"/>
      <c r="C300" s="122" t="s">
        <v>142</v>
      </c>
      <c r="D300" s="123" t="s">
        <v>261</v>
      </c>
      <c r="E300" s="132">
        <v>3534.4</v>
      </c>
    </row>
    <row r="301" ht="15.75" customHeight="1">
      <c r="B301" s="103"/>
      <c r="D301" s="126" t="s">
        <v>262</v>
      </c>
      <c r="E301" s="136">
        <f>SUM(E296:E300)</f>
        <v>12878.9</v>
      </c>
      <c r="F301" s="128"/>
    </row>
    <row r="302" ht="15.75" customHeight="1">
      <c r="B302" s="103"/>
      <c r="E302" s="104"/>
    </row>
    <row r="303" ht="15.75" customHeight="1">
      <c r="B303" s="168" t="s">
        <v>137</v>
      </c>
      <c r="C303" s="168" t="s">
        <v>138</v>
      </c>
      <c r="D303" s="168" t="s">
        <v>139</v>
      </c>
      <c r="E303" s="169" t="s">
        <v>140</v>
      </c>
      <c r="F303" s="129" t="s">
        <v>151</v>
      </c>
    </row>
    <row r="304" ht="15.75" customHeight="1">
      <c r="B304" s="170">
        <v>10.0</v>
      </c>
      <c r="C304" s="130" t="s">
        <v>152</v>
      </c>
      <c r="D304" s="133" t="s">
        <v>199</v>
      </c>
      <c r="E304" s="132">
        <v>640.0</v>
      </c>
    </row>
    <row r="305" ht="15.75" customHeight="1">
      <c r="B305" s="125"/>
      <c r="C305" s="125"/>
      <c r="D305" s="133" t="s">
        <v>187</v>
      </c>
      <c r="E305" s="132">
        <v>1000.0</v>
      </c>
    </row>
    <row r="306" ht="15.75" customHeight="1">
      <c r="B306" s="125"/>
      <c r="C306" s="125"/>
      <c r="D306" s="133" t="s">
        <v>188</v>
      </c>
      <c r="E306" s="132">
        <v>761.62</v>
      </c>
      <c r="F306" s="110">
        <f>E306/E289</f>
        <v>0.06438093306</v>
      </c>
    </row>
    <row r="307" ht="15.75" customHeight="1">
      <c r="B307" s="125"/>
      <c r="C307" s="125"/>
      <c r="D307" s="158"/>
      <c r="E307" s="146"/>
    </row>
    <row r="308" ht="15.75" customHeight="1">
      <c r="B308" s="27"/>
      <c r="C308" s="27"/>
      <c r="D308" s="148"/>
      <c r="E308" s="139"/>
    </row>
    <row r="309" ht="15.75" customHeight="1">
      <c r="B309" s="103"/>
      <c r="D309" s="126" t="s">
        <v>263</v>
      </c>
      <c r="E309" s="136">
        <f>SUM(E304:E308)</f>
        <v>2401.62</v>
      </c>
      <c r="F309" s="137"/>
    </row>
    <row r="310" ht="15.75" customHeight="1">
      <c r="B310" s="103"/>
      <c r="E310" s="104"/>
    </row>
    <row r="311" ht="15.75" customHeight="1">
      <c r="B311" s="168" t="s">
        <v>137</v>
      </c>
      <c r="C311" s="168" t="s">
        <v>138</v>
      </c>
      <c r="D311" s="168" t="s">
        <v>139</v>
      </c>
      <c r="E311" s="169" t="s">
        <v>140</v>
      </c>
      <c r="F311" s="129" t="s">
        <v>151</v>
      </c>
    </row>
    <row r="312" ht="15.75" customHeight="1">
      <c r="B312" s="170">
        <v>10.0</v>
      </c>
      <c r="C312" s="130" t="s">
        <v>158</v>
      </c>
      <c r="D312" s="133" t="s">
        <v>176</v>
      </c>
      <c r="E312" s="132">
        <v>60.0</v>
      </c>
    </row>
    <row r="313" ht="15.75" customHeight="1">
      <c r="B313" s="125"/>
      <c r="C313" s="125"/>
      <c r="D313" s="133" t="s">
        <v>177</v>
      </c>
      <c r="E313" s="132">
        <v>30.0</v>
      </c>
    </row>
    <row r="314" ht="15.75" customHeight="1">
      <c r="B314" s="125"/>
      <c r="C314" s="125"/>
      <c r="D314" s="149" t="s">
        <v>100</v>
      </c>
      <c r="E314" s="150">
        <v>1200.0</v>
      </c>
    </row>
    <row r="315" ht="15.75" customHeight="1">
      <c r="B315" s="125"/>
      <c r="C315" s="125"/>
      <c r="D315" s="179" t="s">
        <v>159</v>
      </c>
      <c r="E315" s="152">
        <v>125.0</v>
      </c>
    </row>
    <row r="316" ht="15.75" customHeight="1">
      <c r="B316" s="125"/>
      <c r="C316" s="125"/>
      <c r="D316" s="179" t="s">
        <v>160</v>
      </c>
      <c r="E316" s="152">
        <v>150.0</v>
      </c>
    </row>
    <row r="317" ht="15.75" customHeight="1">
      <c r="B317" s="125"/>
      <c r="C317" s="125"/>
      <c r="D317" s="159" t="s">
        <v>161</v>
      </c>
      <c r="E317" s="152">
        <v>95.0</v>
      </c>
    </row>
    <row r="318" ht="15.75" customHeight="1">
      <c r="B318" s="27"/>
      <c r="C318" s="27"/>
      <c r="D318" s="172" t="s">
        <v>212</v>
      </c>
      <c r="E318" s="173">
        <v>1500.0</v>
      </c>
    </row>
    <row r="319" ht="15.75" customHeight="1">
      <c r="B319" s="103"/>
      <c r="D319" s="126" t="s">
        <v>264</v>
      </c>
      <c r="E319" s="136">
        <f>SUM(E312:E318)</f>
        <v>3160</v>
      </c>
      <c r="F319" s="137"/>
    </row>
    <row r="320" ht="15.75" customHeight="1">
      <c r="B320" s="103"/>
      <c r="E320" s="104"/>
    </row>
    <row r="321" ht="14.25" customHeight="1">
      <c r="B321" s="103"/>
      <c r="C321" s="170" t="s">
        <v>265</v>
      </c>
      <c r="D321" s="174" t="s">
        <v>164</v>
      </c>
      <c r="E321" s="136">
        <f>E301</f>
        <v>12878.9</v>
      </c>
    </row>
    <row r="322" ht="15.75" customHeight="1">
      <c r="B322" s="103"/>
      <c r="C322" s="125"/>
      <c r="D322" s="174" t="s">
        <v>152</v>
      </c>
      <c r="E322" s="136">
        <f>E309</f>
        <v>2401.62</v>
      </c>
    </row>
    <row r="323" ht="15.75" customHeight="1">
      <c r="B323" s="103"/>
      <c r="C323" s="27"/>
      <c r="D323" s="174" t="s">
        <v>158</v>
      </c>
      <c r="E323" s="136">
        <f>E319</f>
        <v>3160</v>
      </c>
    </row>
    <row r="324" ht="15.75" customHeight="1">
      <c r="B324" s="103"/>
      <c r="E324" s="104"/>
    </row>
    <row r="325" ht="15.75" customHeight="1">
      <c r="B325" s="115" t="s">
        <v>266</v>
      </c>
      <c r="C325" s="116"/>
      <c r="D325" s="116"/>
      <c r="E325" s="117"/>
    </row>
    <row r="326" ht="15.75" customHeight="1">
      <c r="B326" s="103"/>
      <c r="E326" s="104"/>
    </row>
    <row r="327" ht="15.75" customHeight="1">
      <c r="B327" s="119" t="s">
        <v>137</v>
      </c>
      <c r="C327" s="119" t="s">
        <v>138</v>
      </c>
      <c r="D327" s="119" t="s">
        <v>139</v>
      </c>
      <c r="E327" s="120" t="s">
        <v>140</v>
      </c>
    </row>
    <row r="328" ht="15.75" customHeight="1">
      <c r="B328" s="121">
        <v>11.0</v>
      </c>
      <c r="C328" s="122" t="s">
        <v>142</v>
      </c>
      <c r="D328" s="123" t="s">
        <v>267</v>
      </c>
      <c r="E328" s="132">
        <v>4263.0</v>
      </c>
    </row>
    <row r="329" ht="15.75" customHeight="1">
      <c r="B329" s="125"/>
      <c r="C329" s="122" t="s">
        <v>142</v>
      </c>
      <c r="D329" s="123" t="s">
        <v>268</v>
      </c>
      <c r="E329" s="132">
        <v>3085.0</v>
      </c>
    </row>
    <row r="330" ht="15.75" customHeight="1">
      <c r="B330" s="125"/>
      <c r="C330" s="122" t="s">
        <v>142</v>
      </c>
      <c r="D330" s="123" t="s">
        <v>269</v>
      </c>
      <c r="E330" s="132">
        <v>1290.9</v>
      </c>
    </row>
    <row r="331" ht="15.75" customHeight="1">
      <c r="B331" s="125"/>
      <c r="C331" s="122" t="s">
        <v>142</v>
      </c>
      <c r="D331" s="123" t="s">
        <v>270</v>
      </c>
      <c r="E331" s="132">
        <v>1444.5</v>
      </c>
    </row>
    <row r="332" ht="15.75" customHeight="1">
      <c r="B332" s="27"/>
      <c r="C332" s="122" t="s">
        <v>142</v>
      </c>
      <c r="D332" s="123" t="s">
        <v>271</v>
      </c>
      <c r="E332" s="132">
        <v>3760.0</v>
      </c>
    </row>
    <row r="333" ht="15.75" customHeight="1">
      <c r="B333" s="103"/>
      <c r="D333" s="126" t="s">
        <v>272</v>
      </c>
      <c r="E333" s="136">
        <f>SUM(E328:E332)</f>
        <v>13843.4</v>
      </c>
      <c r="F333" s="128"/>
    </row>
    <row r="334" ht="15.75" customHeight="1">
      <c r="B334" s="103"/>
      <c r="E334" s="104"/>
    </row>
    <row r="335" ht="32.25" customHeight="1">
      <c r="B335" s="119" t="s">
        <v>137</v>
      </c>
      <c r="C335" s="119" t="s">
        <v>138</v>
      </c>
      <c r="D335" s="119" t="s">
        <v>139</v>
      </c>
      <c r="E335" s="120" t="s">
        <v>140</v>
      </c>
      <c r="F335" s="129" t="s">
        <v>151</v>
      </c>
    </row>
    <row r="336" ht="15.75" customHeight="1">
      <c r="B336" s="121">
        <v>11.0</v>
      </c>
      <c r="C336" s="130" t="s">
        <v>152</v>
      </c>
      <c r="D336" s="133" t="s">
        <v>199</v>
      </c>
      <c r="E336" s="132">
        <v>700.0</v>
      </c>
    </row>
    <row r="337" ht="15.75" customHeight="1">
      <c r="B337" s="125"/>
      <c r="C337" s="125"/>
      <c r="D337" s="133" t="s">
        <v>187</v>
      </c>
      <c r="E337" s="132">
        <v>1000.0</v>
      </c>
    </row>
    <row r="338" ht="15.75" customHeight="1">
      <c r="B338" s="125"/>
      <c r="C338" s="125"/>
      <c r="D338" s="133" t="s">
        <v>188</v>
      </c>
      <c r="E338" s="132">
        <v>818.44</v>
      </c>
      <c r="F338" s="110">
        <f>E338/E321</f>
        <v>0.06354890557</v>
      </c>
    </row>
    <row r="339" ht="15.75" customHeight="1">
      <c r="B339" s="125"/>
      <c r="C339" s="125"/>
      <c r="D339" s="158"/>
      <c r="E339" s="146"/>
    </row>
    <row r="340" ht="15.75" customHeight="1">
      <c r="B340" s="27"/>
      <c r="C340" s="27"/>
      <c r="D340" s="148"/>
      <c r="E340" s="148"/>
    </row>
    <row r="341" ht="15.75" customHeight="1">
      <c r="B341" s="103"/>
      <c r="D341" s="126" t="s">
        <v>273</v>
      </c>
      <c r="E341" s="136">
        <f>SUM(E336:E340)</f>
        <v>2518.44</v>
      </c>
      <c r="F341" s="137"/>
    </row>
    <row r="342" ht="15.75" customHeight="1">
      <c r="B342" s="103"/>
      <c r="E342" s="104"/>
    </row>
    <row r="343" ht="31.5" customHeight="1">
      <c r="B343" s="119" t="s">
        <v>137</v>
      </c>
      <c r="C343" s="119" t="s">
        <v>138</v>
      </c>
      <c r="D343" s="119" t="s">
        <v>139</v>
      </c>
      <c r="E343" s="120" t="s">
        <v>140</v>
      </c>
      <c r="F343" s="129" t="s">
        <v>151</v>
      </c>
    </row>
    <row r="344" ht="15.75" customHeight="1">
      <c r="B344" s="121">
        <v>11.0</v>
      </c>
      <c r="C344" s="130" t="s">
        <v>158</v>
      </c>
      <c r="D344" s="133" t="s">
        <v>176</v>
      </c>
      <c r="E344" s="132">
        <v>60.0</v>
      </c>
    </row>
    <row r="345" ht="15.75" customHeight="1">
      <c r="B345" s="125"/>
      <c r="C345" s="125"/>
      <c r="D345" s="133" t="s">
        <v>177</v>
      </c>
      <c r="E345" s="132">
        <v>30.0</v>
      </c>
    </row>
    <row r="346" ht="15.75" customHeight="1">
      <c r="B346" s="125"/>
      <c r="C346" s="125"/>
      <c r="D346" s="180" t="s">
        <v>100</v>
      </c>
      <c r="E346" s="150">
        <v>1200.0</v>
      </c>
    </row>
    <row r="347" ht="15.75" customHeight="1">
      <c r="B347" s="125"/>
      <c r="C347" s="125"/>
      <c r="D347" s="179" t="s">
        <v>159</v>
      </c>
      <c r="E347" s="152">
        <v>125.0</v>
      </c>
    </row>
    <row r="348" ht="15.75" customHeight="1">
      <c r="B348" s="125"/>
      <c r="C348" s="125"/>
      <c r="D348" s="179" t="s">
        <v>160</v>
      </c>
      <c r="E348" s="152">
        <v>150.0</v>
      </c>
    </row>
    <row r="349" ht="15.75" customHeight="1">
      <c r="B349" s="125"/>
      <c r="C349" s="125"/>
      <c r="D349" s="159" t="s">
        <v>161</v>
      </c>
      <c r="E349" s="152">
        <v>95.0</v>
      </c>
    </row>
    <row r="350" ht="15.75" customHeight="1">
      <c r="B350" s="27"/>
      <c r="C350" s="27"/>
      <c r="D350" s="172" t="s">
        <v>223</v>
      </c>
      <c r="E350" s="176">
        <v>1500.0</v>
      </c>
    </row>
    <row r="351" ht="15.75" customHeight="1">
      <c r="B351" s="103"/>
      <c r="D351" s="126" t="s">
        <v>274</v>
      </c>
      <c r="E351" s="136">
        <f>SUM(E344:E350)</f>
        <v>3160</v>
      </c>
      <c r="F351" s="137"/>
    </row>
    <row r="352" ht="15.75" customHeight="1">
      <c r="B352" s="103"/>
      <c r="E352" s="104"/>
    </row>
    <row r="353" ht="13.5" customHeight="1">
      <c r="B353" s="103"/>
      <c r="C353" s="121" t="s">
        <v>275</v>
      </c>
      <c r="D353" s="140" t="s">
        <v>164</v>
      </c>
      <c r="E353" s="136">
        <f>E333</f>
        <v>13843.4</v>
      </c>
    </row>
    <row r="354" ht="15.75" customHeight="1">
      <c r="B354" s="103"/>
      <c r="C354" s="125"/>
      <c r="D354" s="140" t="s">
        <v>152</v>
      </c>
      <c r="E354" s="136">
        <f>E341</f>
        <v>2518.44</v>
      </c>
    </row>
    <row r="355" ht="15.75" customHeight="1">
      <c r="B355" s="103"/>
      <c r="C355" s="27"/>
      <c r="D355" s="140" t="s">
        <v>158</v>
      </c>
      <c r="E355" s="136">
        <f>E351</f>
        <v>3160</v>
      </c>
    </row>
    <row r="356" ht="15.75" customHeight="1">
      <c r="B356" s="103"/>
      <c r="E356" s="104"/>
    </row>
    <row r="357" ht="15.75" customHeight="1">
      <c r="B357" s="103"/>
      <c r="E357" s="104"/>
    </row>
    <row r="358" ht="15.75" customHeight="1">
      <c r="B358" s="141" t="s">
        <v>276</v>
      </c>
      <c r="C358" s="116"/>
      <c r="D358" s="116"/>
      <c r="E358" s="117"/>
    </row>
    <row r="359" ht="15.75" customHeight="1">
      <c r="B359" s="103"/>
      <c r="C359" s="162"/>
      <c r="D359" s="162"/>
      <c r="E359" s="104"/>
    </row>
    <row r="360" ht="15.75" customHeight="1">
      <c r="B360" s="142" t="s">
        <v>137</v>
      </c>
      <c r="C360" s="142" t="s">
        <v>138</v>
      </c>
      <c r="D360" s="142" t="s">
        <v>139</v>
      </c>
      <c r="E360" s="143" t="s">
        <v>140</v>
      </c>
      <c r="F360" s="129"/>
    </row>
    <row r="361" ht="15.75" customHeight="1">
      <c r="B361" s="144">
        <v>12.0</v>
      </c>
      <c r="C361" s="122" t="s">
        <v>142</v>
      </c>
      <c r="D361" s="123" t="s">
        <v>277</v>
      </c>
      <c r="E361" s="132">
        <v>4410.0</v>
      </c>
    </row>
    <row r="362" ht="15.75" customHeight="1">
      <c r="B362" s="125"/>
      <c r="C362" s="122" t="s">
        <v>142</v>
      </c>
      <c r="D362" s="123" t="s">
        <v>278</v>
      </c>
      <c r="E362" s="132">
        <v>3270.1</v>
      </c>
    </row>
    <row r="363" ht="15.75" customHeight="1">
      <c r="B363" s="125"/>
      <c r="C363" s="122" t="s">
        <v>142</v>
      </c>
      <c r="D363" s="123" t="s">
        <v>279</v>
      </c>
      <c r="E363" s="132">
        <v>1423.3</v>
      </c>
    </row>
    <row r="364" ht="15.75" customHeight="1">
      <c r="B364" s="125"/>
      <c r="C364" s="122" t="s">
        <v>142</v>
      </c>
      <c r="D364" s="123" t="s">
        <v>280</v>
      </c>
      <c r="E364" s="132">
        <v>1540.8</v>
      </c>
    </row>
    <row r="365" ht="15.75" customHeight="1">
      <c r="B365" s="27"/>
      <c r="C365" s="122" t="s">
        <v>142</v>
      </c>
      <c r="D365" s="123" t="s">
        <v>281</v>
      </c>
      <c r="E365" s="132">
        <v>4060.8</v>
      </c>
    </row>
    <row r="366" ht="15.75" customHeight="1">
      <c r="B366" s="103"/>
      <c r="D366" s="126" t="s">
        <v>282</v>
      </c>
      <c r="E366" s="136">
        <f>SUM(E361:E365)</f>
        <v>14705</v>
      </c>
      <c r="F366" s="128"/>
    </row>
    <row r="367" ht="15.75" customHeight="1">
      <c r="B367" s="103"/>
      <c r="E367" s="104"/>
    </row>
    <row r="368" ht="15.75" customHeight="1">
      <c r="B368" s="142" t="s">
        <v>137</v>
      </c>
      <c r="C368" s="142" t="s">
        <v>138</v>
      </c>
      <c r="D368" s="142" t="s">
        <v>139</v>
      </c>
      <c r="E368" s="143" t="s">
        <v>140</v>
      </c>
      <c r="F368" s="129" t="s">
        <v>151</v>
      </c>
    </row>
    <row r="369" ht="15.75" customHeight="1">
      <c r="B369" s="144">
        <v>12.0</v>
      </c>
      <c r="C369" s="130" t="s">
        <v>152</v>
      </c>
      <c r="D369" s="133" t="s">
        <v>199</v>
      </c>
      <c r="E369" s="132">
        <v>750.0</v>
      </c>
    </row>
    <row r="370" ht="15.75" customHeight="1">
      <c r="B370" s="125"/>
      <c r="C370" s="125"/>
      <c r="D370" s="133" t="s">
        <v>187</v>
      </c>
      <c r="E370" s="132">
        <v>1000.0</v>
      </c>
    </row>
    <row r="371" ht="15.75" customHeight="1">
      <c r="B371" s="125"/>
      <c r="C371" s="125"/>
      <c r="D371" s="133" t="s">
        <v>188</v>
      </c>
      <c r="E371" s="132">
        <v>868.62</v>
      </c>
      <c r="F371" s="178">
        <v>0.18</v>
      </c>
    </row>
    <row r="372" ht="15.75" customHeight="1">
      <c r="B372" s="125"/>
      <c r="C372" s="125"/>
      <c r="D372" s="158"/>
      <c r="E372" s="146"/>
    </row>
    <row r="373" ht="15.75" customHeight="1">
      <c r="B373" s="27"/>
      <c r="C373" s="27"/>
      <c r="D373" s="148"/>
      <c r="E373" s="139"/>
    </row>
    <row r="374" ht="15.75" customHeight="1">
      <c r="B374" s="103"/>
      <c r="D374" s="126" t="s">
        <v>283</v>
      </c>
      <c r="E374" s="136">
        <f>SUM(E369:E373)</f>
        <v>2618.62</v>
      </c>
      <c r="F374" s="137"/>
    </row>
    <row r="375" ht="15.75" customHeight="1">
      <c r="B375" s="103"/>
      <c r="E375" s="104"/>
    </row>
    <row r="376" ht="15.75" customHeight="1">
      <c r="B376" s="142" t="s">
        <v>137</v>
      </c>
      <c r="C376" s="142" t="s">
        <v>138</v>
      </c>
      <c r="D376" s="142" t="s">
        <v>139</v>
      </c>
      <c r="E376" s="143" t="s">
        <v>140</v>
      </c>
      <c r="F376" s="129" t="s">
        <v>151</v>
      </c>
    </row>
    <row r="377" ht="15.75" customHeight="1">
      <c r="B377" s="144">
        <v>12.0</v>
      </c>
      <c r="C377" s="130" t="s">
        <v>158</v>
      </c>
      <c r="D377" s="133" t="s">
        <v>176</v>
      </c>
      <c r="E377" s="132">
        <v>60.0</v>
      </c>
    </row>
    <row r="378" ht="15.75" customHeight="1">
      <c r="B378" s="125"/>
      <c r="C378" s="125"/>
      <c r="D378" s="133" t="s">
        <v>177</v>
      </c>
      <c r="E378" s="132">
        <v>30.0</v>
      </c>
    </row>
    <row r="379" ht="15.75" customHeight="1">
      <c r="B379" s="125"/>
      <c r="C379" s="125"/>
      <c r="D379" s="133" t="s">
        <v>284</v>
      </c>
      <c r="E379" s="132">
        <v>500.0</v>
      </c>
    </row>
    <row r="380" ht="15.75" customHeight="1">
      <c r="B380" s="125"/>
      <c r="C380" s="125"/>
      <c r="D380" s="149" t="s">
        <v>100</v>
      </c>
      <c r="E380" s="150">
        <v>1200.0</v>
      </c>
    </row>
    <row r="381" ht="15.75" customHeight="1">
      <c r="B381" s="125"/>
      <c r="C381" s="125"/>
      <c r="D381" s="179" t="s">
        <v>159</v>
      </c>
      <c r="E381" s="152">
        <v>125.0</v>
      </c>
    </row>
    <row r="382" ht="15.75" customHeight="1">
      <c r="B382" s="125"/>
      <c r="C382" s="125"/>
      <c r="D382" s="179" t="s">
        <v>160</v>
      </c>
      <c r="E382" s="152">
        <v>150.0</v>
      </c>
    </row>
    <row r="383" ht="15.75" customHeight="1">
      <c r="B383" s="125"/>
      <c r="C383" s="125"/>
      <c r="D383" s="159" t="s">
        <v>161</v>
      </c>
      <c r="E383" s="152">
        <v>95.0</v>
      </c>
    </row>
    <row r="384" ht="15.75" customHeight="1">
      <c r="B384" s="27"/>
      <c r="C384" s="27"/>
      <c r="D384" s="181" t="s">
        <v>223</v>
      </c>
      <c r="E384" s="182">
        <v>1500.0</v>
      </c>
    </row>
    <row r="385" ht="15.75" customHeight="1">
      <c r="B385" s="103"/>
      <c r="D385" s="126" t="s">
        <v>285</v>
      </c>
      <c r="E385" s="136">
        <f>SUM(E377:E384)</f>
        <v>3660</v>
      </c>
      <c r="F385" s="137"/>
    </row>
    <row r="386" ht="15.75" customHeight="1">
      <c r="B386" s="103"/>
      <c r="E386" s="104"/>
    </row>
    <row r="387" ht="15.0" customHeight="1">
      <c r="B387" s="103"/>
      <c r="C387" s="144" t="s">
        <v>286</v>
      </c>
      <c r="D387" s="153" t="s">
        <v>164</v>
      </c>
      <c r="E387" s="136">
        <f>E366</f>
        <v>14705</v>
      </c>
    </row>
    <row r="388" ht="15.75" customHeight="1">
      <c r="B388" s="103"/>
      <c r="C388" s="125"/>
      <c r="D388" s="153" t="s">
        <v>152</v>
      </c>
      <c r="E388" s="136">
        <f>E374</f>
        <v>2618.62</v>
      </c>
    </row>
    <row r="389" ht="15.75" customHeight="1">
      <c r="B389" s="103"/>
      <c r="C389" s="27"/>
      <c r="D389" s="153" t="s">
        <v>158</v>
      </c>
      <c r="E389" s="136">
        <f>E385</f>
        <v>3660</v>
      </c>
    </row>
    <row r="390" ht="15.75" customHeight="1">
      <c r="B390" s="103"/>
      <c r="E390" s="104"/>
    </row>
    <row r="391" ht="15.75" customHeight="1">
      <c r="B391" s="103"/>
      <c r="E391" s="104"/>
    </row>
    <row r="392" ht="15.75" customHeight="1">
      <c r="B392" s="103"/>
      <c r="E392" s="104"/>
    </row>
    <row r="393" ht="15.75" customHeight="1">
      <c r="B393" s="103"/>
      <c r="E393" s="104"/>
    </row>
    <row r="394" ht="15.75" customHeight="1">
      <c r="B394" s="103"/>
      <c r="E394" s="104"/>
    </row>
    <row r="395" ht="15.75" customHeight="1">
      <c r="B395" s="103"/>
      <c r="E395" s="104"/>
    </row>
    <row r="396" ht="15.75" customHeight="1">
      <c r="B396" s="103"/>
      <c r="E396" s="104"/>
    </row>
    <row r="397" ht="15.75" customHeight="1">
      <c r="B397" s="103"/>
      <c r="E397" s="104"/>
    </row>
    <row r="398" ht="15.75" customHeight="1">
      <c r="B398" s="103"/>
      <c r="E398" s="104"/>
    </row>
    <row r="399" ht="15.75" customHeight="1">
      <c r="B399" s="103"/>
      <c r="E399" s="104"/>
    </row>
    <row r="400" ht="15.75" customHeight="1">
      <c r="B400" s="103"/>
      <c r="E400" s="104"/>
    </row>
    <row r="401" ht="15.75" customHeight="1">
      <c r="B401" s="103"/>
      <c r="E401" s="104"/>
    </row>
    <row r="402" ht="15.75" customHeight="1">
      <c r="B402" s="103"/>
      <c r="E402" s="104"/>
    </row>
    <row r="403" ht="15.75" customHeight="1">
      <c r="B403" s="103"/>
      <c r="E403" s="104"/>
    </row>
    <row r="404" ht="15.75" customHeight="1">
      <c r="B404" s="103"/>
      <c r="E404" s="104"/>
    </row>
    <row r="405" ht="15.75" customHeight="1">
      <c r="B405" s="103"/>
      <c r="E405" s="104"/>
    </row>
    <row r="406" ht="15.75" customHeight="1">
      <c r="B406" s="103"/>
      <c r="E406" s="104"/>
    </row>
    <row r="407" ht="15.75" customHeight="1">
      <c r="B407" s="103"/>
      <c r="E407" s="104"/>
    </row>
    <row r="408" ht="15.75" customHeight="1">
      <c r="B408" s="103"/>
      <c r="E408" s="104"/>
    </row>
    <row r="409" ht="15.75" customHeight="1">
      <c r="B409" s="103"/>
      <c r="E409" s="104"/>
    </row>
    <row r="410" ht="15.75" customHeight="1">
      <c r="B410" s="103"/>
      <c r="E410" s="104"/>
    </row>
    <row r="411" ht="15.75" customHeight="1">
      <c r="B411" s="103"/>
      <c r="E411" s="104"/>
    </row>
    <row r="412" ht="15.75" customHeight="1">
      <c r="B412" s="103"/>
      <c r="E412" s="104"/>
    </row>
    <row r="413" ht="15.75" customHeight="1">
      <c r="B413" s="103"/>
      <c r="E413" s="104"/>
    </row>
    <row r="414" ht="15.75" customHeight="1">
      <c r="B414" s="103"/>
      <c r="E414" s="104"/>
    </row>
    <row r="415" ht="15.75" customHeight="1">
      <c r="B415" s="103"/>
      <c r="E415" s="104"/>
    </row>
    <row r="416" ht="15.75" customHeight="1">
      <c r="B416" s="103"/>
      <c r="E416" s="104"/>
    </row>
    <row r="417" ht="15.75" customHeight="1">
      <c r="B417" s="103"/>
      <c r="E417" s="104"/>
    </row>
    <row r="418" ht="15.75" customHeight="1">
      <c r="B418" s="103"/>
      <c r="E418" s="104"/>
    </row>
    <row r="419" ht="15.75" customHeight="1">
      <c r="B419" s="103"/>
      <c r="E419" s="104"/>
    </row>
    <row r="420" ht="15.75" customHeight="1">
      <c r="B420" s="103"/>
      <c r="E420" s="104"/>
    </row>
    <row r="421" ht="15.75" customHeight="1">
      <c r="B421" s="103"/>
      <c r="E421" s="104"/>
    </row>
    <row r="422" ht="15.75" customHeight="1">
      <c r="B422" s="103"/>
      <c r="E422" s="104"/>
    </row>
    <row r="423" ht="15.75" customHeight="1">
      <c r="B423" s="103"/>
      <c r="E423" s="104"/>
    </row>
    <row r="424" ht="15.75" customHeight="1">
      <c r="B424" s="103"/>
      <c r="E424" s="104"/>
    </row>
    <row r="425" ht="15.75" customHeight="1">
      <c r="B425" s="103"/>
      <c r="E425" s="104"/>
    </row>
    <row r="426" ht="15.75" customHeight="1">
      <c r="B426" s="103"/>
      <c r="E426" s="104"/>
    </row>
    <row r="427" ht="15.75" customHeight="1">
      <c r="B427" s="103"/>
      <c r="E427" s="104"/>
    </row>
    <row r="428" ht="15.75" customHeight="1">
      <c r="B428" s="103"/>
      <c r="E428" s="104"/>
    </row>
    <row r="429" ht="15.75" customHeight="1">
      <c r="B429" s="103"/>
      <c r="E429" s="104"/>
    </row>
    <row r="430" ht="15.75" customHeight="1">
      <c r="B430" s="103"/>
      <c r="E430" s="104"/>
    </row>
    <row r="431" ht="15.75" customHeight="1">
      <c r="B431" s="103"/>
      <c r="E431" s="104"/>
    </row>
    <row r="432" ht="15.75" customHeight="1">
      <c r="B432" s="103"/>
      <c r="E432" s="104"/>
    </row>
    <row r="433" ht="15.75" customHeight="1">
      <c r="B433" s="103"/>
      <c r="E433" s="104"/>
    </row>
    <row r="434" ht="15.75" customHeight="1">
      <c r="B434" s="103"/>
      <c r="E434" s="104"/>
    </row>
    <row r="435" ht="15.75" customHeight="1">
      <c r="B435" s="103"/>
      <c r="E435" s="104"/>
    </row>
    <row r="436" ht="15.75" customHeight="1">
      <c r="B436" s="103"/>
      <c r="E436" s="104"/>
    </row>
    <row r="437" ht="15.75" customHeight="1">
      <c r="B437" s="103"/>
      <c r="E437" s="104"/>
    </row>
    <row r="438" ht="15.75" customHeight="1">
      <c r="B438" s="103"/>
      <c r="E438" s="104"/>
    </row>
    <row r="439" ht="15.75" customHeight="1">
      <c r="B439" s="103"/>
      <c r="E439" s="104"/>
    </row>
    <row r="440" ht="15.75" customHeight="1">
      <c r="B440" s="103"/>
      <c r="E440" s="104"/>
    </row>
    <row r="441" ht="15.75" customHeight="1">
      <c r="B441" s="103"/>
      <c r="E441" s="104"/>
    </row>
    <row r="442" ht="15.75" customHeight="1">
      <c r="B442" s="103"/>
      <c r="E442" s="104"/>
    </row>
    <row r="443" ht="15.75" customHeight="1">
      <c r="B443" s="103"/>
      <c r="E443" s="104"/>
    </row>
    <row r="444" ht="15.75" customHeight="1">
      <c r="B444" s="103"/>
      <c r="E444" s="104"/>
    </row>
    <row r="445" ht="15.75" customHeight="1">
      <c r="B445" s="103"/>
      <c r="E445" s="104"/>
    </row>
    <row r="446" ht="15.75" customHeight="1">
      <c r="B446" s="103"/>
      <c r="E446" s="104"/>
    </row>
    <row r="447" ht="15.75" customHeight="1">
      <c r="B447" s="103"/>
      <c r="E447" s="104"/>
    </row>
    <row r="448" ht="15.75" customHeight="1">
      <c r="B448" s="103"/>
      <c r="E448" s="104"/>
    </row>
    <row r="449" ht="15.75" customHeight="1">
      <c r="B449" s="103"/>
      <c r="E449" s="104"/>
    </row>
    <row r="450" ht="15.75" customHeight="1">
      <c r="B450" s="103"/>
      <c r="E450" s="104"/>
    </row>
    <row r="451" ht="15.75" customHeight="1">
      <c r="B451" s="103"/>
      <c r="E451" s="104"/>
    </row>
    <row r="452" ht="15.75" customHeight="1">
      <c r="B452" s="103"/>
      <c r="E452" s="104"/>
    </row>
    <row r="453" ht="15.75" customHeight="1">
      <c r="B453" s="103"/>
      <c r="E453" s="104"/>
    </row>
    <row r="454" ht="15.75" customHeight="1">
      <c r="B454" s="103"/>
      <c r="E454" s="104"/>
    </row>
    <row r="455" ht="15.75" customHeight="1">
      <c r="B455" s="103"/>
      <c r="E455" s="104"/>
    </row>
    <row r="456" ht="15.75" customHeight="1">
      <c r="B456" s="103"/>
      <c r="E456" s="104"/>
    </row>
    <row r="457" ht="15.75" customHeight="1">
      <c r="B457" s="103"/>
      <c r="E457" s="104"/>
    </row>
    <row r="458" ht="15.75" customHeight="1">
      <c r="B458" s="103"/>
      <c r="E458" s="104"/>
    </row>
    <row r="459" ht="15.75" customHeight="1">
      <c r="B459" s="103"/>
      <c r="E459" s="104"/>
    </row>
    <row r="460" ht="15.75" customHeight="1">
      <c r="B460" s="103"/>
      <c r="E460" s="104"/>
    </row>
    <row r="461" ht="15.75" customHeight="1">
      <c r="B461" s="103"/>
      <c r="E461" s="104"/>
    </row>
    <row r="462" ht="15.75" customHeight="1">
      <c r="B462" s="103"/>
      <c r="E462" s="104"/>
    </row>
    <row r="463" ht="15.75" customHeight="1">
      <c r="B463" s="103"/>
      <c r="E463" s="104"/>
    </row>
    <row r="464" ht="15.75" customHeight="1">
      <c r="B464" s="103"/>
      <c r="E464" s="104"/>
    </row>
    <row r="465" ht="15.75" customHeight="1">
      <c r="B465" s="103"/>
      <c r="E465" s="104"/>
    </row>
    <row r="466" ht="15.75" customHeight="1">
      <c r="B466" s="103"/>
      <c r="E466" s="104"/>
    </row>
    <row r="467" ht="15.75" customHeight="1">
      <c r="B467" s="103"/>
      <c r="E467" s="104"/>
    </row>
    <row r="468" ht="15.75" customHeight="1">
      <c r="B468" s="103"/>
      <c r="E468" s="104"/>
    </row>
    <row r="469" ht="15.75" customHeight="1">
      <c r="B469" s="103"/>
      <c r="E469" s="104"/>
    </row>
    <row r="470" ht="15.75" customHeight="1">
      <c r="B470" s="103"/>
      <c r="E470" s="104"/>
    </row>
    <row r="471" ht="15.75" customHeight="1">
      <c r="B471" s="103"/>
      <c r="E471" s="104"/>
    </row>
    <row r="472" ht="15.75" customHeight="1">
      <c r="B472" s="103"/>
      <c r="E472" s="104"/>
    </row>
    <row r="473" ht="15.75" customHeight="1">
      <c r="B473" s="103"/>
      <c r="E473" s="104"/>
    </row>
    <row r="474" ht="15.75" customHeight="1">
      <c r="B474" s="103"/>
      <c r="E474" s="104"/>
    </row>
    <row r="475" ht="15.75" customHeight="1">
      <c r="B475" s="103"/>
      <c r="E475" s="104"/>
    </row>
    <row r="476" ht="15.75" customHeight="1">
      <c r="B476" s="103"/>
      <c r="E476" s="104"/>
    </row>
    <row r="477" ht="15.75" customHeight="1">
      <c r="B477" s="103"/>
      <c r="E477" s="104"/>
    </row>
    <row r="478" ht="15.75" customHeight="1">
      <c r="B478" s="103"/>
      <c r="E478" s="104"/>
    </row>
    <row r="479" ht="15.75" customHeight="1">
      <c r="B479" s="103"/>
      <c r="E479" s="104"/>
    </row>
    <row r="480" ht="15.75" customHeight="1">
      <c r="B480" s="103"/>
      <c r="E480" s="104"/>
    </row>
    <row r="481" ht="15.75" customHeight="1">
      <c r="B481" s="103"/>
      <c r="E481" s="104"/>
    </row>
    <row r="482" ht="15.75" customHeight="1">
      <c r="B482" s="103"/>
      <c r="E482" s="104"/>
    </row>
    <row r="483" ht="15.75" customHeight="1">
      <c r="B483" s="103"/>
      <c r="E483" s="104"/>
    </row>
    <row r="484" ht="15.75" customHeight="1">
      <c r="B484" s="103"/>
      <c r="E484" s="104"/>
    </row>
    <row r="485" ht="15.75" customHeight="1">
      <c r="B485" s="103"/>
      <c r="E485" s="104"/>
    </row>
    <row r="486" ht="15.75" customHeight="1">
      <c r="B486" s="103"/>
      <c r="E486" s="104"/>
    </row>
    <row r="487" ht="15.75" customHeight="1">
      <c r="B487" s="103"/>
      <c r="E487" s="104"/>
    </row>
    <row r="488" ht="15.75" customHeight="1">
      <c r="B488" s="103"/>
      <c r="E488" s="104"/>
    </row>
    <row r="489" ht="15.75" customHeight="1">
      <c r="B489" s="103"/>
      <c r="E489" s="104"/>
    </row>
    <row r="490" ht="15.75" customHeight="1">
      <c r="B490" s="103"/>
      <c r="E490" s="104"/>
    </row>
    <row r="491" ht="15.75" customHeight="1">
      <c r="B491" s="103"/>
      <c r="E491" s="104"/>
    </row>
    <row r="492" ht="15.75" customHeight="1">
      <c r="B492" s="103"/>
      <c r="E492" s="104"/>
    </row>
    <row r="493" ht="15.75" customHeight="1">
      <c r="B493" s="103"/>
      <c r="E493" s="104"/>
    </row>
    <row r="494" ht="15.75" customHeight="1">
      <c r="B494" s="103"/>
      <c r="E494" s="104"/>
    </row>
    <row r="495" ht="15.75" customHeight="1">
      <c r="B495" s="103"/>
      <c r="E495" s="104"/>
    </row>
    <row r="496" ht="15.75" customHeight="1">
      <c r="B496" s="103"/>
      <c r="E496" s="104"/>
    </row>
    <row r="497" ht="15.75" customHeight="1">
      <c r="B497" s="103"/>
      <c r="E497" s="104"/>
    </row>
    <row r="498" ht="15.75" customHeight="1">
      <c r="B498" s="103"/>
      <c r="E498" s="104"/>
    </row>
    <row r="499" ht="15.75" customHeight="1">
      <c r="B499" s="103"/>
      <c r="E499" s="104"/>
    </row>
    <row r="500" ht="15.75" customHeight="1">
      <c r="B500" s="103"/>
      <c r="E500" s="104"/>
    </row>
    <row r="501" ht="15.75" customHeight="1">
      <c r="B501" s="103"/>
      <c r="E501" s="104"/>
    </row>
    <row r="502" ht="15.75" customHeight="1">
      <c r="B502" s="103"/>
      <c r="E502" s="104"/>
    </row>
    <row r="503" ht="15.75" customHeight="1">
      <c r="B503" s="103"/>
      <c r="E503" s="104"/>
    </row>
    <row r="504" ht="15.75" customHeight="1">
      <c r="B504" s="103"/>
      <c r="E504" s="104"/>
    </row>
    <row r="505" ht="15.75" customHeight="1">
      <c r="B505" s="103"/>
      <c r="E505" s="104"/>
    </row>
    <row r="506" ht="15.75" customHeight="1">
      <c r="B506" s="103"/>
      <c r="E506" s="104"/>
    </row>
    <row r="507" ht="15.75" customHeight="1">
      <c r="B507" s="103"/>
      <c r="E507" s="104"/>
    </row>
    <row r="508" ht="15.75" customHeight="1">
      <c r="B508" s="103"/>
      <c r="E508" s="104"/>
    </row>
    <row r="509" ht="15.75" customHeight="1">
      <c r="B509" s="103"/>
      <c r="E509" s="104"/>
    </row>
    <row r="510" ht="15.75" customHeight="1">
      <c r="B510" s="103"/>
      <c r="E510" s="104"/>
    </row>
    <row r="511" ht="15.75" customHeight="1">
      <c r="B511" s="103"/>
      <c r="E511" s="104"/>
    </row>
    <row r="512" ht="15.75" customHeight="1">
      <c r="B512" s="103"/>
      <c r="E512" s="104"/>
    </row>
    <row r="513" ht="15.75" customHeight="1">
      <c r="B513" s="103"/>
      <c r="E513" s="104"/>
    </row>
    <row r="514" ht="15.75" customHeight="1">
      <c r="B514" s="103"/>
      <c r="E514" s="104"/>
    </row>
    <row r="515" ht="15.75" customHeight="1">
      <c r="B515" s="103"/>
      <c r="E515" s="104"/>
    </row>
    <row r="516" ht="15.75" customHeight="1">
      <c r="B516" s="103"/>
      <c r="E516" s="104"/>
    </row>
    <row r="517" ht="15.75" customHeight="1">
      <c r="B517" s="103"/>
      <c r="E517" s="104"/>
    </row>
    <row r="518" ht="15.75" customHeight="1">
      <c r="B518" s="103"/>
      <c r="E518" s="104"/>
    </row>
    <row r="519" ht="15.75" customHeight="1">
      <c r="B519" s="103"/>
      <c r="E519" s="104"/>
    </row>
    <row r="520" ht="15.75" customHeight="1">
      <c r="B520" s="103"/>
      <c r="E520" s="104"/>
    </row>
    <row r="521" ht="15.75" customHeight="1">
      <c r="B521" s="103"/>
      <c r="E521" s="104"/>
    </row>
    <row r="522" ht="15.75" customHeight="1">
      <c r="B522" s="103"/>
      <c r="E522" s="104"/>
    </row>
    <row r="523" ht="15.75" customHeight="1">
      <c r="B523" s="103"/>
      <c r="E523" s="104"/>
    </row>
    <row r="524" ht="15.75" customHeight="1">
      <c r="B524" s="103"/>
      <c r="E524" s="104"/>
    </row>
    <row r="525" ht="15.75" customHeight="1">
      <c r="B525" s="103"/>
      <c r="E525" s="104"/>
    </row>
    <row r="526" ht="15.75" customHeight="1">
      <c r="B526" s="103"/>
      <c r="E526" s="104"/>
    </row>
    <row r="527" ht="15.75" customHeight="1">
      <c r="B527" s="103"/>
      <c r="E527" s="104"/>
    </row>
    <row r="528" ht="15.75" customHeight="1">
      <c r="B528" s="103"/>
      <c r="E528" s="104"/>
    </row>
    <row r="529" ht="15.75" customHeight="1">
      <c r="B529" s="103"/>
      <c r="E529" s="104"/>
    </row>
    <row r="530" ht="15.75" customHeight="1">
      <c r="B530" s="103"/>
      <c r="E530" s="104"/>
    </row>
    <row r="531" ht="15.75" customHeight="1">
      <c r="B531" s="103"/>
      <c r="E531" s="104"/>
    </row>
    <row r="532" ht="15.75" customHeight="1">
      <c r="B532" s="103"/>
      <c r="E532" s="104"/>
    </row>
    <row r="533" ht="15.75" customHeight="1">
      <c r="B533" s="103"/>
      <c r="E533" s="104"/>
    </row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</sheetData>
  <mergeCells count="85">
    <mergeCell ref="C225:C227"/>
    <mergeCell ref="C257:C259"/>
    <mergeCell ref="B261:E261"/>
    <mergeCell ref="B216:B222"/>
    <mergeCell ref="C216:C222"/>
    <mergeCell ref="B240:B244"/>
    <mergeCell ref="C240:C244"/>
    <mergeCell ref="B232:B236"/>
    <mergeCell ref="C272:C276"/>
    <mergeCell ref="B272:B276"/>
    <mergeCell ref="C289:C291"/>
    <mergeCell ref="B293:E293"/>
    <mergeCell ref="B248:B254"/>
    <mergeCell ref="C248:C254"/>
    <mergeCell ref="B264:B268"/>
    <mergeCell ref="B280:B286"/>
    <mergeCell ref="C280:C286"/>
    <mergeCell ref="C353:C355"/>
    <mergeCell ref="B358:E358"/>
    <mergeCell ref="B344:B350"/>
    <mergeCell ref="C344:C350"/>
    <mergeCell ref="B361:B365"/>
    <mergeCell ref="B369:B373"/>
    <mergeCell ref="C369:C373"/>
    <mergeCell ref="C336:C340"/>
    <mergeCell ref="B336:B340"/>
    <mergeCell ref="C321:C323"/>
    <mergeCell ref="B325:E325"/>
    <mergeCell ref="B304:B308"/>
    <mergeCell ref="C304:C308"/>
    <mergeCell ref="B312:B318"/>
    <mergeCell ref="C312:C318"/>
    <mergeCell ref="B328:B332"/>
    <mergeCell ref="C160:C162"/>
    <mergeCell ref="B164:E164"/>
    <mergeCell ref="B151:B157"/>
    <mergeCell ref="C151:C157"/>
    <mergeCell ref="B167:B171"/>
    <mergeCell ref="B175:B179"/>
    <mergeCell ref="C175:C179"/>
    <mergeCell ref="B120:B125"/>
    <mergeCell ref="C120:C125"/>
    <mergeCell ref="C128:C130"/>
    <mergeCell ref="B132:E132"/>
    <mergeCell ref="B112:B116"/>
    <mergeCell ref="C112:C116"/>
    <mergeCell ref="B135:B139"/>
    <mergeCell ref="F5:G5"/>
    <mergeCell ref="B7:E7"/>
    <mergeCell ref="B10:B14"/>
    <mergeCell ref="B18:B21"/>
    <mergeCell ref="C18:C21"/>
    <mergeCell ref="B25:B30"/>
    <mergeCell ref="C25:C30"/>
    <mergeCell ref="C33:C35"/>
    <mergeCell ref="B38:E38"/>
    <mergeCell ref="B49:B54"/>
    <mergeCell ref="C49:C54"/>
    <mergeCell ref="C58:C63"/>
    <mergeCell ref="C66:C68"/>
    <mergeCell ref="B70:E70"/>
    <mergeCell ref="B41:B45"/>
    <mergeCell ref="B296:B300"/>
    <mergeCell ref="C387:C389"/>
    <mergeCell ref="B377:B384"/>
    <mergeCell ref="C377:C384"/>
    <mergeCell ref="B89:B94"/>
    <mergeCell ref="B104:B108"/>
    <mergeCell ref="B58:B63"/>
    <mergeCell ref="C89:C94"/>
    <mergeCell ref="C97:C99"/>
    <mergeCell ref="B101:E101"/>
    <mergeCell ref="B73:B77"/>
    <mergeCell ref="B81:B85"/>
    <mergeCell ref="C81:C85"/>
    <mergeCell ref="C143:C147"/>
    <mergeCell ref="B143:B147"/>
    <mergeCell ref="C208:C212"/>
    <mergeCell ref="B208:B212"/>
    <mergeCell ref="C192:C194"/>
    <mergeCell ref="B197:E197"/>
    <mergeCell ref="B229:E229"/>
    <mergeCell ref="B183:B189"/>
    <mergeCell ref="C183:C189"/>
    <mergeCell ref="B200:B20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103"/>
    </row>
    <row r="2">
      <c r="B2" s="103"/>
    </row>
    <row r="3" ht="18.0" customHeight="1">
      <c r="B3" s="103"/>
      <c r="C3" s="107" t="s">
        <v>128</v>
      </c>
    </row>
    <row r="4">
      <c r="B4" s="103"/>
    </row>
    <row r="5">
      <c r="A5" s="110"/>
      <c r="B5" s="183" t="s">
        <v>287</v>
      </c>
    </row>
    <row r="6" ht="9.75" customHeight="1">
      <c r="B6" s="103"/>
    </row>
    <row r="7" ht="30.0" customHeight="1">
      <c r="A7" s="129"/>
      <c r="B7" s="184" t="s">
        <v>137</v>
      </c>
      <c r="C7" s="184" t="s">
        <v>288</v>
      </c>
      <c r="D7" s="184" t="s">
        <v>152</v>
      </c>
      <c r="E7" s="184" t="s">
        <v>158</v>
      </c>
      <c r="F7" s="184" t="s">
        <v>289</v>
      </c>
      <c r="G7" s="184" t="s">
        <v>290</v>
      </c>
      <c r="H7" s="129"/>
      <c r="I7" s="184" t="s">
        <v>291</v>
      </c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>
      <c r="B8" s="184">
        <v>1.0</v>
      </c>
      <c r="C8" s="148">
        <f>'Fluxo de caixa'!E33</f>
        <v>1683</v>
      </c>
      <c r="D8" s="148">
        <f>'Fluxo de caixa'!E34</f>
        <v>7242.54</v>
      </c>
      <c r="E8" s="148">
        <f>'Fluxo de caixa'!E35</f>
        <v>1570</v>
      </c>
      <c r="F8" s="148">
        <f t="shared" ref="F8:F19" si="1">C8-D8-E8</f>
        <v>-7129.54</v>
      </c>
      <c r="G8" s="148">
        <f>F8</f>
        <v>-7129.54</v>
      </c>
      <c r="H8" s="185"/>
      <c r="I8" s="148">
        <f t="shared" ref="I8:I19" si="2">D8+E8</f>
        <v>8812.54</v>
      </c>
    </row>
    <row r="9">
      <c r="B9" s="184">
        <v>2.0</v>
      </c>
      <c r="C9" s="148">
        <f>'Fluxo de caixa'!E66</f>
        <v>3935.8</v>
      </c>
      <c r="D9" s="148">
        <f>'Fluxo de caixa'!E67</f>
        <v>1280</v>
      </c>
      <c r="E9" s="148">
        <f>'Fluxo de caixa'!E68</f>
        <v>1660</v>
      </c>
      <c r="F9" s="148">
        <f t="shared" si="1"/>
        <v>995.8</v>
      </c>
      <c r="G9" s="148">
        <f t="shared" ref="G9:G19" si="3">G8+F9</f>
        <v>-6133.74</v>
      </c>
      <c r="H9" s="185"/>
      <c r="I9" s="148">
        <f t="shared" si="2"/>
        <v>2940</v>
      </c>
    </row>
    <row r="10">
      <c r="B10" s="184">
        <v>3.0</v>
      </c>
      <c r="C10" s="148">
        <f>'Fluxo de caixa'!E97</f>
        <v>4801.3</v>
      </c>
      <c r="D10" s="148">
        <f>'Fluxo de caixa'!E98</f>
        <v>1624.72</v>
      </c>
      <c r="E10" s="148">
        <f>'Fluxo de caixa'!E99</f>
        <v>1660</v>
      </c>
      <c r="F10" s="148">
        <f t="shared" si="1"/>
        <v>1516.58</v>
      </c>
      <c r="G10" s="148">
        <f t="shared" si="3"/>
        <v>-4617.16</v>
      </c>
      <c r="H10" s="185"/>
      <c r="I10" s="148">
        <f t="shared" si="2"/>
        <v>3284.72</v>
      </c>
    </row>
    <row r="11">
      <c r="B11" s="184">
        <v>4.0</v>
      </c>
      <c r="C11" s="148">
        <f>'Fluxo de caixa'!E128</f>
        <v>5682.9</v>
      </c>
      <c r="D11" s="148">
        <f>'Fluxo de caixa'!E129</f>
        <v>1716.99</v>
      </c>
      <c r="E11" s="148">
        <f>'Fluxo de caixa'!E130</f>
        <v>1660</v>
      </c>
      <c r="F11" s="148">
        <f t="shared" si="1"/>
        <v>2305.91</v>
      </c>
      <c r="G11" s="186">
        <f t="shared" si="3"/>
        <v>-2311.25</v>
      </c>
      <c r="H11" s="185"/>
      <c r="I11" s="148">
        <f t="shared" si="2"/>
        <v>3376.99</v>
      </c>
    </row>
    <row r="12">
      <c r="B12" s="184">
        <v>5.0</v>
      </c>
      <c r="C12" s="136">
        <f>'Fluxo de caixa'!E160</f>
        <v>6865.3</v>
      </c>
      <c r="D12" s="136">
        <f>'Fluxo de caixa'!E161</f>
        <v>1807.11</v>
      </c>
      <c r="E12" s="136">
        <f>'Fluxo de caixa'!E162</f>
        <v>3160</v>
      </c>
      <c r="F12" s="136">
        <f t="shared" si="1"/>
        <v>1898.19</v>
      </c>
      <c r="G12" s="136">
        <f t="shared" si="3"/>
        <v>-413.06</v>
      </c>
      <c r="H12" s="185"/>
      <c r="I12" s="148">
        <f t="shared" si="2"/>
        <v>4967.11</v>
      </c>
    </row>
    <row r="13">
      <c r="B13" s="184">
        <v>6.0</v>
      </c>
      <c r="C13" s="148">
        <f>'Fluxo de caixa'!E192</f>
        <v>8598.9</v>
      </c>
      <c r="D13" s="148">
        <f>'Fluxo de caixa'!E193</f>
        <v>1999.92</v>
      </c>
      <c r="E13" s="148">
        <f>'Fluxo de caixa'!E194</f>
        <v>3160</v>
      </c>
      <c r="F13" s="148">
        <f t="shared" si="1"/>
        <v>3438.98</v>
      </c>
      <c r="G13" s="148">
        <f t="shared" si="3"/>
        <v>3025.92</v>
      </c>
      <c r="H13" s="185"/>
      <c r="I13" s="148">
        <f t="shared" si="2"/>
        <v>5159.92</v>
      </c>
    </row>
    <row r="14">
      <c r="B14" s="184">
        <v>7.0</v>
      </c>
      <c r="C14" s="148">
        <f>'Fluxo de caixa'!E225</f>
        <v>9533</v>
      </c>
      <c r="D14" s="148">
        <f>'Fluxo de caixa'!E226</f>
        <v>2085.31</v>
      </c>
      <c r="E14" s="148">
        <f>'Fluxo de caixa'!E227</f>
        <v>3160</v>
      </c>
      <c r="F14" s="148">
        <f t="shared" si="1"/>
        <v>4287.69</v>
      </c>
      <c r="G14" s="148">
        <f t="shared" si="3"/>
        <v>7313.61</v>
      </c>
      <c r="H14" s="185"/>
      <c r="I14" s="148">
        <f t="shared" si="2"/>
        <v>5245.31</v>
      </c>
    </row>
    <row r="15">
      <c r="B15" s="184">
        <v>8.0</v>
      </c>
      <c r="C15" s="148">
        <f>'Fluxo de caixa'!E257</f>
        <v>10941.4</v>
      </c>
      <c r="D15" s="148">
        <f>'Fluxo de caixa'!E258</f>
        <v>2207.63</v>
      </c>
      <c r="E15" s="148">
        <f>'Fluxo de caixa'!E259</f>
        <v>3160</v>
      </c>
      <c r="F15" s="148">
        <f t="shared" si="1"/>
        <v>5573.77</v>
      </c>
      <c r="G15" s="148">
        <f t="shared" si="3"/>
        <v>12887.38</v>
      </c>
      <c r="H15" s="185"/>
      <c r="I15" s="148">
        <f t="shared" si="2"/>
        <v>5367.63</v>
      </c>
    </row>
    <row r="16">
      <c r="B16" s="184">
        <v>9.0</v>
      </c>
      <c r="C16" s="148">
        <f>'Fluxo de caixa'!E289</f>
        <v>11829.9</v>
      </c>
      <c r="D16" s="148">
        <f>'Fluxo de caixa'!E290</f>
        <v>2299.42</v>
      </c>
      <c r="E16" s="148">
        <f>'Fluxo de caixa'!E291</f>
        <v>3160</v>
      </c>
      <c r="F16" s="148">
        <f t="shared" si="1"/>
        <v>6370.48</v>
      </c>
      <c r="G16" s="148">
        <f t="shared" si="3"/>
        <v>19257.86</v>
      </c>
      <c r="H16" s="185"/>
      <c r="I16" s="148">
        <f t="shared" si="2"/>
        <v>5459.42</v>
      </c>
    </row>
    <row r="17">
      <c r="B17" s="184">
        <v>10.0</v>
      </c>
      <c r="C17" s="148">
        <f>'Fluxo de caixa'!E321</f>
        <v>12878.9</v>
      </c>
      <c r="D17" s="148">
        <f>'Fluxo de caixa'!E322</f>
        <v>2401.62</v>
      </c>
      <c r="E17" s="148">
        <f>'Fluxo de caixa'!E323</f>
        <v>3160</v>
      </c>
      <c r="F17" s="148">
        <f t="shared" si="1"/>
        <v>7317.28</v>
      </c>
      <c r="G17" s="148">
        <f t="shared" si="3"/>
        <v>26575.14</v>
      </c>
      <c r="H17" s="185"/>
      <c r="I17" s="148">
        <f t="shared" si="2"/>
        <v>5561.62</v>
      </c>
    </row>
    <row r="18">
      <c r="B18" s="184">
        <v>11.0</v>
      </c>
      <c r="C18" s="148">
        <f>'Fluxo de caixa'!E353</f>
        <v>13843.4</v>
      </c>
      <c r="D18" s="148">
        <f>'Fluxo de caixa'!E354</f>
        <v>2518.44</v>
      </c>
      <c r="E18" s="148">
        <f>'Fluxo de caixa'!E355</f>
        <v>3160</v>
      </c>
      <c r="F18" s="148">
        <f t="shared" si="1"/>
        <v>8164.96</v>
      </c>
      <c r="G18" s="148">
        <f t="shared" si="3"/>
        <v>34740.1</v>
      </c>
      <c r="H18" s="185"/>
      <c r="I18" s="148">
        <f t="shared" si="2"/>
        <v>5678.44</v>
      </c>
    </row>
    <row r="19">
      <c r="B19" s="184">
        <v>12.0</v>
      </c>
      <c r="C19" s="148">
        <f>'Fluxo de caixa'!E387</f>
        <v>14705</v>
      </c>
      <c r="D19" s="148">
        <f>'Fluxo de caixa'!E388</f>
        <v>2618.62</v>
      </c>
      <c r="E19" s="148">
        <f>'Fluxo de caixa'!E389</f>
        <v>3660</v>
      </c>
      <c r="F19" s="148">
        <f t="shared" si="1"/>
        <v>8426.38</v>
      </c>
      <c r="G19" s="148">
        <f t="shared" si="3"/>
        <v>43166.48</v>
      </c>
      <c r="H19" s="185"/>
      <c r="I19" s="148">
        <f t="shared" si="2"/>
        <v>6278.62</v>
      </c>
    </row>
    <row r="20">
      <c r="H20" s="185"/>
    </row>
    <row r="21" ht="15.75" customHeight="1">
      <c r="B21" s="187" t="s">
        <v>292</v>
      </c>
      <c r="C21" s="5"/>
      <c r="D21" s="41" t="s">
        <v>293</v>
      </c>
      <c r="H21" s="185"/>
      <c r="L21" s="188" t="s">
        <v>294</v>
      </c>
      <c r="M21" s="2"/>
      <c r="N21" s="2"/>
      <c r="O21" s="2"/>
      <c r="P21" s="3"/>
    </row>
    <row r="22" ht="15.75" customHeight="1">
      <c r="H22" s="185"/>
      <c r="L22" s="189"/>
      <c r="P22" s="190"/>
    </row>
    <row r="23" ht="15.75" customHeight="1">
      <c r="H23" s="185"/>
      <c r="L23" s="6"/>
      <c r="M23" s="7"/>
      <c r="N23" s="7"/>
      <c r="O23" s="7"/>
      <c r="P23" s="8"/>
    </row>
    <row r="24" ht="15.75" customHeight="1">
      <c r="H24" s="185"/>
    </row>
    <row r="25" ht="15.75" customHeight="1">
      <c r="H25" s="185"/>
    </row>
    <row r="26" ht="15.75" customHeight="1">
      <c r="H26" s="185"/>
    </row>
    <row r="27" ht="15.75" customHeight="1">
      <c r="H27" s="185"/>
    </row>
    <row r="28" ht="15.75" customHeight="1">
      <c r="H28" s="185"/>
    </row>
    <row r="29" ht="15.75" customHeight="1">
      <c r="H29" s="185"/>
    </row>
    <row r="30" ht="15.75" customHeight="1">
      <c r="H30" s="185"/>
    </row>
    <row r="31" ht="15.75" customHeight="1">
      <c r="H31" s="185"/>
    </row>
    <row r="32" ht="15.75" customHeight="1">
      <c r="B32" s="103"/>
    </row>
    <row r="33" ht="15.75" customHeight="1">
      <c r="B33" s="103"/>
    </row>
    <row r="34" ht="15.75" customHeight="1">
      <c r="B34" s="103"/>
    </row>
    <row r="35" ht="15.75" customHeight="1">
      <c r="B35" s="103"/>
    </row>
    <row r="36" ht="15.75" customHeight="1">
      <c r="B36" s="103"/>
    </row>
    <row r="37" ht="15.75" customHeight="1">
      <c r="B37" s="103"/>
    </row>
    <row r="38" ht="15.75" customHeight="1">
      <c r="B38" s="103"/>
    </row>
    <row r="39" ht="15.75" customHeight="1">
      <c r="B39" s="103"/>
    </row>
    <row r="40" ht="15.75" customHeight="1">
      <c r="B40" s="103"/>
    </row>
    <row r="41" ht="15.75" customHeight="1">
      <c r="B41" s="103"/>
    </row>
    <row r="42" ht="15.75" customHeight="1">
      <c r="B42" s="103"/>
    </row>
    <row r="43" ht="15.75" customHeight="1">
      <c r="B43" s="103"/>
    </row>
    <row r="44" ht="15.75" customHeight="1">
      <c r="B44" s="103"/>
    </row>
    <row r="45" ht="15.75" customHeight="1">
      <c r="B45" s="103"/>
    </row>
    <row r="46" ht="15.75" customHeight="1">
      <c r="B46" s="103"/>
    </row>
    <row r="47" ht="15.75" customHeight="1">
      <c r="B47" s="103"/>
    </row>
    <row r="48" ht="15.75" customHeight="1">
      <c r="B48" s="103"/>
    </row>
    <row r="49" ht="15.75" customHeight="1">
      <c r="B49" s="103"/>
    </row>
    <row r="50" ht="15.75" customHeight="1">
      <c r="B50" s="103"/>
    </row>
    <row r="51" ht="15.75" customHeight="1">
      <c r="B51" s="103"/>
    </row>
    <row r="52" ht="15.75" customHeight="1">
      <c r="B52" s="103"/>
    </row>
    <row r="53" ht="15.75" customHeight="1">
      <c r="B53" s="103"/>
    </row>
    <row r="54" ht="15.75" customHeight="1">
      <c r="B54" s="103"/>
    </row>
    <row r="55" ht="15.75" customHeight="1">
      <c r="B55" s="103"/>
    </row>
    <row r="56" ht="15.75" customHeight="1">
      <c r="B56" s="103"/>
    </row>
    <row r="57" ht="15.75" customHeight="1">
      <c r="B57" s="103"/>
    </row>
    <row r="58" ht="15.75" customHeight="1">
      <c r="B58" s="103"/>
    </row>
    <row r="59" ht="15.75" customHeight="1">
      <c r="B59" s="103"/>
    </row>
    <row r="60" ht="15.75" customHeight="1">
      <c r="B60" s="103"/>
    </row>
    <row r="61" ht="15.75" customHeight="1">
      <c r="B61" s="103"/>
    </row>
    <row r="62" ht="15.75" customHeight="1">
      <c r="B62" s="103"/>
    </row>
    <row r="63" ht="15.75" customHeight="1">
      <c r="B63" s="103"/>
    </row>
    <row r="64" ht="15.75" customHeight="1">
      <c r="B64" s="103"/>
    </row>
    <row r="65" ht="15.75" customHeight="1">
      <c r="B65" s="103"/>
    </row>
    <row r="66" ht="15.75" customHeight="1">
      <c r="B66" s="103"/>
    </row>
    <row r="67" ht="15.75" customHeight="1">
      <c r="B67" s="103"/>
    </row>
    <row r="68" ht="15.75" customHeight="1">
      <c r="B68" s="103"/>
    </row>
    <row r="69" ht="15.75" customHeight="1">
      <c r="B69" s="103"/>
    </row>
    <row r="70" ht="15.75" customHeight="1">
      <c r="B70" s="103"/>
    </row>
    <row r="71" ht="15.75" customHeight="1">
      <c r="B71" s="103"/>
    </row>
    <row r="72" ht="15.75" customHeight="1">
      <c r="B72" s="103"/>
    </row>
    <row r="73" ht="15.75" customHeight="1">
      <c r="B73" s="103"/>
    </row>
    <row r="74" ht="15.75" customHeight="1">
      <c r="B74" s="103"/>
    </row>
    <row r="75" ht="15.75" customHeight="1">
      <c r="B75" s="103"/>
    </row>
    <row r="76" ht="15.75" customHeight="1">
      <c r="B76" s="103"/>
    </row>
    <row r="77" ht="15.75" customHeight="1">
      <c r="B77" s="103"/>
    </row>
    <row r="78" ht="15.75" customHeight="1">
      <c r="B78" s="103"/>
    </row>
    <row r="79" ht="15.75" customHeight="1">
      <c r="B79" s="103"/>
    </row>
    <row r="80" ht="15.75" customHeight="1">
      <c r="B80" s="103"/>
    </row>
    <row r="81" ht="15.75" customHeight="1">
      <c r="B81" s="103"/>
    </row>
    <row r="82" ht="15.75" customHeight="1">
      <c r="B82" s="103"/>
    </row>
    <row r="83" ht="15.75" customHeight="1">
      <c r="B83" s="103"/>
    </row>
    <row r="84" ht="15.75" customHeight="1">
      <c r="B84" s="103"/>
    </row>
    <row r="85" ht="15.75" customHeight="1">
      <c r="B85" s="103"/>
    </row>
    <row r="86" ht="15.75" customHeight="1">
      <c r="B86" s="103"/>
    </row>
    <row r="87" ht="15.75" customHeight="1">
      <c r="B87" s="103"/>
    </row>
    <row r="88" ht="15.75" customHeight="1">
      <c r="B88" s="103"/>
    </row>
    <row r="89" ht="15.75" customHeight="1">
      <c r="B89" s="103"/>
    </row>
    <row r="90" ht="15.75" customHeight="1">
      <c r="B90" s="103"/>
    </row>
    <row r="91" ht="15.75" customHeight="1">
      <c r="B91" s="103"/>
    </row>
    <row r="92" ht="15.75" customHeight="1">
      <c r="B92" s="103"/>
    </row>
    <row r="93" ht="15.75" customHeight="1">
      <c r="B93" s="103"/>
    </row>
    <row r="94" ht="15.75" customHeight="1">
      <c r="B94" s="103"/>
    </row>
    <row r="95" ht="15.75" customHeight="1">
      <c r="B95" s="103"/>
    </row>
    <row r="96" ht="15.75" customHeight="1">
      <c r="B96" s="103"/>
    </row>
    <row r="97" ht="15.75" customHeight="1">
      <c r="B97" s="103"/>
    </row>
    <row r="98" ht="15.75" customHeight="1">
      <c r="B98" s="103"/>
    </row>
    <row r="99" ht="15.75" customHeight="1">
      <c r="B99" s="103"/>
    </row>
    <row r="100" ht="15.75" customHeight="1">
      <c r="B100" s="103"/>
    </row>
    <row r="101" ht="15.75" customHeight="1">
      <c r="B101" s="103"/>
    </row>
    <row r="102" ht="15.75" customHeight="1">
      <c r="B102" s="103"/>
    </row>
    <row r="103" ht="15.75" customHeight="1">
      <c r="B103" s="103"/>
    </row>
    <row r="104" ht="15.75" customHeight="1">
      <c r="B104" s="103"/>
    </row>
    <row r="105" ht="15.75" customHeight="1">
      <c r="B105" s="103"/>
    </row>
    <row r="106" ht="15.75" customHeight="1">
      <c r="B106" s="103"/>
    </row>
    <row r="107" ht="15.75" customHeight="1">
      <c r="B107" s="103"/>
    </row>
    <row r="108" ht="15.75" customHeight="1">
      <c r="B108" s="103"/>
    </row>
    <row r="109" ht="15.75" customHeight="1">
      <c r="B109" s="103"/>
    </row>
    <row r="110" ht="15.75" customHeight="1">
      <c r="B110" s="103"/>
    </row>
    <row r="111" ht="15.75" customHeight="1">
      <c r="B111" s="103"/>
    </row>
    <row r="112" ht="15.75" customHeight="1">
      <c r="B112" s="103"/>
    </row>
    <row r="113" ht="15.75" customHeight="1">
      <c r="B113" s="103"/>
    </row>
    <row r="114" ht="15.75" customHeight="1">
      <c r="B114" s="103"/>
    </row>
    <row r="115" ht="15.75" customHeight="1">
      <c r="B115" s="103"/>
    </row>
    <row r="116" ht="15.75" customHeight="1">
      <c r="B116" s="103"/>
    </row>
    <row r="117" ht="15.75" customHeight="1">
      <c r="B117" s="103"/>
    </row>
    <row r="118" ht="15.75" customHeight="1">
      <c r="B118" s="103"/>
    </row>
    <row r="119" ht="15.75" customHeight="1">
      <c r="B119" s="103"/>
    </row>
    <row r="120" ht="15.75" customHeight="1">
      <c r="B120" s="103"/>
    </row>
    <row r="121" ht="15.75" customHeight="1">
      <c r="B121" s="103"/>
    </row>
    <row r="122" ht="15.75" customHeight="1">
      <c r="B122" s="103"/>
    </row>
    <row r="123" ht="15.75" customHeight="1">
      <c r="B123" s="103"/>
    </row>
    <row r="124" ht="15.75" customHeight="1">
      <c r="B124" s="103"/>
    </row>
    <row r="125" ht="15.75" customHeight="1">
      <c r="B125" s="103"/>
    </row>
    <row r="126" ht="15.75" customHeight="1">
      <c r="B126" s="103"/>
    </row>
    <row r="127" ht="15.75" customHeight="1">
      <c r="B127" s="103"/>
    </row>
    <row r="128" ht="15.75" customHeight="1">
      <c r="B128" s="103"/>
    </row>
    <row r="129" ht="15.75" customHeight="1">
      <c r="B129" s="103"/>
    </row>
    <row r="130" ht="15.75" customHeight="1">
      <c r="B130" s="103"/>
    </row>
    <row r="131" ht="15.75" customHeight="1">
      <c r="B131" s="103"/>
    </row>
    <row r="132" ht="15.75" customHeight="1">
      <c r="B132" s="103"/>
    </row>
    <row r="133" ht="15.75" customHeight="1">
      <c r="B133" s="103"/>
    </row>
    <row r="134" ht="15.75" customHeight="1">
      <c r="B134" s="103"/>
    </row>
    <row r="135" ht="15.75" customHeight="1">
      <c r="B135" s="103"/>
    </row>
    <row r="136" ht="15.75" customHeight="1">
      <c r="B136" s="103"/>
    </row>
    <row r="137" ht="15.75" customHeight="1">
      <c r="B137" s="103"/>
    </row>
    <row r="138" ht="15.75" customHeight="1">
      <c r="B138" s="103"/>
    </row>
    <row r="139" ht="15.75" customHeight="1">
      <c r="B139" s="103"/>
    </row>
    <row r="140" ht="15.75" customHeight="1">
      <c r="B140" s="103"/>
    </row>
    <row r="141" ht="15.75" customHeight="1">
      <c r="B141" s="103"/>
    </row>
    <row r="142" ht="15.75" customHeight="1">
      <c r="B142" s="103"/>
    </row>
    <row r="143" ht="15.75" customHeight="1">
      <c r="B143" s="103"/>
    </row>
    <row r="144" ht="15.75" customHeight="1">
      <c r="B144" s="103"/>
    </row>
    <row r="145" ht="15.75" customHeight="1">
      <c r="B145" s="103"/>
    </row>
    <row r="146" ht="15.75" customHeight="1">
      <c r="B146" s="103"/>
    </row>
    <row r="147" ht="15.75" customHeight="1">
      <c r="B147" s="103"/>
    </row>
    <row r="148" ht="15.75" customHeight="1">
      <c r="B148" s="103"/>
    </row>
    <row r="149" ht="15.75" customHeight="1">
      <c r="B149" s="103"/>
    </row>
    <row r="150" ht="15.75" customHeight="1">
      <c r="B150" s="103"/>
    </row>
    <row r="151" ht="15.75" customHeight="1">
      <c r="B151" s="103"/>
    </row>
    <row r="152" ht="15.75" customHeight="1">
      <c r="B152" s="103"/>
    </row>
    <row r="153" ht="15.75" customHeight="1">
      <c r="B153" s="103"/>
    </row>
    <row r="154" ht="15.75" customHeight="1">
      <c r="B154" s="103"/>
    </row>
    <row r="155" ht="15.75" customHeight="1">
      <c r="B155" s="103"/>
    </row>
    <row r="156" ht="15.75" customHeight="1">
      <c r="B156" s="103"/>
    </row>
    <row r="157" ht="15.75" customHeight="1">
      <c r="B157" s="103"/>
    </row>
    <row r="158" ht="15.75" customHeight="1">
      <c r="B158" s="103"/>
    </row>
    <row r="159" ht="15.75" customHeight="1">
      <c r="B159" s="103"/>
    </row>
    <row r="160" ht="15.75" customHeight="1">
      <c r="B160" s="103"/>
    </row>
    <row r="161" ht="15.75" customHeight="1">
      <c r="B161" s="103"/>
    </row>
    <row r="162" ht="15.75" customHeight="1">
      <c r="B162" s="103"/>
    </row>
    <row r="163" ht="15.75" customHeight="1">
      <c r="B163" s="103"/>
    </row>
    <row r="164" ht="15.75" customHeight="1">
      <c r="B164" s="103"/>
    </row>
    <row r="165" ht="15.75" customHeight="1">
      <c r="B165" s="103"/>
    </row>
    <row r="166" ht="15.75" customHeight="1">
      <c r="B166" s="103"/>
    </row>
    <row r="167" ht="15.75" customHeight="1">
      <c r="B167" s="103"/>
    </row>
    <row r="168" ht="15.75" customHeight="1">
      <c r="B168" s="103"/>
    </row>
    <row r="169" ht="15.75" customHeight="1">
      <c r="B169" s="103"/>
    </row>
    <row r="170" ht="15.75" customHeight="1">
      <c r="B170" s="103"/>
    </row>
    <row r="171" ht="15.75" customHeight="1">
      <c r="B171" s="103"/>
    </row>
    <row r="172" ht="15.75" customHeight="1">
      <c r="B172" s="103"/>
    </row>
    <row r="173" ht="15.75" customHeight="1">
      <c r="B173" s="103"/>
    </row>
    <row r="174" ht="15.75" customHeight="1">
      <c r="B174" s="103"/>
    </row>
    <row r="175" ht="15.75" customHeight="1">
      <c r="B175" s="103"/>
    </row>
    <row r="176" ht="15.75" customHeight="1">
      <c r="B176" s="103"/>
    </row>
    <row r="177" ht="15.75" customHeight="1">
      <c r="B177" s="103"/>
    </row>
    <row r="178" ht="15.75" customHeight="1">
      <c r="B178" s="103"/>
    </row>
    <row r="179" ht="15.75" customHeight="1">
      <c r="B179" s="103"/>
    </row>
    <row r="180" ht="15.75" customHeight="1">
      <c r="B180" s="103"/>
    </row>
    <row r="181" ht="15.75" customHeight="1">
      <c r="B181" s="103"/>
    </row>
    <row r="182" ht="15.75" customHeight="1">
      <c r="B182" s="103"/>
    </row>
    <row r="183" ht="15.75" customHeight="1">
      <c r="B183" s="103"/>
    </row>
    <row r="184" ht="15.75" customHeight="1">
      <c r="B184" s="103"/>
    </row>
    <row r="185" ht="15.75" customHeight="1">
      <c r="B185" s="103"/>
    </row>
    <row r="186" ht="15.75" customHeight="1">
      <c r="B186" s="103"/>
    </row>
    <row r="187" ht="15.75" customHeight="1">
      <c r="B187" s="103"/>
    </row>
    <row r="188" ht="15.75" customHeight="1">
      <c r="B188" s="103"/>
    </row>
    <row r="189" ht="15.75" customHeight="1">
      <c r="B189" s="103"/>
    </row>
    <row r="190" ht="15.75" customHeight="1">
      <c r="B190" s="103"/>
    </row>
    <row r="191" ht="15.75" customHeight="1">
      <c r="B191" s="103"/>
    </row>
    <row r="192" ht="15.75" customHeight="1">
      <c r="B192" s="103"/>
    </row>
    <row r="193" ht="15.75" customHeight="1">
      <c r="B193" s="103"/>
    </row>
    <row r="194" ht="15.75" customHeight="1">
      <c r="B194" s="103"/>
    </row>
    <row r="195" ht="15.75" customHeight="1">
      <c r="B195" s="103"/>
    </row>
    <row r="196" ht="15.75" customHeight="1">
      <c r="B196" s="103"/>
    </row>
    <row r="197" ht="15.75" customHeight="1">
      <c r="B197" s="103"/>
    </row>
    <row r="198" ht="15.75" customHeight="1">
      <c r="B198" s="103"/>
    </row>
    <row r="199" ht="15.75" customHeight="1">
      <c r="B199" s="103"/>
    </row>
    <row r="200" ht="15.75" customHeight="1">
      <c r="B200" s="103"/>
    </row>
    <row r="201" ht="15.75" customHeight="1">
      <c r="B201" s="103"/>
    </row>
    <row r="202" ht="15.75" customHeight="1">
      <c r="B202" s="103"/>
    </row>
    <row r="203" ht="15.75" customHeight="1">
      <c r="B203" s="103"/>
    </row>
    <row r="204" ht="15.75" customHeight="1">
      <c r="B204" s="103"/>
    </row>
    <row r="205" ht="15.75" customHeight="1">
      <c r="B205" s="103"/>
    </row>
    <row r="206" ht="15.75" customHeight="1">
      <c r="B206" s="103"/>
    </row>
    <row r="207" ht="15.75" customHeight="1">
      <c r="B207" s="103"/>
    </row>
    <row r="208" ht="15.75" customHeight="1">
      <c r="B208" s="103"/>
    </row>
    <row r="209" ht="15.75" customHeight="1">
      <c r="B209" s="103"/>
    </row>
    <row r="210" ht="15.75" customHeight="1">
      <c r="B210" s="103"/>
    </row>
    <row r="211" ht="15.75" customHeight="1">
      <c r="B211" s="103"/>
    </row>
    <row r="212" ht="15.75" customHeight="1">
      <c r="B212" s="103"/>
    </row>
    <row r="213" ht="15.75" customHeight="1">
      <c r="B213" s="103"/>
    </row>
    <row r="214" ht="15.75" customHeight="1">
      <c r="B214" s="103"/>
    </row>
    <row r="215" ht="15.75" customHeight="1">
      <c r="B215" s="103"/>
    </row>
    <row r="216" ht="15.75" customHeight="1">
      <c r="B216" s="103"/>
    </row>
    <row r="217" ht="15.75" customHeight="1">
      <c r="B217" s="103"/>
    </row>
    <row r="218" ht="15.75" customHeight="1">
      <c r="B218" s="103"/>
    </row>
    <row r="219" ht="15.75" customHeight="1">
      <c r="B219" s="103"/>
    </row>
    <row r="220" ht="15.75" customHeight="1">
      <c r="B220" s="103"/>
    </row>
    <row r="221" ht="15.75" customHeight="1">
      <c r="B221" s="10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62"/>
      <c r="B1" s="103"/>
      <c r="C1" s="103"/>
      <c r="D1" s="103"/>
      <c r="E1" s="103"/>
      <c r="F1" s="106"/>
      <c r="G1" s="162"/>
      <c r="H1" s="162"/>
      <c r="I1" s="162"/>
      <c r="J1" s="103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>
      <c r="A2" s="162"/>
      <c r="B2" s="103"/>
      <c r="C2" s="103"/>
      <c r="D2" s="103"/>
      <c r="E2" s="103"/>
      <c r="F2" s="106"/>
      <c r="G2" s="162"/>
      <c r="H2" s="162"/>
      <c r="I2" s="162"/>
      <c r="J2" s="103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>
      <c r="A3" s="105"/>
      <c r="B3" s="106"/>
      <c r="C3" s="107" t="s">
        <v>128</v>
      </c>
      <c r="D3" s="105"/>
      <c r="E3" s="106"/>
      <c r="F3" s="106"/>
      <c r="G3" s="105"/>
      <c r="H3" s="105"/>
      <c r="I3" s="105"/>
      <c r="J3" s="106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A4" s="162"/>
      <c r="B4" s="103"/>
      <c r="C4" s="103"/>
      <c r="D4" s="103"/>
      <c r="E4" s="103"/>
      <c r="F4" s="106"/>
      <c r="G4" s="162"/>
      <c r="H4" s="162"/>
      <c r="I4" s="162"/>
      <c r="J4" s="103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>
      <c r="A5" s="162"/>
      <c r="B5" s="183" t="s">
        <v>295</v>
      </c>
      <c r="C5" s="183"/>
      <c r="D5" s="183"/>
      <c r="E5" s="183"/>
      <c r="F5" s="106"/>
      <c r="G5" s="162"/>
      <c r="H5" s="162"/>
      <c r="I5" s="162"/>
      <c r="J5" s="103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ht="8.25" customHeight="1">
      <c r="A6" s="162"/>
      <c r="B6" s="103"/>
      <c r="C6" s="103"/>
      <c r="D6" s="103"/>
      <c r="E6" s="103"/>
      <c r="F6" s="106"/>
      <c r="G6" s="162"/>
      <c r="H6" s="162"/>
      <c r="I6" s="162"/>
      <c r="J6" s="103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>
      <c r="A7" s="162"/>
      <c r="B7" s="191" t="s">
        <v>296</v>
      </c>
      <c r="C7" s="192" t="s">
        <v>297</v>
      </c>
      <c r="D7" s="192" t="s">
        <v>288</v>
      </c>
      <c r="E7" s="192" t="s">
        <v>298</v>
      </c>
      <c r="F7" s="184" t="s">
        <v>299</v>
      </c>
      <c r="G7" s="162"/>
      <c r="H7" s="184" t="s">
        <v>300</v>
      </c>
      <c r="I7" s="162"/>
      <c r="J7" s="184" t="s">
        <v>301</v>
      </c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>
      <c r="A8" s="162"/>
      <c r="B8" s="193" t="s">
        <v>302</v>
      </c>
      <c r="C8" s="194" t="s">
        <v>303</v>
      </c>
      <c r="D8" s="122">
        <v>0.0</v>
      </c>
      <c r="E8" s="122">
        <v>0.0</v>
      </c>
      <c r="F8" s="195">
        <f t="shared" ref="F8:F20" si="1">D8-C8-E8</f>
        <v>-6922.54</v>
      </c>
      <c r="G8" s="162"/>
      <c r="H8" s="196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34960.29314</v>
      </c>
      <c r="I8" s="162"/>
      <c r="J8" s="197">
        <v>0.3</v>
      </c>
      <c r="K8" s="162" t="s">
        <v>304</v>
      </c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>
      <c r="A9" s="162"/>
      <c r="B9" s="193" t="s">
        <v>305</v>
      </c>
      <c r="C9" s="198"/>
      <c r="D9" s="122">
        <f>'Capital de giro'!C8</f>
        <v>1683</v>
      </c>
      <c r="E9" s="122">
        <f>'Capital de giro'!D8+'Capital de giro'!E8</f>
        <v>8812.54</v>
      </c>
      <c r="F9" s="195">
        <f t="shared" si="1"/>
        <v>-7129.54</v>
      </c>
      <c r="G9" s="162"/>
      <c r="H9" s="162"/>
      <c r="I9" s="162"/>
      <c r="J9" s="103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>
      <c r="A10" s="162"/>
      <c r="B10" s="193" t="s">
        <v>306</v>
      </c>
      <c r="C10" s="198"/>
      <c r="D10" s="122">
        <f>'Capital de giro'!C9</f>
        <v>3935.8</v>
      </c>
      <c r="E10" s="122">
        <f>'Capital de giro'!D9+'Capital de giro'!E9</f>
        <v>2940</v>
      </c>
      <c r="F10" s="195">
        <f t="shared" si="1"/>
        <v>995.8</v>
      </c>
      <c r="G10" s="162"/>
      <c r="H10" s="199" t="s">
        <v>307</v>
      </c>
      <c r="I10" s="162"/>
      <c r="J10" s="103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>
      <c r="A11" s="162"/>
      <c r="B11" s="193" t="s">
        <v>308</v>
      </c>
      <c r="C11" s="198"/>
      <c r="D11" s="122">
        <f>'Capital de giro'!C10</f>
        <v>4801.3</v>
      </c>
      <c r="E11" s="122">
        <f>'Capital de giro'!D10+'Capital de giro'!E10</f>
        <v>3284.72</v>
      </c>
      <c r="F11" s="195">
        <f t="shared" si="1"/>
        <v>1516.58</v>
      </c>
      <c r="G11" s="162"/>
      <c r="H11" s="200" t="s">
        <v>309</v>
      </c>
      <c r="I11" s="162"/>
      <c r="J11" s="103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>
      <c r="A12" s="162"/>
      <c r="B12" s="193" t="s">
        <v>310</v>
      </c>
      <c r="C12" s="198"/>
      <c r="D12" s="122">
        <f>'Capital de giro'!C11</f>
        <v>5682.9</v>
      </c>
      <c r="E12" s="122">
        <f>'Capital de giro'!D11+'Capital de giro'!E11</f>
        <v>3376.99</v>
      </c>
      <c r="F12" s="195">
        <f t="shared" si="1"/>
        <v>2305.91</v>
      </c>
      <c r="G12" s="162"/>
      <c r="H12" s="162" t="s">
        <v>311</v>
      </c>
      <c r="I12" s="162"/>
      <c r="J12" s="103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>
      <c r="A13" s="162"/>
      <c r="B13" s="193" t="s">
        <v>312</v>
      </c>
      <c r="C13" s="194"/>
      <c r="D13" s="122">
        <f>'Capital de giro'!C12</f>
        <v>6865.3</v>
      </c>
      <c r="E13" s="122">
        <f>'Capital de giro'!D12+'Capital de giro'!E12</f>
        <v>4967.11</v>
      </c>
      <c r="F13" s="195">
        <f t="shared" si="1"/>
        <v>1898.19</v>
      </c>
      <c r="G13" s="162"/>
      <c r="H13" s="200" t="s">
        <v>313</v>
      </c>
      <c r="I13" s="162"/>
      <c r="J13" s="103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>
      <c r="A14" s="162"/>
      <c r="B14" s="193" t="s">
        <v>314</v>
      </c>
      <c r="C14" s="198"/>
      <c r="D14" s="122">
        <f>'Capital de giro'!C13</f>
        <v>8598.9</v>
      </c>
      <c r="E14" s="122">
        <f>'Capital de giro'!D13+'Capital de giro'!E13</f>
        <v>5159.92</v>
      </c>
      <c r="F14" s="195">
        <f t="shared" si="1"/>
        <v>3438.98</v>
      </c>
      <c r="G14" s="162"/>
      <c r="H14" s="162"/>
      <c r="I14" s="162"/>
      <c r="J14" s="103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>
      <c r="A15" s="162"/>
      <c r="B15" s="193" t="s">
        <v>315</v>
      </c>
      <c r="C15" s="198"/>
      <c r="D15" s="122">
        <f>'Capital de giro'!C14</f>
        <v>9533</v>
      </c>
      <c r="E15" s="122">
        <f>'Capital de giro'!D14+'Capital de giro'!E14</f>
        <v>5245.31</v>
      </c>
      <c r="F15" s="195">
        <f t="shared" si="1"/>
        <v>4287.69</v>
      </c>
      <c r="G15" s="162"/>
      <c r="H15" s="199" t="s">
        <v>316</v>
      </c>
      <c r="I15" s="162"/>
      <c r="J15" s="103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>
      <c r="A16" s="162"/>
      <c r="B16" s="193" t="s">
        <v>317</v>
      </c>
      <c r="C16" s="198"/>
      <c r="D16" s="122">
        <f>'Capital de giro'!C15</f>
        <v>10941.4</v>
      </c>
      <c r="E16" s="122">
        <f>'Capital de giro'!D15+'Capital de giro'!E15</f>
        <v>5367.63</v>
      </c>
      <c r="F16" s="195">
        <f t="shared" si="1"/>
        <v>5573.77</v>
      </c>
      <c r="G16" s="162"/>
      <c r="H16" s="162" t="s">
        <v>318</v>
      </c>
      <c r="I16" s="162"/>
      <c r="J16" s="103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>
      <c r="A17" s="162"/>
      <c r="B17" s="193" t="s">
        <v>319</v>
      </c>
      <c r="C17" s="198"/>
      <c r="D17" s="122">
        <f>'Capital de giro'!C16</f>
        <v>11829.9</v>
      </c>
      <c r="E17" s="122">
        <f>'Capital de giro'!D16+'Capital de giro'!E16</f>
        <v>5459.42</v>
      </c>
      <c r="F17" s="195">
        <f t="shared" si="1"/>
        <v>6370.48</v>
      </c>
      <c r="G17" s="162"/>
      <c r="H17" s="200" t="s">
        <v>320</v>
      </c>
      <c r="I17" s="162"/>
      <c r="J17" s="103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>
      <c r="A18" s="162"/>
      <c r="B18" s="193" t="s">
        <v>321</v>
      </c>
      <c r="C18" s="198"/>
      <c r="D18" s="122">
        <f>'Capital de giro'!C17</f>
        <v>12878.9</v>
      </c>
      <c r="E18" s="122">
        <f>'Capital de giro'!D17+'Capital de giro'!E17</f>
        <v>5561.62</v>
      </c>
      <c r="F18" s="195">
        <f t="shared" si="1"/>
        <v>7317.28</v>
      </c>
      <c r="G18" s="162"/>
      <c r="H18" s="200" t="s">
        <v>322</v>
      </c>
      <c r="I18" s="162"/>
      <c r="J18" s="103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>
      <c r="A19" s="162"/>
      <c r="B19" s="193" t="s">
        <v>323</v>
      </c>
      <c r="C19" s="198"/>
      <c r="D19" s="122">
        <f>'Capital de giro'!C18</f>
        <v>13843.4</v>
      </c>
      <c r="E19" s="122">
        <f>'Capital de giro'!D18+'Capital de giro'!E18</f>
        <v>5678.44</v>
      </c>
      <c r="F19" s="195">
        <f t="shared" si="1"/>
        <v>8164.96</v>
      </c>
      <c r="G19" s="162"/>
      <c r="H19" s="162"/>
      <c r="I19" s="162"/>
      <c r="J19" s="103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>
      <c r="A20" s="162"/>
      <c r="B20" s="193" t="s">
        <v>324</v>
      </c>
      <c r="C20" s="198"/>
      <c r="D20" s="122">
        <f>'Capital de giro'!C19</f>
        <v>14705</v>
      </c>
      <c r="E20" s="122">
        <f>'Capital de giro'!D19+'Capital de giro'!E19</f>
        <v>6278.62</v>
      </c>
      <c r="F20" s="195">
        <f t="shared" si="1"/>
        <v>8426.38</v>
      </c>
      <c r="G20" s="162"/>
      <c r="H20" s="162"/>
      <c r="I20" s="162"/>
      <c r="J20" s="103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5.75" customHeight="1">
      <c r="A21" s="162"/>
      <c r="B21" s="162"/>
      <c r="C21" s="162"/>
      <c r="D21" s="162"/>
      <c r="E21" s="162"/>
      <c r="F21" s="162"/>
      <c r="G21" s="162"/>
      <c r="H21" s="162"/>
      <c r="I21" s="162"/>
      <c r="J21" s="103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ht="15.75" customHeight="1">
      <c r="A22" s="162"/>
      <c r="B22" s="162"/>
      <c r="C22" s="162"/>
      <c r="D22" s="162"/>
      <c r="E22" s="162"/>
      <c r="F22" s="162"/>
      <c r="G22" s="162"/>
      <c r="H22" s="162"/>
      <c r="I22" s="162"/>
      <c r="J22" s="103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ht="15.75" customHeight="1">
      <c r="A23" s="162"/>
      <c r="B23" s="162"/>
      <c r="C23" s="162"/>
      <c r="D23" s="162"/>
      <c r="E23" s="162"/>
      <c r="F23" s="162"/>
      <c r="G23" s="162"/>
      <c r="H23" s="162"/>
      <c r="I23" s="162"/>
      <c r="J23" s="103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ht="15.75" customHeight="1">
      <c r="A24" s="162"/>
      <c r="B24" s="162"/>
      <c r="C24" s="162"/>
      <c r="D24" s="162"/>
      <c r="E24" s="162"/>
      <c r="F24" s="162"/>
      <c r="G24" s="162"/>
      <c r="H24" s="162"/>
      <c r="I24" s="162"/>
      <c r="J24" s="103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5.75" customHeight="1">
      <c r="A25" s="162"/>
      <c r="B25" s="162"/>
      <c r="C25" s="162"/>
      <c r="D25" s="162"/>
      <c r="E25" s="162"/>
      <c r="F25" s="162"/>
      <c r="G25" s="162"/>
      <c r="H25" s="162"/>
      <c r="I25" s="162"/>
      <c r="J25" s="103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5.75" customHeight="1">
      <c r="A26" s="162"/>
      <c r="B26" s="162"/>
      <c r="C26" s="162"/>
      <c r="D26" s="162"/>
      <c r="E26" s="162"/>
      <c r="F26" s="162"/>
      <c r="G26" s="162"/>
      <c r="H26" s="162"/>
      <c r="I26" s="162"/>
      <c r="J26" s="103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5.75" customHeight="1">
      <c r="A27" s="162"/>
      <c r="B27" s="162"/>
      <c r="C27" s="162"/>
      <c r="D27" s="162"/>
      <c r="E27" s="162"/>
      <c r="F27" s="162"/>
      <c r="G27" s="162"/>
      <c r="H27" s="162"/>
      <c r="I27" s="162"/>
      <c r="J27" s="103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5.75" customHeight="1">
      <c r="A28" s="162"/>
      <c r="B28" s="162"/>
      <c r="C28" s="162"/>
      <c r="D28" s="162"/>
      <c r="E28" s="162"/>
      <c r="F28" s="162"/>
      <c r="G28" s="162"/>
      <c r="H28" s="162"/>
      <c r="I28" s="162"/>
      <c r="J28" s="103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5.75" customHeight="1">
      <c r="A29" s="162"/>
      <c r="B29" s="162"/>
      <c r="C29" s="162"/>
      <c r="D29" s="162"/>
      <c r="E29" s="162"/>
      <c r="F29" s="162"/>
      <c r="G29" s="162"/>
      <c r="H29" s="162"/>
      <c r="I29" s="162"/>
      <c r="J29" s="103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5.75" customHeight="1">
      <c r="A30" s="162"/>
      <c r="B30" s="162"/>
      <c r="C30" s="162"/>
      <c r="D30" s="162"/>
      <c r="E30" s="162"/>
      <c r="F30" s="162"/>
      <c r="G30" s="162"/>
      <c r="H30" s="162"/>
      <c r="I30" s="162"/>
      <c r="J30" s="103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5.75" customHeight="1">
      <c r="A31" s="162"/>
      <c r="B31" s="162"/>
      <c r="C31" s="162"/>
      <c r="D31" s="162"/>
      <c r="E31" s="162"/>
      <c r="F31" s="162"/>
      <c r="G31" s="162"/>
      <c r="H31" s="162"/>
      <c r="I31" s="162"/>
      <c r="J31" s="103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5.75" customHeight="1">
      <c r="A32" s="162"/>
      <c r="B32" s="162"/>
      <c r="C32" s="162"/>
      <c r="D32" s="162"/>
      <c r="E32" s="162"/>
      <c r="F32" s="162"/>
      <c r="G32" s="162"/>
      <c r="H32" s="162"/>
      <c r="I32" s="162"/>
      <c r="J32" s="103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5.75" customHeight="1">
      <c r="A33" s="162"/>
      <c r="B33" s="103"/>
      <c r="C33" s="103"/>
      <c r="D33" s="103"/>
      <c r="E33" s="103"/>
      <c r="F33" s="106"/>
      <c r="G33" s="162"/>
      <c r="H33" s="162"/>
      <c r="I33" s="162"/>
      <c r="J33" s="103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5.75" customHeight="1">
      <c r="A34" s="162"/>
      <c r="B34" s="103"/>
      <c r="C34" s="103"/>
      <c r="D34" s="103"/>
      <c r="E34" s="103"/>
      <c r="F34" s="106"/>
      <c r="G34" s="162"/>
      <c r="H34" s="162"/>
      <c r="I34" s="162"/>
      <c r="J34" s="103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5.75" customHeight="1">
      <c r="A35" s="162"/>
      <c r="B35" s="103"/>
      <c r="C35" s="103"/>
      <c r="D35" s="103"/>
      <c r="E35" s="103"/>
      <c r="F35" s="106"/>
      <c r="G35" s="162"/>
      <c r="H35" s="162"/>
      <c r="I35" s="162"/>
      <c r="J35" s="103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5.75" customHeight="1">
      <c r="A36" s="162"/>
      <c r="B36" s="103"/>
      <c r="C36" s="103"/>
      <c r="D36" s="103"/>
      <c r="E36" s="103"/>
      <c r="F36" s="106"/>
      <c r="G36" s="162"/>
      <c r="H36" s="162"/>
      <c r="I36" s="162"/>
      <c r="J36" s="103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5.75" customHeight="1">
      <c r="A37" s="162"/>
      <c r="B37" s="103"/>
      <c r="C37" s="103"/>
      <c r="D37" s="103"/>
      <c r="E37" s="103"/>
      <c r="F37" s="106"/>
      <c r="G37" s="162"/>
      <c r="H37" s="162"/>
      <c r="I37" s="162"/>
      <c r="J37" s="103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5.75" customHeight="1">
      <c r="A38" s="162"/>
      <c r="B38" s="103"/>
      <c r="C38" s="103"/>
      <c r="D38" s="103"/>
      <c r="E38" s="103"/>
      <c r="F38" s="106"/>
      <c r="G38" s="162"/>
      <c r="H38" s="162"/>
      <c r="I38" s="162"/>
      <c r="J38" s="103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5.75" customHeight="1">
      <c r="A39" s="162"/>
      <c r="B39" s="103"/>
      <c r="C39" s="103"/>
      <c r="D39" s="103"/>
      <c r="E39" s="103"/>
      <c r="F39" s="106"/>
      <c r="G39" s="162"/>
      <c r="H39" s="162"/>
      <c r="I39" s="162"/>
      <c r="J39" s="103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5.75" customHeight="1">
      <c r="A40" s="162"/>
      <c r="B40" s="103"/>
      <c r="C40" s="103"/>
      <c r="D40" s="103"/>
      <c r="E40" s="103"/>
      <c r="F40" s="106"/>
      <c r="G40" s="162"/>
      <c r="H40" s="162"/>
      <c r="I40" s="162"/>
      <c r="J40" s="103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5.75" customHeight="1">
      <c r="A41" s="162"/>
      <c r="B41" s="103"/>
      <c r="C41" s="103"/>
      <c r="D41" s="103"/>
      <c r="E41" s="103"/>
      <c r="F41" s="106"/>
      <c r="G41" s="162"/>
      <c r="H41" s="162"/>
      <c r="I41" s="162"/>
      <c r="J41" s="103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5.75" customHeight="1">
      <c r="A42" s="162"/>
      <c r="B42" s="103"/>
      <c r="C42" s="103"/>
      <c r="D42" s="103"/>
      <c r="E42" s="103"/>
      <c r="F42" s="106"/>
      <c r="G42" s="162"/>
      <c r="H42" s="162"/>
      <c r="I42" s="162"/>
      <c r="J42" s="103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5.75" customHeight="1">
      <c r="A43" s="162"/>
      <c r="B43" s="103"/>
      <c r="C43" s="103"/>
      <c r="D43" s="103"/>
      <c r="E43" s="103"/>
      <c r="F43" s="106"/>
      <c r="G43" s="162"/>
      <c r="H43" s="162"/>
      <c r="I43" s="162"/>
      <c r="J43" s="103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ht="15.75" customHeight="1">
      <c r="A44" s="162"/>
      <c r="B44" s="103"/>
      <c r="C44" s="103"/>
      <c r="D44" s="103"/>
      <c r="E44" s="103"/>
      <c r="F44" s="106"/>
      <c r="G44" s="162"/>
      <c r="H44" s="162"/>
      <c r="I44" s="162"/>
      <c r="J44" s="103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ht="15.75" customHeight="1">
      <c r="A45" s="162"/>
      <c r="B45" s="103"/>
      <c r="C45" s="103"/>
      <c r="D45" s="103"/>
      <c r="E45" s="103"/>
      <c r="F45" s="106"/>
      <c r="G45" s="162"/>
      <c r="H45" s="162"/>
      <c r="I45" s="162"/>
      <c r="J45" s="103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ht="15.75" customHeight="1">
      <c r="A46" s="162"/>
      <c r="B46" s="103"/>
      <c r="C46" s="103"/>
      <c r="D46" s="103"/>
      <c r="E46" s="103"/>
      <c r="F46" s="106"/>
      <c r="G46" s="162"/>
      <c r="H46" s="162"/>
      <c r="I46" s="162"/>
      <c r="J46" s="103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ht="15.75" customHeight="1">
      <c r="A47" s="162"/>
      <c r="B47" s="103"/>
      <c r="C47" s="103"/>
      <c r="D47" s="103"/>
      <c r="E47" s="103"/>
      <c r="F47" s="106"/>
      <c r="G47" s="162"/>
      <c r="H47" s="162"/>
      <c r="I47" s="162"/>
      <c r="J47" s="103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ht="15.75" customHeight="1">
      <c r="A48" s="162"/>
      <c r="B48" s="103"/>
      <c r="C48" s="103"/>
      <c r="D48" s="103"/>
      <c r="E48" s="103"/>
      <c r="F48" s="106"/>
      <c r="G48" s="162"/>
      <c r="H48" s="162"/>
      <c r="I48" s="162"/>
      <c r="J48" s="103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ht="15.75" customHeight="1">
      <c r="A49" s="162"/>
      <c r="B49" s="103"/>
      <c r="C49" s="103"/>
      <c r="D49" s="103"/>
      <c r="E49" s="103"/>
      <c r="F49" s="106"/>
      <c r="G49" s="162"/>
      <c r="H49" s="162"/>
      <c r="I49" s="162"/>
      <c r="J49" s="103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ht="15.75" customHeight="1">
      <c r="A50" s="162"/>
      <c r="B50" s="103"/>
      <c r="C50" s="103"/>
      <c r="D50" s="103"/>
      <c r="E50" s="103"/>
      <c r="F50" s="106"/>
      <c r="G50" s="162"/>
      <c r="H50" s="162"/>
      <c r="I50" s="162"/>
      <c r="J50" s="103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ht="15.75" customHeight="1">
      <c r="A51" s="162"/>
      <c r="B51" s="103"/>
      <c r="C51" s="103"/>
      <c r="D51" s="103"/>
      <c r="E51" s="103"/>
      <c r="F51" s="106"/>
      <c r="G51" s="162"/>
      <c r="H51" s="162"/>
      <c r="I51" s="162"/>
      <c r="J51" s="103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ht="15.75" customHeight="1">
      <c r="A52" s="162"/>
      <c r="B52" s="103"/>
      <c r="C52" s="103"/>
      <c r="D52" s="103"/>
      <c r="E52" s="103"/>
      <c r="F52" s="106"/>
      <c r="G52" s="162"/>
      <c r="H52" s="162"/>
      <c r="I52" s="162"/>
      <c r="J52" s="103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ht="15.75" customHeight="1">
      <c r="A53" s="162"/>
      <c r="B53" s="103"/>
      <c r="C53" s="103"/>
      <c r="D53" s="103"/>
      <c r="E53" s="103"/>
      <c r="F53" s="106"/>
      <c r="G53" s="162"/>
      <c r="H53" s="162"/>
      <c r="I53" s="162"/>
      <c r="J53" s="103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ht="15.75" customHeight="1">
      <c r="A54" s="162"/>
      <c r="B54" s="103"/>
      <c r="C54" s="103"/>
      <c r="D54" s="103"/>
      <c r="E54" s="103"/>
      <c r="F54" s="106"/>
      <c r="G54" s="162"/>
      <c r="H54" s="162"/>
      <c r="I54" s="162"/>
      <c r="J54" s="103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ht="15.75" customHeight="1">
      <c r="A55" s="162"/>
      <c r="B55" s="103"/>
      <c r="C55" s="103"/>
      <c r="D55" s="103"/>
      <c r="E55" s="103"/>
      <c r="F55" s="106"/>
      <c r="G55" s="162"/>
      <c r="H55" s="162"/>
      <c r="I55" s="162"/>
      <c r="J55" s="103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ht="15.75" customHeight="1">
      <c r="A56" s="162"/>
      <c r="B56" s="103"/>
      <c r="C56" s="103"/>
      <c r="D56" s="103"/>
      <c r="E56" s="103"/>
      <c r="F56" s="106"/>
      <c r="G56" s="162"/>
      <c r="H56" s="162"/>
      <c r="I56" s="162"/>
      <c r="J56" s="103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ht="15.75" customHeight="1">
      <c r="A57" s="162"/>
      <c r="B57" s="103"/>
      <c r="C57" s="103"/>
      <c r="D57" s="103"/>
      <c r="E57" s="103"/>
      <c r="F57" s="106"/>
      <c r="G57" s="162"/>
      <c r="H57" s="162"/>
      <c r="I57" s="162"/>
      <c r="J57" s="103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ht="15.75" customHeight="1">
      <c r="A58" s="162"/>
      <c r="B58" s="103"/>
      <c r="C58" s="103"/>
      <c r="D58" s="103"/>
      <c r="E58" s="103"/>
      <c r="F58" s="106"/>
      <c r="G58" s="162"/>
      <c r="H58" s="162"/>
      <c r="I58" s="162"/>
      <c r="J58" s="103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ht="15.75" customHeight="1">
      <c r="A59" s="162"/>
      <c r="B59" s="103"/>
      <c r="C59" s="103"/>
      <c r="D59" s="103"/>
      <c r="E59" s="103"/>
      <c r="F59" s="106"/>
      <c r="G59" s="162"/>
      <c r="H59" s="162"/>
      <c r="I59" s="162"/>
      <c r="J59" s="103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ht="15.75" customHeight="1">
      <c r="A60" s="162"/>
      <c r="B60" s="103"/>
      <c r="C60" s="103"/>
      <c r="D60" s="103"/>
      <c r="E60" s="103"/>
      <c r="F60" s="106"/>
      <c r="G60" s="162"/>
      <c r="H60" s="162"/>
      <c r="I60" s="162"/>
      <c r="J60" s="103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ht="15.75" customHeight="1">
      <c r="A61" s="162"/>
      <c r="B61" s="103"/>
      <c r="C61" s="103"/>
      <c r="D61" s="103"/>
      <c r="E61" s="103"/>
      <c r="F61" s="106"/>
      <c r="G61" s="162"/>
      <c r="H61" s="162"/>
      <c r="I61" s="162"/>
      <c r="J61" s="103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ht="15.75" customHeight="1">
      <c r="A62" s="162"/>
      <c r="B62" s="103"/>
      <c r="C62" s="103"/>
      <c r="D62" s="103"/>
      <c r="E62" s="103"/>
      <c r="F62" s="106"/>
      <c r="G62" s="162"/>
      <c r="H62" s="162"/>
      <c r="I62" s="162"/>
      <c r="J62" s="103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ht="15.75" customHeight="1">
      <c r="A63" s="162"/>
      <c r="B63" s="103"/>
      <c r="C63" s="103"/>
      <c r="D63" s="103"/>
      <c r="E63" s="103"/>
      <c r="F63" s="106"/>
      <c r="G63" s="162"/>
      <c r="H63" s="162"/>
      <c r="I63" s="162"/>
      <c r="J63" s="103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ht="15.75" customHeight="1">
      <c r="A64" s="162"/>
      <c r="B64" s="103"/>
      <c r="C64" s="103"/>
      <c r="D64" s="103"/>
      <c r="E64" s="103"/>
      <c r="F64" s="106"/>
      <c r="G64" s="162"/>
      <c r="H64" s="162"/>
      <c r="I64" s="162"/>
      <c r="J64" s="103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ht="15.75" customHeight="1">
      <c r="A65" s="162"/>
      <c r="B65" s="103"/>
      <c r="C65" s="103"/>
      <c r="D65" s="103"/>
      <c r="E65" s="103"/>
      <c r="F65" s="106"/>
      <c r="G65" s="162"/>
      <c r="H65" s="162"/>
      <c r="I65" s="162"/>
      <c r="J65" s="103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ht="15.75" customHeight="1">
      <c r="A66" s="162"/>
      <c r="B66" s="103"/>
      <c r="C66" s="103"/>
      <c r="D66" s="103"/>
      <c r="E66" s="103"/>
      <c r="F66" s="106"/>
      <c r="G66" s="162"/>
      <c r="H66" s="162"/>
      <c r="I66" s="162"/>
      <c r="J66" s="103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ht="15.75" customHeight="1">
      <c r="A67" s="162"/>
      <c r="B67" s="103"/>
      <c r="C67" s="103"/>
      <c r="D67" s="103"/>
      <c r="E67" s="103"/>
      <c r="F67" s="106"/>
      <c r="G67" s="162"/>
      <c r="H67" s="162"/>
      <c r="I67" s="162"/>
      <c r="J67" s="103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ht="15.75" customHeight="1">
      <c r="A68" s="162"/>
      <c r="B68" s="103"/>
      <c r="C68" s="103"/>
      <c r="D68" s="103"/>
      <c r="E68" s="103"/>
      <c r="F68" s="106"/>
      <c r="G68" s="162"/>
      <c r="H68" s="162"/>
      <c r="I68" s="162"/>
      <c r="J68" s="103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ht="15.75" customHeight="1">
      <c r="A69" s="162"/>
      <c r="B69" s="103"/>
      <c r="C69" s="103"/>
      <c r="D69" s="103"/>
      <c r="E69" s="103"/>
      <c r="F69" s="106"/>
      <c r="G69" s="162"/>
      <c r="H69" s="162"/>
      <c r="I69" s="162"/>
      <c r="J69" s="103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ht="15.75" customHeight="1">
      <c r="A70" s="162"/>
      <c r="B70" s="103"/>
      <c r="C70" s="103"/>
      <c r="D70" s="103"/>
      <c r="E70" s="103"/>
      <c r="F70" s="106"/>
      <c r="G70" s="162"/>
      <c r="H70" s="162"/>
      <c r="I70" s="162"/>
      <c r="J70" s="103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ht="15.75" customHeight="1">
      <c r="A71" s="162"/>
      <c r="B71" s="103"/>
      <c r="C71" s="103"/>
      <c r="D71" s="103"/>
      <c r="E71" s="103"/>
      <c r="F71" s="106"/>
      <c r="G71" s="162"/>
      <c r="H71" s="162"/>
      <c r="I71" s="162"/>
      <c r="J71" s="103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ht="15.75" customHeight="1">
      <c r="A72" s="162"/>
      <c r="B72" s="103"/>
      <c r="C72" s="103"/>
      <c r="D72" s="103"/>
      <c r="E72" s="103"/>
      <c r="F72" s="106"/>
      <c r="G72" s="162"/>
      <c r="H72" s="162"/>
      <c r="I72" s="162"/>
      <c r="J72" s="103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ht="15.75" customHeight="1">
      <c r="A73" s="162"/>
      <c r="B73" s="103"/>
      <c r="C73" s="103"/>
      <c r="D73" s="103"/>
      <c r="E73" s="103"/>
      <c r="F73" s="106"/>
      <c r="G73" s="162"/>
      <c r="H73" s="162"/>
      <c r="I73" s="162"/>
      <c r="J73" s="103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ht="15.75" customHeight="1">
      <c r="A74" s="162"/>
      <c r="B74" s="103"/>
      <c r="C74" s="103"/>
      <c r="D74" s="103"/>
      <c r="E74" s="103"/>
      <c r="F74" s="106"/>
      <c r="G74" s="162"/>
      <c r="H74" s="162"/>
      <c r="I74" s="162"/>
      <c r="J74" s="103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ht="15.75" customHeight="1">
      <c r="A75" s="162"/>
      <c r="B75" s="103"/>
      <c r="C75" s="103"/>
      <c r="D75" s="103"/>
      <c r="E75" s="103"/>
      <c r="F75" s="106"/>
      <c r="G75" s="162"/>
      <c r="H75" s="162"/>
      <c r="I75" s="162"/>
      <c r="J75" s="103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ht="15.75" customHeight="1">
      <c r="A76" s="162"/>
      <c r="B76" s="103"/>
      <c r="C76" s="103"/>
      <c r="D76" s="103"/>
      <c r="E76" s="103"/>
      <c r="F76" s="106"/>
      <c r="G76" s="162"/>
      <c r="H76" s="162"/>
      <c r="I76" s="162"/>
      <c r="J76" s="103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ht="15.75" customHeight="1">
      <c r="A77" s="162"/>
      <c r="B77" s="103"/>
      <c r="C77" s="103"/>
      <c r="D77" s="103"/>
      <c r="E77" s="103"/>
      <c r="F77" s="106"/>
      <c r="G77" s="162"/>
      <c r="H77" s="162"/>
      <c r="I77" s="162"/>
      <c r="J77" s="103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ht="15.75" customHeight="1">
      <c r="A78" s="162"/>
      <c r="B78" s="103"/>
      <c r="C78" s="103"/>
      <c r="D78" s="103"/>
      <c r="E78" s="103"/>
      <c r="F78" s="106"/>
      <c r="G78" s="162"/>
      <c r="H78" s="162"/>
      <c r="I78" s="162"/>
      <c r="J78" s="103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ht="15.75" customHeight="1">
      <c r="A79" s="162"/>
      <c r="B79" s="103"/>
      <c r="C79" s="103"/>
      <c r="D79" s="103"/>
      <c r="E79" s="103"/>
      <c r="F79" s="106"/>
      <c r="G79" s="162"/>
      <c r="H79" s="162"/>
      <c r="I79" s="162"/>
      <c r="J79" s="103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ht="15.75" customHeight="1">
      <c r="A80" s="162"/>
      <c r="B80" s="103"/>
      <c r="C80" s="103"/>
      <c r="D80" s="103"/>
      <c r="E80" s="103"/>
      <c r="F80" s="106"/>
      <c r="G80" s="162"/>
      <c r="H80" s="162"/>
      <c r="I80" s="162"/>
      <c r="J80" s="103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ht="15.75" customHeight="1">
      <c r="A81" s="162"/>
      <c r="B81" s="103"/>
      <c r="C81" s="103"/>
      <c r="D81" s="103"/>
      <c r="E81" s="103"/>
      <c r="F81" s="106"/>
      <c r="G81" s="162"/>
      <c r="H81" s="162"/>
      <c r="I81" s="162"/>
      <c r="J81" s="103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ht="15.75" customHeight="1">
      <c r="A82" s="162"/>
      <c r="B82" s="103"/>
      <c r="C82" s="103"/>
      <c r="D82" s="103"/>
      <c r="E82" s="103"/>
      <c r="F82" s="106"/>
      <c r="G82" s="162"/>
      <c r="H82" s="162"/>
      <c r="I82" s="162"/>
      <c r="J82" s="103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ht="15.75" customHeight="1">
      <c r="A83" s="162"/>
      <c r="B83" s="103"/>
      <c r="C83" s="103"/>
      <c r="D83" s="103"/>
      <c r="E83" s="103"/>
      <c r="F83" s="106"/>
      <c r="G83" s="162"/>
      <c r="H83" s="162"/>
      <c r="I83" s="162"/>
      <c r="J83" s="103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ht="15.75" customHeight="1">
      <c r="A84" s="162"/>
      <c r="B84" s="103"/>
      <c r="C84" s="103"/>
      <c r="D84" s="103"/>
      <c r="E84" s="103"/>
      <c r="F84" s="106"/>
      <c r="G84" s="162"/>
      <c r="H84" s="162"/>
      <c r="I84" s="162"/>
      <c r="J84" s="103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ht="15.75" customHeight="1">
      <c r="A85" s="162"/>
      <c r="B85" s="103"/>
      <c r="C85" s="103"/>
      <c r="D85" s="103"/>
      <c r="E85" s="103"/>
      <c r="F85" s="106"/>
      <c r="G85" s="162"/>
      <c r="H85" s="162"/>
      <c r="I85" s="162"/>
      <c r="J85" s="103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ht="15.75" customHeight="1">
      <c r="A86" s="162"/>
      <c r="B86" s="103"/>
      <c r="C86" s="103"/>
      <c r="D86" s="103"/>
      <c r="E86" s="103"/>
      <c r="F86" s="106"/>
      <c r="G86" s="162"/>
      <c r="H86" s="162"/>
      <c r="I86" s="162"/>
      <c r="J86" s="103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ht="15.75" customHeight="1">
      <c r="A87" s="162"/>
      <c r="B87" s="103"/>
      <c r="C87" s="103"/>
      <c r="D87" s="103"/>
      <c r="E87" s="103"/>
      <c r="F87" s="106"/>
      <c r="G87" s="162"/>
      <c r="H87" s="162"/>
      <c r="I87" s="162"/>
      <c r="J87" s="103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ht="15.75" customHeight="1">
      <c r="A88" s="162"/>
      <c r="B88" s="103"/>
      <c r="C88" s="103"/>
      <c r="D88" s="103"/>
      <c r="E88" s="103"/>
      <c r="F88" s="106"/>
      <c r="G88" s="162"/>
      <c r="H88" s="162"/>
      <c r="I88" s="162"/>
      <c r="J88" s="103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ht="15.75" customHeight="1">
      <c r="A89" s="162"/>
      <c r="B89" s="103"/>
      <c r="C89" s="103"/>
      <c r="D89" s="103"/>
      <c r="E89" s="103"/>
      <c r="F89" s="106"/>
      <c r="G89" s="162"/>
      <c r="H89" s="162"/>
      <c r="I89" s="162"/>
      <c r="J89" s="103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ht="15.75" customHeight="1">
      <c r="A90" s="162"/>
      <c r="B90" s="103"/>
      <c r="C90" s="103"/>
      <c r="D90" s="103"/>
      <c r="E90" s="103"/>
      <c r="F90" s="106"/>
      <c r="G90" s="162"/>
      <c r="H90" s="162"/>
      <c r="I90" s="162"/>
      <c r="J90" s="103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ht="15.75" customHeight="1">
      <c r="A91" s="162"/>
      <c r="B91" s="103"/>
      <c r="C91" s="103"/>
      <c r="D91" s="103"/>
      <c r="E91" s="103"/>
      <c r="F91" s="106"/>
      <c r="G91" s="162"/>
      <c r="H91" s="162"/>
      <c r="I91" s="162"/>
      <c r="J91" s="103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ht="15.75" customHeight="1">
      <c r="A92" s="162"/>
      <c r="B92" s="103"/>
      <c r="C92" s="103"/>
      <c r="D92" s="103"/>
      <c r="E92" s="103"/>
      <c r="F92" s="106"/>
      <c r="G92" s="162"/>
      <c r="H92" s="162"/>
      <c r="I92" s="162"/>
      <c r="J92" s="103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ht="15.75" customHeight="1">
      <c r="A93" s="162"/>
      <c r="B93" s="103"/>
      <c r="C93" s="103"/>
      <c r="D93" s="103"/>
      <c r="E93" s="103"/>
      <c r="F93" s="106"/>
      <c r="G93" s="162"/>
      <c r="H93" s="162"/>
      <c r="I93" s="162"/>
      <c r="J93" s="103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ht="15.75" customHeight="1">
      <c r="A94" s="162"/>
      <c r="B94" s="103"/>
      <c r="C94" s="103"/>
      <c r="D94" s="103"/>
      <c r="E94" s="103"/>
      <c r="F94" s="106"/>
      <c r="G94" s="162"/>
      <c r="H94" s="162"/>
      <c r="I94" s="162"/>
      <c r="J94" s="103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ht="15.75" customHeight="1">
      <c r="A95" s="162"/>
      <c r="B95" s="103"/>
      <c r="C95" s="103"/>
      <c r="D95" s="103"/>
      <c r="E95" s="103"/>
      <c r="F95" s="106"/>
      <c r="G95" s="162"/>
      <c r="H95" s="162"/>
      <c r="I95" s="162"/>
      <c r="J95" s="103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ht="15.75" customHeight="1">
      <c r="A96" s="162"/>
      <c r="B96" s="103"/>
      <c r="C96" s="103"/>
      <c r="D96" s="103"/>
      <c r="E96" s="103"/>
      <c r="F96" s="106"/>
      <c r="G96" s="162"/>
      <c r="H96" s="162"/>
      <c r="I96" s="162"/>
      <c r="J96" s="103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ht="15.75" customHeight="1">
      <c r="A97" s="162"/>
      <c r="B97" s="103"/>
      <c r="C97" s="103"/>
      <c r="D97" s="103"/>
      <c r="E97" s="103"/>
      <c r="F97" s="106"/>
      <c r="G97" s="162"/>
      <c r="H97" s="162"/>
      <c r="I97" s="162"/>
      <c r="J97" s="103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ht="15.75" customHeight="1">
      <c r="A98" s="162"/>
      <c r="B98" s="103"/>
      <c r="C98" s="103"/>
      <c r="D98" s="103"/>
      <c r="E98" s="103"/>
      <c r="F98" s="106"/>
      <c r="G98" s="162"/>
      <c r="H98" s="162"/>
      <c r="I98" s="162"/>
      <c r="J98" s="103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ht="15.75" customHeight="1">
      <c r="A99" s="162"/>
      <c r="B99" s="103"/>
      <c r="C99" s="103"/>
      <c r="D99" s="103"/>
      <c r="E99" s="103"/>
      <c r="F99" s="106"/>
      <c r="G99" s="162"/>
      <c r="H99" s="162"/>
      <c r="I99" s="162"/>
      <c r="J99" s="103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ht="15.75" customHeight="1">
      <c r="A100" s="162"/>
      <c r="B100" s="103"/>
      <c r="C100" s="103"/>
      <c r="D100" s="103"/>
      <c r="E100" s="103"/>
      <c r="F100" s="106"/>
      <c r="G100" s="162"/>
      <c r="H100" s="162"/>
      <c r="I100" s="162"/>
      <c r="J100" s="103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ht="15.75" customHeight="1">
      <c r="A101" s="162"/>
      <c r="B101" s="103"/>
      <c r="C101" s="103"/>
      <c r="D101" s="103"/>
      <c r="E101" s="103"/>
      <c r="F101" s="106"/>
      <c r="G101" s="162"/>
      <c r="H101" s="162"/>
      <c r="I101" s="162"/>
      <c r="J101" s="103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ht="15.75" customHeight="1">
      <c r="A102" s="162"/>
      <c r="B102" s="103"/>
      <c r="C102" s="103"/>
      <c r="D102" s="103"/>
      <c r="E102" s="103"/>
      <c r="F102" s="106"/>
      <c r="G102" s="162"/>
      <c r="H102" s="162"/>
      <c r="I102" s="162"/>
      <c r="J102" s="103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ht="15.75" customHeight="1">
      <c r="A103" s="162"/>
      <c r="B103" s="103"/>
      <c r="C103" s="103"/>
      <c r="D103" s="103"/>
      <c r="E103" s="103"/>
      <c r="F103" s="106"/>
      <c r="G103" s="162"/>
      <c r="H103" s="162"/>
      <c r="I103" s="162"/>
      <c r="J103" s="103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ht="15.75" customHeight="1">
      <c r="A104" s="162"/>
      <c r="B104" s="103"/>
      <c r="C104" s="103"/>
      <c r="D104" s="103"/>
      <c r="E104" s="103"/>
      <c r="F104" s="106"/>
      <c r="G104" s="162"/>
      <c r="H104" s="162"/>
      <c r="I104" s="162"/>
      <c r="J104" s="103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ht="15.75" customHeight="1">
      <c r="A105" s="162"/>
      <c r="B105" s="103"/>
      <c r="C105" s="103"/>
      <c r="D105" s="103"/>
      <c r="E105" s="103"/>
      <c r="F105" s="106"/>
      <c r="G105" s="162"/>
      <c r="H105" s="162"/>
      <c r="I105" s="162"/>
      <c r="J105" s="103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ht="15.75" customHeight="1">
      <c r="A106" s="162"/>
      <c r="B106" s="103"/>
      <c r="C106" s="103"/>
      <c r="D106" s="103"/>
      <c r="E106" s="103"/>
      <c r="F106" s="106"/>
      <c r="G106" s="162"/>
      <c r="H106" s="162"/>
      <c r="I106" s="162"/>
      <c r="J106" s="103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ht="15.75" customHeight="1">
      <c r="A107" s="162"/>
      <c r="B107" s="103"/>
      <c r="C107" s="103"/>
      <c r="D107" s="103"/>
      <c r="E107" s="103"/>
      <c r="F107" s="106"/>
      <c r="G107" s="162"/>
      <c r="H107" s="162"/>
      <c r="I107" s="162"/>
      <c r="J107" s="103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ht="15.75" customHeight="1">
      <c r="A108" s="162"/>
      <c r="B108" s="103"/>
      <c r="C108" s="103"/>
      <c r="D108" s="103"/>
      <c r="E108" s="103"/>
      <c r="F108" s="106"/>
      <c r="G108" s="162"/>
      <c r="H108" s="162"/>
      <c r="I108" s="162"/>
      <c r="J108" s="103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ht="15.75" customHeight="1">
      <c r="A109" s="162"/>
      <c r="B109" s="103"/>
      <c r="C109" s="103"/>
      <c r="D109" s="103"/>
      <c r="E109" s="103"/>
      <c r="F109" s="106"/>
      <c r="G109" s="162"/>
      <c r="H109" s="162"/>
      <c r="I109" s="162"/>
      <c r="J109" s="103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ht="15.75" customHeight="1">
      <c r="A110" s="162"/>
      <c r="B110" s="103"/>
      <c r="C110" s="103"/>
      <c r="D110" s="103"/>
      <c r="E110" s="103"/>
      <c r="F110" s="106"/>
      <c r="G110" s="162"/>
      <c r="H110" s="162"/>
      <c r="I110" s="162"/>
      <c r="J110" s="103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ht="15.75" customHeight="1">
      <c r="A111" s="162"/>
      <c r="B111" s="103"/>
      <c r="C111" s="103"/>
      <c r="D111" s="103"/>
      <c r="E111" s="103"/>
      <c r="F111" s="106"/>
      <c r="G111" s="162"/>
      <c r="H111" s="162"/>
      <c r="I111" s="162"/>
      <c r="J111" s="103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ht="15.75" customHeight="1">
      <c r="A112" s="162"/>
      <c r="B112" s="103"/>
      <c r="C112" s="103"/>
      <c r="D112" s="103"/>
      <c r="E112" s="103"/>
      <c r="F112" s="106"/>
      <c r="G112" s="162"/>
      <c r="H112" s="162"/>
      <c r="I112" s="162"/>
      <c r="J112" s="103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ht="15.75" customHeight="1">
      <c r="A113" s="162"/>
      <c r="B113" s="103"/>
      <c r="C113" s="103"/>
      <c r="D113" s="103"/>
      <c r="E113" s="103"/>
      <c r="F113" s="106"/>
      <c r="G113" s="162"/>
      <c r="H113" s="162"/>
      <c r="I113" s="162"/>
      <c r="J113" s="103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ht="15.75" customHeight="1">
      <c r="A114" s="162"/>
      <c r="B114" s="103"/>
      <c r="C114" s="103"/>
      <c r="D114" s="103"/>
      <c r="E114" s="103"/>
      <c r="F114" s="106"/>
      <c r="G114" s="162"/>
      <c r="H114" s="162"/>
      <c r="I114" s="162"/>
      <c r="J114" s="103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ht="15.75" customHeight="1">
      <c r="A115" s="162"/>
      <c r="B115" s="103"/>
      <c r="C115" s="103"/>
      <c r="D115" s="103"/>
      <c r="E115" s="103"/>
      <c r="F115" s="106"/>
      <c r="G115" s="162"/>
      <c r="H115" s="162"/>
      <c r="I115" s="162"/>
      <c r="J115" s="103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ht="15.75" customHeight="1">
      <c r="A116" s="162"/>
      <c r="B116" s="103"/>
      <c r="C116" s="103"/>
      <c r="D116" s="103"/>
      <c r="E116" s="103"/>
      <c r="F116" s="106"/>
      <c r="G116" s="162"/>
      <c r="H116" s="162"/>
      <c r="I116" s="162"/>
      <c r="J116" s="103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ht="15.75" customHeight="1">
      <c r="A117" s="162"/>
      <c r="B117" s="103"/>
      <c r="C117" s="103"/>
      <c r="D117" s="103"/>
      <c r="E117" s="103"/>
      <c r="F117" s="106"/>
      <c r="G117" s="162"/>
      <c r="H117" s="162"/>
      <c r="I117" s="162"/>
      <c r="J117" s="103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ht="15.75" customHeight="1">
      <c r="A118" s="162"/>
      <c r="B118" s="103"/>
      <c r="C118" s="103"/>
      <c r="D118" s="103"/>
      <c r="E118" s="103"/>
      <c r="F118" s="106"/>
      <c r="G118" s="162"/>
      <c r="H118" s="162"/>
      <c r="I118" s="162"/>
      <c r="J118" s="103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ht="15.75" customHeight="1">
      <c r="A119" s="162"/>
      <c r="B119" s="103"/>
      <c r="C119" s="103"/>
      <c r="D119" s="103"/>
      <c r="E119" s="103"/>
      <c r="F119" s="106"/>
      <c r="G119" s="162"/>
      <c r="H119" s="162"/>
      <c r="I119" s="162"/>
      <c r="J119" s="103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ht="15.75" customHeight="1">
      <c r="A120" s="162"/>
      <c r="B120" s="103"/>
      <c r="C120" s="103"/>
      <c r="D120" s="103"/>
      <c r="E120" s="103"/>
      <c r="F120" s="106"/>
      <c r="G120" s="162"/>
      <c r="H120" s="162"/>
      <c r="I120" s="162"/>
      <c r="J120" s="103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ht="15.75" customHeight="1">
      <c r="A121" s="162"/>
      <c r="B121" s="103"/>
      <c r="C121" s="103"/>
      <c r="D121" s="103"/>
      <c r="E121" s="103"/>
      <c r="F121" s="106"/>
      <c r="G121" s="162"/>
      <c r="H121" s="162"/>
      <c r="I121" s="162"/>
      <c r="J121" s="103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ht="15.75" customHeight="1">
      <c r="A122" s="162"/>
      <c r="B122" s="103"/>
      <c r="C122" s="103"/>
      <c r="D122" s="103"/>
      <c r="E122" s="103"/>
      <c r="F122" s="106"/>
      <c r="G122" s="162"/>
      <c r="H122" s="162"/>
      <c r="I122" s="162"/>
      <c r="J122" s="103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ht="15.75" customHeight="1">
      <c r="A123" s="162"/>
      <c r="B123" s="103"/>
      <c r="C123" s="103"/>
      <c r="D123" s="103"/>
      <c r="E123" s="103"/>
      <c r="F123" s="106"/>
      <c r="G123" s="162"/>
      <c r="H123" s="162"/>
      <c r="I123" s="162"/>
      <c r="J123" s="103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ht="15.75" customHeight="1">
      <c r="A124" s="162"/>
      <c r="B124" s="103"/>
      <c r="C124" s="103"/>
      <c r="D124" s="103"/>
      <c r="E124" s="103"/>
      <c r="F124" s="106"/>
      <c r="G124" s="162"/>
      <c r="H124" s="162"/>
      <c r="I124" s="162"/>
      <c r="J124" s="103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ht="15.75" customHeight="1">
      <c r="A125" s="162"/>
      <c r="B125" s="103"/>
      <c r="C125" s="103"/>
      <c r="D125" s="103"/>
      <c r="E125" s="103"/>
      <c r="F125" s="106"/>
      <c r="G125" s="162"/>
      <c r="H125" s="162"/>
      <c r="I125" s="162"/>
      <c r="J125" s="103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ht="15.75" customHeight="1">
      <c r="A126" s="162"/>
      <c r="B126" s="103"/>
      <c r="C126" s="103"/>
      <c r="D126" s="103"/>
      <c r="E126" s="103"/>
      <c r="F126" s="106"/>
      <c r="G126" s="162"/>
      <c r="H126" s="162"/>
      <c r="I126" s="162"/>
      <c r="J126" s="103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ht="15.75" customHeight="1">
      <c r="A127" s="162"/>
      <c r="B127" s="103"/>
      <c r="C127" s="103"/>
      <c r="D127" s="103"/>
      <c r="E127" s="103"/>
      <c r="F127" s="106"/>
      <c r="G127" s="162"/>
      <c r="H127" s="162"/>
      <c r="I127" s="162"/>
      <c r="J127" s="103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ht="15.75" customHeight="1">
      <c r="A128" s="162"/>
      <c r="B128" s="103"/>
      <c r="C128" s="103"/>
      <c r="D128" s="103"/>
      <c r="E128" s="103"/>
      <c r="F128" s="106"/>
      <c r="G128" s="162"/>
      <c r="H128" s="162"/>
      <c r="I128" s="162"/>
      <c r="J128" s="103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ht="15.75" customHeight="1">
      <c r="A129" s="162"/>
      <c r="B129" s="103"/>
      <c r="C129" s="103"/>
      <c r="D129" s="103"/>
      <c r="E129" s="103"/>
      <c r="F129" s="106"/>
      <c r="G129" s="162"/>
      <c r="H129" s="162"/>
      <c r="I129" s="162"/>
      <c r="J129" s="103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ht="15.75" customHeight="1">
      <c r="A130" s="162"/>
      <c r="B130" s="103"/>
      <c r="C130" s="103"/>
      <c r="D130" s="103"/>
      <c r="E130" s="103"/>
      <c r="F130" s="106"/>
      <c r="G130" s="162"/>
      <c r="H130" s="162"/>
      <c r="I130" s="162"/>
      <c r="J130" s="103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ht="15.75" customHeight="1">
      <c r="A131" s="162"/>
      <c r="B131" s="103"/>
      <c r="C131" s="103"/>
      <c r="D131" s="103"/>
      <c r="E131" s="103"/>
      <c r="F131" s="106"/>
      <c r="G131" s="162"/>
      <c r="H131" s="162"/>
      <c r="I131" s="162"/>
      <c r="J131" s="103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ht="15.75" customHeight="1">
      <c r="A132" s="162"/>
      <c r="B132" s="103"/>
      <c r="C132" s="103"/>
      <c r="D132" s="103"/>
      <c r="E132" s="103"/>
      <c r="F132" s="106"/>
      <c r="G132" s="162"/>
      <c r="H132" s="162"/>
      <c r="I132" s="162"/>
      <c r="J132" s="103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ht="15.75" customHeight="1">
      <c r="A133" s="162"/>
      <c r="B133" s="103"/>
      <c r="C133" s="103"/>
      <c r="D133" s="103"/>
      <c r="E133" s="103"/>
      <c r="F133" s="106"/>
      <c r="G133" s="162"/>
      <c r="H133" s="162"/>
      <c r="I133" s="162"/>
      <c r="J133" s="103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ht="15.75" customHeight="1">
      <c r="A134" s="162"/>
      <c r="B134" s="103"/>
      <c r="C134" s="103"/>
      <c r="D134" s="103"/>
      <c r="E134" s="103"/>
      <c r="F134" s="106"/>
      <c r="G134" s="162"/>
      <c r="H134" s="162"/>
      <c r="I134" s="162"/>
      <c r="J134" s="103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ht="15.75" customHeight="1">
      <c r="A135" s="162"/>
      <c r="B135" s="103"/>
      <c r="C135" s="103"/>
      <c r="D135" s="103"/>
      <c r="E135" s="103"/>
      <c r="F135" s="106"/>
      <c r="G135" s="162"/>
      <c r="H135" s="162"/>
      <c r="I135" s="162"/>
      <c r="J135" s="103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ht="15.75" customHeight="1">
      <c r="A136" s="162"/>
      <c r="B136" s="103"/>
      <c r="C136" s="103"/>
      <c r="D136" s="103"/>
      <c r="E136" s="103"/>
      <c r="F136" s="106"/>
      <c r="G136" s="162"/>
      <c r="H136" s="162"/>
      <c r="I136" s="162"/>
      <c r="J136" s="103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ht="15.75" customHeight="1">
      <c r="A137" s="162"/>
      <c r="B137" s="103"/>
      <c r="C137" s="103"/>
      <c r="D137" s="103"/>
      <c r="E137" s="103"/>
      <c r="F137" s="106"/>
      <c r="G137" s="162"/>
      <c r="H137" s="162"/>
      <c r="I137" s="162"/>
      <c r="J137" s="103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ht="15.75" customHeight="1">
      <c r="A138" s="162"/>
      <c r="B138" s="103"/>
      <c r="C138" s="103"/>
      <c r="D138" s="103"/>
      <c r="E138" s="103"/>
      <c r="F138" s="106"/>
      <c r="G138" s="162"/>
      <c r="H138" s="162"/>
      <c r="I138" s="162"/>
      <c r="J138" s="103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ht="15.75" customHeight="1">
      <c r="A139" s="162"/>
      <c r="B139" s="103"/>
      <c r="C139" s="103"/>
      <c r="D139" s="103"/>
      <c r="E139" s="103"/>
      <c r="F139" s="106"/>
      <c r="G139" s="162"/>
      <c r="H139" s="162"/>
      <c r="I139" s="162"/>
      <c r="J139" s="103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ht="15.75" customHeight="1">
      <c r="A140" s="162"/>
      <c r="B140" s="103"/>
      <c r="C140" s="103"/>
      <c r="D140" s="103"/>
      <c r="E140" s="103"/>
      <c r="F140" s="106"/>
      <c r="G140" s="162"/>
      <c r="H140" s="162"/>
      <c r="I140" s="162"/>
      <c r="J140" s="103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ht="15.75" customHeight="1">
      <c r="A141" s="162"/>
      <c r="B141" s="103"/>
      <c r="C141" s="103"/>
      <c r="D141" s="103"/>
      <c r="E141" s="103"/>
      <c r="F141" s="106"/>
      <c r="G141" s="162"/>
      <c r="H141" s="162"/>
      <c r="I141" s="162"/>
      <c r="J141" s="103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ht="15.75" customHeight="1">
      <c r="A142" s="162"/>
      <c r="B142" s="103"/>
      <c r="C142" s="103"/>
      <c r="D142" s="103"/>
      <c r="E142" s="103"/>
      <c r="F142" s="106"/>
      <c r="G142" s="162"/>
      <c r="H142" s="162"/>
      <c r="I142" s="162"/>
      <c r="J142" s="103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ht="15.75" customHeight="1">
      <c r="A143" s="162"/>
      <c r="B143" s="103"/>
      <c r="C143" s="103"/>
      <c r="D143" s="103"/>
      <c r="E143" s="103"/>
      <c r="F143" s="106"/>
      <c r="G143" s="162"/>
      <c r="H143" s="162"/>
      <c r="I143" s="162"/>
      <c r="J143" s="103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ht="15.75" customHeight="1">
      <c r="A144" s="162"/>
      <c r="B144" s="103"/>
      <c r="C144" s="103"/>
      <c r="D144" s="103"/>
      <c r="E144" s="103"/>
      <c r="F144" s="106"/>
      <c r="G144" s="162"/>
      <c r="H144" s="162"/>
      <c r="I144" s="162"/>
      <c r="J144" s="103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ht="15.75" customHeight="1">
      <c r="A145" s="162"/>
      <c r="B145" s="103"/>
      <c r="C145" s="103"/>
      <c r="D145" s="103"/>
      <c r="E145" s="103"/>
      <c r="F145" s="106"/>
      <c r="G145" s="162"/>
      <c r="H145" s="162"/>
      <c r="I145" s="162"/>
      <c r="J145" s="103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ht="15.75" customHeight="1">
      <c r="A146" s="162"/>
      <c r="B146" s="103"/>
      <c r="C146" s="103"/>
      <c r="D146" s="103"/>
      <c r="E146" s="103"/>
      <c r="F146" s="106"/>
      <c r="G146" s="162"/>
      <c r="H146" s="162"/>
      <c r="I146" s="162"/>
      <c r="J146" s="103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ht="15.75" customHeight="1">
      <c r="A147" s="162"/>
      <c r="B147" s="103"/>
      <c r="C147" s="103"/>
      <c r="D147" s="103"/>
      <c r="E147" s="103"/>
      <c r="F147" s="106"/>
      <c r="G147" s="162"/>
      <c r="H147" s="162"/>
      <c r="I147" s="162"/>
      <c r="J147" s="103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ht="15.75" customHeight="1">
      <c r="A148" s="162"/>
      <c r="B148" s="103"/>
      <c r="C148" s="103"/>
      <c r="D148" s="103"/>
      <c r="E148" s="103"/>
      <c r="F148" s="106"/>
      <c r="G148" s="162"/>
      <c r="H148" s="162"/>
      <c r="I148" s="162"/>
      <c r="J148" s="103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ht="15.75" customHeight="1">
      <c r="A149" s="162"/>
      <c r="B149" s="103"/>
      <c r="C149" s="103"/>
      <c r="D149" s="103"/>
      <c r="E149" s="103"/>
      <c r="F149" s="106"/>
      <c r="G149" s="162"/>
      <c r="H149" s="162"/>
      <c r="I149" s="162"/>
      <c r="J149" s="103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ht="15.75" customHeight="1">
      <c r="A150" s="162"/>
      <c r="B150" s="103"/>
      <c r="C150" s="103"/>
      <c r="D150" s="103"/>
      <c r="E150" s="103"/>
      <c r="F150" s="106"/>
      <c r="G150" s="162"/>
      <c r="H150" s="162"/>
      <c r="I150" s="162"/>
      <c r="J150" s="103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ht="15.75" customHeight="1">
      <c r="A151" s="162"/>
      <c r="B151" s="103"/>
      <c r="C151" s="103"/>
      <c r="D151" s="103"/>
      <c r="E151" s="103"/>
      <c r="F151" s="106"/>
      <c r="G151" s="162"/>
      <c r="H151" s="162"/>
      <c r="I151" s="162"/>
      <c r="J151" s="103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ht="15.75" customHeight="1">
      <c r="A152" s="162"/>
      <c r="B152" s="103"/>
      <c r="C152" s="103"/>
      <c r="D152" s="103"/>
      <c r="E152" s="103"/>
      <c r="F152" s="106"/>
      <c r="G152" s="162"/>
      <c r="H152" s="162"/>
      <c r="I152" s="162"/>
      <c r="J152" s="103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ht="15.75" customHeight="1">
      <c r="A153" s="162"/>
      <c r="B153" s="103"/>
      <c r="C153" s="103"/>
      <c r="D153" s="103"/>
      <c r="E153" s="103"/>
      <c r="F153" s="106"/>
      <c r="G153" s="162"/>
      <c r="H153" s="162"/>
      <c r="I153" s="162"/>
      <c r="J153" s="103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ht="15.75" customHeight="1">
      <c r="A154" s="162"/>
      <c r="B154" s="103"/>
      <c r="C154" s="103"/>
      <c r="D154" s="103"/>
      <c r="E154" s="103"/>
      <c r="F154" s="106"/>
      <c r="G154" s="162"/>
      <c r="H154" s="162"/>
      <c r="I154" s="162"/>
      <c r="J154" s="103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ht="15.75" customHeight="1">
      <c r="A155" s="162"/>
      <c r="B155" s="103"/>
      <c r="C155" s="103"/>
      <c r="D155" s="103"/>
      <c r="E155" s="103"/>
      <c r="F155" s="106"/>
      <c r="G155" s="162"/>
      <c r="H155" s="162"/>
      <c r="I155" s="162"/>
      <c r="J155" s="103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ht="15.75" customHeight="1">
      <c r="A156" s="162"/>
      <c r="B156" s="103"/>
      <c r="C156" s="103"/>
      <c r="D156" s="103"/>
      <c r="E156" s="103"/>
      <c r="F156" s="106"/>
      <c r="G156" s="162"/>
      <c r="H156" s="162"/>
      <c r="I156" s="162"/>
      <c r="J156" s="103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ht="15.75" customHeight="1">
      <c r="A157" s="162"/>
      <c r="B157" s="103"/>
      <c r="C157" s="103"/>
      <c r="D157" s="103"/>
      <c r="E157" s="103"/>
      <c r="F157" s="106"/>
      <c r="G157" s="162"/>
      <c r="H157" s="162"/>
      <c r="I157" s="162"/>
      <c r="J157" s="103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ht="15.75" customHeight="1">
      <c r="A158" s="162"/>
      <c r="B158" s="103"/>
      <c r="C158" s="103"/>
      <c r="D158" s="103"/>
      <c r="E158" s="103"/>
      <c r="F158" s="106"/>
      <c r="G158" s="162"/>
      <c r="H158" s="162"/>
      <c r="I158" s="162"/>
      <c r="J158" s="103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ht="15.75" customHeight="1">
      <c r="A159" s="162"/>
      <c r="B159" s="103"/>
      <c r="C159" s="103"/>
      <c r="D159" s="103"/>
      <c r="E159" s="103"/>
      <c r="F159" s="106"/>
      <c r="G159" s="162"/>
      <c r="H159" s="162"/>
      <c r="I159" s="162"/>
      <c r="J159" s="103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ht="15.75" customHeight="1">
      <c r="A160" s="162"/>
      <c r="B160" s="103"/>
      <c r="C160" s="103"/>
      <c r="D160" s="103"/>
      <c r="E160" s="103"/>
      <c r="F160" s="106"/>
      <c r="G160" s="162"/>
      <c r="H160" s="162"/>
      <c r="I160" s="162"/>
      <c r="J160" s="103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ht="15.75" customHeight="1">
      <c r="A161" s="162"/>
      <c r="B161" s="103"/>
      <c r="C161" s="103"/>
      <c r="D161" s="103"/>
      <c r="E161" s="103"/>
      <c r="F161" s="106"/>
      <c r="G161" s="162"/>
      <c r="H161" s="162"/>
      <c r="I161" s="162"/>
      <c r="J161" s="103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ht="15.75" customHeight="1">
      <c r="A162" s="162"/>
      <c r="B162" s="103"/>
      <c r="C162" s="103"/>
      <c r="D162" s="103"/>
      <c r="E162" s="103"/>
      <c r="F162" s="106"/>
      <c r="G162" s="162"/>
      <c r="H162" s="162"/>
      <c r="I162" s="162"/>
      <c r="J162" s="103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ht="15.75" customHeight="1">
      <c r="A163" s="162"/>
      <c r="B163" s="103"/>
      <c r="C163" s="103"/>
      <c r="D163" s="103"/>
      <c r="E163" s="103"/>
      <c r="F163" s="106"/>
      <c r="G163" s="162"/>
      <c r="H163" s="162"/>
      <c r="I163" s="162"/>
      <c r="J163" s="103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ht="15.75" customHeight="1">
      <c r="A164" s="162"/>
      <c r="B164" s="103"/>
      <c r="C164" s="103"/>
      <c r="D164" s="103"/>
      <c r="E164" s="103"/>
      <c r="F164" s="106"/>
      <c r="G164" s="162"/>
      <c r="H164" s="162"/>
      <c r="I164" s="162"/>
      <c r="J164" s="103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ht="15.75" customHeight="1">
      <c r="A165" s="162"/>
      <c r="B165" s="103"/>
      <c r="C165" s="103"/>
      <c r="D165" s="103"/>
      <c r="E165" s="103"/>
      <c r="F165" s="106"/>
      <c r="G165" s="162"/>
      <c r="H165" s="162"/>
      <c r="I165" s="162"/>
      <c r="J165" s="103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ht="15.75" customHeight="1">
      <c r="A166" s="162"/>
      <c r="B166" s="103"/>
      <c r="C166" s="103"/>
      <c r="D166" s="103"/>
      <c r="E166" s="103"/>
      <c r="F166" s="106"/>
      <c r="G166" s="162"/>
      <c r="H166" s="162"/>
      <c r="I166" s="162"/>
      <c r="J166" s="103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ht="15.75" customHeight="1">
      <c r="A167" s="162"/>
      <c r="B167" s="103"/>
      <c r="C167" s="103"/>
      <c r="D167" s="103"/>
      <c r="E167" s="103"/>
      <c r="F167" s="106"/>
      <c r="G167" s="162"/>
      <c r="H167" s="162"/>
      <c r="I167" s="162"/>
      <c r="J167" s="103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ht="15.75" customHeight="1">
      <c r="A168" s="162"/>
      <c r="B168" s="103"/>
      <c r="C168" s="103"/>
      <c r="D168" s="103"/>
      <c r="E168" s="103"/>
      <c r="F168" s="106"/>
      <c r="G168" s="162"/>
      <c r="H168" s="162"/>
      <c r="I168" s="162"/>
      <c r="J168" s="103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ht="15.75" customHeight="1">
      <c r="A169" s="162"/>
      <c r="B169" s="103"/>
      <c r="C169" s="103"/>
      <c r="D169" s="103"/>
      <c r="E169" s="103"/>
      <c r="F169" s="106"/>
      <c r="G169" s="162"/>
      <c r="H169" s="162"/>
      <c r="I169" s="162"/>
      <c r="J169" s="103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ht="15.75" customHeight="1">
      <c r="A170" s="162"/>
      <c r="B170" s="103"/>
      <c r="C170" s="103"/>
      <c r="D170" s="103"/>
      <c r="E170" s="103"/>
      <c r="F170" s="106"/>
      <c r="G170" s="162"/>
      <c r="H170" s="162"/>
      <c r="I170" s="162"/>
      <c r="J170" s="103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ht="15.75" customHeight="1">
      <c r="A171" s="162"/>
      <c r="B171" s="103"/>
      <c r="C171" s="103"/>
      <c r="D171" s="103"/>
      <c r="E171" s="103"/>
      <c r="F171" s="106"/>
      <c r="G171" s="162"/>
      <c r="H171" s="162"/>
      <c r="I171" s="162"/>
      <c r="J171" s="103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ht="15.75" customHeight="1">
      <c r="A172" s="162"/>
      <c r="B172" s="103"/>
      <c r="C172" s="103"/>
      <c r="D172" s="103"/>
      <c r="E172" s="103"/>
      <c r="F172" s="106"/>
      <c r="G172" s="162"/>
      <c r="H172" s="162"/>
      <c r="I172" s="162"/>
      <c r="J172" s="103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ht="15.75" customHeight="1">
      <c r="A173" s="162"/>
      <c r="B173" s="103"/>
      <c r="C173" s="103"/>
      <c r="D173" s="103"/>
      <c r="E173" s="103"/>
      <c r="F173" s="106"/>
      <c r="G173" s="162"/>
      <c r="H173" s="162"/>
      <c r="I173" s="162"/>
      <c r="J173" s="103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ht="15.75" customHeight="1">
      <c r="A174" s="162"/>
      <c r="B174" s="103"/>
      <c r="C174" s="103"/>
      <c r="D174" s="103"/>
      <c r="E174" s="103"/>
      <c r="F174" s="106"/>
      <c r="G174" s="162"/>
      <c r="H174" s="162"/>
      <c r="I174" s="162"/>
      <c r="J174" s="103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ht="15.75" customHeight="1">
      <c r="A175" s="162"/>
      <c r="B175" s="103"/>
      <c r="C175" s="103"/>
      <c r="D175" s="103"/>
      <c r="E175" s="103"/>
      <c r="F175" s="106"/>
      <c r="G175" s="162"/>
      <c r="H175" s="162"/>
      <c r="I175" s="162"/>
      <c r="J175" s="103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ht="15.75" customHeight="1">
      <c r="A176" s="162"/>
      <c r="B176" s="103"/>
      <c r="C176" s="103"/>
      <c r="D176" s="103"/>
      <c r="E176" s="103"/>
      <c r="F176" s="106"/>
      <c r="G176" s="162"/>
      <c r="H176" s="162"/>
      <c r="I176" s="162"/>
      <c r="J176" s="103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ht="15.75" customHeight="1">
      <c r="A177" s="162"/>
      <c r="B177" s="103"/>
      <c r="C177" s="103"/>
      <c r="D177" s="103"/>
      <c r="E177" s="103"/>
      <c r="F177" s="106"/>
      <c r="G177" s="162"/>
      <c r="H177" s="162"/>
      <c r="I177" s="162"/>
      <c r="J177" s="103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ht="15.75" customHeight="1">
      <c r="A178" s="162"/>
      <c r="B178" s="103"/>
      <c r="C178" s="103"/>
      <c r="D178" s="103"/>
      <c r="E178" s="103"/>
      <c r="F178" s="106"/>
      <c r="G178" s="162"/>
      <c r="H178" s="162"/>
      <c r="I178" s="162"/>
      <c r="J178" s="103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ht="15.75" customHeight="1">
      <c r="A179" s="162"/>
      <c r="B179" s="103"/>
      <c r="C179" s="103"/>
      <c r="D179" s="103"/>
      <c r="E179" s="103"/>
      <c r="F179" s="106"/>
      <c r="G179" s="162"/>
      <c r="H179" s="162"/>
      <c r="I179" s="162"/>
      <c r="J179" s="103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ht="15.75" customHeight="1">
      <c r="A180" s="162"/>
      <c r="B180" s="103"/>
      <c r="C180" s="103"/>
      <c r="D180" s="103"/>
      <c r="E180" s="103"/>
      <c r="F180" s="106"/>
      <c r="G180" s="162"/>
      <c r="H180" s="162"/>
      <c r="I180" s="162"/>
      <c r="J180" s="103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ht="15.75" customHeight="1">
      <c r="A181" s="162"/>
      <c r="B181" s="103"/>
      <c r="C181" s="103"/>
      <c r="D181" s="103"/>
      <c r="E181" s="103"/>
      <c r="F181" s="106"/>
      <c r="G181" s="162"/>
      <c r="H181" s="162"/>
      <c r="I181" s="162"/>
      <c r="J181" s="103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ht="15.75" customHeight="1">
      <c r="A182" s="162"/>
      <c r="B182" s="103"/>
      <c r="C182" s="103"/>
      <c r="D182" s="103"/>
      <c r="E182" s="103"/>
      <c r="F182" s="106"/>
      <c r="G182" s="162"/>
      <c r="H182" s="162"/>
      <c r="I182" s="162"/>
      <c r="J182" s="103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ht="15.75" customHeight="1">
      <c r="A183" s="162"/>
      <c r="B183" s="103"/>
      <c r="C183" s="103"/>
      <c r="D183" s="103"/>
      <c r="E183" s="103"/>
      <c r="F183" s="106"/>
      <c r="G183" s="162"/>
      <c r="H183" s="162"/>
      <c r="I183" s="162"/>
      <c r="J183" s="103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ht="15.75" customHeight="1">
      <c r="A184" s="162"/>
      <c r="B184" s="103"/>
      <c r="C184" s="103"/>
      <c r="D184" s="103"/>
      <c r="E184" s="103"/>
      <c r="F184" s="106"/>
      <c r="G184" s="162"/>
      <c r="H184" s="162"/>
      <c r="I184" s="162"/>
      <c r="J184" s="103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ht="15.75" customHeight="1">
      <c r="A185" s="162"/>
      <c r="B185" s="103"/>
      <c r="C185" s="103"/>
      <c r="D185" s="103"/>
      <c r="E185" s="103"/>
      <c r="F185" s="106"/>
      <c r="G185" s="162"/>
      <c r="H185" s="162"/>
      <c r="I185" s="162"/>
      <c r="J185" s="103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ht="15.75" customHeight="1">
      <c r="A186" s="162"/>
      <c r="B186" s="103"/>
      <c r="C186" s="103"/>
      <c r="D186" s="103"/>
      <c r="E186" s="103"/>
      <c r="F186" s="106"/>
      <c r="G186" s="162"/>
      <c r="H186" s="162"/>
      <c r="I186" s="162"/>
      <c r="J186" s="103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ht="15.75" customHeight="1">
      <c r="A187" s="162"/>
      <c r="B187" s="103"/>
      <c r="C187" s="103"/>
      <c r="D187" s="103"/>
      <c r="E187" s="103"/>
      <c r="F187" s="106"/>
      <c r="G187" s="162"/>
      <c r="H187" s="162"/>
      <c r="I187" s="162"/>
      <c r="J187" s="103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ht="15.75" customHeight="1">
      <c r="A188" s="162"/>
      <c r="B188" s="103"/>
      <c r="C188" s="103"/>
      <c r="D188" s="103"/>
      <c r="E188" s="103"/>
      <c r="F188" s="106"/>
      <c r="G188" s="162"/>
      <c r="H188" s="162"/>
      <c r="I188" s="162"/>
      <c r="J188" s="103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ht="15.75" customHeight="1">
      <c r="A189" s="162"/>
      <c r="B189" s="103"/>
      <c r="C189" s="103"/>
      <c r="D189" s="103"/>
      <c r="E189" s="103"/>
      <c r="F189" s="106"/>
      <c r="G189" s="162"/>
      <c r="H189" s="162"/>
      <c r="I189" s="162"/>
      <c r="J189" s="103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ht="15.75" customHeight="1">
      <c r="A190" s="162"/>
      <c r="B190" s="103"/>
      <c r="C190" s="103"/>
      <c r="D190" s="103"/>
      <c r="E190" s="103"/>
      <c r="F190" s="106"/>
      <c r="G190" s="162"/>
      <c r="H190" s="162"/>
      <c r="I190" s="162"/>
      <c r="J190" s="103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ht="15.75" customHeight="1">
      <c r="A191" s="162"/>
      <c r="B191" s="103"/>
      <c r="C191" s="103"/>
      <c r="D191" s="103"/>
      <c r="E191" s="103"/>
      <c r="F191" s="106"/>
      <c r="G191" s="162"/>
      <c r="H191" s="162"/>
      <c r="I191" s="162"/>
      <c r="J191" s="103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ht="15.75" customHeight="1">
      <c r="A192" s="162"/>
      <c r="B192" s="103"/>
      <c r="C192" s="103"/>
      <c r="D192" s="103"/>
      <c r="E192" s="103"/>
      <c r="F192" s="106"/>
      <c r="G192" s="162"/>
      <c r="H192" s="162"/>
      <c r="I192" s="162"/>
      <c r="J192" s="103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ht="15.75" customHeight="1">
      <c r="A193" s="162"/>
      <c r="B193" s="103"/>
      <c r="C193" s="103"/>
      <c r="D193" s="103"/>
      <c r="E193" s="103"/>
      <c r="F193" s="106"/>
      <c r="G193" s="162"/>
      <c r="H193" s="162"/>
      <c r="I193" s="162"/>
      <c r="J193" s="103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ht="15.75" customHeight="1">
      <c r="A194" s="162"/>
      <c r="B194" s="103"/>
      <c r="C194" s="103"/>
      <c r="D194" s="103"/>
      <c r="E194" s="103"/>
      <c r="F194" s="106"/>
      <c r="G194" s="162"/>
      <c r="H194" s="162"/>
      <c r="I194" s="162"/>
      <c r="J194" s="103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ht="15.75" customHeight="1">
      <c r="A195" s="162"/>
      <c r="B195" s="103"/>
      <c r="C195" s="103"/>
      <c r="D195" s="103"/>
      <c r="E195" s="103"/>
      <c r="F195" s="106"/>
      <c r="G195" s="162"/>
      <c r="H195" s="162"/>
      <c r="I195" s="162"/>
      <c r="J195" s="103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ht="15.75" customHeight="1">
      <c r="A196" s="162"/>
      <c r="B196" s="103"/>
      <c r="C196" s="103"/>
      <c r="D196" s="103"/>
      <c r="E196" s="103"/>
      <c r="F196" s="106"/>
      <c r="G196" s="162"/>
      <c r="H196" s="162"/>
      <c r="I196" s="162"/>
      <c r="J196" s="103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ht="15.75" customHeight="1">
      <c r="A197" s="162"/>
      <c r="B197" s="103"/>
      <c r="C197" s="103"/>
      <c r="D197" s="103"/>
      <c r="E197" s="103"/>
      <c r="F197" s="106"/>
      <c r="G197" s="162"/>
      <c r="H197" s="162"/>
      <c r="I197" s="162"/>
      <c r="J197" s="103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ht="15.75" customHeight="1">
      <c r="A198" s="162"/>
      <c r="B198" s="103"/>
      <c r="C198" s="103"/>
      <c r="D198" s="103"/>
      <c r="E198" s="103"/>
      <c r="F198" s="106"/>
      <c r="G198" s="162"/>
      <c r="H198" s="162"/>
      <c r="I198" s="162"/>
      <c r="J198" s="103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ht="15.75" customHeight="1">
      <c r="A199" s="162"/>
      <c r="B199" s="103"/>
      <c r="C199" s="103"/>
      <c r="D199" s="103"/>
      <c r="E199" s="103"/>
      <c r="F199" s="106"/>
      <c r="G199" s="162"/>
      <c r="H199" s="162"/>
      <c r="I199" s="162"/>
      <c r="J199" s="103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ht="15.75" customHeight="1">
      <c r="A200" s="162"/>
      <c r="B200" s="103"/>
      <c r="C200" s="103"/>
      <c r="D200" s="103"/>
      <c r="E200" s="103"/>
      <c r="F200" s="106"/>
      <c r="G200" s="162"/>
      <c r="H200" s="162"/>
      <c r="I200" s="162"/>
      <c r="J200" s="103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ht="15.75" customHeight="1">
      <c r="A201" s="162"/>
      <c r="B201" s="103"/>
      <c r="C201" s="103"/>
      <c r="D201" s="103"/>
      <c r="E201" s="103"/>
      <c r="F201" s="106"/>
      <c r="G201" s="162"/>
      <c r="H201" s="162"/>
      <c r="I201" s="162"/>
      <c r="J201" s="103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ht="15.75" customHeight="1">
      <c r="A202" s="162"/>
      <c r="B202" s="103"/>
      <c r="C202" s="103"/>
      <c r="D202" s="103"/>
      <c r="E202" s="103"/>
      <c r="F202" s="106"/>
      <c r="G202" s="162"/>
      <c r="H202" s="162"/>
      <c r="I202" s="162"/>
      <c r="J202" s="103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ht="15.75" customHeight="1">
      <c r="A203" s="162"/>
      <c r="B203" s="103"/>
      <c r="C203" s="103"/>
      <c r="D203" s="103"/>
      <c r="E203" s="103"/>
      <c r="F203" s="106"/>
      <c r="G203" s="162"/>
      <c r="H203" s="162"/>
      <c r="I203" s="162"/>
      <c r="J203" s="103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ht="15.75" customHeight="1">
      <c r="A204" s="162"/>
      <c r="B204" s="103"/>
      <c r="C204" s="103"/>
      <c r="D204" s="103"/>
      <c r="E204" s="103"/>
      <c r="F204" s="106"/>
      <c r="G204" s="162"/>
      <c r="H204" s="162"/>
      <c r="I204" s="162"/>
      <c r="J204" s="103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ht="15.75" customHeight="1">
      <c r="A205" s="162"/>
      <c r="B205" s="103"/>
      <c r="C205" s="103"/>
      <c r="D205" s="103"/>
      <c r="E205" s="103"/>
      <c r="F205" s="106"/>
      <c r="G205" s="162"/>
      <c r="H205" s="162"/>
      <c r="I205" s="162"/>
      <c r="J205" s="103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ht="15.75" customHeight="1">
      <c r="A206" s="162"/>
      <c r="B206" s="103"/>
      <c r="C206" s="103"/>
      <c r="D206" s="103"/>
      <c r="E206" s="103"/>
      <c r="F206" s="106"/>
      <c r="G206" s="162"/>
      <c r="H206" s="162"/>
      <c r="I206" s="162"/>
      <c r="J206" s="103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ht="15.75" customHeight="1">
      <c r="A207" s="162"/>
      <c r="B207" s="103"/>
      <c r="C207" s="103"/>
      <c r="D207" s="103"/>
      <c r="E207" s="103"/>
      <c r="F207" s="106"/>
      <c r="G207" s="162"/>
      <c r="H207" s="162"/>
      <c r="I207" s="162"/>
      <c r="J207" s="103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ht="15.75" customHeight="1">
      <c r="A208" s="162"/>
      <c r="B208" s="103"/>
      <c r="C208" s="103"/>
      <c r="D208" s="103"/>
      <c r="E208" s="103"/>
      <c r="F208" s="106"/>
      <c r="G208" s="162"/>
      <c r="H208" s="162"/>
      <c r="I208" s="162"/>
      <c r="J208" s="103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ht="15.75" customHeight="1">
      <c r="A209" s="162"/>
      <c r="B209" s="103"/>
      <c r="C209" s="103"/>
      <c r="D209" s="103"/>
      <c r="E209" s="103"/>
      <c r="F209" s="106"/>
      <c r="G209" s="162"/>
      <c r="H209" s="162"/>
      <c r="I209" s="162"/>
      <c r="J209" s="103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ht="15.75" customHeight="1">
      <c r="A210" s="162"/>
      <c r="B210" s="103"/>
      <c r="C210" s="103"/>
      <c r="D210" s="103"/>
      <c r="E210" s="103"/>
      <c r="F210" s="106"/>
      <c r="G210" s="162"/>
      <c r="H210" s="162"/>
      <c r="I210" s="162"/>
      <c r="J210" s="103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ht="15.75" customHeight="1">
      <c r="A211" s="162"/>
      <c r="B211" s="103"/>
      <c r="C211" s="103"/>
      <c r="D211" s="103"/>
      <c r="E211" s="103"/>
      <c r="F211" s="106"/>
      <c r="G211" s="162"/>
      <c r="H211" s="162"/>
      <c r="I211" s="162"/>
      <c r="J211" s="103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ht="15.75" customHeight="1">
      <c r="A212" s="162"/>
      <c r="B212" s="103"/>
      <c r="C212" s="103"/>
      <c r="D212" s="103"/>
      <c r="E212" s="103"/>
      <c r="F212" s="106"/>
      <c r="G212" s="162"/>
      <c r="H212" s="162"/>
      <c r="I212" s="162"/>
      <c r="J212" s="103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ht="15.75" customHeight="1">
      <c r="A213" s="162"/>
      <c r="B213" s="103"/>
      <c r="C213" s="103"/>
      <c r="D213" s="103"/>
      <c r="E213" s="103"/>
      <c r="F213" s="106"/>
      <c r="G213" s="162"/>
      <c r="H213" s="162"/>
      <c r="I213" s="162"/>
      <c r="J213" s="103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ht="15.75" customHeight="1">
      <c r="A214" s="162"/>
      <c r="B214" s="103"/>
      <c r="C214" s="103"/>
      <c r="D214" s="103"/>
      <c r="E214" s="103"/>
      <c r="F214" s="106"/>
      <c r="G214" s="162"/>
      <c r="H214" s="162"/>
      <c r="I214" s="162"/>
      <c r="J214" s="103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ht="15.75" customHeight="1">
      <c r="A215" s="162"/>
      <c r="B215" s="103"/>
      <c r="C215" s="103"/>
      <c r="D215" s="103"/>
      <c r="E215" s="103"/>
      <c r="F215" s="106"/>
      <c r="G215" s="162"/>
      <c r="H215" s="162"/>
      <c r="I215" s="162"/>
      <c r="J215" s="103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ht="15.75" customHeight="1">
      <c r="A216" s="162"/>
      <c r="B216" s="103"/>
      <c r="C216" s="103"/>
      <c r="D216" s="103"/>
      <c r="E216" s="103"/>
      <c r="F216" s="106"/>
      <c r="G216" s="162"/>
      <c r="H216" s="162"/>
      <c r="I216" s="162"/>
      <c r="J216" s="103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ht="15.75" customHeight="1">
      <c r="A217" s="162"/>
      <c r="B217" s="103"/>
      <c r="C217" s="103"/>
      <c r="D217" s="103"/>
      <c r="E217" s="103"/>
      <c r="F217" s="106"/>
      <c r="G217" s="162"/>
      <c r="H217" s="162"/>
      <c r="I217" s="162"/>
      <c r="J217" s="103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ht="15.75" customHeight="1">
      <c r="A218" s="162"/>
      <c r="B218" s="103"/>
      <c r="C218" s="103"/>
      <c r="D218" s="103"/>
      <c r="E218" s="103"/>
      <c r="F218" s="106"/>
      <c r="G218" s="162"/>
      <c r="H218" s="162"/>
      <c r="I218" s="162"/>
      <c r="J218" s="103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ht="15.75" customHeight="1">
      <c r="A219" s="162"/>
      <c r="B219" s="103"/>
      <c r="C219" s="103"/>
      <c r="D219" s="103"/>
      <c r="E219" s="103"/>
      <c r="F219" s="106"/>
      <c r="G219" s="162"/>
      <c r="H219" s="162"/>
      <c r="I219" s="162"/>
      <c r="J219" s="103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ht="15.75" customHeight="1">
      <c r="A220" s="162"/>
      <c r="B220" s="103"/>
      <c r="C220" s="103"/>
      <c r="D220" s="103"/>
      <c r="E220" s="103"/>
      <c r="F220" s="106"/>
      <c r="G220" s="162"/>
      <c r="H220" s="162"/>
      <c r="I220" s="162"/>
      <c r="J220" s="103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107" t="s">
        <v>128</v>
      </c>
    </row>
    <row r="4">
      <c r="C4" s="107"/>
    </row>
    <row r="5">
      <c r="C5" s="201" t="s">
        <v>325</v>
      </c>
      <c r="O5" s="201" t="s">
        <v>326</v>
      </c>
    </row>
    <row r="6" ht="2.25" customHeight="1"/>
    <row r="7" ht="18.0" customHeight="1">
      <c r="A7" s="105"/>
      <c r="B7" s="105"/>
      <c r="C7" s="202" t="s">
        <v>327</v>
      </c>
      <c r="D7" s="203"/>
      <c r="E7" s="203"/>
      <c r="F7" s="203"/>
      <c r="G7" s="203"/>
      <c r="H7" s="203"/>
      <c r="I7" s="203"/>
      <c r="J7" s="105"/>
      <c r="K7" s="105"/>
      <c r="L7" s="105"/>
      <c r="M7" s="105"/>
      <c r="N7" s="202" t="s">
        <v>328</v>
      </c>
      <c r="O7" s="203"/>
      <c r="P7" s="203"/>
      <c r="Q7" s="203"/>
      <c r="R7" s="203"/>
      <c r="S7" s="203"/>
      <c r="T7" s="105"/>
      <c r="U7" s="105"/>
      <c r="V7" s="105"/>
      <c r="W7" s="105"/>
      <c r="X7" s="105"/>
      <c r="Y7" s="105"/>
      <c r="Z7" s="105"/>
    </row>
    <row r="8" ht="7.5" customHeight="1"/>
    <row r="9" ht="21.0" customHeight="1">
      <c r="A9" s="105"/>
      <c r="B9" s="105"/>
      <c r="C9" s="204" t="s">
        <v>329</v>
      </c>
      <c r="D9" s="204" t="s">
        <v>330</v>
      </c>
      <c r="E9" s="204" t="s">
        <v>331</v>
      </c>
      <c r="F9" s="204" t="s">
        <v>332</v>
      </c>
      <c r="G9" s="204" t="s">
        <v>333</v>
      </c>
      <c r="H9" s="204" t="s">
        <v>334</v>
      </c>
      <c r="I9" s="205" t="s">
        <v>335</v>
      </c>
      <c r="J9" s="105"/>
      <c r="K9" s="66" t="s">
        <v>336</v>
      </c>
      <c r="O9" s="206" t="s">
        <v>337</v>
      </c>
      <c r="P9" s="207">
        <v>0.0</v>
      </c>
      <c r="Q9" s="206" t="s">
        <v>338</v>
      </c>
      <c r="R9" s="208">
        <v>0.0</v>
      </c>
      <c r="S9" s="105"/>
      <c r="T9" s="105"/>
      <c r="U9" s="105"/>
      <c r="V9" s="105"/>
      <c r="W9" s="105"/>
      <c r="X9" s="105"/>
      <c r="Y9" s="105"/>
      <c r="Z9" s="105"/>
    </row>
    <row r="10" ht="23.25" customHeight="1">
      <c r="A10" s="105"/>
      <c r="B10" s="192" t="s">
        <v>288</v>
      </c>
      <c r="C10" s="209">
        <v>0.015</v>
      </c>
      <c r="D10" s="210">
        <v>0.2</v>
      </c>
      <c r="E10" s="211">
        <v>0.02</v>
      </c>
      <c r="F10" s="211">
        <v>0.0065</v>
      </c>
      <c r="G10" s="211">
        <v>0.03</v>
      </c>
      <c r="H10" s="211">
        <v>0.09</v>
      </c>
      <c r="I10" s="27"/>
      <c r="J10" s="105"/>
      <c r="K10" s="66" t="s">
        <v>339</v>
      </c>
      <c r="O10" s="105"/>
      <c r="P10" s="212" t="s">
        <v>340</v>
      </c>
      <c r="Q10" s="213" t="s">
        <v>341</v>
      </c>
      <c r="R10" s="214" t="s">
        <v>342</v>
      </c>
      <c r="S10" s="105"/>
      <c r="T10" s="105"/>
      <c r="U10" s="105"/>
      <c r="V10" s="105"/>
      <c r="W10" s="105"/>
      <c r="X10" s="105"/>
      <c r="Y10" s="105"/>
      <c r="Z10" s="105"/>
    </row>
    <row r="11">
      <c r="A11" s="66">
        <v>0.0</v>
      </c>
      <c r="B11" s="122">
        <f>'VPL e TIR'!D8</f>
        <v>0</v>
      </c>
      <c r="C11" s="195">
        <f t="shared" ref="C11:C23" si="1">B11*$C$10</f>
        <v>0</v>
      </c>
      <c r="D11" s="215">
        <v>0.0</v>
      </c>
      <c r="E11" s="195">
        <f t="shared" ref="E11:E23" si="2">B11*$E$10</f>
        <v>0</v>
      </c>
      <c r="F11" s="195">
        <f t="shared" ref="F11:F23" si="3">B11*$F$10</f>
        <v>0</v>
      </c>
      <c r="G11" s="195">
        <f t="shared" ref="G11:G23" si="4">B11*$G$10</f>
        <v>0</v>
      </c>
      <c r="H11" s="195">
        <f t="shared" ref="H11:H23" si="5">B11*$H$10</f>
        <v>0</v>
      </c>
      <c r="I11" s="195">
        <f t="shared" ref="I11:I23" si="6">SUM(C11:H11)</f>
        <v>0</v>
      </c>
      <c r="K11" s="66" t="s">
        <v>343</v>
      </c>
      <c r="O11" s="66">
        <v>0.0</v>
      </c>
      <c r="P11" s="216" t="str">
        <f>((R11*($P$9/100))-$R$9)/R11</f>
        <v>#DIV/0!</v>
      </c>
      <c r="Q11" s="195" t="str">
        <f t="shared" ref="Q11:Q23" si="7">P11*B11</f>
        <v>#DIV/0!</v>
      </c>
      <c r="R11" s="217">
        <f>B11</f>
        <v>0</v>
      </c>
    </row>
    <row r="12">
      <c r="A12" s="66">
        <v>1.0</v>
      </c>
      <c r="B12" s="122">
        <f>'VPL e TIR'!D9</f>
        <v>1683</v>
      </c>
      <c r="C12" s="195">
        <f t="shared" si="1"/>
        <v>25.245</v>
      </c>
      <c r="D12" s="218">
        <v>336.6</v>
      </c>
      <c r="E12" s="195">
        <f t="shared" si="2"/>
        <v>33.66</v>
      </c>
      <c r="F12" s="195">
        <f t="shared" si="3"/>
        <v>10.9395</v>
      </c>
      <c r="G12" s="195">
        <f t="shared" si="4"/>
        <v>50.49</v>
      </c>
      <c r="H12" s="195">
        <f t="shared" si="5"/>
        <v>151.47</v>
      </c>
      <c r="I12" s="195">
        <f t="shared" si="6"/>
        <v>608.4045</v>
      </c>
      <c r="K12" s="66" t="s">
        <v>344</v>
      </c>
      <c r="O12" s="66">
        <v>1.0</v>
      </c>
      <c r="P12" s="219">
        <v>0.06</v>
      </c>
      <c r="Q12" s="195">
        <f t="shared" si="7"/>
        <v>100.98</v>
      </c>
      <c r="R12" s="217">
        <f>SUM(B11:B12)</f>
        <v>1683</v>
      </c>
    </row>
    <row r="13">
      <c r="A13" s="66">
        <v>2.0</v>
      </c>
      <c r="B13" s="122">
        <f>'VPL e TIR'!D10</f>
        <v>3935.8</v>
      </c>
      <c r="C13" s="195">
        <f t="shared" si="1"/>
        <v>59.037</v>
      </c>
      <c r="D13" s="215">
        <v>787.16</v>
      </c>
      <c r="E13" s="195">
        <f t="shared" si="2"/>
        <v>78.716</v>
      </c>
      <c r="F13" s="195">
        <f t="shared" si="3"/>
        <v>25.5827</v>
      </c>
      <c r="G13" s="195">
        <f t="shared" si="4"/>
        <v>118.074</v>
      </c>
      <c r="H13" s="195">
        <f t="shared" si="5"/>
        <v>354.222</v>
      </c>
      <c r="I13" s="195">
        <f t="shared" si="6"/>
        <v>1422.7917</v>
      </c>
      <c r="K13" s="66" t="s">
        <v>345</v>
      </c>
      <c r="O13" s="66">
        <v>2.0</v>
      </c>
      <c r="P13" s="219">
        <v>0.06</v>
      </c>
      <c r="Q13" s="195">
        <f t="shared" si="7"/>
        <v>236.148</v>
      </c>
      <c r="R13" s="217">
        <f>SUM(B11:B13)</f>
        <v>5618.8</v>
      </c>
    </row>
    <row r="14">
      <c r="A14" s="66">
        <v>3.0</v>
      </c>
      <c r="B14" s="122">
        <f>'VPL e TIR'!D11</f>
        <v>4801.3</v>
      </c>
      <c r="C14" s="195">
        <f t="shared" si="1"/>
        <v>72.0195</v>
      </c>
      <c r="D14" s="218">
        <v>960.26</v>
      </c>
      <c r="E14" s="195">
        <f t="shared" si="2"/>
        <v>96.026</v>
      </c>
      <c r="F14" s="195">
        <f t="shared" si="3"/>
        <v>31.20845</v>
      </c>
      <c r="G14" s="195">
        <f t="shared" si="4"/>
        <v>144.039</v>
      </c>
      <c r="H14" s="195">
        <f t="shared" si="5"/>
        <v>432.117</v>
      </c>
      <c r="I14" s="195">
        <f t="shared" si="6"/>
        <v>1735.66995</v>
      </c>
      <c r="O14" s="66">
        <v>3.0</v>
      </c>
      <c r="P14" s="219">
        <v>0.06</v>
      </c>
      <c r="Q14" s="195">
        <f t="shared" si="7"/>
        <v>288.078</v>
      </c>
      <c r="R14" s="217">
        <f>SUM(B11:B14)</f>
        <v>10420.1</v>
      </c>
    </row>
    <row r="15">
      <c r="A15" s="66">
        <v>4.0</v>
      </c>
      <c r="B15" s="122">
        <f>'VPL e TIR'!D12</f>
        <v>5682.9</v>
      </c>
      <c r="C15" s="195">
        <f t="shared" si="1"/>
        <v>85.2435</v>
      </c>
      <c r="D15" s="218">
        <v>1136.58</v>
      </c>
      <c r="E15" s="195">
        <f t="shared" si="2"/>
        <v>113.658</v>
      </c>
      <c r="F15" s="195">
        <f t="shared" si="3"/>
        <v>36.93885</v>
      </c>
      <c r="G15" s="195">
        <f t="shared" si="4"/>
        <v>170.487</v>
      </c>
      <c r="H15" s="195">
        <f t="shared" si="5"/>
        <v>511.461</v>
      </c>
      <c r="I15" s="195">
        <f t="shared" si="6"/>
        <v>2054.36835</v>
      </c>
      <c r="O15" s="66">
        <v>4.0</v>
      </c>
      <c r="P15" s="219">
        <v>0.06</v>
      </c>
      <c r="Q15" s="195">
        <f t="shared" si="7"/>
        <v>340.974</v>
      </c>
      <c r="R15" s="217">
        <f>SUM(B11:B15)</f>
        <v>16103</v>
      </c>
    </row>
    <row r="16">
      <c r="A16" s="66">
        <v>5.0</v>
      </c>
      <c r="B16" s="122">
        <f>'VPL e TIR'!D13</f>
        <v>6865.3</v>
      </c>
      <c r="C16" s="195">
        <f t="shared" si="1"/>
        <v>102.9795</v>
      </c>
      <c r="D16" s="218">
        <v>1373.06</v>
      </c>
      <c r="E16" s="195">
        <f t="shared" si="2"/>
        <v>137.306</v>
      </c>
      <c r="F16" s="195">
        <f t="shared" si="3"/>
        <v>44.62445</v>
      </c>
      <c r="G16" s="195">
        <f t="shared" si="4"/>
        <v>205.959</v>
      </c>
      <c r="H16" s="195">
        <f t="shared" si="5"/>
        <v>617.877</v>
      </c>
      <c r="I16" s="195">
        <f t="shared" si="6"/>
        <v>2481.80595</v>
      </c>
      <c r="O16" s="66">
        <v>5.0</v>
      </c>
      <c r="P16" s="219">
        <v>0.06</v>
      </c>
      <c r="Q16" s="195">
        <f t="shared" si="7"/>
        <v>411.918</v>
      </c>
      <c r="R16" s="217">
        <f>SUM(B11:B16)</f>
        <v>22968.3</v>
      </c>
    </row>
    <row r="17">
      <c r="A17" s="66">
        <v>6.0</v>
      </c>
      <c r="B17" s="122">
        <f>'VPL e TIR'!D14</f>
        <v>8598.9</v>
      </c>
      <c r="C17" s="195">
        <f t="shared" si="1"/>
        <v>128.9835</v>
      </c>
      <c r="D17" s="218">
        <v>1719.78</v>
      </c>
      <c r="E17" s="195">
        <f t="shared" si="2"/>
        <v>171.978</v>
      </c>
      <c r="F17" s="195">
        <f t="shared" si="3"/>
        <v>55.89285</v>
      </c>
      <c r="G17" s="195">
        <f t="shared" si="4"/>
        <v>257.967</v>
      </c>
      <c r="H17" s="195">
        <f t="shared" si="5"/>
        <v>773.901</v>
      </c>
      <c r="I17" s="195">
        <f t="shared" si="6"/>
        <v>3108.50235</v>
      </c>
      <c r="K17" s="220" t="s">
        <v>346</v>
      </c>
      <c r="L17" s="221"/>
      <c r="M17" s="221"/>
      <c r="N17" s="222"/>
      <c r="O17" s="66">
        <v>6.0</v>
      </c>
      <c r="P17" s="219">
        <v>0.06</v>
      </c>
      <c r="Q17" s="195">
        <f t="shared" si="7"/>
        <v>515.934</v>
      </c>
      <c r="R17" s="217">
        <f>SUM(B11:B17)</f>
        <v>31567.2</v>
      </c>
    </row>
    <row r="18">
      <c r="A18" s="66">
        <v>7.0</v>
      </c>
      <c r="B18" s="122">
        <f>'VPL e TIR'!D15</f>
        <v>9533</v>
      </c>
      <c r="C18" s="195">
        <f t="shared" si="1"/>
        <v>142.995</v>
      </c>
      <c r="D18" s="218">
        <v>1906.6</v>
      </c>
      <c r="E18" s="195">
        <f t="shared" si="2"/>
        <v>190.66</v>
      </c>
      <c r="F18" s="195">
        <f t="shared" si="3"/>
        <v>61.9645</v>
      </c>
      <c r="G18" s="195">
        <f t="shared" si="4"/>
        <v>285.99</v>
      </c>
      <c r="H18" s="195">
        <f t="shared" si="5"/>
        <v>857.97</v>
      </c>
      <c r="I18" s="195">
        <f t="shared" si="6"/>
        <v>3446.1795</v>
      </c>
      <c r="K18" s="223" t="s">
        <v>347</v>
      </c>
      <c r="L18" s="203"/>
      <c r="M18" s="203"/>
      <c r="N18" s="224"/>
      <c r="O18" s="66">
        <v>7.0</v>
      </c>
      <c r="P18" s="219">
        <v>0.06</v>
      </c>
      <c r="Q18" s="195">
        <f t="shared" si="7"/>
        <v>571.98</v>
      </c>
      <c r="R18" s="217">
        <f>SUM(B11:B18)</f>
        <v>41100.2</v>
      </c>
    </row>
    <row r="19">
      <c r="A19" s="66">
        <v>8.0</v>
      </c>
      <c r="B19" s="122">
        <f>'VPL e TIR'!D16</f>
        <v>10941.4</v>
      </c>
      <c r="C19" s="195">
        <f t="shared" si="1"/>
        <v>164.121</v>
      </c>
      <c r="D19" s="218">
        <v>2188.28</v>
      </c>
      <c r="E19" s="195">
        <f t="shared" si="2"/>
        <v>218.828</v>
      </c>
      <c r="F19" s="195">
        <f t="shared" si="3"/>
        <v>71.1191</v>
      </c>
      <c r="G19" s="195">
        <f t="shared" si="4"/>
        <v>328.242</v>
      </c>
      <c r="H19" s="195">
        <f t="shared" si="5"/>
        <v>984.726</v>
      </c>
      <c r="I19" s="195">
        <f t="shared" si="6"/>
        <v>3955.3161</v>
      </c>
      <c r="K19" s="223" t="s">
        <v>348</v>
      </c>
      <c r="L19" s="203"/>
      <c r="M19" s="203"/>
      <c r="N19" s="224"/>
      <c r="O19" s="66">
        <v>8.0</v>
      </c>
      <c r="P19" s="219">
        <v>0.06</v>
      </c>
      <c r="Q19" s="195">
        <f t="shared" si="7"/>
        <v>656.484</v>
      </c>
      <c r="R19" s="217">
        <f>SUM(B11:B19)</f>
        <v>52041.6</v>
      </c>
    </row>
    <row r="20">
      <c r="A20" s="66">
        <v>9.0</v>
      </c>
      <c r="B20" s="122">
        <f>'VPL e TIR'!D17</f>
        <v>11829.9</v>
      </c>
      <c r="C20" s="195">
        <f t="shared" si="1"/>
        <v>177.4485</v>
      </c>
      <c r="D20" s="218">
        <v>2365.98</v>
      </c>
      <c r="E20" s="195">
        <f t="shared" si="2"/>
        <v>236.598</v>
      </c>
      <c r="F20" s="195">
        <f t="shared" si="3"/>
        <v>76.89435</v>
      </c>
      <c r="G20" s="195">
        <f t="shared" si="4"/>
        <v>354.897</v>
      </c>
      <c r="H20" s="195">
        <f t="shared" si="5"/>
        <v>1064.691</v>
      </c>
      <c r="I20" s="195">
        <f t="shared" si="6"/>
        <v>4276.50885</v>
      </c>
      <c r="K20" s="223" t="s">
        <v>349</v>
      </c>
      <c r="L20" s="203"/>
      <c r="M20" s="203"/>
      <c r="N20" s="224"/>
      <c r="O20" s="66">
        <v>9.0</v>
      </c>
      <c r="P20" s="219">
        <v>0.06</v>
      </c>
      <c r="Q20" s="195">
        <f t="shared" si="7"/>
        <v>709.794</v>
      </c>
      <c r="R20" s="217">
        <f>SUM(B11:B20)</f>
        <v>63871.5</v>
      </c>
    </row>
    <row r="21" ht="15.75" customHeight="1">
      <c r="A21" s="66">
        <v>10.0</v>
      </c>
      <c r="B21" s="122">
        <f>'VPL e TIR'!D18</f>
        <v>12878.9</v>
      </c>
      <c r="C21" s="195">
        <f t="shared" si="1"/>
        <v>193.1835</v>
      </c>
      <c r="D21" s="218">
        <v>2575.78</v>
      </c>
      <c r="E21" s="195">
        <f t="shared" si="2"/>
        <v>257.578</v>
      </c>
      <c r="F21" s="195">
        <f t="shared" si="3"/>
        <v>83.71285</v>
      </c>
      <c r="G21" s="195">
        <f t="shared" si="4"/>
        <v>386.367</v>
      </c>
      <c r="H21" s="195">
        <f t="shared" si="5"/>
        <v>1159.101</v>
      </c>
      <c r="I21" s="195">
        <f t="shared" si="6"/>
        <v>4655.72235</v>
      </c>
      <c r="K21" s="223" t="s">
        <v>350</v>
      </c>
      <c r="L21" s="203"/>
      <c r="M21" s="203"/>
      <c r="N21" s="224"/>
      <c r="O21" s="66">
        <v>10.0</v>
      </c>
      <c r="P21" s="219">
        <v>0.06</v>
      </c>
      <c r="Q21" s="195">
        <f t="shared" si="7"/>
        <v>772.734</v>
      </c>
      <c r="R21" s="217">
        <f>SUM(B11:B21)</f>
        <v>76750.4</v>
      </c>
    </row>
    <row r="22" ht="15.75" customHeight="1">
      <c r="A22" s="66">
        <v>11.0</v>
      </c>
      <c r="B22" s="122">
        <f>'VPL e TIR'!D19</f>
        <v>13843.4</v>
      </c>
      <c r="C22" s="195">
        <f t="shared" si="1"/>
        <v>207.651</v>
      </c>
      <c r="D22" s="218">
        <v>2768.68</v>
      </c>
      <c r="E22" s="195">
        <f t="shared" si="2"/>
        <v>276.868</v>
      </c>
      <c r="F22" s="195">
        <f t="shared" si="3"/>
        <v>89.9821</v>
      </c>
      <c r="G22" s="195">
        <f t="shared" si="4"/>
        <v>415.302</v>
      </c>
      <c r="H22" s="195">
        <f t="shared" si="5"/>
        <v>1245.906</v>
      </c>
      <c r="I22" s="195">
        <f t="shared" si="6"/>
        <v>5004.3891</v>
      </c>
      <c r="K22" s="223" t="s">
        <v>351</v>
      </c>
      <c r="L22" s="203"/>
      <c r="M22" s="203"/>
      <c r="N22" s="224"/>
      <c r="O22" s="66">
        <v>11.0</v>
      </c>
      <c r="P22" s="219">
        <v>0.06</v>
      </c>
      <c r="Q22" s="195">
        <f t="shared" si="7"/>
        <v>830.604</v>
      </c>
      <c r="R22" s="217">
        <f>SUM(B11:B22)</f>
        <v>90593.8</v>
      </c>
    </row>
    <row r="23" ht="15.75" customHeight="1">
      <c r="A23" s="66">
        <v>12.0</v>
      </c>
      <c r="B23" s="122">
        <f>'VPL e TIR'!D20</f>
        <v>14705</v>
      </c>
      <c r="C23" s="195">
        <f t="shared" si="1"/>
        <v>220.575</v>
      </c>
      <c r="D23" s="218">
        <v>2941.0</v>
      </c>
      <c r="E23" s="195">
        <f t="shared" si="2"/>
        <v>294.1</v>
      </c>
      <c r="F23" s="195">
        <f t="shared" si="3"/>
        <v>95.5825</v>
      </c>
      <c r="G23" s="195">
        <f t="shared" si="4"/>
        <v>441.15</v>
      </c>
      <c r="H23" s="195">
        <f t="shared" si="5"/>
        <v>1323.45</v>
      </c>
      <c r="I23" s="195">
        <f t="shared" si="6"/>
        <v>5315.8575</v>
      </c>
      <c r="K23" s="223" t="s">
        <v>352</v>
      </c>
      <c r="L23" s="203"/>
      <c r="M23" s="203"/>
      <c r="N23" s="224"/>
      <c r="O23" s="66">
        <v>12.0</v>
      </c>
      <c r="P23" s="219">
        <v>0.06</v>
      </c>
      <c r="Q23" s="195">
        <f t="shared" si="7"/>
        <v>882.3</v>
      </c>
      <c r="R23" s="217">
        <f>SUM(B11:B23)</f>
        <v>105298.8</v>
      </c>
    </row>
    <row r="24" ht="15.75" customHeight="1">
      <c r="A24" s="66">
        <v>13.0</v>
      </c>
      <c r="K24" s="225" t="s">
        <v>353</v>
      </c>
      <c r="L24" s="226"/>
      <c r="M24" s="226"/>
      <c r="N24" s="227"/>
      <c r="O24" s="217">
        <v>13.0</v>
      </c>
      <c r="P24" s="217"/>
      <c r="Q24" s="217"/>
      <c r="R24" s="217">
        <f t="shared" ref="R24:R35" si="8">SUM(B12:B23)</f>
        <v>105298.8</v>
      </c>
    </row>
    <row r="25" ht="15.75" customHeight="1">
      <c r="A25" s="66">
        <v>14.0</v>
      </c>
      <c r="O25" s="217">
        <v>14.0</v>
      </c>
      <c r="P25" s="217"/>
      <c r="Q25" s="217"/>
      <c r="R25" s="217">
        <f t="shared" si="8"/>
        <v>103615.8</v>
      </c>
    </row>
    <row r="26" ht="15.75" customHeight="1">
      <c r="A26" s="66">
        <v>15.0</v>
      </c>
      <c r="K26" s="228" t="s">
        <v>354</v>
      </c>
      <c r="L26" s="221"/>
      <c r="M26" s="221"/>
      <c r="N26" s="222"/>
      <c r="O26" s="217">
        <v>15.0</v>
      </c>
      <c r="P26" s="217"/>
      <c r="Q26" s="217"/>
      <c r="R26" s="217">
        <f t="shared" si="8"/>
        <v>99680</v>
      </c>
    </row>
    <row r="27" ht="15.75" customHeight="1">
      <c r="A27" s="66">
        <v>16.0</v>
      </c>
      <c r="K27" s="223" t="s">
        <v>355</v>
      </c>
      <c r="L27" s="203"/>
      <c r="M27" s="203"/>
      <c r="N27" s="224"/>
      <c r="O27" s="217">
        <v>16.0</v>
      </c>
      <c r="P27" s="217"/>
      <c r="Q27" s="217"/>
      <c r="R27" s="217">
        <f t="shared" si="8"/>
        <v>94878.7</v>
      </c>
    </row>
    <row r="28" ht="15.75" customHeight="1">
      <c r="A28" s="66">
        <v>17.0</v>
      </c>
      <c r="K28" s="223" t="s">
        <v>356</v>
      </c>
      <c r="L28" s="203"/>
      <c r="M28" s="203"/>
      <c r="N28" s="224"/>
      <c r="O28" s="217">
        <v>17.0</v>
      </c>
      <c r="P28" s="217"/>
      <c r="Q28" s="217"/>
      <c r="R28" s="217">
        <f t="shared" si="8"/>
        <v>89195.8</v>
      </c>
    </row>
    <row r="29" ht="15.75" customHeight="1">
      <c r="A29" s="66">
        <v>18.0</v>
      </c>
      <c r="K29" s="223" t="s">
        <v>357</v>
      </c>
      <c r="L29" s="203"/>
      <c r="M29" s="203"/>
      <c r="N29" s="224"/>
      <c r="O29" s="217">
        <v>18.0</v>
      </c>
      <c r="P29" s="217"/>
      <c r="Q29" s="217"/>
      <c r="R29" s="217">
        <f t="shared" si="8"/>
        <v>82330.5</v>
      </c>
    </row>
    <row r="30" ht="15.75" customHeight="1">
      <c r="A30" s="66">
        <v>19.0</v>
      </c>
      <c r="K30" s="225" t="s">
        <v>358</v>
      </c>
      <c r="L30" s="226"/>
      <c r="M30" s="226"/>
      <c r="N30" s="227"/>
      <c r="O30" s="217">
        <v>19.0</v>
      </c>
      <c r="P30" s="217"/>
      <c r="Q30" s="217"/>
      <c r="R30" s="217">
        <f t="shared" si="8"/>
        <v>73731.6</v>
      </c>
    </row>
    <row r="31" ht="15.75" customHeight="1">
      <c r="A31" s="66">
        <v>20.0</v>
      </c>
      <c r="O31" s="217">
        <v>20.0</v>
      </c>
      <c r="P31" s="217"/>
      <c r="Q31" s="217"/>
      <c r="R31" s="217">
        <f t="shared" si="8"/>
        <v>64198.6</v>
      </c>
    </row>
    <row r="32" ht="15.75" customHeight="1">
      <c r="A32" s="66">
        <v>21.0</v>
      </c>
      <c r="O32" s="217">
        <v>21.0</v>
      </c>
      <c r="P32" s="217"/>
      <c r="Q32" s="217"/>
      <c r="R32" s="217">
        <f t="shared" si="8"/>
        <v>53257.2</v>
      </c>
    </row>
    <row r="33" ht="15.75" customHeight="1">
      <c r="A33" s="66">
        <v>22.0</v>
      </c>
      <c r="O33" s="217">
        <v>22.0</v>
      </c>
      <c r="P33" s="217"/>
      <c r="Q33" s="217"/>
      <c r="R33" s="217">
        <f t="shared" si="8"/>
        <v>41427.3</v>
      </c>
    </row>
    <row r="34" ht="15.75" customHeight="1">
      <c r="A34" s="66">
        <v>23.0</v>
      </c>
      <c r="O34" s="217">
        <v>23.0</v>
      </c>
      <c r="P34" s="217"/>
      <c r="Q34" s="217"/>
      <c r="R34" s="217">
        <f t="shared" si="8"/>
        <v>28548.4</v>
      </c>
    </row>
    <row r="35" ht="15.75" customHeight="1">
      <c r="A35" s="66">
        <v>24.0</v>
      </c>
      <c r="O35" s="217">
        <v>24.0</v>
      </c>
      <c r="P35" s="217"/>
      <c r="Q35" s="217"/>
      <c r="R35" s="217">
        <f t="shared" si="8"/>
        <v>14705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4" t="s">
        <v>359</v>
      </c>
    </row>
    <row r="2">
      <c r="A2" s="229" t="s">
        <v>360</v>
      </c>
      <c r="B2" s="16"/>
      <c r="C2" s="16"/>
      <c r="D2" s="16"/>
      <c r="E2" s="16"/>
      <c r="F2" s="16"/>
      <c r="G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