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CAPSTONE\Capstone-doc\Capstone-document\Users\LuanNM\document\Report\"/>
    </mc:Choice>
  </mc:AlternateContent>
  <bookViews>
    <workbookView xWindow="0" yWindow="0" windowWidth="23040" windowHeight="10452" tabRatio="821"/>
  </bookViews>
  <sheets>
    <sheet name="Cover" sheetId="1" r:id="rId1"/>
    <sheet name="Test case List" sheetId="2" r:id="rId2"/>
    <sheet name="Web_Admin" sheetId="11" r:id="rId3"/>
    <sheet name="Web_Manager" sheetId="9" r:id="rId4"/>
    <sheet name="Mobi_Admin" sheetId="10" r:id="rId5"/>
    <sheet name="Mobi_Manager" sheetId="8" r:id="rId6"/>
    <sheet name="Test Report" sheetId="5" r:id="rId7"/>
  </sheets>
  <definedNames>
    <definedName name="_xlnm._FilterDatabase" localSheetId="4" hidden="1">Mobi_Admin!$A$8:$I$8</definedName>
    <definedName name="_xlnm._FilterDatabase" localSheetId="5" hidden="1">Mobi_Manager!$A$8:$I$8</definedName>
    <definedName name="_xlnm._FilterDatabase" localSheetId="2" hidden="1">Web_Admin!$A$8:$I$26</definedName>
    <definedName name="_xlnm._FilterDatabase" localSheetId="3" hidden="1">Web_Manager!$A$8:$I$14</definedName>
    <definedName name="ACTION" localSheetId="4">#REF!</definedName>
    <definedName name="ACTION" localSheetId="5">#REF!</definedName>
    <definedName name="ACTION" localSheetId="3">#REF!</definedName>
    <definedName name="ACTION">#REF!</definedName>
  </definedNames>
  <calcPr calcId="162913"/>
</workbook>
</file>

<file path=xl/calcChain.xml><?xml version="1.0" encoding="utf-8"?>
<calcChain xmlns="http://schemas.openxmlformats.org/spreadsheetml/2006/main">
  <c r="E6" i="8" l="1"/>
  <c r="A107" i="8"/>
  <c r="A100" i="8"/>
  <c r="A101" i="8"/>
  <c r="A102" i="8"/>
  <c r="A103" i="8"/>
  <c r="A104" i="8"/>
  <c r="A105" i="8"/>
  <c r="A99" i="8"/>
  <c r="A97" i="8"/>
  <c r="A90" i="8"/>
  <c r="A91" i="8"/>
  <c r="A92" i="8"/>
  <c r="A93" i="8"/>
  <c r="A94" i="8"/>
  <c r="A95" i="8"/>
  <c r="A89" i="8"/>
  <c r="A87" i="8"/>
  <c r="A85" i="8"/>
  <c r="A84" i="8"/>
  <c r="A83" i="8"/>
  <c r="A82" i="8"/>
  <c r="A81" i="8"/>
  <c r="A80" i="8"/>
  <c r="A70" i="8"/>
  <c r="A71" i="8"/>
  <c r="A72" i="8"/>
  <c r="A73" i="8"/>
  <c r="A74" i="8"/>
  <c r="A75" i="8"/>
  <c r="A76" i="8"/>
  <c r="A77" i="8"/>
  <c r="A78" i="8"/>
  <c r="A69" i="8"/>
  <c r="A67" i="8"/>
  <c r="A65" i="8"/>
  <c r="A63" i="8"/>
  <c r="A62" i="8"/>
  <c r="A60" i="8"/>
  <c r="A58" i="8"/>
  <c r="A56" i="8"/>
  <c r="A55" i="8"/>
  <c r="A54" i="8"/>
  <c r="A53" i="8"/>
  <c r="A51" i="8"/>
  <c r="A49" i="8"/>
  <c r="A47" i="8"/>
  <c r="A46" i="8"/>
  <c r="A45" i="8"/>
  <c r="A44" i="8"/>
  <c r="A42" i="8"/>
  <c r="A40" i="8"/>
  <c r="A39" i="8"/>
  <c r="A38" i="8"/>
  <c r="A36" i="8"/>
  <c r="A34" i="8"/>
  <c r="A33" i="8"/>
  <c r="A32" i="8"/>
  <c r="A31" i="8"/>
  <c r="A30" i="8"/>
  <c r="A29" i="8"/>
  <c r="A27" i="8"/>
  <c r="A25" i="8"/>
  <c r="A24" i="8"/>
  <c r="A23" i="8"/>
  <c r="A22" i="8"/>
  <c r="A21" i="8"/>
  <c r="A20" i="8"/>
  <c r="A19" i="8"/>
  <c r="A18" i="8"/>
  <c r="A17" i="8"/>
  <c r="A16" i="8"/>
  <c r="A14" i="8"/>
  <c r="A12" i="8"/>
  <c r="A11" i="8"/>
  <c r="A10" i="8"/>
  <c r="E6" i="10"/>
  <c r="A182" i="10"/>
  <c r="A181" i="10"/>
  <c r="A180" i="10"/>
  <c r="A178" i="10"/>
  <c r="A176" i="10"/>
  <c r="A175" i="10"/>
  <c r="A174" i="10"/>
  <c r="A172" i="10"/>
  <c r="A170" i="10"/>
  <c r="A169" i="10"/>
  <c r="A168" i="10"/>
  <c r="A167" i="10"/>
  <c r="A166" i="10"/>
  <c r="A165" i="10"/>
  <c r="A163" i="10"/>
  <c r="A162" i="10"/>
  <c r="A161" i="10"/>
  <c r="A160" i="10"/>
  <c r="A159" i="10"/>
  <c r="A158" i="10"/>
  <c r="A157" i="10"/>
  <c r="A156" i="10"/>
  <c r="A155" i="10"/>
  <c r="A154" i="10"/>
  <c r="A153" i="10"/>
  <c r="A152" i="10"/>
  <c r="A151" i="10"/>
  <c r="A149" i="10"/>
  <c r="A147" i="10"/>
  <c r="A146" i="10"/>
  <c r="A145" i="10"/>
  <c r="A144" i="10"/>
  <c r="A143" i="10"/>
  <c r="A142" i="10"/>
  <c r="A141" i="10"/>
  <c r="A140" i="10"/>
  <c r="A139" i="10"/>
  <c r="A138" i="10"/>
  <c r="A137" i="10"/>
  <c r="A136" i="10"/>
  <c r="A135" i="10"/>
  <c r="A133" i="10"/>
  <c r="A131" i="10"/>
  <c r="A130" i="10"/>
  <c r="A129" i="10"/>
  <c r="A128" i="10"/>
  <c r="A127" i="10"/>
  <c r="A126" i="10"/>
  <c r="A125" i="10"/>
  <c r="A123" i="10"/>
  <c r="A122" i="10"/>
  <c r="A121" i="10"/>
  <c r="A120" i="10"/>
  <c r="A119" i="10"/>
  <c r="A118" i="10"/>
  <c r="A117" i="10"/>
  <c r="A115" i="10"/>
  <c r="A113" i="10"/>
  <c r="A112" i="10"/>
  <c r="A111" i="10"/>
  <c r="A110" i="10"/>
  <c r="A109" i="10"/>
  <c r="A108" i="10"/>
  <c r="A107" i="10"/>
  <c r="A105" i="10"/>
  <c r="A103" i="10"/>
  <c r="A102" i="10"/>
  <c r="A101" i="10"/>
  <c r="A100" i="10"/>
  <c r="A99" i="10"/>
  <c r="A98" i="10"/>
  <c r="A97" i="10"/>
  <c r="A95" i="10"/>
  <c r="A94" i="10"/>
  <c r="A93" i="10"/>
  <c r="A92" i="10"/>
  <c r="A91" i="10"/>
  <c r="A90" i="10"/>
  <c r="A88" i="10"/>
  <c r="A86" i="10"/>
  <c r="A85" i="10"/>
  <c r="A84" i="10"/>
  <c r="A83" i="10"/>
  <c r="A82" i="10"/>
  <c r="A80" i="10"/>
  <c r="A78" i="10"/>
  <c r="A77" i="10"/>
  <c r="A76" i="10"/>
  <c r="A75" i="10"/>
  <c r="A74" i="10"/>
  <c r="A73" i="10"/>
  <c r="A72" i="10"/>
  <c r="A70" i="10"/>
  <c r="A69" i="10"/>
  <c r="A68" i="10"/>
  <c r="A67" i="10"/>
  <c r="A66" i="10"/>
  <c r="A65" i="10"/>
  <c r="A64" i="10"/>
  <c r="A63" i="10"/>
  <c r="A62" i="10"/>
  <c r="A61" i="10"/>
  <c r="A60" i="10"/>
  <c r="A58" i="10"/>
  <c r="A56" i="10"/>
  <c r="A55" i="10"/>
  <c r="A54" i="10"/>
  <c r="A53" i="10"/>
  <c r="A52" i="10"/>
  <c r="A51" i="10"/>
  <c r="A50" i="10"/>
  <c r="A49" i="10"/>
  <c r="A48" i="10"/>
  <c r="A47" i="10"/>
  <c r="A45" i="10"/>
  <c r="A43" i="10"/>
  <c r="A42" i="10"/>
  <c r="A41" i="10"/>
  <c r="A40" i="10"/>
  <c r="A39" i="10"/>
  <c r="A38" i="10"/>
  <c r="A37" i="10"/>
  <c r="A36" i="10"/>
  <c r="A34" i="10"/>
  <c r="A33" i="10"/>
  <c r="A31" i="10"/>
  <c r="A29" i="10"/>
  <c r="A27" i="10"/>
  <c r="A25" i="10"/>
  <c r="A24" i="10"/>
  <c r="A23" i="10"/>
  <c r="A22" i="10"/>
  <c r="A21" i="10"/>
  <c r="A20" i="10"/>
  <c r="A19" i="10"/>
  <c r="A18" i="10"/>
  <c r="A17" i="10"/>
  <c r="A16" i="10"/>
  <c r="A14" i="10"/>
  <c r="A12" i="10"/>
  <c r="A11" i="10"/>
  <c r="A10" i="10"/>
  <c r="E6" i="9"/>
  <c r="E6" i="11"/>
  <c r="A181" i="11"/>
  <c r="A182" i="11"/>
  <c r="A180" i="11"/>
  <c r="A178" i="11"/>
  <c r="A110" i="9" l="1"/>
  <c r="A108" i="9"/>
  <c r="A107" i="9"/>
  <c r="A106" i="9"/>
  <c r="A105" i="9"/>
  <c r="A104" i="9"/>
  <c r="A103" i="9"/>
  <c r="A102" i="9"/>
  <c r="A100" i="9"/>
  <c r="A93" i="9"/>
  <c r="A94" i="9"/>
  <c r="A95" i="9"/>
  <c r="A96" i="9"/>
  <c r="A97" i="9"/>
  <c r="A98" i="9"/>
  <c r="A92" i="9"/>
  <c r="A90" i="9"/>
  <c r="A88" i="9"/>
  <c r="A87" i="9"/>
  <c r="A86" i="9"/>
  <c r="A85" i="9"/>
  <c r="A84" i="9"/>
  <c r="A83" i="9"/>
  <c r="A73" i="9"/>
  <c r="A74" i="9"/>
  <c r="A75" i="9"/>
  <c r="A76" i="9"/>
  <c r="A77" i="9"/>
  <c r="A78" i="9"/>
  <c r="A79" i="9"/>
  <c r="A80" i="9"/>
  <c r="A81" i="9"/>
  <c r="A72" i="9"/>
  <c r="A70" i="9"/>
  <c r="A68" i="9"/>
  <c r="A67" i="9"/>
  <c r="A65" i="9"/>
  <c r="A63" i="9"/>
  <c r="A62" i="9"/>
  <c r="A60" i="9"/>
  <c r="G11" i="5" l="1"/>
  <c r="C11" i="5"/>
  <c r="A176" i="11"/>
  <c r="A175" i="11"/>
  <c r="A174" i="11"/>
  <c r="A172" i="11"/>
  <c r="A170" i="11"/>
  <c r="A169" i="11"/>
  <c r="A168" i="11"/>
  <c r="A167" i="11"/>
  <c r="A166" i="11"/>
  <c r="A165" i="11"/>
  <c r="A163" i="11"/>
  <c r="A162" i="11"/>
  <c r="A161" i="11"/>
  <c r="A160" i="11"/>
  <c r="A159" i="11"/>
  <c r="A158" i="11"/>
  <c r="A157" i="11"/>
  <c r="A156" i="11"/>
  <c r="A155" i="11"/>
  <c r="A154" i="11"/>
  <c r="A153" i="11"/>
  <c r="A152" i="11"/>
  <c r="A151" i="11"/>
  <c r="A149" i="11"/>
  <c r="A147" i="11"/>
  <c r="A146" i="11"/>
  <c r="A145" i="11"/>
  <c r="A144" i="11"/>
  <c r="A143" i="11"/>
  <c r="A142" i="11"/>
  <c r="A141" i="11"/>
  <c r="A140" i="11"/>
  <c r="A139" i="11"/>
  <c r="A138" i="11"/>
  <c r="A137" i="11"/>
  <c r="A136" i="11"/>
  <c r="A135" i="11"/>
  <c r="A133" i="11"/>
  <c r="A131" i="11"/>
  <c r="A130" i="11"/>
  <c r="A129" i="11"/>
  <c r="A128" i="11"/>
  <c r="A127" i="11"/>
  <c r="A126" i="11"/>
  <c r="A125" i="11"/>
  <c r="A123" i="11"/>
  <c r="A122" i="11"/>
  <c r="A121" i="11"/>
  <c r="A120" i="11"/>
  <c r="A119" i="11"/>
  <c r="A118" i="11"/>
  <c r="A117" i="11"/>
  <c r="A115" i="11"/>
  <c r="A113" i="11"/>
  <c r="A112" i="11"/>
  <c r="A111" i="11"/>
  <c r="A110" i="11"/>
  <c r="A109" i="11"/>
  <c r="A108" i="11"/>
  <c r="A107" i="11"/>
  <c r="A105" i="11"/>
  <c r="A103" i="11"/>
  <c r="A102" i="11"/>
  <c r="A101" i="11"/>
  <c r="A100" i="11"/>
  <c r="A99" i="11"/>
  <c r="A98" i="11"/>
  <c r="A97" i="11"/>
  <c r="A95" i="11"/>
  <c r="A94" i="11"/>
  <c r="A93" i="11"/>
  <c r="A92" i="11"/>
  <c r="A91" i="11"/>
  <c r="A90" i="11"/>
  <c r="A88" i="11"/>
  <c r="A86" i="11"/>
  <c r="A85" i="11"/>
  <c r="A84" i="11"/>
  <c r="A83" i="11"/>
  <c r="A82" i="11"/>
  <c r="A80" i="11"/>
  <c r="A78" i="11"/>
  <c r="A77" i="11"/>
  <c r="A76" i="11"/>
  <c r="A75" i="11"/>
  <c r="A74" i="11"/>
  <c r="A73" i="11"/>
  <c r="A72" i="11"/>
  <c r="A70" i="11"/>
  <c r="A69" i="11"/>
  <c r="A68" i="11"/>
  <c r="A67" i="11"/>
  <c r="A66" i="11"/>
  <c r="A65" i="11"/>
  <c r="A64" i="11"/>
  <c r="A63" i="11"/>
  <c r="A62" i="11"/>
  <c r="A61" i="11"/>
  <c r="A60" i="11"/>
  <c r="A58" i="11"/>
  <c r="A56" i="11"/>
  <c r="A55" i="11"/>
  <c r="A54" i="11"/>
  <c r="A53" i="11"/>
  <c r="A52" i="11"/>
  <c r="A51" i="11"/>
  <c r="A50" i="11"/>
  <c r="A49" i="11"/>
  <c r="A48" i="11"/>
  <c r="A47" i="11"/>
  <c r="A45" i="11"/>
  <c r="A43" i="11"/>
  <c r="A42" i="11"/>
  <c r="A41" i="11"/>
  <c r="A40" i="11"/>
  <c r="A39" i="11"/>
  <c r="A38" i="11"/>
  <c r="A37" i="11"/>
  <c r="A36" i="11"/>
  <c r="A34" i="11"/>
  <c r="A33" i="11"/>
  <c r="A31" i="11"/>
  <c r="A29" i="11"/>
  <c r="A27" i="11"/>
  <c r="A25" i="11"/>
  <c r="A24" i="11"/>
  <c r="A23" i="11"/>
  <c r="A22" i="11"/>
  <c r="A21" i="11"/>
  <c r="A20" i="11"/>
  <c r="A19" i="11"/>
  <c r="A18" i="11"/>
  <c r="H11" i="5" s="1"/>
  <c r="A17" i="11"/>
  <c r="A16" i="11"/>
  <c r="A14" i="11"/>
  <c r="A12" i="11"/>
  <c r="A11" i="11"/>
  <c r="A10" i="11"/>
  <c r="D6" i="11"/>
  <c r="B6" i="11"/>
  <c r="E11" i="5" s="1"/>
  <c r="A6" i="11"/>
  <c r="D11" i="5" s="1"/>
  <c r="C6" i="11" l="1"/>
  <c r="F11" i="5" s="1"/>
  <c r="A58" i="9"/>
  <c r="A54" i="9"/>
  <c r="A55" i="9"/>
  <c r="A56" i="9"/>
  <c r="A53" i="9"/>
  <c r="A51" i="9"/>
  <c r="A49" i="9"/>
  <c r="A45" i="9"/>
  <c r="A46" i="9"/>
  <c r="A47" i="9"/>
  <c r="A44" i="9"/>
  <c r="A42" i="9"/>
  <c r="A39" i="9"/>
  <c r="A40" i="9"/>
  <c r="A38" i="9"/>
  <c r="A36" i="9"/>
  <c r="A30" i="9"/>
  <c r="A31" i="9"/>
  <c r="A32" i="9"/>
  <c r="A33" i="9"/>
  <c r="A34" i="9"/>
  <c r="A29" i="9" l="1"/>
  <c r="A27" i="9"/>
  <c r="A25" i="9"/>
  <c r="A24" i="9"/>
  <c r="A23" i="9"/>
  <c r="A22" i="9"/>
  <c r="A21" i="9"/>
  <c r="A20" i="9"/>
  <c r="A19" i="9"/>
  <c r="A18" i="9"/>
  <c r="A17" i="9"/>
  <c r="A16" i="9"/>
  <c r="C13" i="5" l="1"/>
  <c r="D6" i="10"/>
  <c r="G13" i="5" s="1"/>
  <c r="B6" i="10"/>
  <c r="E13" i="5" s="1"/>
  <c r="A6" i="10"/>
  <c r="D13" i="5" s="1"/>
  <c r="C14" i="5"/>
  <c r="A14" i="9"/>
  <c r="A12" i="9"/>
  <c r="A11" i="9"/>
  <c r="A10" i="9"/>
  <c r="D6" i="9"/>
  <c r="G14" i="5" s="1"/>
  <c r="B6" i="9"/>
  <c r="E14" i="5" s="1"/>
  <c r="A6" i="9"/>
  <c r="D14" i="5" s="1"/>
  <c r="B6" i="8"/>
  <c r="E12" i="5" s="1"/>
  <c r="A6" i="8"/>
  <c r="D12" i="5" s="1"/>
  <c r="C5" i="5"/>
  <c r="C12" i="5"/>
  <c r="D6" i="8"/>
  <c r="G12" i="5" s="1"/>
  <c r="C6" i="1"/>
  <c r="H13" i="5" l="1"/>
  <c r="G15" i="5"/>
  <c r="E15" i="5"/>
  <c r="D15" i="5"/>
  <c r="D3" i="2"/>
  <c r="D4" i="2"/>
  <c r="C6" i="10" l="1"/>
  <c r="F13" i="5" s="1"/>
  <c r="C6" i="9"/>
  <c r="F14" i="5" s="1"/>
  <c r="H14" i="5"/>
  <c r="C6" i="8"/>
  <c r="F12" i="5" s="1"/>
  <c r="H12" i="5"/>
  <c r="F15" i="5" l="1"/>
  <c r="H15" i="5"/>
  <c r="E18" i="5" s="1"/>
  <c r="E17"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shapeId="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<sst xmlns="http://schemas.openxmlformats.org/spreadsheetml/2006/main" count="2656" uniqueCount="580">
  <si>
    <t>SYSTEM 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</si>
  <si>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</si>
  <si>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</si>
  <si>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</si>
  <si>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</si>
  <si>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</si>
  <si>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</si>
  <si>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</si>
  <si>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</si>
  <si>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</si>
  <si>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</si>
  <si>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</si>
  <si>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</si>
  <si>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</si>
  <si>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</si>
  <si>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</si>
  <si>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</si>
  <si>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</si>
  <si>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</si>
  <si>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</si>
  <si>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</si>
  <si>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</si>
  <si>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</si>
  <si>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</si>
  <si>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</si>
  <si>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Reference Document</t>
  </si>
  <si>
    <t>Untesed</t>
  </si>
  <si>
    <t>Untested</t>
  </si>
  <si>
    <t>N/A</t>
  </si>
  <si>
    <t>Number of Test cases</t>
  </si>
  <si>
    <t>ID</t>
  </si>
  <si>
    <t>Test Case Description</t>
  </si>
  <si>
    <t>Test Case Procedure</t>
  </si>
  <si>
    <t>Expected Results</t>
  </si>
  <si>
    <t>Result</t>
  </si>
  <si>
    <t>Test date</t>
  </si>
  <si>
    <t>Tester</t>
  </si>
  <si>
    <t>Note</t>
  </si>
  <si>
    <t>TEST REPORT</t>
  </si>
  <si>
    <t>Notes</t>
  </si>
  <si>
    <t>Module code</t>
  </si>
  <si>
    <t>Number of  test cases</t>
  </si>
  <si>
    <t>Sub total</t>
  </si>
  <si>
    <t>Test coverage</t>
  </si>
  <si>
    <t>%</t>
  </si>
  <si>
    <t>Test successful coverage</t>
  </si>
  <si>
    <t>1.0</t>
  </si>
  <si>
    <t>New Document</t>
  </si>
  <si>
    <t>A</t>
  </si>
  <si>
    <t>Login</t>
  </si>
  <si>
    <t>Logout</t>
  </si>
  <si>
    <t>Web_Admin</t>
  </si>
  <si>
    <t>Test the functions with role "Administrator"</t>
  </si>
  <si>
    <t xml:space="preserve">User input "Id" and "Password" (valid account) </t>
  </si>
  <si>
    <t>Redirect user to "Home" page.</t>
  </si>
  <si>
    <t xml:space="preserve">User input "Id" and "Password" (invalid account) </t>
  </si>
  <si>
    <t>User input one field (Id or Password)</t>
  </si>
  <si>
    <t>Return "The id is required" or "The password is required"  message.</t>
  </si>
  <si>
    <t>Return "Incorrect Id or Password" message.</t>
  </si>
  <si>
    <t>Actual Result</t>
  </si>
  <si>
    <t>Redirect to Login Page</t>
  </si>
  <si>
    <t>1. User filsl one fields "Id" or "Password".
2. User clicks the "Login" button.</t>
  </si>
  <si>
    <t>1. User clicks the "Logout" icon button on the top left corner.</t>
  </si>
  <si>
    <t>1. User fills the form fields.
2. User clicks the "Login" button.</t>
  </si>
  <si>
    <t>Web_Manager</t>
  </si>
  <si>
    <t>Test the functions with role "Manager"</t>
  </si>
  <si>
    <t>Get the report</t>
  </si>
  <si>
    <t>Get the video</t>
  </si>
  <si>
    <t>Reset manager’s account password</t>
  </si>
  <si>
    <t>Get own profile</t>
  </si>
  <si>
    <t>Update own profile</t>
  </si>
  <si>
    <t>Upload video</t>
  </si>
  <si>
    <t>Get the managers</t>
  </si>
  <si>
    <t>Get the manager detail</t>
  </si>
  <si>
    <t>Update the manager</t>
  </si>
  <si>
    <t>Delete the manager</t>
  </si>
  <si>
    <t>Create the manager</t>
  </si>
  <si>
    <t>Get the stores</t>
  </si>
  <si>
    <t>Get the store detail</t>
  </si>
  <si>
    <t>Update the store</t>
  </si>
  <si>
    <t xml:space="preserve">Delete the store </t>
  </si>
  <si>
    <t>Create the store</t>
  </si>
  <si>
    <r>
      <rPr>
        <sz val="7"/>
        <color rgb="FF000000"/>
        <rFont val="Times New Roman"/>
        <family val="1"/>
      </rPr>
      <t xml:space="preserve"> </t>
    </r>
    <r>
      <rPr>
        <sz val="10"/>
        <color rgb="FF000000"/>
        <rFont val="Times New Roman"/>
        <family val="1"/>
      </rPr>
      <t>Get the products</t>
    </r>
  </si>
  <si>
    <t>Get the product detail</t>
  </si>
  <si>
    <t>Update the product</t>
  </si>
  <si>
    <r>
      <rPr>
        <sz val="7"/>
        <color rgb="FF000000"/>
        <rFont val="Times New Roman"/>
        <family val="1"/>
      </rPr>
      <t xml:space="preserve"> </t>
    </r>
    <r>
      <rPr>
        <sz val="10"/>
        <color rgb="FF000000"/>
        <rFont val="Times New Roman"/>
        <family val="1"/>
      </rPr>
      <t xml:space="preserve">Delete the product </t>
    </r>
  </si>
  <si>
    <t>Create the product</t>
  </si>
  <si>
    <t>Get the cameras</t>
  </si>
  <si>
    <t>Get the camera detail</t>
  </si>
  <si>
    <t>Update the camera</t>
  </si>
  <si>
    <t xml:space="preserve">Delete the camera </t>
  </si>
  <si>
    <t>Create the camera</t>
  </si>
  <si>
    <t>Get the categories</t>
  </si>
  <si>
    <t>Get the category detail</t>
  </si>
  <si>
    <t>Update the category</t>
  </si>
  <si>
    <t xml:space="preserve">Delete the category </t>
  </si>
  <si>
    <t>Create the category</t>
  </si>
  <si>
    <t>Web Manager</t>
  </si>
  <si>
    <t>Get the shelves</t>
  </si>
  <si>
    <t>Get the shelf detail</t>
  </si>
  <si>
    <t>Update the shelf</t>
  </si>
  <si>
    <t xml:space="preserve">Delete the shelf </t>
  </si>
  <si>
    <t>Create the shelf</t>
  </si>
  <si>
    <t>Get the stacks</t>
  </si>
  <si>
    <t>Get the stack detail</t>
  </si>
  <si>
    <t>Update the stack</t>
  </si>
  <si>
    <t xml:space="preserve">Delete the stack </t>
  </si>
  <si>
    <t>Create the stack</t>
  </si>
  <si>
    <t>Customer feedback through facial expression analysis</t>
  </si>
  <si>
    <t>SU21SE45</t>
  </si>
  <si>
    <t xml:space="preserve">User input "Username" and "Password" (valid account) </t>
  </si>
  <si>
    <t>User input one field (Username or Password)</t>
  </si>
  <si>
    <t>Return "Inavalid Username or Password" message.</t>
  </si>
  <si>
    <t>Return "Username is required" or "Password is required"  message.</t>
  </si>
  <si>
    <t>1. User fills one fields "Username" or "Password".
2. User clicks the "Login" button.</t>
  </si>
  <si>
    <t>Show message: "Birthdate is required".</t>
  </si>
  <si>
    <t xml:space="preserve"> Show message: "Identity card is required".</t>
  </si>
  <si>
    <t xml:space="preserve"> Show message: "Phone number is required".</t>
  </si>
  <si>
    <t>Show message: "Email is required".</t>
  </si>
  <si>
    <t xml:space="preserve"> Show the message: "Address is required".</t>
  </si>
  <si>
    <t>1. User clicks "Edit information" icon.
2. User inputs the fullname field is an empty value.
3. User clicks "Update" button.</t>
  </si>
  <si>
    <t>1. User clicks "Edit information" icon.
2. User inputs the birthdate field is an empty value.
3. User clicks "Update" button.</t>
  </si>
  <si>
    <t>1. User clicks "Edit information" icon.
2. User inputs the phone number field is an empty value.
3. User clicks "Update" button.</t>
  </si>
  <si>
    <t>1. User clicks "Edit information" icon.
2. User inputs the identity card field is an empty value.
3. User clicks "Update" button.</t>
  </si>
  <si>
    <t>1. User clicks "Edit information" icon.
2. User inputs the email field is an empty value.
3. User clicks "Update" button.</t>
  </si>
  <si>
    <t>1. User clicks "Edit information" icon.
2. User inputs the address field is an empty value.
3. User clicks "Update" button.</t>
  </si>
  <si>
    <t>1. User clicks "Edit information" icon.
2. User inputs the phone field is an invalid phone format value.
3. User clicks "Update" button.</t>
  </si>
  <si>
    <t>1. User clicks "Edit information" icon.
2. User inputs the email field is an invalid email format value.
3. User clicks "Update" button.</t>
  </si>
  <si>
    <t>1. User clicks "Edit information" icon.
2. User inputs the identity card field is an invalid identity card format value.
3. User clicks "Update" button.</t>
  </si>
  <si>
    <t>User edits own profile by inputting the fullname field is an empty value.</t>
  </si>
  <si>
    <t>User edits own profile by inputting the birthdate field is an empty value.</t>
  </si>
  <si>
    <t>User edits own profile by inputting the identity card field is an empty value.</t>
  </si>
  <si>
    <t>User edits own profile by inputting the phone number field is an empty value.</t>
  </si>
  <si>
    <t>User edits own profile by inputting the email field is an empty value.</t>
  </si>
  <si>
    <t>User edits own profile by inputting the address field is an empty value.</t>
  </si>
  <si>
    <t>User edits own profile by inputting the phone field is an invalid phone format value.</t>
  </si>
  <si>
    <t>User edits own profile by inputting the email field is an invalid email format value.</t>
  </si>
  <si>
    <t>User edits own profile by inputting the identity card field is an invalid identity card format value.</t>
  </si>
  <si>
    <t>Show message: "Invalid phone format".</t>
  </si>
  <si>
    <t>User edits own profile by inputting all fields are valid values.</t>
  </si>
  <si>
    <t>1. User clicks "Edit information" icon.
2. User inputs all fields are valid values.
3. User clicks "Update" button.</t>
  </si>
  <si>
    <t>Show message: "Update own profile is successful!".</t>
  </si>
  <si>
    <t>Show message: "Invalid identity card format".</t>
  </si>
  <si>
    <t>Show message: "Invalid email format".</t>
  </si>
  <si>
    <t>Show message: "Fullname is required".</t>
  </si>
  <si>
    <t>User gets own profile</t>
  </si>
  <si>
    <t>1. User clicks "Profile" button.</t>
  </si>
  <si>
    <t>Redirect "Profile" page and show own profile detail.</t>
  </si>
  <si>
    <t>Reset manager's account password</t>
  </si>
  <si>
    <t>User resets the manager's account password by clicking "Reset password" icon.</t>
  </si>
  <si>
    <t>User views the emotion report.</t>
  </si>
  <si>
    <t>1. User goes to "Dashboard" page.
2. User clicks "Emotion" to view emotion report.</t>
  </si>
  <si>
    <t>Statistics facial emotion report will be displayed.</t>
  </si>
  <si>
    <t>Statistics facial emotion report will be shown.</t>
  </si>
  <si>
    <t>User views the couting customer report.</t>
  </si>
  <si>
    <t>1. User goes to "Dashboard" page.
2. User clicks "Counting customer " to view the counting customer report.</t>
  </si>
  <si>
    <t>Couting customer report will be displayed.</t>
  </si>
  <si>
    <t>Couting customer report will be shown.</t>
  </si>
  <si>
    <t>1. User goes to "Manager" page.</t>
  </si>
  <si>
    <t>User filters the managers by "Active" status.</t>
  </si>
  <si>
    <t>1. User has the manager list.
2. User hovers "All statuses" combobox to show statuses.
3. User clicks "Active" status.</t>
  </si>
  <si>
    <t>The manager list will show the list that was filtered by "Active" status.</t>
  </si>
  <si>
    <t>User filters the managers by "Pending" status.</t>
  </si>
  <si>
    <t>1. User has the manager list.
2. User hovers "All statuses" combobox to show statuses.
3. User clicks "Pending" status.</t>
  </si>
  <si>
    <t>The manager list will show the list that was filtered by "Pending" status.</t>
  </si>
  <si>
    <t>User filters the managers by "Inactive" status.</t>
  </si>
  <si>
    <t>1. User has the manager list.
2. User hovers "All statuses" combobox to show statuses.
3. User clicks "Inactive" status.</t>
  </si>
  <si>
    <t>The manager list will show the list that was filtered by "Inactive" status.</t>
  </si>
  <si>
    <t>User edits the manager information by inputting the fullname field is an empty value.</t>
  </si>
  <si>
    <t>1. User goes to "Manager detail" page.
2. User clicks "Edit information" icon.
3. User inputs the fullname field is an empty value.
4. User clicks "Update" button.</t>
  </si>
  <si>
    <t>User edits the manager information by inputting the birthdate field is an empty value.</t>
  </si>
  <si>
    <t>1. User goes to "Manager detail" page.
2. User clicks "Edit information" icon.
3. User inputs the birthdate field is an empty value.
4. User clicks "Update" button.</t>
  </si>
  <si>
    <t>User edits the manager information by inputting the phone number field is an empty value.</t>
  </si>
  <si>
    <t>1. User goes to "Manager detail" page.
2. User clicks "Edit information" icon.
3. User inputs the phone number field is an empty value.
4. User clicks "Update" button.</t>
  </si>
  <si>
    <t>Show message: "Phone is between 10 to 13 digits".</t>
  </si>
  <si>
    <t>User edits the manager information by inputting the identity card field is an empty value.</t>
  </si>
  <si>
    <t>1. User goes to "Manager detail" page.
2. User clicks "Edit information" icon.
3. User inputs the identity card field is an empty value.
4. User clicks "Update" button.</t>
  </si>
  <si>
    <t>User edits the manager information by inputting the email field is an empty value.</t>
  </si>
  <si>
    <t>1. User goes to "Manager detail" page.
2. User clicks "Edit information" icon.
3. User inputs the email field is an empty value.
4. User clicks "Update" button.</t>
  </si>
  <si>
    <t>User edits  the manager information by inputting the address field is an empty value.</t>
  </si>
  <si>
    <t>1. User goes to "Manager detail" page.
2. User clicks "Edit information" icon.
3. User inputs the address field is an empty value.
4. User clicks "Update" button.</t>
  </si>
  <si>
    <t>User edits the manager information by inputting the phone field is an invalid phone format value.</t>
  </si>
  <si>
    <t>1. User goes to "Manager detail" page.
2. User clicks "Edit information" icon.
3. User inputs the phone field is an invalid phone format value.
4. User clicks "Update" button.</t>
  </si>
  <si>
    <t>Show message: "The phone format is wrong.".</t>
  </si>
  <si>
    <t>User edits the manager information by inputting the email field is an invalid email format value.</t>
  </si>
  <si>
    <t>1. User goes to "Manager detail" page.
2. User clicks "Edit information" icon.
3. User inputs the email field is an invalid email format value.
4. User clicks "Update" button.</t>
  </si>
  <si>
    <t>Show message: "The email format is wrong".</t>
  </si>
  <si>
    <t>User edits the manager by inputting the identity card field is an invalid identity card format value.</t>
  </si>
  <si>
    <t>1. User goes to "Manager detail" page.
2. User clicks "Edit information" icon.
3. User inputs the identity card field is an invalid identity card format value.
4. User clicks "Update" button.</t>
  </si>
  <si>
    <t>Show message: "The identity card format is wrong".</t>
  </si>
  <si>
    <t>User edits the manager information by inputting all fields are valid values.</t>
  </si>
  <si>
    <t>1. User goes to "Manager detail" page.
2. User clicks "Edit information" icon.
3. User inputs all fields are valid values.
4. User clicks "Update" button.</t>
  </si>
  <si>
    <t>Show message: "Updating process is successful".</t>
  </si>
  <si>
    <t>User deletes the manager</t>
  </si>
  <si>
    <t xml:space="preserve">1. User goes the manager detail that has "Pending" status.
2. User hovers "Pending" combobox to show "Inactive" item.
3. User clicks "Inactive" item.
4. User inputs the inactive reason on the confirm popup.
5. User clicks "Ok" button on the confirm popup.  </t>
  </si>
  <si>
    <t>User creates the manager by inputting the fullname field is an empty value.</t>
  </si>
  <si>
    <t>1. User goes to "Manager" page.
2. User clicks "New" button.
3. User inputs the fullname field is an empty value.
4. User clicks "Create" button.</t>
  </si>
  <si>
    <t>User creates the manager by inputting the birthdate field is an empty value.</t>
  </si>
  <si>
    <t>1. User goes to "Manager" page.
2. User clicks "New" button.
3. User inputs the birthdate field is an empty value.
4. User clicks "Create" button.</t>
  </si>
  <si>
    <t>User creates the manager by inputting the identity card field is an empty value.</t>
  </si>
  <si>
    <t>1. User goes to "Manager" page.
2. User clicks "New" button.
3. User inputs the identity card field is an empty value.
4. User clicks "Create" button.</t>
  </si>
  <si>
    <t>User creates the manager by inputting the phone number field is an empty value.</t>
  </si>
  <si>
    <t>1. User goes to "Manager" page.
2. User clicks "New" button.
3. User inputs the phone field is an empty value.
4. User clicks "Create" button.</t>
  </si>
  <si>
    <t>User creates the manager by inputting the email field is an empty value.</t>
  </si>
  <si>
    <t>1. User goes to "Manager" page.
2. User clicks "New" button.
3. User inputs the email field is an empty value.
4. User clicks "Create" button.</t>
  </si>
  <si>
    <t>User creates the manager by inputting the address field is an empty value.</t>
  </si>
  <si>
    <t>1. User goes to "Manager" page.
2. User clicks "New" button.
3. User inputs the address field is an empty value.
4. User clicks "Create" button.</t>
  </si>
  <si>
    <t>User creates the manager by inputting the city field is an empty value.</t>
  </si>
  <si>
    <t>1. User goes to "Manager" page.
2. User clicks "New" button.
3. User inputs the city field is an empty value.
4. User clicks "Create" button.</t>
  </si>
  <si>
    <t xml:space="preserve"> Show the message: "City is required".</t>
  </si>
  <si>
    <t>User creates the manager by inputting the phone field is an invalid phone format value.</t>
  </si>
  <si>
    <t>1. User goes to "Manager" page.
2. User clicks "New" button.
3. User inputs the phone field is an invalid phone format value.
4. User clicks "Create" button.</t>
  </si>
  <si>
    <t>User creates the manager by inputting the email field is an invalid email format value.</t>
  </si>
  <si>
    <t>1. User goes to "Manager" page.
2. User clicks "New" button.
3. User inputs the email field is an invalid email format value.
4. User clicks "Create" button.</t>
  </si>
  <si>
    <t>User creates the manager by inputting the identity card field is an invalid identity card format value.</t>
  </si>
  <si>
    <t>1. User goes to "Manager" page.
2. User clicks "New" button.
3. User inputs the identity card field is an invalid identity card format value.
4. User clicks "Create" button.</t>
  </si>
  <si>
    <t>User creates the manager by inputting all fields are valid values.</t>
  </si>
  <si>
    <t>1. User goes to "Manager" page.
2. User clicks "New" button.
3. User inputs all fields are valid value.
4. User clicks "Create" button.</t>
  </si>
  <si>
    <t>User views the shelf page.</t>
  </si>
  <si>
    <t>1. User goes to "Shelf" page.</t>
  </si>
  <si>
    <t>The shelf page shows the list of shelf that has 8 records maximum on each page and the list is ordered by last updated.</t>
  </si>
  <si>
    <t>User searches the shelf by like as the shelf name. (User inputs valid value)</t>
  </si>
  <si>
    <t>1. Use goes to "Shelf" page.
2. User inputs the valid shelf name into the search field.</t>
  </si>
  <si>
    <t>The shelf page shows the list of shelf which have the name like the search value.</t>
  </si>
  <si>
    <t>User searches the shelf by like as the shelf name. (User inputs invalid value)</t>
  </si>
  <si>
    <t>1. Use goes to "Shelf" page.
2. User inputs the invalid shelf name into the search field.</t>
  </si>
  <si>
    <t>The shelf page shows "No data".</t>
  </si>
  <si>
    <t>User filters the shelf by "Active" status.</t>
  </si>
  <si>
    <t>1. User has the shelf list.
2. User hovers "All statuses" combobox to show statuses.
3. User clicks "Active" status.</t>
  </si>
  <si>
    <t>The shelf list will show the list that was filtered by "Active" status.</t>
  </si>
  <si>
    <t>User filters the shelf by "Pending" status.</t>
  </si>
  <si>
    <t>1. User has the shelf list.
2. User hovers "All statuses" combobox to show statuses.
3. User clicks "Pending" status.</t>
  </si>
  <si>
    <t>The shelf list will show the list that was filtered by "Pending" status.</t>
  </si>
  <si>
    <t>User filters the shelf by "Inactive" status.</t>
  </si>
  <si>
    <t>1. User has the shelf list.
2. User hovers "All statuses" combobox to show statuses.
3. User clicks "Inactive" status.</t>
  </si>
  <si>
    <t>The shelf list will show the list that was filtered by "Inactive" status.</t>
  </si>
  <si>
    <t>Users view the shelf detail</t>
  </si>
  <si>
    <t>1. User has a shelf list.
2. User clicks shelf name value on the list.</t>
  </si>
  <si>
    <t>Redirect "Shelf Detail" page and show shelf detail.</t>
  </si>
  <si>
    <t>User edits the shelf information by inputting the shelf name field is an empty value.</t>
  </si>
  <si>
    <t>1. User goes to "Shelf detail" page.
2. User clicks "Edit information" icon.
3. User inputs the shelf name field is an empty value.
4. User clicks "Update" button.</t>
  </si>
  <si>
    <t>Show message: "Shelf name is required".</t>
  </si>
  <si>
    <t>User edits the shelf information by inputting the shelf description is an empty value.</t>
  </si>
  <si>
    <t>1. User goes to "Shelf detail" page.
2. User clicks "Edit information" icon.
3. User inputs the shelf description field is an empty value.
4. User clicks "Update" button.</t>
  </si>
  <si>
    <t>Show message: "Description is required".</t>
  </si>
  <si>
    <t>User edits the shelf information by inputting all fields are valid values.</t>
  </si>
  <si>
    <t>1. User goes to "Shelf detail" page.
2. User clicks "Edit information" icon.
3. User inputs all fields are valid values.
4. User clicks "Update" button.</t>
  </si>
  <si>
    <t>User deletes the shelf</t>
  </si>
  <si>
    <t xml:space="preserve">1. User goes the shelf detail that has "Pending" status.
2. User hovers "Pending" combobox to show "Inactive" item.
3. User clicks "Inactive" item.
4. User inputs the inactive reason on the confirm popup.
5. User clicks "Ok" button on the confirm popup.  </t>
  </si>
  <si>
    <t>User creates the shelf by inputting the shelf name field is an empty value.</t>
  </si>
  <si>
    <t>User creates the shelf by inputting the description field is an empty value.</t>
  </si>
  <si>
    <t>1. User goes to "Shelf" page.
2. User clicks "New" button.
3. User inputs the description field is an empty value.
4. User clicks "Create" button.</t>
  </si>
  <si>
    <t>Show message: "Desciption is required".</t>
  </si>
  <si>
    <t>User creates the shelf by inputting the number of stack field is an invalid value.</t>
  </si>
  <si>
    <t>1. User goes to "Shelf" page.
2. User clicks "New" button.
3. User inputs the number of stack field is an invalid value.
4. User clicks "Create" button.</t>
  </si>
  <si>
    <t>Show message: "Input digits".
Show message: "Shelf contains 1 to 30 stacks".</t>
  </si>
  <si>
    <t>User creates the shelf by inputting all fields are valid values.</t>
  </si>
  <si>
    <t>1. User goes to "Shelf" page.
2. User clicks "New" button.
3. User inputs all fields are valid value.
4. User clicks "Create" button.</t>
  </si>
  <si>
    <t>Show message: "Create a new shelf is successful".</t>
  </si>
  <si>
    <t>Delete the stack</t>
  </si>
  <si>
    <t>User views the stacks page.</t>
  </si>
  <si>
    <t>1. User goes to "Shelf Detail" page.</t>
  </si>
  <si>
    <t>The shelf detail page shows the list of stack  ordered by position.</t>
  </si>
  <si>
    <t>1. User has a stacks list.
2. User clicks stack value on the list.</t>
  </si>
  <si>
    <t>"Shelf Detail" page show stack detail.</t>
  </si>
  <si>
    <t>User add a product to the stack.</t>
  </si>
  <si>
    <t>Users view the stack detail.</t>
  </si>
  <si>
    <t>1. User goes to "stack detail".
2. User clicks "Add Product" icon.
3. User select a product in "Choose Product" popup.
4. User clicks "Add" button.</t>
  </si>
  <si>
    <t>Show message: "Add a product is successful".</t>
  </si>
  <si>
    <t>User add a camera to the stack.</t>
  </si>
  <si>
    <t>1. User goes to "stack detail".
2. Stack must contain a product.
3. User clicks "Add Camera" icon.
3. User select a camera in "Choose Camera" popup.
4. User clicks "Add" button.</t>
  </si>
  <si>
    <t>Show message: "Add a camera is successful".
Stack status change to "Active"</t>
  </si>
  <si>
    <t>User remove a camera from the stack.</t>
  </si>
  <si>
    <t>1. User goes to "stack detail".
2. User clicks "Romove Camera" icon.
3. User confirm "Yes" button in confirm popup.</t>
  </si>
  <si>
    <t>User remove a product from the stack.</t>
  </si>
  <si>
    <t>1. User goes to "stack detail".
2. Stack must not have any camera.
2. User clicks "Romove Product" icon.
3. User confirm "Yes" button in confirm popup.</t>
  </si>
  <si>
    <t>Show message: "Remove camera is successful".
Stack status change to "Pending"</t>
  </si>
  <si>
    <t>Show message: "Remove prodcut is successful".</t>
  </si>
  <si>
    <t>User deletes the stack</t>
  </si>
  <si>
    <t xml:space="preserve">1. User goes the stack detail that has "Pending" status.
2. Stack must not have any product
2. User hovers "Pending" combobox to show "Inactive" item.
3. User clicks "Inactive" item.
4. User inputs the inactive reason on the confirm popup.
5. User clicks "Ok" button on the confirm popup.  </t>
  </si>
  <si>
    <t>User creates the stack by inputting the number of stack field when create a shelf.</t>
  </si>
  <si>
    <t>1. User goes to "Shelf" page.
2. User clicks "New" button.
3. User inputs the shelf name field is an empty value.
4. User clicks "Create" button.</t>
  </si>
  <si>
    <t>Show message: "Creating process is successful".</t>
  </si>
  <si>
    <t>Redirect to "Login" Page</t>
  </si>
  <si>
    <t>1. User goes to "Own profile" page.
2. User clicks "Edit information" icon.
3. User inputs the fullname field is an empty value.
4. User clicks "Update" button.</t>
  </si>
  <si>
    <t>1. User goes to "Own profile" page.
2. User clicks "Edit information" icon.
3. User inputs the birthdate field is an empty value.
4. User clicks "Update" button.</t>
  </si>
  <si>
    <t>1. User goes to "Own profile" page.
2. User clicks "Edit information" icon.
3. User inputs the phone number field is an empty value.
4. User clicks "Update" button.</t>
  </si>
  <si>
    <t xml:space="preserve"> Show message: "Phone is required".</t>
  </si>
  <si>
    <t>1. User goes to "Own profile" page.
2. User clicks "Edit information" icon.
3. User inputs the email field is an empty value.
4. User clicks "Update" button.</t>
  </si>
  <si>
    <t>1. User goes to "Own profile" page.
2. User clicks "Edit information" icon.
3. User inputs the address field is an empty value.
4. User clicks "Update" button.</t>
  </si>
  <si>
    <t>1. User goes to "Own profile" page.
2. User clicks "Edit information" icon.
3. User inputs the phone field is an invalid phone format value.
4. User clicks "Update" button.</t>
  </si>
  <si>
    <t>1. User goes to "Own profile" page.
2. User clicks "Edit information" icon.
3. User inputs the email field is an invalid email format value.
4. User clicks "Update" button.</t>
  </si>
  <si>
    <t>Show message: "The email format is wrong.".</t>
  </si>
  <si>
    <t>1. User goes to "Own profile" page.
2. User clicks "Edit information" icon.
3. User inputs the identity card field is an invalid identity card format value.
4. User clicks "Update" button.</t>
  </si>
  <si>
    <t>Show message: "The identity card format is wrong.".</t>
  </si>
  <si>
    <t>1. User goes to "Own profile" page.
2. User clicks "Edit information" icon.
3. User inputs all fields are valid values.
4. User clicks "Update" button.</t>
  </si>
  <si>
    <t>Show message: "Updating process is successful!".</t>
  </si>
  <si>
    <t>User views "Own profile" page.</t>
  </si>
  <si>
    <t>1. User goes to the "Manager detail" page.
2. User clicks "Reset password" icon.
3. User clicks "Ok" button on the confirm popup.</t>
  </si>
  <si>
    <t>Show message: "Updating process is successful" and send the new password to the manager.</t>
  </si>
  <si>
    <t>Show message: "Updating process is successful" and the new password will be sent to the manager's email.</t>
  </si>
  <si>
    <t>User clicks the video and watches it.</t>
  </si>
  <si>
    <t>1. User goes to "Video" page.
2. User clicks the video.
3. User clicks the play button to watch it.</t>
  </si>
  <si>
    <t>The video will be played.</t>
  </si>
  <si>
    <t>User views "Manager" page.</t>
  </si>
  <si>
    <t>"Manager" page shows the list of managers that has 7 records maximum on each page and the list is ordered by last updated.</t>
  </si>
  <si>
    <t>User searches the managers by like as the manager's full name. (User inputs valid value)</t>
  </si>
  <si>
    <t>1. Use goes to "Manager" page.
2. User inputs the valid manager name into the search field.</t>
  </si>
  <si>
    <t>"Manager" page shows the list of managers who have the name like the search value.</t>
  </si>
  <si>
    <t>User searches the managers by like as the manager's full name. (User inputs invalid value)</t>
  </si>
  <si>
    <t>1. Use goes to "Manager" page.
2. User inputs the invalid manager name into the search field.</t>
  </si>
  <si>
    <t>"Manager" page shows "No data".</t>
  </si>
  <si>
    <t>User searches the managers by like as the manager's username. (User inputs valid value)</t>
  </si>
  <si>
    <t>1. User goes to "Manager" page.
2. User hovers "Fullname" combobox to show  "Username" item.
3. User clicks "Username" item.
2. User inputs the valid manager username into the search field.</t>
  </si>
  <si>
    <t>"Manager" page shows the list of managers who have the username like the search value.</t>
  </si>
  <si>
    <t>User searches the managers by like as the manager's username. (User inputs invalid value)</t>
  </si>
  <si>
    <t>1. User goes to "Manager" page.
2. User hovers "Fullname" combobox to show  "Username" item.
3. User clicks "Username" item.
2. User inputs the invalid manager username into the search field.</t>
  </si>
  <si>
    <t>Users views the "Manager detail" page.</t>
  </si>
  <si>
    <t>1. User has a manager list.
2. User clicks the manager's username value on the list.</t>
  </si>
  <si>
    <t>Redirect "Manager detail" page and show the manager detail.</t>
  </si>
  <si>
    <t>Show message: "The phone number format is wrong.".</t>
  </si>
  <si>
    <t>Show message: "Creating process is successful.".</t>
  </si>
  <si>
    <t>User views "Store" page.</t>
  </si>
  <si>
    <t>1. User goes to "Store" page.</t>
  </si>
  <si>
    <t>"Store" page shows the list of stores that has 7 records maximum on each page and the list is ordered by last updated.</t>
  </si>
  <si>
    <t>User searches the stores by like as the store name. (User inputs valid value)</t>
  </si>
  <si>
    <t>1. Use goes to "Store" page.
2. User inputs the valid store name into the search field.</t>
  </si>
  <si>
    <t>"Store" page shows a list of stores with the same name as the search value.</t>
  </si>
  <si>
    <t>User searches the stores by like as the store name. (User inputs invalid value)</t>
  </si>
  <si>
    <t>1. Use goes to "Store" page.
2. User inputs the invalid store name into the search field.</t>
  </si>
  <si>
    <t>"Store" page shows "No data".</t>
  </si>
  <si>
    <t>User filters the stores by the city name.</t>
  </si>
  <si>
    <t>1. User has the store list.
2. User hovers "All cities" combobox to show the city list.
3. User clicks the city name.</t>
  </si>
  <si>
    <t>The store list will show the list that was filtered by the city name.</t>
  </si>
  <si>
    <t>User filters the stores by the "Active" status.</t>
  </si>
  <si>
    <t>1. User has the store list.
2. User hovers "All statuses" combobox to show "Active" item.
3. User clicks the "Active" item.</t>
  </si>
  <si>
    <t>The store list will show the list that was filtered by "Active" status.</t>
  </si>
  <si>
    <t>User filters the stores by the "Pending" status.</t>
  </si>
  <si>
    <t>1. User has the store list.
2. User hovers "All statuses" combobox to show "Pending" item.
3. User clicks the "Pending" item.</t>
  </si>
  <si>
    <t>The store list will show the list that was filtered by "Pending" status.</t>
  </si>
  <si>
    <t>User filters the stores by the "Inactive" status.</t>
  </si>
  <si>
    <t>1. User has the store list.
2. User hovers "All statuses" combobox to show "Inactive" item.
3. User clicks the "Inactive" item.</t>
  </si>
  <si>
    <t>The store list will show the list that was filtered by "Inactive" status.</t>
  </si>
  <si>
    <t>Users views the "Store detail" page.</t>
  </si>
  <si>
    <t>1. User has a store list.
2. User clicks the store name value on the list.</t>
  </si>
  <si>
    <t>Redirect "Store detail" page and show the store detail.</t>
  </si>
  <si>
    <t>User edits the store information by inputting the store name field is an empty value.</t>
  </si>
  <si>
    <t>1. User goes to "Store detail" page.
2. User clicks "Edit information" icon.
3. User inputs the store name field is an empty value.
4. User clicks "Update" button.</t>
  </si>
  <si>
    <t>Show message: "Store name is required.".</t>
  </si>
  <si>
    <t>User edits the store information by inputting the address field is an empty value.</t>
  </si>
  <si>
    <t>1. User goes to "Store detail" page.
2. User clicks "Edit information" icon.
3. User inputs the address field is an empty value.
4. User clicks "Update" button.</t>
  </si>
  <si>
    <t>Show message: "Address is required.".</t>
  </si>
  <si>
    <t>User edits the store information by inputting the store name field is an exited value.</t>
  </si>
  <si>
    <t>1. User goes to "Store detail" page.
2. User clicks "Edit information" icon.
3. User inputs the store name field is an existed value.
4. User clicks "Update" button.</t>
  </si>
  <si>
    <t>Show message: "Product name already exists.".</t>
  </si>
  <si>
    <t>User edits the store information by inputting the image field is an invalid image type value.</t>
  </si>
  <si>
    <t>1. User goes to "Store detail" page.
2. User clicks "Edit information" icon.
3. User inputs the image field is an invalid image type values.
4. User clicks "Update" button.</t>
  </si>
  <si>
    <t>Show message: "The image must be png, jpg, jpeg format".</t>
  </si>
  <si>
    <t>User edits the store information by inputting the all fields are valid values.</t>
  </si>
  <si>
    <t>1. User goes to "Store detail" page.
2. User clicks "Edit information" icon.
3. User inputs the all fields are valid values.
4. User clicks "Update" button.</t>
  </si>
  <si>
    <t>Delete the store</t>
  </si>
  <si>
    <t>User deletes the store</t>
  </si>
  <si>
    <t xml:space="preserve">1. User goes the store detail that has "Pending" status.
2. User hovers "Pending" combobox to show "Inactive" item.
3. User clicks "Inactive" item.
4. User inputs the inactive reason on the confirm popup.
5. User clicks "Ok" button on the confirm popup.  </t>
  </si>
  <si>
    <t>User creates the store by inputting the store name field is an empty value.</t>
  </si>
  <si>
    <t>1. User goes to "Store" page.
2. User clicks "New" button.
3. User inputs the store name field is an empty value.
4. User clicks "Create" button.</t>
  </si>
  <si>
    <t>Show message: "Store name is required".</t>
  </si>
  <si>
    <t>User creates the store by inputting the address field is an empty value.</t>
  </si>
  <si>
    <t>1. User goes to "Store" page.
2. User clicks "New" button.
3. User inputs the address field is an empty value.
4. User clicks "Create" button.</t>
  </si>
  <si>
    <t>Show message: "Address is required".</t>
  </si>
  <si>
    <t>User creates the store by inputting the city field is an empty value.</t>
  </si>
  <si>
    <t>1. User goes to "Store" page.
2. User clicks "New" button.
3. User inputs the city field is an empty value.
4. User clicks "Create" button.</t>
  </si>
  <si>
    <t>Show message: "City is required".</t>
  </si>
  <si>
    <t>User creates the store information by inputting the store name field is an exited value.</t>
  </si>
  <si>
    <t>1. User goes to "Store" page.
2. User clicks "New" button.
3. User inputs the store name field is an existed value.
4. User clicks "Create" button.</t>
  </si>
  <si>
    <t>Show message: "Store name already exists.".</t>
  </si>
  <si>
    <t>User creates the store information by inputting the image field is an invalid image type value.</t>
  </si>
  <si>
    <t>1. User goes to "Store" page.
2. User clicks "New" button.
3. User inputs the image field is an invalid image type values.
4. User clicks "Create" button.</t>
  </si>
  <si>
    <t>User creates the store by inputting all fields are valid values.</t>
  </si>
  <si>
    <t>1. User goes to "Store" page.
2. User clicks "New" button.
3. User inputs all fields are valid value.
4. User clicks "Create" button.</t>
  </si>
  <si>
    <t>Get the products</t>
  </si>
  <si>
    <t>User views "Product" page.</t>
  </si>
  <si>
    <t>1. User goes to "Product" page.</t>
  </si>
  <si>
    <t>"Product" page shows the list of products that has 7 records maximum on each page and the list is ordered by last updated.</t>
  </si>
  <si>
    <t>User searches the products by like as the product name. (User inputs valid value)</t>
  </si>
  <si>
    <t>1. Use goes to "Product" page.
2. User inputs the valid product name into the search field.</t>
  </si>
  <si>
    <t>"Product" page shows a list of products with the same name as the search value.</t>
  </si>
  <si>
    <t>User searches the products by like as the product name. (User inputs invalid value)</t>
  </si>
  <si>
    <t>1. Use goes to "Product" page.
2. User inputs the invalid product name into the search field.</t>
  </si>
  <si>
    <t>"Product" page shows "No data".</t>
  </si>
  <si>
    <t>User filters the products by the category name.</t>
  </si>
  <si>
    <t>1. User has the product list.
2. User hovers "All categories" combobox to show the category list.
3. User clicks the category name.</t>
  </si>
  <si>
    <t>The product list will show the list that was filtered by the category name.</t>
  </si>
  <si>
    <t>User filters the products by the "Active" status.</t>
  </si>
  <si>
    <t>1. User has the product list.
2. User hovers "All statuses" combobox to show "Active" item.
3. User clicks the "Active" item.</t>
  </si>
  <si>
    <t>The product list will show the list that was filtered by "Active" status.</t>
  </si>
  <si>
    <t>User filters the products by the "Pending" status.</t>
  </si>
  <si>
    <t>1. User has the product list.
2. User hovers "All statuses" combobox to show "Pending" item.
3. User clicks the "Pending" item.</t>
  </si>
  <si>
    <t>The product list will show the list that was filtered by "Pending" status.</t>
  </si>
  <si>
    <t>User filters the products by the "Inactive" status.</t>
  </si>
  <si>
    <t>1. User has the product list.
2. User hovers "All statuses" combobox to show "Inactive" item.
3. User clicks the "Inactive" item.</t>
  </si>
  <si>
    <t>The product list will show the list that was filtered by "Inactive" status.</t>
  </si>
  <si>
    <t>Users views the "Product detail" page.</t>
  </si>
  <si>
    <t>1. User has a product list.
2. User clicks the product name value on the list.</t>
  </si>
  <si>
    <t>Redirect "Product detail" page and show the product detail.</t>
  </si>
  <si>
    <t>User edits the product information by inputting the product name field is an empty value.</t>
  </si>
  <si>
    <t>1. User goes to "Product detail" page.
2. User clicks "Edit information" icon.
3. User inputs the product name field is an empty value.
4. User clicks "Update" button.</t>
  </si>
  <si>
    <t>Show message: "Product name is required.".</t>
  </si>
  <si>
    <t>User edits the product information by inputting the description field is an empty value.</t>
  </si>
  <si>
    <t>1. User goes to "Product detail" page.
2. User clicks "Edit information" icon.
3. User inputs the description field is an empty value.
4. User clicks "Update" button.</t>
  </si>
  <si>
    <t>Show message: "Description is required.".</t>
  </si>
  <si>
    <t>User edits the product information by inputting the category field is an empty value.</t>
  </si>
  <si>
    <t>1. User goes to "Product detail" page.
2. User clicks "Edit information" icon.
3. User inputs the category field is an empty value.
4. User clicks "Update" button.</t>
  </si>
  <si>
    <t>Show message: "Category is required.".</t>
  </si>
  <si>
    <t>User edits the product information by inputting the product name field is an exited value.</t>
  </si>
  <si>
    <t>1. User goes to "Product detail" page.
2. User clicks "Edit information" icon.
3. User inputs the product name field is an existed value.
4. User clicks "Update" button.</t>
  </si>
  <si>
    <t>User edits the product information by inputting the image field is an invalid image type value.</t>
  </si>
  <si>
    <t>1. User goes to "Product detail" page.
2. User clicks "Edit information" icon.
3. User inputs the image field is an invalid image type values.
4. User clicks "Update" button.</t>
  </si>
  <si>
    <t>User edits the product information by inputting the all fields are valid values.</t>
  </si>
  <si>
    <t>1. User goes to "Product detail" page.
2. User clicks "Edit information" icon.
3. User inputs the all fields are valid values.
4. User clicks "Update" button.</t>
  </si>
  <si>
    <t>Delete the product</t>
  </si>
  <si>
    <t>User deletes the product</t>
  </si>
  <si>
    <t xml:space="preserve">1. User goes the product detail that has "Pending" status.
2. User hovers "Pending" combobox to show "Inactive" item.
3. User clicks "Inactive" item.
4. User inputs the inactive reason on the confirm popup.
5. User clicks "Ok" button on the confirm popup.  </t>
  </si>
  <si>
    <t>User creates the product information by inputting the product name field is an empty value.</t>
  </si>
  <si>
    <t>1. User goes to "Product" page.
2. User clicks "New" button.
3. User inputs the product name field is an empty value.
4. User clicks "Create" button.</t>
  </si>
  <si>
    <t>User creates the product information by inputting the description field is an empty value.</t>
  </si>
  <si>
    <t>1. User goes to "Product" page.
2. User clicks "New" button.
3. User inputs the description field is an empty value.
4. User clicks "Create" button.</t>
  </si>
  <si>
    <t>User creates the product information by inputting the category field is an empty value.</t>
  </si>
  <si>
    <t>1. User goes to "Product" page.
2. User clicks "New" button.
3. User inputs the category field is an empty value.
4. User clicks "Create" button.</t>
  </si>
  <si>
    <t>User creates the product information by inputting the product name field is an exited value.</t>
  </si>
  <si>
    <t>1. User goes to "Product" page.
2. User clicks "New" button.
3. User inputs the product name field is an existed value.
4. User clicks "Create" button.</t>
  </si>
  <si>
    <t>User creates the product information by inputting the image field is an invalid image type value.</t>
  </si>
  <si>
    <t>1. User goes to "Product" page.
2. User clicks "New" button.
3. User inputs the image field is an invalid image type values.
4. User clicks "Create" button.</t>
  </si>
  <si>
    <t>User creates the product information by inputting the all fields are valid values.</t>
  </si>
  <si>
    <t>1. User goes to "Product" page.
2. User clicks "New" button.
3. User inputs the all fields are valid values.
4. User clicks "Create" button.</t>
  </si>
  <si>
    <t>User views "Camera" page.</t>
  </si>
  <si>
    <t>1. User goes to "Camera" page.</t>
  </si>
  <si>
    <t>"Camera" page shows the list of products that has 7 records maximum on each page and the list is ordered by last updated.</t>
  </si>
  <si>
    <t>User searches the cameras by like as the camera name. (User inputs valid value)</t>
  </si>
  <si>
    <t>1. Use goes to "Camera" page.
2. User inputs the valid camera name into the search field.</t>
  </si>
  <si>
    <t>"Camera" page shows a list of cameras with the same name as the search value.</t>
  </si>
  <si>
    <t>User searches the cameras by like as the camera name. (User inputs invalid value)</t>
  </si>
  <si>
    <t>1. Use goes to "Camera" page.
2. User inputs the invalid camera name into the search field.</t>
  </si>
  <si>
    <t>"Camera" page shows "No data".</t>
  </si>
  <si>
    <t>User filters the cameras by the store.</t>
  </si>
  <si>
    <t>1. User has the camera list.
2. User hovers "All store" combobox to show the store list.
3. User clicks the store name.</t>
  </si>
  <si>
    <t>The camera list will show the list that was filtered by the store name.</t>
  </si>
  <si>
    <t>User filters the cameras by the "Active" status.</t>
  </si>
  <si>
    <t>1. User has the camera list.
2. User hovers "All statuses" combobox to show "Active" item.
3. User clicks the "Active" item.</t>
  </si>
  <si>
    <t>The camera list will show the list that was filtered by "Active" status.</t>
  </si>
  <si>
    <t>User filters the cameras by the "Pending" status.</t>
  </si>
  <si>
    <t>1. User has the camera list.
2. User hovers "All statuses" combobox to show "Pending" item.
3. User clicks the "Pending" item.</t>
  </si>
  <si>
    <t>The camera list will show the list that was filtered by "Pending" status.</t>
  </si>
  <si>
    <t>User filters the cameras by the "Inactive" status.</t>
  </si>
  <si>
    <t>1. User has the camera list.
2. User hovers "All statuses" combobox to show "Inactive" item.
3. User clicks the "Inactive" item.</t>
  </si>
  <si>
    <t>The camera list will show the list that was filtered by "Inactive" status.</t>
  </si>
  <si>
    <t>Users views the "Camera detail" page.</t>
  </si>
  <si>
    <t>1. User has a camera list.
2. User clicks the camera name value on the list.</t>
  </si>
  <si>
    <t>Redirect "Camera detail" page and show the camera detail.</t>
  </si>
  <si>
    <t>User edits the camera information by inputting the camera name field is an empty value.</t>
  </si>
  <si>
    <t>1. User goes to "Camera detail" page.
2. User clicks "Edit information" icon.
3. User inputs the camera name field is an empty value.
4. User clicks "Update" button.</t>
  </si>
  <si>
    <t>Show message: "Camera name is required.".</t>
  </si>
  <si>
    <t>User edits the camera information by inputting the IP address field is an empty value.</t>
  </si>
  <si>
    <t>1. User goes to "Camera detail" page.
2. User clicks "Edit information" icon.
3. User inputs the IP address field is an empty value.
4. User clicks "Update" button.</t>
  </si>
  <si>
    <t>Show message: "IP address is required.".</t>
  </si>
  <si>
    <t>User edits the camera information by inputting the MAC address field is an empty value.</t>
  </si>
  <si>
    <t>1. User goes to "Camera detail" page.
2. User clicks "Edit information" icon.
3. User inputs the MAC address field is an empty value.
4. User clicks "Update" button.</t>
  </si>
  <si>
    <t>Show message: "MAC address is required.".</t>
  </si>
  <si>
    <t>User edits the camera information by inputting the RTSP string field is an empty value.</t>
  </si>
  <si>
    <t>1. User goes to "Camera detail" page.
2. User clicks "Edit information" icon.
3. User inputs the RTSP string field is an empty value.
4. User clicks "Update" button.</t>
  </si>
  <si>
    <t>Show message: "RTSP string is required.".</t>
  </si>
  <si>
    <t>User edits the camera information by inputting the IP address field is an invalid IP address format value.</t>
  </si>
  <si>
    <t>1. User goes to "Camera detail" page.
2. User clicks "Edit information" icon.
3. User inputs the IP address field is an invalid IP address format value.
4. User clicks "Update" button.</t>
  </si>
  <si>
    <t>Show message: "The IP address format is wrong.".</t>
  </si>
  <si>
    <t>Show message: "The IP address formate is wrong.".</t>
  </si>
  <si>
    <t>User edits the camera information by inputting the MAC address field is an invalid MAC address format value.</t>
  </si>
  <si>
    <t>1. User goes to "Camera detail" page.
2. User clicks "Edit information" icon.
3. User inputs the MAC address field is an invalid MAC address format value.
4. User clicks "Update" button.</t>
  </si>
  <si>
    <t>Show message: "The MAC address format is wrong.".</t>
  </si>
  <si>
    <t>User edits the camera information by inputting the RTSP string field is an invalid RTSP string format value.</t>
  </si>
  <si>
    <t>1. User goes to "Camera detail" page.
2. User clicks "Edit information" icon.
3. User inputs the RTSP string field is an invalid RTSP string format value.
4. User clicks "Update" button.</t>
  </si>
  <si>
    <t>Show message: "The RTSP string format is wrong.".</t>
  </si>
  <si>
    <t>User edits the camera information by inputting the camera name field is an exited value.</t>
  </si>
  <si>
    <t>1. User goes to "Camera detail" page.
2. User clicks "Edit information" icon.
3. User inputs the camera name field is an existed value.
4. User clicks "Update" button.</t>
  </si>
  <si>
    <t>Show message: "Camera name already exists.".</t>
  </si>
  <si>
    <t>User edits the camera information by inputting the IP address field is an exited value.</t>
  </si>
  <si>
    <t>1. User goes to "Camera detail" page.
2. User clicks "Edit information" icon.
3. User inputs the IP address field is an existed value.
4. User clicks "Update" button.</t>
  </si>
  <si>
    <t>Show message: "IP address already exists.".</t>
  </si>
  <si>
    <t>User edits the camera information by inputting the MAC address field is an exited value.</t>
  </si>
  <si>
    <t>1. User goes to "Camera detail" page.
2. User clicks "Edit information" icon.
3. User inputs the MAC address field is an existed value.
4. User clicks "Update" button.</t>
  </si>
  <si>
    <t>Show message: "MAC address already exists.".</t>
  </si>
  <si>
    <t>User edits the camera information by inputting the RTSP string field is an exited value.</t>
  </si>
  <si>
    <t>1. User goes to "Camera detail" page.
2. User clicks "Edit information" icon.
3. User inputs the RTSP string field is an existed value.
4. User clicks "Update" button.</t>
  </si>
  <si>
    <t>Show message: "RTSP string already exists.".</t>
  </si>
  <si>
    <t>User edits the camera information by inputting the image field is an invalid image type value.</t>
  </si>
  <si>
    <t>1. User goes to "Camera detail" page.
2. User clicks "Edit information" icon.
3. User inputs the image field is an invalid image type values.
4. User clicks "Update" button.</t>
  </si>
  <si>
    <t>User edits the camera information by inputting the all fields are valid values.</t>
  </si>
  <si>
    <t>1. User goes to "Camera detail" page.
2. User clicks "Edit information" icon.
3. User inputs the all fields are valid values.
4. User clicks "Update" button.</t>
  </si>
  <si>
    <t>Delete the camera</t>
  </si>
  <si>
    <t>User deletes the camera</t>
  </si>
  <si>
    <t xml:space="preserve">1. User goes the camera detail that has "Pending" status.
2. User hovers "Pending" combobox to show "Inactive" item.
3. User clicks "Inactive" item.
4. User inputs the inactive reason on the confirm popup.
5. User clicks "Ok" button on the confirm popup.  </t>
  </si>
  <si>
    <t>User creates the camera information by inputting the camera name field is an empty value.</t>
  </si>
  <si>
    <t>1. User goes to "Camera" page.
2. User clicks "New" button.
3. User inputs the camera name field is an empty value.
4. User clicks "Create" button.</t>
  </si>
  <si>
    <t>User creates the camera information by inputting the IP address field is an empty value.</t>
  </si>
  <si>
    <t>1. User goes to "Camera" page.
2. User clicks "New" button.
3. User inputs the IP address field is an empty value.
4. User clicks "Create" button.</t>
  </si>
  <si>
    <t>User creates the camera information by inputting the MAC address field is an empty value.</t>
  </si>
  <si>
    <t>1. User goes to "Camera detail" page.
2. User clicks "New" button.
3. User inputs the MAC address field is an empty value.
4. User clicks "Create" button.</t>
  </si>
  <si>
    <t>User creates the camera information by inputting the RTSP string field is an empty value.</t>
  </si>
  <si>
    <t>1. User goes to "Camera detail" page.
2. User clicks "New" button.
3. User inputs the RTSP string field is an empty value.
4. User clicks "Create" button.</t>
  </si>
  <si>
    <t>User creates the camera information by inputting the IP address field is an invalid IP address format value.</t>
  </si>
  <si>
    <t>1. User goes to "Camera detail" page.
2. User clicks "New" button.
3. User inputs the IP address field is an invalid IP address format value.
4. User clicks "Create" button.</t>
  </si>
  <si>
    <t>User creates the camera information by inputting the MAC address field is an invalid MAC address format value.</t>
  </si>
  <si>
    <t>1. User goes to "Camera detail" page.
2. User clicks "New" button.
3. User inputs the MAC address field is an invalid MAC address format value.
4. User clicks "Create" button.</t>
  </si>
  <si>
    <t>User creates the camera information by inputting the RTSP string field is an invalid RTSP string format value.</t>
  </si>
  <si>
    <t>1. User goes to "Camera detail" page.
2. User clicks "New" button.
3. User inputs the RTSP string field is an invalid RTSP string format value.
4. User clicks "Create" button.</t>
  </si>
  <si>
    <t>User creates the camera information by inputting the camera name field is an exited value.</t>
  </si>
  <si>
    <t>1. User goes to "Camera" page.
2. User clicks "New" button.
3. User inputs the camera name field is an existed value.
4. User clicks "Create" button.</t>
  </si>
  <si>
    <t>User creates the camera information by inputting the IP address field is an exited value.</t>
  </si>
  <si>
    <t>1. User goes to "Camera" page.
2. User clicks "New" button.
3. User inputs the IP address field is an existed value.
4. User clicks "Create" button.</t>
  </si>
  <si>
    <t>User creates the camera information by inputting the MAC address field is an exited value.</t>
  </si>
  <si>
    <t>1. User goes to "Camera detail" page.
2. User clicks "New" button.
3. User inputs the MAC address field is an existed value.
4. User clicks "Create" button.</t>
  </si>
  <si>
    <t>User creates the camera information by inputting the RTSP string field is an exited value.</t>
  </si>
  <si>
    <t>1. User goes to "Camera detail" page.
2. User clicks "New" button.
3. User inputs the RTSP string field is an existed value.
4. User clicks "Create" button.</t>
  </si>
  <si>
    <t>User creates the camera information by inputting the image field is an invalid image type value.</t>
  </si>
  <si>
    <t>1. User goes to "Camera" page.
2. User clicks "New" button.
3. User inputs the image field is an invalid image type values.
4. User clicks "Create" button.</t>
  </si>
  <si>
    <t>User creates the camera information by inputting the all fields are valid values.</t>
  </si>
  <si>
    <t>1. User goes to "Camera" page.
2. User clicks "New" button.
3. User inputs the all fields are valid values.
4. User clicks "Create" button.</t>
  </si>
  <si>
    <t>Show message: "Createing process is successful".</t>
  </si>
  <si>
    <t>User views "Category" page.</t>
  </si>
  <si>
    <t>1. User goes to "Category" page.</t>
  </si>
  <si>
    <t>"Category" page shows the list of category that is ordered by name.</t>
  </si>
  <si>
    <t>User searches the categories by like as the category name. (User inputs valid value)</t>
  </si>
  <si>
    <t>1. Use goes to "Category" page.
2. User inputs the valid category name into the search field.</t>
  </si>
  <si>
    <t>"Category" page shows a list of categories with the same name as the search value.</t>
  </si>
  <si>
    <t>User searches the categories by like as the category name. (User inputs invalid value)</t>
  </si>
  <si>
    <t>1. Use goes to "Category" page.
2. User inputs the invalid category name into the search field.</t>
  </si>
  <si>
    <t>"Category" page shows "No data".</t>
  </si>
  <si>
    <t>User filters the categories by the "Active" status.</t>
  </si>
  <si>
    <t>1. User has the categories list.
2. User hovers "All statuses" combobox to show "Active" item.
3. User clicks the "Active" item.</t>
  </si>
  <si>
    <t>The categorylist will show the list that was filtered by "Active" status.</t>
  </si>
  <si>
    <t>The categories list will show the list that was filtered by "Active" status.</t>
  </si>
  <si>
    <t>User filters the categories by the "Pending" status.</t>
  </si>
  <si>
    <t>1. User has the categories list.
2. User hovers "All statuses" combobox to show "Pending" item.
3. User clicks the "Pending" item.</t>
  </si>
  <si>
    <t>The category list will show the list that was filtered by "Pending" status.</t>
  </si>
  <si>
    <t>The categories list will show the list that was filtered by "Pending" status.</t>
  </si>
  <si>
    <t>User filters the categories by the "Inactive" status.</t>
  </si>
  <si>
    <t>1. User has the categories list.
2. User hovers "All statuses" combobox to show "Inactive" item.
3. User clicks the "Inactive" item.</t>
  </si>
  <si>
    <t>The category list will show the list that was filtered by "Inactive" status.</t>
  </si>
  <si>
    <t>The categories list will show the list that was filtered by "Inactive" status.</t>
  </si>
  <si>
    <t>Users views the category detail.</t>
  </si>
  <si>
    <t>1. User has a category list.
2. User clicks the category name value on the list.</t>
  </si>
  <si>
    <t>"Category" page shows the product list belongs to the category.</t>
  </si>
  <si>
    <t>User edits the category information by inputting the category name field is an empty value.</t>
  </si>
  <si>
    <t>1. User goes to "Camera" page.
2. User clicks the category name.
3. User clicks "Edit information" icon.
4. User inputs the camera name field is an empty value.
5. User clicks "Update" button.</t>
  </si>
  <si>
    <t>Show message: "Category name is required.".</t>
  </si>
  <si>
    <t>User edits the category information by inputting the category name field is an exited value.</t>
  </si>
  <si>
    <t>1. User goes to "Category" page.
2. User clicks the category name.
3. User clicks "Edit information" icon.
4. User inputs the category name field is an existed value.
5. User clicks "Update" button.</t>
  </si>
  <si>
    <t>Show message: "Category name already exists.".</t>
  </si>
  <si>
    <t>User edits the category information by inputting the category name field is a valid value.</t>
  </si>
  <si>
    <t>1. User goes to "Category" page.
2. User clicks the category name.
3. User clicks "Edit information" icon.
4. User inputs the category name field is a valid value.
5. User clicks "Update" button.</t>
  </si>
  <si>
    <t>Delete the category</t>
  </si>
  <si>
    <t>User deletes the category</t>
  </si>
  <si>
    <t xml:space="preserve">1. User clicks category that has "Pending" status.
2. User hovers "Pending" combobox to show "Inactive" item.
3. User clicks "Inactive" item.
4. User inputs the inactive reason on the confirm popup.
5. User clicks "Ok" button on the confirm popup.  </t>
  </si>
  <si>
    <t>User creates the category information by inputting the category name field is an empty value.</t>
  </si>
  <si>
    <t>1. User goes to "Category" page.
2. User clicks "New" button.
3. User inputs the category name field is an empty value.
4. User clicks "Create" button.</t>
  </si>
  <si>
    <t>User creates the category information by inputting the category name field is an exited value.</t>
  </si>
  <si>
    <t>1. User goes to "Category" page.
2. User clicks "New" button.
3. User inputs the category name field is an existed value.
4. User clicks "Create" button.</t>
  </si>
  <si>
    <t>User creates the category information by inputting the category name is a valid value.</t>
  </si>
  <si>
    <t>1. User goes to "Category" page.
2. User clicks "New" button.
3. User inputs the category name is a valid value.
4. User clicks "Create" button.</t>
  </si>
  <si>
    <t>Upload the video</t>
  </si>
  <si>
    <t>User upload invalid video.</t>
  </si>
  <si>
    <t>1. User goes to "Video" page.
2. User clicks the "upload video" icon.
3. User chosse invalid videos.
4. User click "upload" button.</t>
  </si>
  <si>
    <t>The error message will be displayed.</t>
  </si>
  <si>
    <t>User upload valid video.</t>
  </si>
  <si>
    <t>1. User goes to "Video" page.
2. User clicks the "upload video" icon.
3. User chosse valid videos.
4. User click "upload" button.</t>
  </si>
  <si>
    <t>Show message: "Uploading process is successful".</t>
  </si>
  <si>
    <t>Mobi_Admin</t>
  </si>
  <si>
    <t>Mobi_Manager</t>
  </si>
  <si>
    <t>Test the functions with role "Admin"</t>
  </si>
  <si>
    <t xml:space="preserve">1. Database: Google Cloud SQL
2. Web Browser: Safari 14.1.2 </t>
  </si>
  <si>
    <t>Release 1 includes 4 modules: Web_Admin, Web_Manager, Mobile_Admin, Mobile_Manager</t>
  </si>
  <si>
    <t>17/08/2021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</si>
</sst>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0.0"/>
  </numFmts>
  <fonts count="27">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
      <b/>
      <i/>
      <sz val="10"/>
      <name val="Tahoma"/>
      <family val="2"/>
    </font>
    <font>
      <b/>
      <sz val="10"/>
      <color rgb="FFCCFFFF"/>
      <name val="Tahoma"/>
      <family val="2"/>
    </font>
    <font>
      <sz val="7"/>
      <color rgb="FF000000"/>
      <name val="Times New Roman"/>
      <family val="1"/>
    </font>
    <font>
      <sz val="10"/>
      <color rgb="FF000000"/>
      <name val="Times New Roman"/>
      <family val="1"/>
    </font>
    <font>
      <b/>
      <sz val="8"/>
      <color rgb="FF000000"/>
      <name val="Times New Roman"/>
      <family val="1"/>
    </font>
  </fonts>
  <fills count="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6" tint="-0.249977111117893"/>
        <bgColor indexed="32"/>
      </patternFill>
    </fill>
    <fill>
      <patternFill patternType="solid">
        <fgColor rgb="FFFFFFFF"/>
        <bgColor rgb="FFFFFFCC"/>
      </patternFill>
    </fill>
  </fills>
  <borders count="7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hair">
        <color indexed="8"/>
      </left>
      <right style="hair">
        <color indexed="8"/>
      </right>
      <top style="hair">
        <color indexed="64"/>
      </top>
      <bottom/>
      <diagonal/>
    </border>
    <border>
      <left style="thin">
        <color indexed="8"/>
      </left>
      <right style="hair">
        <color indexed="8"/>
      </right>
      <top style="hair">
        <color indexed="64"/>
      </top>
      <bottom/>
      <diagonal/>
    </border>
    <border>
      <left style="hair">
        <color indexed="64"/>
      </left>
      <right style="hair">
        <color indexed="64"/>
      </right>
      <top style="hair">
        <color indexed="64"/>
      </top>
      <bottom style="hair">
        <color indexed="64"/>
      </bottom>
      <diagonal/>
    </border>
    <border>
      <left style="thin">
        <color indexed="8"/>
      </left>
      <right style="hair">
        <color indexed="8"/>
      </right>
      <top style="hair">
        <color indexed="64"/>
      </top>
      <bottom style="hair">
        <color indexed="64"/>
      </bottom>
      <diagonal/>
    </border>
    <border>
      <left style="hair">
        <color indexed="8"/>
      </left>
      <right style="hair">
        <color indexed="8"/>
      </right>
      <top style="hair">
        <color indexed="64"/>
      </top>
      <bottom style="hair">
        <color indexed="64"/>
      </bottom>
      <diagonal/>
    </border>
    <border>
      <left style="hair">
        <color indexed="64"/>
      </left>
      <right style="hair">
        <color indexed="64"/>
      </right>
      <top/>
      <bottom style="hair">
        <color indexed="64"/>
      </bottom>
      <diagonal/>
    </border>
    <border>
      <left style="thin">
        <color indexed="8"/>
      </left>
      <right style="hair">
        <color indexed="8"/>
      </right>
      <top/>
      <bottom style="hair">
        <color indexed="64"/>
      </bottom>
      <diagonal/>
    </border>
    <border>
      <left style="thin">
        <color indexed="8"/>
      </left>
      <right style="hair">
        <color indexed="8"/>
      </right>
      <top/>
      <bottom/>
      <diagonal/>
    </border>
    <border>
      <left style="hair">
        <color indexed="8"/>
      </left>
      <right style="hair">
        <color indexed="8"/>
      </right>
      <top/>
      <bottom/>
      <diagonal/>
    </border>
    <border>
      <left style="hair">
        <color indexed="64"/>
      </left>
      <right style="hair">
        <color indexed="64"/>
      </right>
      <top/>
      <bottom/>
      <diagonal/>
    </border>
    <border>
      <left/>
      <right style="thin">
        <color indexed="8"/>
      </right>
      <top/>
      <bottom/>
      <diagonal/>
    </border>
    <border>
      <left style="hair">
        <color indexed="64"/>
      </left>
      <right style="thin">
        <color indexed="8"/>
      </right>
      <top style="hair">
        <color indexed="64"/>
      </top>
      <bottom style="hair">
        <color indexed="64"/>
      </bottom>
      <diagonal/>
    </border>
    <border>
      <left style="hair">
        <color indexed="64"/>
      </left>
      <right style="thin">
        <color indexed="8"/>
      </right>
      <top style="hair">
        <color indexed="64"/>
      </top>
      <bottom/>
      <diagonal/>
    </border>
    <border>
      <left style="hair">
        <color indexed="8"/>
      </left>
      <right style="thin">
        <color indexed="8"/>
      </right>
      <top style="hair">
        <color indexed="64"/>
      </top>
      <bottom/>
      <diagonal/>
    </border>
    <border>
      <left style="hair">
        <color indexed="8"/>
      </left>
      <right style="thin">
        <color indexed="8"/>
      </right>
      <top style="hair">
        <color indexed="64"/>
      </top>
      <bottom style="hair">
        <color indexed="64"/>
      </bottom>
      <diagonal/>
    </border>
    <border>
      <left style="hair">
        <color indexed="8"/>
      </left>
      <right style="thin">
        <color indexed="8"/>
      </right>
      <top/>
      <bottom/>
      <diagonal/>
    </border>
    <border>
      <left style="hair">
        <color indexed="8"/>
      </left>
      <right style="hair">
        <color indexed="8"/>
      </right>
      <top style="hair">
        <color indexed="64"/>
      </top>
      <bottom style="hair">
        <color indexed="8"/>
      </bottom>
      <diagonal/>
    </border>
    <border>
      <left style="medium">
        <color indexed="8"/>
      </left>
      <right style="hair">
        <color indexed="8"/>
      </right>
      <top style="hair">
        <color indexed="64"/>
      </top>
      <bottom style="hair">
        <color indexed="8"/>
      </bottom>
      <diagonal/>
    </border>
    <border>
      <left style="medium">
        <color indexed="8"/>
      </left>
      <right style="hair">
        <color indexed="8"/>
      </right>
      <top style="hair">
        <color indexed="8"/>
      </top>
      <bottom/>
      <diagonal/>
    </border>
    <border>
      <left style="thin">
        <color indexed="64"/>
      </left>
      <right style="hair">
        <color indexed="8"/>
      </right>
      <top style="hair">
        <color indexed="64"/>
      </top>
      <bottom/>
      <diagonal/>
    </border>
    <border>
      <left/>
      <right style="thin">
        <color indexed="64"/>
      </right>
      <top/>
      <bottom/>
      <diagonal/>
    </border>
    <border>
      <left style="thin">
        <color indexed="64"/>
      </left>
      <right/>
      <top/>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diagonal/>
    </border>
    <border>
      <left style="hair">
        <color indexed="64"/>
      </left>
      <right/>
      <top style="hair">
        <color indexed="64"/>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top/>
      <bottom/>
      <diagonal/>
    </border>
    <border>
      <left style="hair">
        <color indexed="8"/>
      </left>
      <right style="medium">
        <color indexed="64"/>
      </right>
      <top style="thin">
        <color indexed="8"/>
      </top>
      <bottom style="hair">
        <color indexed="8"/>
      </bottom>
      <diagonal/>
    </border>
    <border>
      <left style="hair">
        <color indexed="8"/>
      </left>
      <right/>
      <top style="hair">
        <color indexed="8"/>
      </top>
      <bottom style="thin">
        <color indexed="8"/>
      </bottom>
      <diagonal/>
    </border>
    <border>
      <left style="hair">
        <color indexed="8"/>
      </left>
      <right style="hair">
        <color indexed="8"/>
      </right>
      <top style="hair">
        <color indexed="8"/>
      </top>
      <bottom style="hair">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hair">
        <color indexed="64"/>
      </top>
      <bottom/>
      <diagonal/>
    </border>
    <border>
      <left/>
      <right/>
      <top/>
      <bottom style="hair">
        <color indexed="64"/>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225">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2" fillId="0" borderId="2" xfId="0" applyFont="1" applyBorder="1" applyAlignment="1"/>
    <xf numFmtId="0" fontId="7" fillId="0" borderId="2"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3" xfId="0" applyNumberFormat="1"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2" fillId="0" borderId="0" xfId="0" applyFont="1" applyAlignment="1">
      <alignment vertical="top"/>
    </xf>
    <xf numFmtId="0" fontId="7" fillId="0" borderId="6" xfId="0" applyFont="1" applyBorder="1" applyAlignment="1">
      <alignment vertical="top" wrapText="1"/>
    </xf>
    <xf numFmtId="49" fontId="2" fillId="0" borderId="7" xfId="0" applyNumberFormat="1" applyFont="1" applyBorder="1" applyAlignment="1">
      <alignment vertical="top"/>
    </xf>
    <xf numFmtId="0" fontId="2" fillId="0" borderId="7" xfId="0" applyFont="1" applyBorder="1" applyAlignment="1">
      <alignment vertical="top"/>
    </xf>
    <xf numFmtId="15" fontId="2" fillId="0" borderId="7" xfId="0" applyNumberFormat="1" applyFont="1" applyBorder="1" applyAlignment="1">
      <alignment vertical="top"/>
    </xf>
    <xf numFmtId="0" fontId="7" fillId="0" borderId="8" xfId="0" applyFont="1" applyBorder="1" applyAlignment="1">
      <alignment vertical="top" wrapText="1"/>
    </xf>
    <xf numFmtId="164" fontId="2" fillId="0" borderId="6" xfId="0" applyNumberFormat="1" applyFont="1" applyBorder="1" applyAlignment="1">
      <alignment vertical="top"/>
    </xf>
    <xf numFmtId="0" fontId="2" fillId="0" borderId="8" xfId="0" applyFont="1" applyBorder="1" applyAlignment="1">
      <alignment vertical="top"/>
    </xf>
    <xf numFmtId="164" fontId="2" fillId="0" borderId="9" xfId="0" applyNumberFormat="1" applyFont="1" applyBorder="1" applyAlignment="1">
      <alignment vertical="top"/>
    </xf>
    <xf numFmtId="49" fontId="2" fillId="0" borderId="10" xfId="0" applyNumberFormat="1"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3" xfId="0" applyNumberFormat="1" applyFont="1" applyFill="1" applyBorder="1" applyAlignment="1">
      <alignment horizontal="center" vertical="center"/>
    </xf>
    <xf numFmtId="0" fontId="8" fillId="4" borderId="4" xfId="0" applyFont="1" applyFill="1" applyBorder="1" applyAlignment="1">
      <alignment horizontal="center" vertical="center"/>
    </xf>
    <xf numFmtId="0" fontId="8" fillId="4" borderId="12" xfId="0" applyFont="1" applyFill="1" applyBorder="1" applyAlignment="1">
      <alignment horizontal="center" vertical="center"/>
    </xf>
    <xf numFmtId="0" fontId="8" fillId="4" borderId="5" xfId="0" applyFont="1" applyFill="1" applyBorder="1" applyAlignment="1">
      <alignment horizontal="center" vertical="center"/>
    </xf>
    <xf numFmtId="1" fontId="2" fillId="2" borderId="6" xfId="0" applyNumberFormat="1" applyFont="1" applyFill="1" applyBorder="1" applyAlignment="1">
      <alignment vertical="center"/>
    </xf>
    <xf numFmtId="0" fontId="14" fillId="2" borderId="7" xfId="1" applyNumberFormat="1" applyFont="1" applyFill="1" applyBorder="1" applyAlignment="1" applyProtection="1">
      <alignment horizontal="left" vertical="center"/>
    </xf>
    <xf numFmtId="0" fontId="2" fillId="2" borderId="8" xfId="0" applyFont="1" applyFill="1" applyBorder="1" applyAlignment="1">
      <alignment horizontal="left" vertical="center"/>
    </xf>
    <xf numFmtId="0" fontId="2" fillId="2" borderId="7" xfId="0" applyFont="1" applyFill="1" applyBorder="1" applyAlignment="1">
      <alignment horizontal="left" vertical="center"/>
    </xf>
    <xf numFmtId="0" fontId="2" fillId="2" borderId="0" xfId="0" applyFont="1" applyFill="1" applyAlignment="1"/>
    <xf numFmtId="0" fontId="16" fillId="2" borderId="0" xfId="0" applyFont="1" applyFill="1"/>
    <xf numFmtId="0" fontId="16" fillId="2" borderId="0" xfId="0" applyFont="1" applyFill="1" applyAlignment="1">
      <alignment wrapText="1"/>
    </xf>
    <xf numFmtId="0" fontId="17" fillId="2" borderId="0" xfId="0" applyFont="1" applyFill="1" applyAlignment="1"/>
    <xf numFmtId="0" fontId="2" fillId="2" borderId="0" xfId="0" applyFont="1" applyFill="1" applyAlignment="1" applyProtection="1">
      <alignment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0" xfId="0" applyFont="1" applyFill="1" applyBorder="1" applyAlignment="1">
      <alignment horizontal="center" wrapText="1"/>
    </xf>
    <xf numFmtId="0" fontId="12" fillId="2" borderId="0" xfId="3" applyFont="1" applyFill="1" applyBorder="1" applyAlignment="1">
      <alignment horizontal="center" vertical="center" wrapText="1"/>
    </xf>
    <xf numFmtId="0" fontId="13" fillId="5" borderId="13" xfId="3" applyFont="1" applyFill="1" applyBorder="1" applyAlignment="1">
      <alignment horizontal="left" vertical="center"/>
    </xf>
    <xf numFmtId="0" fontId="13" fillId="5" borderId="14" xfId="3" applyFont="1" applyFill="1" applyBorder="1" applyAlignment="1">
      <alignment horizontal="left" vertical="center"/>
    </xf>
    <xf numFmtId="0" fontId="13" fillId="5" borderId="2" xfId="3" applyFont="1" applyFill="1" applyBorder="1" applyAlignment="1">
      <alignment horizontal="left" vertical="center"/>
    </xf>
    <xf numFmtId="0" fontId="12" fillId="2" borderId="0" xfId="3" applyFont="1" applyFill="1" applyBorder="1" applyAlignment="1">
      <alignment horizontal="left" vertical="center"/>
    </xf>
    <xf numFmtId="0" fontId="2" fillId="2" borderId="1" xfId="3" applyFont="1" applyFill="1" applyBorder="1" applyAlignment="1">
      <alignment vertical="top" wrapText="1"/>
    </xf>
    <xf numFmtId="0" fontId="2" fillId="2" borderId="1" xfId="0" applyFont="1" applyFill="1" applyBorder="1" applyAlignment="1">
      <alignment vertical="top" wrapText="1"/>
    </xf>
    <xf numFmtId="0" fontId="16" fillId="2" borderId="0" xfId="0" applyFont="1" applyFill="1" applyBorder="1" applyAlignment="1">
      <alignment vertical="top" wrapText="1"/>
    </xf>
    <xf numFmtId="0" fontId="17" fillId="2" borderId="0" xfId="0" applyFont="1" applyFill="1" applyAlignment="1">
      <alignment vertical="top"/>
    </xf>
    <xf numFmtId="0" fontId="17" fillId="2" borderId="1" xfId="0" applyFont="1" applyFill="1" applyBorder="1" applyAlignment="1">
      <alignment horizontal="left" vertical="top" wrapText="1"/>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2" xfId="0" applyFont="1" applyFill="1" applyBorder="1" applyAlignment="1">
      <alignment horizontal="left"/>
    </xf>
    <xf numFmtId="0" fontId="2" fillId="2" borderId="2" xfId="0" applyFont="1" applyFill="1" applyBorder="1" applyAlignment="1">
      <alignment vertical="top"/>
    </xf>
    <xf numFmtId="0" fontId="6" fillId="2" borderId="1" xfId="0" applyFont="1" applyFill="1" applyBorder="1" applyAlignment="1">
      <alignment vertical="center"/>
    </xf>
    <xf numFmtId="0" fontId="7" fillId="2" borderId="2" xfId="0" applyFont="1" applyFill="1" applyBorder="1" applyAlignment="1">
      <alignment vertical="top"/>
    </xf>
    <xf numFmtId="0" fontId="6" fillId="2" borderId="0" xfId="0" applyFont="1" applyFill="1"/>
    <xf numFmtId="0" fontId="7" fillId="2" borderId="0" xfId="2" applyFont="1" applyFill="1" applyBorder="1"/>
    <xf numFmtId="0" fontId="2" fillId="2" borderId="0" xfId="0" applyFont="1" applyFill="1" applyBorder="1"/>
    <xf numFmtId="0" fontId="2" fillId="2" borderId="15" xfId="0" applyFont="1" applyFill="1" applyBorder="1" applyAlignment="1"/>
    <xf numFmtId="0" fontId="8" fillId="3" borderId="16" xfId="0" applyNumberFormat="1" applyFont="1" applyFill="1" applyBorder="1" applyAlignment="1">
      <alignment horizontal="center"/>
    </xf>
    <xf numFmtId="0" fontId="8" fillId="3" borderId="4" xfId="0" applyNumberFormat="1" applyFont="1" applyFill="1" applyBorder="1" applyAlignment="1">
      <alignment horizontal="center"/>
    </xf>
    <xf numFmtId="0" fontId="8" fillId="3" borderId="4" xfId="0" applyNumberFormat="1" applyFont="1" applyFill="1" applyBorder="1" applyAlignment="1">
      <alignment horizontal="center" wrapText="1"/>
    </xf>
    <xf numFmtId="0" fontId="8" fillId="3" borderId="12" xfId="0" applyNumberFormat="1" applyFont="1" applyFill="1" applyBorder="1" applyAlignment="1">
      <alignment horizontal="center"/>
    </xf>
    <xf numFmtId="0" fontId="2" fillId="2" borderId="15" xfId="0" applyFont="1" applyFill="1" applyBorder="1"/>
    <xf numFmtId="0" fontId="2" fillId="2" borderId="17" xfId="0" applyNumberFormat="1" applyFont="1" applyFill="1" applyBorder="1" applyAlignment="1">
      <alignment horizontal="center"/>
    </xf>
    <xf numFmtId="0" fontId="2" fillId="2" borderId="7" xfId="0" applyNumberFormat="1" applyFont="1" applyFill="1" applyBorder="1"/>
    <xf numFmtId="0" fontId="2" fillId="2" borderId="7" xfId="0" applyNumberFormat="1" applyFont="1" applyFill="1" applyBorder="1" applyAlignment="1">
      <alignment horizontal="center"/>
    </xf>
    <xf numFmtId="0" fontId="2" fillId="2" borderId="18" xfId="0" applyNumberFormat="1" applyFont="1" applyFill="1" applyBorder="1" applyAlignment="1">
      <alignment horizontal="center"/>
    </xf>
    <xf numFmtId="0" fontId="2" fillId="2" borderId="19" xfId="0" applyNumberFormat="1" applyFont="1" applyFill="1" applyBorder="1" applyAlignment="1">
      <alignment horizontal="center"/>
    </xf>
    <xf numFmtId="0" fontId="19" fillId="3" borderId="20" xfId="0" applyNumberFormat="1" applyFont="1" applyFill="1" applyBorder="1" applyAlignment="1">
      <alignment horizontal="center"/>
    </xf>
    <xf numFmtId="0" fontId="8" fillId="3" borderId="10" xfId="0" applyFont="1" applyFill="1" applyBorder="1"/>
    <xf numFmtId="0" fontId="19" fillId="3" borderId="10"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7" fillId="2" borderId="0" xfId="3" applyFont="1" applyFill="1" applyBorder="1" applyAlignment="1">
      <alignment horizontal="left" wrapText="1"/>
    </xf>
    <xf numFmtId="0" fontId="11" fillId="2" borderId="0"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3" fillId="5" borderId="21" xfId="3" applyFont="1" applyFill="1" applyBorder="1" applyAlignment="1">
      <alignment horizontal="left" vertical="center"/>
    </xf>
    <xf numFmtId="0" fontId="13" fillId="5" borderId="22" xfId="3" applyFont="1" applyFill="1" applyBorder="1" applyAlignment="1">
      <alignment horizontal="left" vertical="center"/>
    </xf>
    <xf numFmtId="0" fontId="13" fillId="5" borderId="23" xfId="3" applyFont="1" applyFill="1" applyBorder="1" applyAlignment="1">
      <alignment horizontal="left" vertical="center"/>
    </xf>
    <xf numFmtId="0" fontId="7" fillId="2" borderId="0" xfId="3" applyFont="1" applyFill="1" applyBorder="1" applyAlignment="1">
      <alignment wrapText="1"/>
    </xf>
    <xf numFmtId="0" fontId="22" fillId="2" borderId="1" xfId="3" applyFont="1" applyFill="1" applyBorder="1" applyAlignment="1">
      <alignment horizontal="center" vertical="top" wrapText="1"/>
    </xf>
    <xf numFmtId="0" fontId="13" fillId="2" borderId="25" xfId="3" applyFont="1" applyFill="1" applyBorder="1" applyAlignment="1">
      <alignment vertical="top" wrapText="1"/>
    </xf>
    <xf numFmtId="0" fontId="13" fillId="2" borderId="29" xfId="3" applyFont="1" applyFill="1" applyBorder="1" applyAlignment="1">
      <alignment vertical="top" wrapText="1"/>
    </xf>
    <xf numFmtId="0" fontId="22" fillId="2" borderId="29" xfId="3" applyFont="1" applyFill="1" applyBorder="1" applyAlignment="1">
      <alignment horizontal="center" vertical="top" wrapText="1"/>
    </xf>
    <xf numFmtId="0" fontId="22" fillId="2" borderId="31" xfId="3" applyFont="1" applyFill="1" applyBorder="1" applyAlignment="1">
      <alignment horizontal="center" vertical="top" wrapText="1"/>
    </xf>
    <xf numFmtId="0" fontId="2" fillId="2" borderId="32" xfId="3" applyFont="1" applyFill="1" applyBorder="1" applyAlignment="1">
      <alignment horizontal="center" vertical="top" wrapText="1"/>
    </xf>
    <xf numFmtId="0" fontId="2" fillId="2" borderId="33" xfId="3" applyFont="1" applyFill="1" applyBorder="1" applyAlignment="1">
      <alignment horizontal="center" vertical="top" wrapText="1"/>
    </xf>
    <xf numFmtId="0" fontId="2" fillId="2" borderId="34" xfId="3" applyFont="1" applyFill="1" applyBorder="1" applyAlignment="1">
      <alignment horizontal="center" vertical="top" wrapText="1"/>
    </xf>
    <xf numFmtId="0" fontId="8" fillId="6" borderId="24" xfId="3"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1" xfId="0" applyFont="1" applyFill="1" applyBorder="1" applyAlignment="1">
      <alignment horizontal="left"/>
    </xf>
    <xf numFmtId="165" fontId="7" fillId="0" borderId="2" xfId="0" applyNumberFormat="1" applyFont="1" applyBorder="1" applyAlignment="1">
      <alignment horizontal="left" indent="1"/>
    </xf>
    <xf numFmtId="0" fontId="15" fillId="0" borderId="0" xfId="1" applyFill="1"/>
    <xf numFmtId="0" fontId="2" fillId="2" borderId="1" xfId="0" applyFont="1" applyFill="1" applyBorder="1" applyAlignment="1">
      <alignment horizontal="left" vertical="top" wrapText="1"/>
    </xf>
    <xf numFmtId="0" fontId="15" fillId="2" borderId="0" xfId="1" applyFill="1" applyBorder="1" applyAlignment="1">
      <alignment horizontal="left" vertical="center"/>
    </xf>
    <xf numFmtId="1" fontId="2" fillId="2" borderId="35" xfId="0" applyNumberFormat="1" applyFont="1" applyFill="1" applyBorder="1" applyAlignment="1">
      <alignment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1" fontId="2" fillId="2" borderId="39" xfId="0" applyNumberFormat="1" applyFont="1" applyFill="1" applyBorder="1" applyAlignment="1">
      <alignment vertical="center"/>
    </xf>
    <xf numFmtId="1" fontId="2" fillId="2" borderId="41" xfId="0" applyNumberFormat="1" applyFont="1" applyFill="1" applyBorder="1" applyAlignment="1">
      <alignment vertical="center"/>
    </xf>
    <xf numFmtId="0" fontId="2" fillId="2" borderId="43" xfId="0" applyFont="1" applyFill="1" applyBorder="1" applyAlignment="1">
      <alignment horizontal="left" vertical="center"/>
    </xf>
    <xf numFmtId="0" fontId="2" fillId="2" borderId="40" xfId="0" applyFont="1" applyFill="1" applyBorder="1" applyAlignment="1">
      <alignment horizontal="left" vertical="center"/>
    </xf>
    <xf numFmtId="1" fontId="2" fillId="2" borderId="44" xfId="0" applyNumberFormat="1" applyFont="1" applyFill="1" applyBorder="1" applyAlignment="1">
      <alignment vertical="center"/>
    </xf>
    <xf numFmtId="1" fontId="2" fillId="2" borderId="45" xfId="0" applyNumberFormat="1" applyFont="1" applyFill="1" applyBorder="1" applyAlignment="1">
      <alignment vertical="center"/>
    </xf>
    <xf numFmtId="0" fontId="2" fillId="2" borderId="42" xfId="0" applyFont="1" applyFill="1" applyBorder="1" applyAlignment="1">
      <alignment horizontal="left" vertical="center"/>
    </xf>
    <xf numFmtId="0" fontId="2" fillId="2" borderId="46" xfId="0" applyFont="1" applyFill="1" applyBorder="1" applyAlignment="1">
      <alignment horizontal="left" vertical="center"/>
    </xf>
    <xf numFmtId="0" fontId="2" fillId="2" borderId="47" xfId="0" applyFont="1" applyFill="1" applyBorder="1" applyAlignment="1">
      <alignment horizontal="left" vertical="center"/>
    </xf>
    <xf numFmtId="0" fontId="2" fillId="2" borderId="48" xfId="0" applyFont="1" applyFill="1" applyBorder="1" applyAlignment="1">
      <alignment horizontal="left" vertical="center"/>
    </xf>
    <xf numFmtId="0" fontId="2" fillId="2" borderId="49" xfId="0" applyFont="1" applyFill="1" applyBorder="1" applyAlignment="1">
      <alignment horizontal="left" vertical="center"/>
    </xf>
    <xf numFmtId="0" fontId="2" fillId="2" borderId="50" xfId="0" applyFont="1" applyFill="1" applyBorder="1" applyAlignment="1">
      <alignment horizontal="left" vertical="center"/>
    </xf>
    <xf numFmtId="0" fontId="2" fillId="2" borderId="51" xfId="0" applyFont="1" applyFill="1" applyBorder="1" applyAlignment="1">
      <alignment horizontal="left" vertical="center"/>
    </xf>
    <xf numFmtId="0" fontId="2" fillId="2" borderId="52"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Font="1" applyFill="1" applyBorder="1" applyAlignment="1">
      <alignment horizontal="left" vertical="center"/>
    </xf>
    <xf numFmtId="0" fontId="2" fillId="2" borderId="56" xfId="0" applyNumberFormat="1" applyFont="1" applyFill="1" applyBorder="1" applyAlignment="1">
      <alignment horizontal="center"/>
    </xf>
    <xf numFmtId="0" fontId="2" fillId="2" borderId="55" xfId="0" applyFont="1" applyFill="1" applyBorder="1" applyAlignment="1">
      <alignment horizontal="center"/>
    </xf>
    <xf numFmtId="1" fontId="2" fillId="2" borderId="57" xfId="0" applyNumberFormat="1" applyFont="1" applyFill="1" applyBorder="1" applyAlignment="1">
      <alignment vertical="center"/>
    </xf>
    <xf numFmtId="0" fontId="2" fillId="2" borderId="58" xfId="0" applyFont="1" applyFill="1" applyBorder="1" applyAlignment="1">
      <alignment horizontal="left" vertical="center"/>
    </xf>
    <xf numFmtId="0" fontId="2" fillId="2" borderId="40" xfId="0" applyFont="1" applyFill="1" applyBorder="1" applyAlignment="1">
      <alignment horizontal="left"/>
    </xf>
    <xf numFmtId="1" fontId="2" fillId="2" borderId="60" xfId="0" applyNumberFormat="1" applyFont="1" applyFill="1" applyBorder="1"/>
    <xf numFmtId="1" fontId="2" fillId="2" borderId="59" xfId="0" applyNumberFormat="1" applyFont="1" applyFill="1" applyBorder="1"/>
    <xf numFmtId="1" fontId="2" fillId="2" borderId="61" xfId="0" applyNumberFormat="1" applyFont="1" applyFill="1" applyBorder="1" applyAlignment="1">
      <alignment vertical="center"/>
    </xf>
    <xf numFmtId="1" fontId="2" fillId="2" borderId="60" xfId="0" applyNumberFormat="1" applyFont="1" applyFill="1" applyBorder="1" applyAlignment="1">
      <alignment vertical="center"/>
    </xf>
    <xf numFmtId="0" fontId="15" fillId="2" borderId="40" xfId="1" applyFill="1" applyBorder="1" applyAlignment="1">
      <alignment horizontal="left" vertical="center"/>
    </xf>
    <xf numFmtId="0" fontId="2" fillId="2" borderId="63" xfId="0" applyFont="1" applyFill="1" applyBorder="1" applyAlignment="1">
      <alignment horizontal="left"/>
    </xf>
    <xf numFmtId="0" fontId="2" fillId="2" borderId="64" xfId="0" applyFont="1" applyFill="1" applyBorder="1" applyAlignment="1">
      <alignment horizontal="left"/>
    </xf>
    <xf numFmtId="0" fontId="2" fillId="2" borderId="58" xfId="0" applyFont="1" applyFill="1" applyBorder="1" applyAlignment="1">
      <alignment horizontal="left"/>
    </xf>
    <xf numFmtId="0" fontId="2" fillId="2" borderId="64" xfId="0" applyFont="1" applyFill="1" applyBorder="1" applyAlignment="1">
      <alignment horizontal="left" vertical="center"/>
    </xf>
    <xf numFmtId="0" fontId="2" fillId="2" borderId="62" xfId="0" applyFont="1" applyFill="1" applyBorder="1" applyAlignment="1">
      <alignment horizontal="left" vertical="center"/>
    </xf>
    <xf numFmtId="0" fontId="2" fillId="2" borderId="59" xfId="0" applyFont="1" applyFill="1" applyBorder="1"/>
    <xf numFmtId="0" fontId="2" fillId="2" borderId="65" xfId="0" applyFont="1" applyFill="1" applyBorder="1"/>
    <xf numFmtId="0" fontId="2" fillId="2" borderId="66" xfId="0" applyFont="1" applyFill="1" applyBorder="1"/>
    <xf numFmtId="0" fontId="8" fillId="3" borderId="67" xfId="0" applyNumberFormat="1" applyFont="1" applyFill="1" applyBorder="1" applyAlignment="1">
      <alignment horizontal="center" wrapText="1"/>
    </xf>
    <xf numFmtId="0" fontId="19" fillId="3" borderId="68" xfId="0" applyFont="1" applyFill="1" applyBorder="1" applyAlignment="1">
      <alignment horizontal="center"/>
    </xf>
    <xf numFmtId="0" fontId="15" fillId="0" borderId="69" xfId="1" applyFill="1" applyBorder="1"/>
    <xf numFmtId="0" fontId="15" fillId="0" borderId="38" xfId="1" applyFill="1" applyBorder="1"/>
    <xf numFmtId="0" fontId="15" fillId="0" borderId="42" xfId="1" applyFill="1" applyBorder="1"/>
    <xf numFmtId="0" fontId="15" fillId="0" borderId="54" xfId="1" applyFill="1" applyBorder="1"/>
    <xf numFmtId="0" fontId="25" fillId="0" borderId="0" xfId="0" applyFont="1"/>
    <xf numFmtId="0" fontId="2" fillId="2" borderId="1" xfId="3" applyFont="1" applyFill="1" applyBorder="1" applyAlignment="1">
      <alignment vertical="top" wrapText="1"/>
    </xf>
    <xf numFmtId="0" fontId="2" fillId="2" borderId="1" xfId="3" applyFont="1" applyFill="1" applyBorder="1" applyAlignment="1">
      <alignment vertical="top" wrapText="1"/>
    </xf>
    <xf numFmtId="0" fontId="2" fillId="2" borderId="1" xfId="3" applyFont="1" applyFill="1" applyBorder="1" applyAlignment="1">
      <alignment vertical="top" wrapText="1"/>
    </xf>
    <xf numFmtId="0" fontId="13" fillId="5" borderId="13" xfId="3" applyFont="1" applyFill="1" applyBorder="1" applyAlignment="1">
      <alignment horizontal="left" vertical="center"/>
    </xf>
    <xf numFmtId="0" fontId="13" fillId="5" borderId="14" xfId="3" applyFont="1" applyFill="1" applyBorder="1" applyAlignment="1">
      <alignment horizontal="left" vertical="center"/>
    </xf>
    <xf numFmtId="0" fontId="13" fillId="5" borderId="2" xfId="3" applyFont="1" applyFill="1" applyBorder="1" applyAlignment="1">
      <alignment horizontal="left" vertical="center"/>
    </xf>
    <xf numFmtId="0" fontId="2" fillId="2" borderId="1" xfId="3" applyFont="1" applyFill="1" applyBorder="1" applyAlignment="1">
      <alignment vertical="top" wrapText="1"/>
    </xf>
    <xf numFmtId="0" fontId="2" fillId="2" borderId="1" xfId="0" applyFont="1" applyFill="1" applyBorder="1" applyAlignment="1">
      <alignment vertical="top" wrapText="1"/>
    </xf>
    <xf numFmtId="0" fontId="13" fillId="5" borderId="21" xfId="3" applyFont="1" applyFill="1" applyBorder="1" applyAlignment="1">
      <alignment horizontal="left" vertical="center"/>
    </xf>
    <xf numFmtId="0" fontId="2" fillId="2" borderId="1" xfId="3" applyFont="1" applyFill="1" applyBorder="1" applyAlignment="1">
      <alignment vertical="top" wrapText="1"/>
    </xf>
    <xf numFmtId="0" fontId="13" fillId="5" borderId="13" xfId="3" applyFont="1" applyFill="1" applyBorder="1" applyAlignment="1">
      <alignment horizontal="left" vertical="center"/>
    </xf>
    <xf numFmtId="0" fontId="13" fillId="5" borderId="14" xfId="3" applyFont="1" applyFill="1" applyBorder="1" applyAlignment="1">
      <alignment horizontal="left" vertical="center"/>
    </xf>
    <xf numFmtId="0" fontId="13" fillId="5" borderId="2" xfId="3" applyFont="1" applyFill="1" applyBorder="1" applyAlignment="1">
      <alignment horizontal="left" vertical="center"/>
    </xf>
    <xf numFmtId="0" fontId="2" fillId="2" borderId="1" xfId="3" applyFont="1" applyFill="1" applyBorder="1" applyAlignment="1">
      <alignment vertical="top" wrapText="1"/>
    </xf>
    <xf numFmtId="0" fontId="2" fillId="2" borderId="1" xfId="0" applyFont="1" applyFill="1" applyBorder="1" applyAlignment="1">
      <alignment vertical="top" wrapText="1"/>
    </xf>
    <xf numFmtId="0" fontId="13" fillId="5" borderId="21" xfId="3" applyFont="1" applyFill="1" applyBorder="1" applyAlignment="1">
      <alignment horizontal="left" vertical="center"/>
    </xf>
    <xf numFmtId="0" fontId="13" fillId="5" borderId="13" xfId="3" applyFont="1" applyFill="1" applyBorder="1" applyAlignment="1">
      <alignment horizontal="left" vertical="center"/>
    </xf>
    <xf numFmtId="0" fontId="13" fillId="5" borderId="14" xfId="3" applyFont="1" applyFill="1" applyBorder="1" applyAlignment="1">
      <alignment horizontal="left" vertical="center"/>
    </xf>
    <xf numFmtId="0" fontId="13" fillId="5" borderId="2" xfId="3" applyFont="1" applyFill="1" applyBorder="1" applyAlignment="1">
      <alignment horizontal="left" vertical="center"/>
    </xf>
    <xf numFmtId="0" fontId="2" fillId="2" borderId="1" xfId="3" applyFont="1" applyFill="1" applyBorder="1" applyAlignment="1">
      <alignment vertical="top" wrapText="1"/>
    </xf>
    <xf numFmtId="0" fontId="2" fillId="2" borderId="1" xfId="0" applyFont="1" applyFill="1" applyBorder="1" applyAlignment="1">
      <alignment vertical="top" wrapText="1"/>
    </xf>
    <xf numFmtId="0" fontId="13" fillId="5" borderId="21" xfId="3" applyFont="1" applyFill="1" applyBorder="1" applyAlignment="1">
      <alignment horizontal="left" vertical="center"/>
    </xf>
    <xf numFmtId="0" fontId="2" fillId="2" borderId="0" xfId="0" applyFont="1" applyFill="1"/>
    <xf numFmtId="0" fontId="16" fillId="2" borderId="0" xfId="0" applyFont="1" applyFill="1"/>
    <xf numFmtId="0" fontId="13" fillId="5" borderId="13" xfId="3" applyFont="1" applyFill="1" applyBorder="1" applyAlignment="1">
      <alignment horizontal="left" vertical="center"/>
    </xf>
    <xf numFmtId="0" fontId="13" fillId="5" borderId="14" xfId="3" applyFont="1" applyFill="1" applyBorder="1" applyAlignment="1">
      <alignment horizontal="left" vertical="center"/>
    </xf>
    <xf numFmtId="0" fontId="13" fillId="5" borderId="2" xfId="3" applyFont="1" applyFill="1" applyBorder="1" applyAlignment="1">
      <alignment horizontal="left" vertical="center"/>
    </xf>
    <xf numFmtId="0" fontId="2" fillId="2" borderId="1" xfId="3" applyFont="1" applyFill="1" applyBorder="1" applyAlignment="1">
      <alignment vertical="top" wrapText="1"/>
    </xf>
    <xf numFmtId="0" fontId="2" fillId="2" borderId="1" xfId="0" applyFont="1" applyFill="1" applyBorder="1" applyAlignment="1">
      <alignment vertical="top" wrapText="1"/>
    </xf>
    <xf numFmtId="0" fontId="13" fillId="5" borderId="21" xfId="3" applyFont="1" applyFill="1" applyBorder="1" applyAlignment="1">
      <alignment horizontal="left" vertical="center"/>
    </xf>
    <xf numFmtId="0" fontId="23" fillId="5" borderId="14" xfId="3" applyFont="1" applyFill="1" applyBorder="1" applyAlignment="1">
      <alignment horizontal="left" vertical="center"/>
    </xf>
    <xf numFmtId="0" fontId="2" fillId="7" borderId="70" xfId="0" applyFont="1" applyFill="1" applyBorder="1" applyAlignment="1">
      <alignment vertical="top" wrapText="1"/>
    </xf>
    <xf numFmtId="0" fontId="2" fillId="7" borderId="71" xfId="0" applyFont="1" applyFill="1" applyBorder="1" applyAlignment="1">
      <alignment vertical="top" wrapText="1"/>
    </xf>
    <xf numFmtId="0" fontId="15" fillId="0" borderId="72" xfId="1" applyBorder="1"/>
    <xf numFmtId="0" fontId="15" fillId="0" borderId="0" xfId="1" applyBorder="1"/>
    <xf numFmtId="0" fontId="15" fillId="0" borderId="73" xfId="1" applyBorder="1"/>
    <xf numFmtId="0" fontId="7" fillId="0" borderId="1" xfId="0" applyFont="1" applyBorder="1" applyAlignment="1">
      <alignment horizontal="left"/>
    </xf>
    <xf numFmtId="0" fontId="6" fillId="2" borderId="1" xfId="0" applyFont="1" applyFill="1" applyBorder="1" applyAlignment="1">
      <alignment horizontal="left" vertical="center"/>
    </xf>
    <xf numFmtId="0" fontId="7" fillId="0" borderId="1" xfId="0" applyFont="1" applyBorder="1" applyAlignment="1">
      <alignment horizontal="lef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2" xfId="0" applyFont="1" applyBorder="1" applyAlignment="1">
      <alignment horizontal="center" vertical="center"/>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2" xfId="0" applyFont="1" applyBorder="1" applyAlignment="1">
      <alignment horizontal="left" vertical="center"/>
    </xf>
    <xf numFmtId="1" fontId="6" fillId="2" borderId="1" xfId="0" applyNumberFormat="1" applyFont="1" applyFill="1" applyBorder="1" applyAlignment="1">
      <alignment vertical="center" wrapText="1"/>
    </xf>
    <xf numFmtId="0" fontId="7" fillId="2" borderId="1" xfId="0" applyFont="1" applyFill="1" applyBorder="1" applyAlignment="1">
      <alignment vertical="top" wrapText="1"/>
    </xf>
    <xf numFmtId="1" fontId="6" fillId="2" borderId="13" xfId="0" applyNumberFormat="1" applyFont="1" applyFill="1" applyBorder="1" applyAlignment="1"/>
    <xf numFmtId="0" fontId="7" fillId="2" borderId="1" xfId="0" applyFont="1" applyFill="1" applyBorder="1" applyAlignment="1">
      <alignment horizontal="left"/>
    </xf>
    <xf numFmtId="0" fontId="2" fillId="2" borderId="26" xfId="3" applyFont="1" applyFill="1" applyBorder="1" applyAlignment="1">
      <alignment horizontal="left" vertical="top" wrapText="1"/>
    </xf>
    <xf numFmtId="0" fontId="2" fillId="2" borderId="27" xfId="3" applyFont="1" applyFill="1" applyBorder="1" applyAlignment="1">
      <alignment horizontal="left" vertical="top" wrapText="1"/>
    </xf>
    <xf numFmtId="0" fontId="2" fillId="2" borderId="28" xfId="3" applyFont="1" applyFill="1" applyBorder="1" applyAlignment="1">
      <alignment horizontal="left" vertical="top" wrapText="1"/>
    </xf>
    <xf numFmtId="0" fontId="2" fillId="2" borderId="13" xfId="3" applyFont="1" applyFill="1" applyBorder="1" applyAlignment="1">
      <alignment horizontal="left" vertical="top" wrapText="1"/>
    </xf>
    <xf numFmtId="0" fontId="2" fillId="2" borderId="14" xfId="3" applyFont="1" applyFill="1" applyBorder="1" applyAlignment="1">
      <alignment horizontal="left" vertical="top" wrapText="1"/>
    </xf>
    <xf numFmtId="0" fontId="2" fillId="2" borderId="30" xfId="3" applyFont="1" applyFill="1" applyBorder="1" applyAlignment="1">
      <alignment horizontal="left" vertical="top" wrapText="1"/>
    </xf>
    <xf numFmtId="0" fontId="6" fillId="2" borderId="1" xfId="0" applyFont="1" applyFill="1" applyBorder="1" applyAlignment="1">
      <alignment horizontal="left"/>
    </xf>
    <xf numFmtId="0" fontId="7" fillId="2" borderId="1" xfId="2" applyFont="1" applyFill="1" applyBorder="1" applyAlignment="1">
      <alignment vertical="top"/>
    </xf>
    <xf numFmtId="0" fontId="5" fillId="2" borderId="0" xfId="2" applyFont="1" applyFill="1" applyBorder="1" applyAlignment="1">
      <alignment horizont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525780</xdr:colOff>
      <xdr:row>1</xdr:row>
      <xdr:rowOff>99060</xdr:rowOff>
    </xdr:from>
    <xdr:to>
      <xdr:col>3</xdr:col>
      <xdr:colOff>464820</xdr:colOff>
      <xdr:row>1</xdr:row>
      <xdr:rowOff>800100</xdr:rowOff>
    </xdr:to>
    <xdr:pic>
      <xdr:nvPicPr>
        <xdr:cNvPr id="1053" name="Picture 1">
          <a:extLst>
            <a:ext uri="{FF2B5EF4-FFF2-40B4-BE49-F238E27FC236}">
              <a16:creationId xmlns:a16="http://schemas.microsoft.com/office/drawing/2014/main" id="{00000000-0008-0000-0000-00001D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8180" y="266700"/>
          <a:ext cx="192024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workbookViewId="0"/>
  </sheetViews>
  <sheetFormatPr defaultColWidth="9" defaultRowHeight="13.2"/>
  <cols>
    <col min="1" max="1" width="2.109375" style="1" customWidth="1"/>
    <col min="2" max="2" width="19.6640625" style="2" customWidth="1"/>
    <col min="3" max="3" width="9.109375" style="1" customWidth="1"/>
    <col min="4" max="4" width="14.33203125" style="1" customWidth="1"/>
    <col min="5" max="5" width="34" style="1" customWidth="1"/>
    <col min="6" max="6" width="31.109375" style="1" customWidth="1"/>
    <col min="7" max="7" width="31" style="1" customWidth="1"/>
    <col min="8" max="16384" width="9" style="1"/>
  </cols>
  <sheetData>
    <row r="2" spans="1:7" s="4" customFormat="1" ht="75.75" customHeight="1">
      <c r="A2" s="3"/>
      <c r="B2" s="206"/>
      <c r="C2" s="207"/>
      <c r="D2" s="208"/>
      <c r="E2" s="209" t="s">
        <v>0</v>
      </c>
      <c r="F2" s="210"/>
      <c r="G2" s="211"/>
    </row>
    <row r="3" spans="1:7">
      <c r="B3" s="5"/>
      <c r="C3" s="6"/>
      <c r="F3" s="7"/>
    </row>
    <row r="4" spans="1:7" ht="14.25" customHeight="1">
      <c r="B4" s="118" t="s">
        <v>1</v>
      </c>
      <c r="C4" s="203" t="s">
        <v>108</v>
      </c>
      <c r="D4" s="203"/>
      <c r="E4" s="203"/>
      <c r="F4" s="118" t="s">
        <v>2</v>
      </c>
      <c r="G4" s="8"/>
    </row>
    <row r="5" spans="1:7" ht="14.25" customHeight="1">
      <c r="B5" s="118" t="s">
        <v>3</v>
      </c>
      <c r="C5" s="203" t="s">
        <v>109</v>
      </c>
      <c r="D5" s="203"/>
      <c r="E5" s="203"/>
      <c r="F5" s="118" t="s">
        <v>4</v>
      </c>
      <c r="G5" s="8"/>
    </row>
    <row r="6" spans="1:7" ht="15.75" customHeight="1">
      <c r="B6" s="204" t="s">
        <v>5</v>
      </c>
      <c r="C6" s="205" t="str">
        <f>C5&amp;"_"&amp;"Test Report"&amp;"_"&amp;"v1.0"</f>
        <v>SU21SE45_Test Report_v1.0</v>
      </c>
      <c r="D6" s="205"/>
      <c r="E6" s="205"/>
      <c r="F6" s="118" t="s">
        <v>6</v>
      </c>
      <c r="G6" s="9"/>
    </row>
    <row r="7" spans="1:7" ht="13.5" customHeight="1">
      <c r="B7" s="204"/>
      <c r="C7" s="205"/>
      <c r="D7" s="205"/>
      <c r="E7" s="205"/>
      <c r="F7" s="118" t="s">
        <v>7</v>
      </c>
      <c r="G7" s="119">
        <v>1</v>
      </c>
    </row>
    <row r="8" spans="1:7">
      <c r="B8" s="10"/>
      <c r="C8" s="11"/>
      <c r="D8" s="12"/>
      <c r="E8" s="12"/>
      <c r="F8" s="13"/>
      <c r="G8" s="14"/>
    </row>
    <row r="9" spans="1:7">
      <c r="B9" s="1"/>
      <c r="C9" s="15"/>
      <c r="D9" s="15"/>
      <c r="E9" s="15"/>
    </row>
    <row r="10" spans="1:7">
      <c r="B10" s="16" t="s">
        <v>8</v>
      </c>
    </row>
    <row r="11" spans="1:7" s="17" customFormat="1">
      <c r="B11" s="18" t="s">
        <v>9</v>
      </c>
      <c r="C11" s="19" t="s">
        <v>7</v>
      </c>
      <c r="D11" s="19" t="s">
        <v>10</v>
      </c>
      <c r="E11" s="19" t="s">
        <v>11</v>
      </c>
      <c r="F11" s="19" t="s">
        <v>12</v>
      </c>
      <c r="G11" s="20" t="s">
        <v>13</v>
      </c>
    </row>
    <row r="12" spans="1:7" s="21" customFormat="1">
      <c r="B12" s="22"/>
      <c r="C12" s="23" t="s">
        <v>46</v>
      </c>
      <c r="D12" s="24" t="s">
        <v>47</v>
      </c>
      <c r="E12" s="24" t="s">
        <v>48</v>
      </c>
      <c r="F12" s="25"/>
      <c r="G12" s="26"/>
    </row>
    <row r="13" spans="1:7" s="21" customFormat="1" ht="21.75" customHeight="1">
      <c r="B13" s="27"/>
      <c r="C13" s="23"/>
      <c r="D13" s="24"/>
      <c r="E13" s="24"/>
      <c r="F13" s="24"/>
      <c r="G13" s="28"/>
    </row>
    <row r="14" spans="1:7" s="21" customFormat="1" ht="19.5" customHeight="1">
      <c r="B14" s="27"/>
      <c r="C14" s="23"/>
      <c r="D14" s="24"/>
      <c r="E14" s="24"/>
      <c r="F14" s="24"/>
      <c r="G14" s="28"/>
    </row>
    <row r="15" spans="1:7" s="21" customFormat="1" ht="21.75" customHeight="1">
      <c r="B15" s="27"/>
      <c r="C15" s="23"/>
      <c r="D15" s="24"/>
      <c r="E15" s="24"/>
      <c r="F15" s="24"/>
      <c r="G15" s="28"/>
    </row>
    <row r="16" spans="1:7" s="21" customFormat="1" ht="19.5" customHeight="1">
      <c r="B16" s="27"/>
      <c r="C16" s="23"/>
      <c r="D16" s="24"/>
      <c r="E16" s="24"/>
      <c r="F16" s="24"/>
      <c r="G16" s="28"/>
    </row>
    <row r="17" spans="2:7" s="21" customFormat="1" ht="21.75" customHeight="1">
      <c r="B17" s="27"/>
      <c r="C17" s="23"/>
      <c r="D17" s="24"/>
      <c r="E17" s="24"/>
      <c r="F17" s="24"/>
      <c r="G17" s="28"/>
    </row>
    <row r="18" spans="2:7" s="21" customFormat="1" ht="19.5" customHeight="1">
      <c r="B18" s="29"/>
      <c r="C18" s="30"/>
      <c r="D18" s="31"/>
      <c r="E18" s="31"/>
      <c r="F18" s="31"/>
      <c r="G18" s="32"/>
    </row>
  </sheetData>
  <mergeCells count="6">
    <mergeCell ref="C4:E4"/>
    <mergeCell ref="C5:E5"/>
    <mergeCell ref="B6:B7"/>
    <mergeCell ref="C6:E7"/>
    <mergeCell ref="B2:D2"/>
    <mergeCell ref="E2:G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7"/>
  <sheetViews>
    <sheetView workbookViewId="0"/>
  </sheetViews>
  <sheetFormatPr defaultColWidth="9" defaultRowHeight="13.2"/>
  <cols>
    <col min="1" max="1" width="1.109375" style="7" customWidth="1"/>
    <col min="2" max="2" width="11.6640625" style="33" customWidth="1"/>
    <col min="3" max="3" width="26.33203125" style="34" customWidth="1"/>
    <col min="4" max="4" width="17.109375" style="34" customWidth="1"/>
    <col min="5" max="5" width="28.109375" style="34" customWidth="1"/>
    <col min="6" max="6" width="30.6640625" style="34" customWidth="1"/>
    <col min="7" max="16384" width="9" style="7"/>
  </cols>
  <sheetData>
    <row r="1" spans="2:6" ht="24.6">
      <c r="B1" s="35"/>
      <c r="D1" s="36" t="s">
        <v>14</v>
      </c>
      <c r="E1" s="37"/>
    </row>
    <row r="2" spans="2:6" ht="13.5" customHeight="1">
      <c r="B2" s="35"/>
      <c r="D2" s="38"/>
      <c r="E2" s="38"/>
    </row>
    <row r="3" spans="2:6">
      <c r="B3" s="214" t="s">
        <v>1</v>
      </c>
      <c r="C3" s="214"/>
      <c r="D3" s="215" t="str">
        <f>Cover!C4</f>
        <v>Customer feedback through facial expression analysis</v>
      </c>
      <c r="E3" s="215"/>
      <c r="F3" s="215"/>
    </row>
    <row r="4" spans="2:6">
      <c r="B4" s="214" t="s">
        <v>3</v>
      </c>
      <c r="C4" s="214"/>
      <c r="D4" s="215" t="str">
        <f>Cover!C5</f>
        <v>SU21SE45</v>
      </c>
      <c r="E4" s="215"/>
      <c r="F4" s="215"/>
    </row>
    <row r="5" spans="2:6" s="39" customFormat="1" ht="84.75" customHeight="1">
      <c r="B5" s="212" t="s">
        <v>15</v>
      </c>
      <c r="C5" s="212"/>
      <c r="D5" s="213" t="s">
        <v>577</v>
      </c>
      <c r="E5" s="213"/>
      <c r="F5" s="213"/>
    </row>
    <row r="6" spans="2:6">
      <c r="B6" s="40"/>
      <c r="C6" s="41"/>
      <c r="D6" s="41"/>
      <c r="E6" s="41"/>
      <c r="F6" s="41"/>
    </row>
    <row r="7" spans="2:6" s="42" customFormat="1">
      <c r="B7" s="43"/>
      <c r="C7" s="44"/>
      <c r="D7" s="44"/>
      <c r="E7" s="44"/>
      <c r="F7" s="44"/>
    </row>
    <row r="8" spans="2:6" s="45" customFormat="1" ht="21" customHeight="1">
      <c r="B8" s="46" t="s">
        <v>16</v>
      </c>
      <c r="C8" s="47" t="s">
        <v>17</v>
      </c>
      <c r="D8" s="47" t="s">
        <v>18</v>
      </c>
      <c r="E8" s="48" t="s">
        <v>19</v>
      </c>
      <c r="F8" s="49" t="s">
        <v>20</v>
      </c>
    </row>
    <row r="9" spans="2:6" ht="13.8">
      <c r="B9" s="50">
        <v>1</v>
      </c>
      <c r="C9" s="166" t="s">
        <v>49</v>
      </c>
      <c r="D9" s="162" t="s">
        <v>51</v>
      </c>
      <c r="E9" s="51"/>
      <c r="F9" s="52"/>
    </row>
    <row r="10" spans="2:6" ht="13.8">
      <c r="B10" s="50">
        <v>2</v>
      </c>
      <c r="C10" s="166" t="s">
        <v>50</v>
      </c>
      <c r="D10" s="120" t="s">
        <v>51</v>
      </c>
      <c r="E10" s="51"/>
      <c r="F10" s="52"/>
    </row>
    <row r="11" spans="2:6" ht="13.8">
      <c r="B11" s="50">
        <v>3</v>
      </c>
      <c r="C11" s="166" t="s">
        <v>70</v>
      </c>
      <c r="D11" s="164" t="s">
        <v>51</v>
      </c>
      <c r="E11" s="51"/>
      <c r="F11" s="52"/>
    </row>
    <row r="12" spans="2:6" ht="13.8">
      <c r="B12" s="50">
        <v>4</v>
      </c>
      <c r="C12" s="166" t="s">
        <v>69</v>
      </c>
      <c r="D12" s="163" t="s">
        <v>51</v>
      </c>
      <c r="E12" s="51"/>
      <c r="F12" s="52"/>
    </row>
    <row r="13" spans="2:6" ht="13.8">
      <c r="B13" s="50">
        <v>5</v>
      </c>
      <c r="C13" s="166" t="s">
        <v>68</v>
      </c>
      <c r="D13" s="163" t="s">
        <v>51</v>
      </c>
      <c r="E13" s="51"/>
      <c r="F13" s="52"/>
    </row>
    <row r="14" spans="2:6" ht="13.8">
      <c r="B14" s="50">
        <v>6</v>
      </c>
      <c r="C14" s="166" t="s">
        <v>67</v>
      </c>
      <c r="D14" s="165" t="s">
        <v>51</v>
      </c>
      <c r="E14" s="53"/>
      <c r="F14" s="52"/>
    </row>
    <row r="15" spans="2:6" ht="13.8">
      <c r="B15" s="50">
        <v>7</v>
      </c>
      <c r="C15" s="166" t="s">
        <v>66</v>
      </c>
      <c r="D15" s="162" t="s">
        <v>51</v>
      </c>
      <c r="E15" s="53"/>
      <c r="F15" s="52"/>
    </row>
    <row r="16" spans="2:6" ht="13.8">
      <c r="B16" s="50">
        <v>8</v>
      </c>
      <c r="C16" s="166" t="s">
        <v>72</v>
      </c>
      <c r="D16" s="120" t="s">
        <v>51</v>
      </c>
      <c r="E16" s="53"/>
      <c r="F16" s="52"/>
    </row>
    <row r="17" spans="2:12" ht="13.8">
      <c r="B17" s="50">
        <v>9</v>
      </c>
      <c r="C17" s="166" t="s">
        <v>73</v>
      </c>
      <c r="D17" s="164" t="s">
        <v>51</v>
      </c>
      <c r="E17" s="53"/>
      <c r="F17" s="52"/>
    </row>
    <row r="18" spans="2:12" ht="13.8">
      <c r="B18" s="50">
        <v>10</v>
      </c>
      <c r="C18" s="166" t="s">
        <v>74</v>
      </c>
      <c r="D18" s="163" t="s">
        <v>51</v>
      </c>
      <c r="E18" s="53"/>
      <c r="F18" s="52"/>
    </row>
    <row r="19" spans="2:12" ht="13.8">
      <c r="B19" s="50">
        <v>11</v>
      </c>
      <c r="C19" s="166" t="s">
        <v>75</v>
      </c>
      <c r="D19" s="163" t="s">
        <v>51</v>
      </c>
      <c r="E19" s="124"/>
      <c r="F19" s="52"/>
    </row>
    <row r="20" spans="2:12" ht="13.8">
      <c r="B20" s="50">
        <v>12</v>
      </c>
      <c r="C20" s="166" t="s">
        <v>76</v>
      </c>
      <c r="D20" s="165" t="s">
        <v>51</v>
      </c>
      <c r="E20" s="141"/>
      <c r="F20" s="52"/>
    </row>
    <row r="21" spans="2:12" ht="13.8">
      <c r="B21" s="123">
        <v>13</v>
      </c>
      <c r="C21" s="166" t="s">
        <v>77</v>
      </c>
      <c r="D21" s="162" t="s">
        <v>51</v>
      </c>
      <c r="E21" s="124"/>
      <c r="F21" s="125"/>
    </row>
    <row r="22" spans="2:12" ht="13.8">
      <c r="B22" s="126">
        <v>14</v>
      </c>
      <c r="C22" s="166" t="s">
        <v>78</v>
      </c>
      <c r="D22" s="120" t="s">
        <v>51</v>
      </c>
      <c r="E22" s="129"/>
      <c r="F22" s="136"/>
      <c r="L22" s="81"/>
    </row>
    <row r="23" spans="2:12" ht="13.8">
      <c r="B23" s="126">
        <v>15</v>
      </c>
      <c r="C23" s="166" t="s">
        <v>79</v>
      </c>
      <c r="D23" s="164" t="s">
        <v>51</v>
      </c>
      <c r="E23" s="128"/>
      <c r="F23" s="136"/>
      <c r="J23" s="33"/>
      <c r="L23" s="122"/>
    </row>
    <row r="24" spans="2:12" ht="13.8">
      <c r="B24" s="127">
        <v>16</v>
      </c>
      <c r="C24" s="166" t="s">
        <v>80</v>
      </c>
      <c r="D24" s="163" t="s">
        <v>51</v>
      </c>
      <c r="E24" s="129"/>
      <c r="F24" s="136"/>
      <c r="J24" s="33"/>
      <c r="L24" s="122"/>
    </row>
    <row r="25" spans="2:12" ht="13.8">
      <c r="B25" s="126">
        <v>17</v>
      </c>
      <c r="C25" s="166" t="s">
        <v>81</v>
      </c>
      <c r="D25" s="163" t="s">
        <v>51</v>
      </c>
      <c r="E25" s="134"/>
      <c r="F25" s="135"/>
      <c r="J25" s="33"/>
      <c r="L25" s="122"/>
    </row>
    <row r="26" spans="2:12" ht="13.8">
      <c r="B26" s="127">
        <v>18</v>
      </c>
      <c r="C26" s="166" t="s">
        <v>82</v>
      </c>
      <c r="D26" s="165" t="s">
        <v>51</v>
      </c>
      <c r="E26" s="129"/>
      <c r="F26" s="137"/>
      <c r="J26" s="33"/>
      <c r="L26" s="122"/>
    </row>
    <row r="27" spans="2:12" ht="13.8">
      <c r="B27" s="127">
        <v>19</v>
      </c>
      <c r="C27" s="166" t="s">
        <v>83</v>
      </c>
      <c r="D27" s="162" t="s">
        <v>51</v>
      </c>
      <c r="E27" s="134"/>
      <c r="F27" s="137"/>
      <c r="J27" s="33"/>
      <c r="L27" s="122"/>
    </row>
    <row r="28" spans="2:12" ht="13.8">
      <c r="B28" s="130">
        <v>20</v>
      </c>
      <c r="C28" s="166" t="s">
        <v>84</v>
      </c>
      <c r="D28" s="120" t="s">
        <v>51</v>
      </c>
      <c r="E28" s="129"/>
      <c r="F28" s="136"/>
      <c r="J28" s="33"/>
      <c r="L28" s="122"/>
    </row>
    <row r="29" spans="2:12" ht="13.8">
      <c r="B29" s="131">
        <v>21</v>
      </c>
      <c r="C29" s="166" t="s">
        <v>85</v>
      </c>
      <c r="D29" s="164" t="s">
        <v>51</v>
      </c>
      <c r="E29" s="134"/>
      <c r="F29" s="137"/>
      <c r="J29" s="33"/>
      <c r="L29" s="122"/>
    </row>
    <row r="30" spans="2:12" ht="13.8">
      <c r="B30" s="127">
        <v>22</v>
      </c>
      <c r="C30" s="166" t="s">
        <v>86</v>
      </c>
      <c r="D30" s="163" t="s">
        <v>51</v>
      </c>
      <c r="E30" s="129"/>
      <c r="F30" s="137"/>
    </row>
    <row r="31" spans="2:12" ht="13.8">
      <c r="B31" s="127">
        <v>23</v>
      </c>
      <c r="C31" s="166" t="s">
        <v>87</v>
      </c>
      <c r="D31" s="163" t="s">
        <v>51</v>
      </c>
      <c r="E31" s="129"/>
      <c r="F31" s="137"/>
    </row>
    <row r="32" spans="2:12" ht="13.8">
      <c r="B32" s="127">
        <v>24</v>
      </c>
      <c r="C32" s="166" t="s">
        <v>88</v>
      </c>
      <c r="D32" s="165" t="s">
        <v>51</v>
      </c>
      <c r="E32" s="133"/>
      <c r="F32" s="138"/>
    </row>
    <row r="33" spans="2:7" ht="13.8">
      <c r="B33" s="131">
        <v>25</v>
      </c>
      <c r="C33" s="166" t="s">
        <v>89</v>
      </c>
      <c r="D33" s="163" t="s">
        <v>51</v>
      </c>
      <c r="E33" s="132"/>
      <c r="F33" s="138"/>
    </row>
    <row r="34" spans="2:7" ht="13.8">
      <c r="B34" s="127">
        <v>26</v>
      </c>
      <c r="C34" s="166" t="s">
        <v>90</v>
      </c>
      <c r="D34" s="165" t="s">
        <v>51</v>
      </c>
      <c r="E34" s="132"/>
      <c r="F34" s="138"/>
    </row>
    <row r="35" spans="2:7" ht="13.8">
      <c r="B35" s="127">
        <v>27</v>
      </c>
      <c r="C35" s="166" t="s">
        <v>91</v>
      </c>
      <c r="D35" s="162" t="s">
        <v>51</v>
      </c>
      <c r="E35" s="133"/>
      <c r="F35" s="139"/>
    </row>
    <row r="36" spans="2:7" ht="13.8">
      <c r="B36" s="127">
        <v>28</v>
      </c>
      <c r="C36" s="166" t="s">
        <v>92</v>
      </c>
      <c r="D36" s="120" t="s">
        <v>51</v>
      </c>
      <c r="E36" s="132"/>
      <c r="F36" s="140"/>
    </row>
    <row r="37" spans="2:7" ht="13.8">
      <c r="B37" s="130">
        <v>29</v>
      </c>
      <c r="C37" s="166" t="s">
        <v>93</v>
      </c>
      <c r="D37" s="164" t="s">
        <v>51</v>
      </c>
      <c r="E37" s="129"/>
      <c r="F37" s="156"/>
      <c r="G37" s="157"/>
    </row>
    <row r="38" spans="2:7" ht="13.8">
      <c r="B38" s="144">
        <v>30</v>
      </c>
      <c r="C38" s="166" t="s">
        <v>94</v>
      </c>
      <c r="D38" s="162" t="s">
        <v>51</v>
      </c>
      <c r="E38" s="129"/>
      <c r="F38" s="145"/>
    </row>
    <row r="39" spans="2:7" ht="13.8">
      <c r="B39" s="149">
        <v>31</v>
      </c>
      <c r="C39" s="166" t="s">
        <v>95</v>
      </c>
      <c r="D39" s="120" t="s">
        <v>51</v>
      </c>
      <c r="E39" s="129"/>
      <c r="F39" s="155"/>
    </row>
    <row r="40" spans="2:7" ht="13.8">
      <c r="B40" s="150">
        <v>32</v>
      </c>
      <c r="C40" s="166" t="s">
        <v>96</v>
      </c>
      <c r="D40" s="164" t="s">
        <v>51</v>
      </c>
      <c r="E40" s="129"/>
      <c r="F40" s="155"/>
    </row>
    <row r="41" spans="2:7">
      <c r="B41" s="147">
        <v>33</v>
      </c>
      <c r="C41" s="166" t="s">
        <v>49</v>
      </c>
      <c r="D41" s="151" t="s">
        <v>97</v>
      </c>
      <c r="E41" s="146"/>
      <c r="F41" s="152"/>
    </row>
    <row r="42" spans="2:7">
      <c r="B42" s="147">
        <v>34</v>
      </c>
      <c r="C42" s="166" t="s">
        <v>50</v>
      </c>
      <c r="D42" s="151" t="s">
        <v>97</v>
      </c>
      <c r="E42" s="146"/>
      <c r="F42" s="154"/>
    </row>
    <row r="43" spans="2:7">
      <c r="B43" s="147">
        <v>35</v>
      </c>
      <c r="C43" s="166" t="s">
        <v>98</v>
      </c>
      <c r="D43" s="151" t="s">
        <v>97</v>
      </c>
      <c r="E43" s="146"/>
      <c r="F43" s="153"/>
    </row>
    <row r="44" spans="2:7">
      <c r="B44" s="148">
        <v>36</v>
      </c>
      <c r="C44" s="166" t="s">
        <v>99</v>
      </c>
      <c r="D44" s="151" t="s">
        <v>97</v>
      </c>
      <c r="E44" s="146"/>
      <c r="F44" s="153"/>
    </row>
    <row r="45" spans="2:7">
      <c r="B45" s="147">
        <v>37</v>
      </c>
      <c r="C45" s="166" t="s">
        <v>100</v>
      </c>
      <c r="D45" s="151" t="s">
        <v>97</v>
      </c>
      <c r="E45" s="146"/>
      <c r="F45" s="153"/>
    </row>
    <row r="46" spans="2:7">
      <c r="B46" s="147">
        <v>38</v>
      </c>
      <c r="C46" s="166" t="s">
        <v>101</v>
      </c>
      <c r="D46" s="151" t="s">
        <v>97</v>
      </c>
      <c r="E46" s="146"/>
      <c r="F46" s="153"/>
    </row>
    <row r="47" spans="2:7">
      <c r="B47" s="147">
        <v>39</v>
      </c>
      <c r="C47" s="166" t="s">
        <v>102</v>
      </c>
      <c r="D47" s="151" t="s">
        <v>97</v>
      </c>
      <c r="E47" s="146"/>
      <c r="F47" s="153"/>
    </row>
    <row r="48" spans="2:7">
      <c r="B48" s="148">
        <v>40</v>
      </c>
      <c r="C48" s="166" t="s">
        <v>103</v>
      </c>
      <c r="D48" s="151" t="s">
        <v>97</v>
      </c>
      <c r="E48" s="146"/>
      <c r="F48" s="153"/>
    </row>
    <row r="49" spans="2:6">
      <c r="B49" s="147">
        <v>41</v>
      </c>
      <c r="C49" s="166" t="s">
        <v>104</v>
      </c>
      <c r="D49" s="151" t="s">
        <v>97</v>
      </c>
      <c r="E49" s="146"/>
      <c r="F49" s="153"/>
    </row>
    <row r="50" spans="2:6">
      <c r="B50" s="147">
        <v>42</v>
      </c>
      <c r="C50" s="166" t="s">
        <v>105</v>
      </c>
      <c r="D50" s="151" t="s">
        <v>97</v>
      </c>
      <c r="E50" s="146"/>
      <c r="F50" s="154"/>
    </row>
    <row r="51" spans="2:6">
      <c r="B51" s="147">
        <v>43</v>
      </c>
      <c r="C51" s="166" t="s">
        <v>106</v>
      </c>
      <c r="D51" s="151" t="s">
        <v>97</v>
      </c>
      <c r="E51" s="146"/>
      <c r="F51" s="153"/>
    </row>
    <row r="52" spans="2:6">
      <c r="B52" s="147">
        <v>44</v>
      </c>
      <c r="C52" s="166" t="s">
        <v>107</v>
      </c>
      <c r="D52" s="151" t="s">
        <v>97</v>
      </c>
      <c r="E52" s="146"/>
      <c r="F52" s="154"/>
    </row>
    <row r="53" spans="2:6">
      <c r="B53" s="147">
        <v>45</v>
      </c>
      <c r="C53" s="166" t="s">
        <v>66</v>
      </c>
      <c r="D53" s="151" t="s">
        <v>97</v>
      </c>
      <c r="E53" s="146"/>
      <c r="F53" s="153"/>
    </row>
    <row r="54" spans="2:6">
      <c r="B54" s="147">
        <v>46</v>
      </c>
      <c r="C54" s="166" t="s">
        <v>67</v>
      </c>
      <c r="D54" s="151" t="s">
        <v>97</v>
      </c>
      <c r="E54" s="146"/>
      <c r="F54" s="153"/>
    </row>
    <row r="55" spans="2:6">
      <c r="B55" s="148">
        <v>47</v>
      </c>
      <c r="C55" s="166" t="s">
        <v>71</v>
      </c>
      <c r="D55" s="151" t="s">
        <v>97</v>
      </c>
      <c r="E55" s="146"/>
      <c r="F55" s="153"/>
    </row>
    <row r="56" spans="2:6">
      <c r="B56" s="147">
        <v>48</v>
      </c>
      <c r="C56" s="166" t="s">
        <v>69</v>
      </c>
      <c r="D56" s="151" t="s">
        <v>97</v>
      </c>
      <c r="E56" s="146"/>
      <c r="F56" s="153"/>
    </row>
    <row r="57" spans="2:6">
      <c r="B57" s="148">
        <v>49</v>
      </c>
      <c r="C57" s="166" t="s">
        <v>70</v>
      </c>
      <c r="D57" s="151" t="s">
        <v>97</v>
      </c>
      <c r="E57" s="146"/>
      <c r="F57" s="154"/>
    </row>
    <row r="58" spans="2:6">
      <c r="B58" s="147">
        <v>50</v>
      </c>
      <c r="C58" s="166" t="s">
        <v>92</v>
      </c>
      <c r="D58" s="151" t="s">
        <v>97</v>
      </c>
      <c r="E58" s="146"/>
      <c r="F58" s="153"/>
    </row>
    <row r="59" spans="2:6">
      <c r="B59" s="147">
        <v>51</v>
      </c>
      <c r="C59" s="166" t="s">
        <v>93</v>
      </c>
      <c r="D59" s="151" t="s">
        <v>97</v>
      </c>
      <c r="E59" s="146"/>
      <c r="F59" s="152"/>
    </row>
    <row r="60" spans="2:6">
      <c r="B60" s="147">
        <v>52</v>
      </c>
      <c r="C60" s="166" t="s">
        <v>88</v>
      </c>
      <c r="D60" s="151" t="s">
        <v>97</v>
      </c>
      <c r="E60" s="146"/>
      <c r="F60" s="154"/>
    </row>
    <row r="61" spans="2:6">
      <c r="B61" s="147">
        <v>53</v>
      </c>
      <c r="C61" s="166" t="s">
        <v>87</v>
      </c>
      <c r="D61" s="151" t="s">
        <v>97</v>
      </c>
      <c r="E61" s="146"/>
      <c r="F61" s="153"/>
    </row>
    <row r="62" spans="2:6">
      <c r="B62" s="147">
        <v>54</v>
      </c>
      <c r="C62" s="166" t="s">
        <v>83</v>
      </c>
      <c r="D62" s="151" t="s">
        <v>97</v>
      </c>
      <c r="E62" s="146"/>
      <c r="F62" s="152"/>
    </row>
    <row r="63" spans="2:6">
      <c r="B63" s="147">
        <v>55</v>
      </c>
      <c r="C63" s="166" t="s">
        <v>82</v>
      </c>
      <c r="D63" s="151" t="s">
        <v>97</v>
      </c>
      <c r="E63" s="146"/>
      <c r="F63" s="153"/>
    </row>
    <row r="64" spans="2:6" ht="13.8">
      <c r="B64" s="147">
        <v>56</v>
      </c>
      <c r="C64" s="166" t="s">
        <v>49</v>
      </c>
      <c r="D64" s="200" t="s">
        <v>574</v>
      </c>
      <c r="E64" s="51"/>
      <c r="F64" s="52"/>
    </row>
    <row r="65" spans="2:6" ht="13.8">
      <c r="B65" s="147">
        <v>57</v>
      </c>
      <c r="C65" s="166" t="s">
        <v>50</v>
      </c>
      <c r="D65" s="201" t="s">
        <v>574</v>
      </c>
      <c r="E65" s="51"/>
      <c r="F65" s="52"/>
    </row>
    <row r="66" spans="2:6" ht="13.8">
      <c r="B66" s="147">
        <v>58</v>
      </c>
      <c r="C66" s="166" t="s">
        <v>70</v>
      </c>
      <c r="D66" s="201" t="s">
        <v>574</v>
      </c>
      <c r="E66" s="51"/>
      <c r="F66" s="52"/>
    </row>
    <row r="67" spans="2:6" ht="13.8">
      <c r="B67" s="147">
        <v>59</v>
      </c>
      <c r="C67" s="166" t="s">
        <v>69</v>
      </c>
      <c r="D67" s="201" t="s">
        <v>574</v>
      </c>
      <c r="E67" s="51"/>
      <c r="F67" s="52"/>
    </row>
    <row r="68" spans="2:6" ht="13.8">
      <c r="B68" s="147">
        <v>60</v>
      </c>
      <c r="C68" s="166" t="s">
        <v>68</v>
      </c>
      <c r="D68" s="201" t="s">
        <v>574</v>
      </c>
      <c r="E68" s="51"/>
      <c r="F68" s="52"/>
    </row>
    <row r="69" spans="2:6" ht="13.8">
      <c r="B69" s="147">
        <v>61</v>
      </c>
      <c r="C69" s="166" t="s">
        <v>67</v>
      </c>
      <c r="D69" s="201" t="s">
        <v>574</v>
      </c>
      <c r="E69" s="53"/>
      <c r="F69" s="52"/>
    </row>
    <row r="70" spans="2:6" ht="13.8">
      <c r="B70" s="147">
        <v>62</v>
      </c>
      <c r="C70" s="166" t="s">
        <v>66</v>
      </c>
      <c r="D70" s="201" t="s">
        <v>574</v>
      </c>
      <c r="E70" s="53"/>
      <c r="F70" s="52"/>
    </row>
    <row r="71" spans="2:6" ht="13.8">
      <c r="B71" s="147">
        <v>63</v>
      </c>
      <c r="C71" s="166" t="s">
        <v>72</v>
      </c>
      <c r="D71" s="201" t="s">
        <v>574</v>
      </c>
      <c r="E71" s="53"/>
      <c r="F71" s="52"/>
    </row>
    <row r="72" spans="2:6" ht="13.8">
      <c r="B72" s="147">
        <v>64</v>
      </c>
      <c r="C72" s="166" t="s">
        <v>73</v>
      </c>
      <c r="D72" s="201" t="s">
        <v>574</v>
      </c>
      <c r="E72" s="53"/>
      <c r="F72" s="52"/>
    </row>
    <row r="73" spans="2:6" ht="13.8">
      <c r="B73" s="147">
        <v>65</v>
      </c>
      <c r="C73" s="166" t="s">
        <v>74</v>
      </c>
      <c r="D73" s="201" t="s">
        <v>574</v>
      </c>
      <c r="E73" s="53"/>
      <c r="F73" s="52"/>
    </row>
    <row r="74" spans="2:6" ht="13.8">
      <c r="B74" s="147">
        <v>66</v>
      </c>
      <c r="C74" s="166" t="s">
        <v>75</v>
      </c>
      <c r="D74" s="201" t="s">
        <v>574</v>
      </c>
      <c r="E74" s="124"/>
      <c r="F74" s="52"/>
    </row>
    <row r="75" spans="2:6" ht="13.8">
      <c r="B75" s="147">
        <v>67</v>
      </c>
      <c r="C75" s="166" t="s">
        <v>76</v>
      </c>
      <c r="D75" s="201" t="s">
        <v>574</v>
      </c>
      <c r="E75" s="141"/>
      <c r="F75" s="52"/>
    </row>
    <row r="76" spans="2:6" ht="13.8">
      <c r="B76" s="147">
        <v>68</v>
      </c>
      <c r="C76" s="166" t="s">
        <v>77</v>
      </c>
      <c r="D76" s="201" t="s">
        <v>574</v>
      </c>
      <c r="E76" s="124"/>
      <c r="F76" s="125"/>
    </row>
    <row r="77" spans="2:6" ht="13.8">
      <c r="B77" s="147">
        <v>69</v>
      </c>
      <c r="C77" s="166" t="s">
        <v>78</v>
      </c>
      <c r="D77" s="201" t="s">
        <v>574</v>
      </c>
      <c r="E77" s="129"/>
      <c r="F77" s="136"/>
    </row>
    <row r="78" spans="2:6" ht="13.8">
      <c r="B78" s="147">
        <v>70</v>
      </c>
      <c r="C78" s="166" t="s">
        <v>79</v>
      </c>
      <c r="D78" s="201" t="s">
        <v>574</v>
      </c>
      <c r="E78" s="128"/>
      <c r="F78" s="136"/>
    </row>
    <row r="79" spans="2:6" ht="13.8">
      <c r="B79" s="147">
        <v>71</v>
      </c>
      <c r="C79" s="166" t="s">
        <v>80</v>
      </c>
      <c r="D79" s="201" t="s">
        <v>574</v>
      </c>
      <c r="E79" s="129"/>
      <c r="F79" s="136"/>
    </row>
    <row r="80" spans="2:6" ht="13.8">
      <c r="B80" s="147">
        <v>72</v>
      </c>
      <c r="C80" s="166" t="s">
        <v>81</v>
      </c>
      <c r="D80" s="201" t="s">
        <v>574</v>
      </c>
      <c r="E80" s="134"/>
      <c r="F80" s="135"/>
    </row>
    <row r="81" spans="2:6" ht="13.8">
      <c r="B81" s="147">
        <v>73</v>
      </c>
      <c r="C81" s="166" t="s">
        <v>82</v>
      </c>
      <c r="D81" s="201" t="s">
        <v>574</v>
      </c>
      <c r="E81" s="129"/>
      <c r="F81" s="137"/>
    </row>
    <row r="82" spans="2:6" ht="13.8">
      <c r="B82" s="147">
        <v>74</v>
      </c>
      <c r="C82" s="166" t="s">
        <v>83</v>
      </c>
      <c r="D82" s="201" t="s">
        <v>574</v>
      </c>
      <c r="E82" s="134"/>
      <c r="F82" s="137"/>
    </row>
    <row r="83" spans="2:6" ht="13.8">
      <c r="B83" s="147">
        <v>75</v>
      </c>
      <c r="C83" s="166" t="s">
        <v>84</v>
      </c>
      <c r="D83" s="201" t="s">
        <v>574</v>
      </c>
      <c r="E83" s="129"/>
      <c r="F83" s="136"/>
    </row>
    <row r="84" spans="2:6" ht="13.8">
      <c r="B84" s="147">
        <v>76</v>
      </c>
      <c r="C84" s="166" t="s">
        <v>85</v>
      </c>
      <c r="D84" s="201" t="s">
        <v>574</v>
      </c>
      <c r="E84" s="134"/>
      <c r="F84" s="137"/>
    </row>
    <row r="85" spans="2:6" ht="13.8">
      <c r="B85" s="147">
        <v>77</v>
      </c>
      <c r="C85" s="166" t="s">
        <v>86</v>
      </c>
      <c r="D85" s="201" t="s">
        <v>574</v>
      </c>
      <c r="E85" s="129"/>
      <c r="F85" s="137"/>
    </row>
    <row r="86" spans="2:6" ht="13.8">
      <c r="B86" s="147">
        <v>78</v>
      </c>
      <c r="C86" s="166" t="s">
        <v>87</v>
      </c>
      <c r="D86" s="201" t="s">
        <v>574</v>
      </c>
      <c r="E86" s="129"/>
      <c r="F86" s="137"/>
    </row>
    <row r="87" spans="2:6" ht="13.8">
      <c r="B87" s="147">
        <v>79</v>
      </c>
      <c r="C87" s="166" t="s">
        <v>88</v>
      </c>
      <c r="D87" s="201" t="s">
        <v>574</v>
      </c>
      <c r="E87" s="133"/>
      <c r="F87" s="138"/>
    </row>
    <row r="88" spans="2:6" ht="13.8">
      <c r="B88" s="147">
        <v>80</v>
      </c>
      <c r="C88" s="166" t="s">
        <v>89</v>
      </c>
      <c r="D88" s="201" t="s">
        <v>574</v>
      </c>
      <c r="E88" s="132"/>
      <c r="F88" s="138"/>
    </row>
    <row r="89" spans="2:6" ht="13.8">
      <c r="B89" s="147">
        <v>81</v>
      </c>
      <c r="C89" s="166" t="s">
        <v>90</v>
      </c>
      <c r="D89" s="201" t="s">
        <v>574</v>
      </c>
      <c r="E89" s="132"/>
      <c r="F89" s="138"/>
    </row>
    <row r="90" spans="2:6" ht="13.8">
      <c r="B90" s="147">
        <v>82</v>
      </c>
      <c r="C90" s="166" t="s">
        <v>91</v>
      </c>
      <c r="D90" s="201" t="s">
        <v>574</v>
      </c>
      <c r="E90" s="133"/>
      <c r="F90" s="139"/>
    </row>
    <row r="91" spans="2:6" ht="13.8">
      <c r="B91" s="147">
        <v>83</v>
      </c>
      <c r="C91" s="166" t="s">
        <v>92</v>
      </c>
      <c r="D91" s="201" t="s">
        <v>574</v>
      </c>
      <c r="E91" s="132"/>
      <c r="F91" s="140"/>
    </row>
    <row r="92" spans="2:6" ht="13.8">
      <c r="B92" s="147">
        <v>84</v>
      </c>
      <c r="C92" s="166" t="s">
        <v>93</v>
      </c>
      <c r="D92" s="201" t="s">
        <v>574</v>
      </c>
      <c r="E92" s="129"/>
      <c r="F92" s="156"/>
    </row>
    <row r="93" spans="2:6" ht="13.8">
      <c r="B93" s="147">
        <v>85</v>
      </c>
      <c r="C93" s="166" t="s">
        <v>94</v>
      </c>
      <c r="D93" s="201" t="s">
        <v>574</v>
      </c>
      <c r="E93" s="129"/>
      <c r="F93" s="145"/>
    </row>
    <row r="94" spans="2:6" ht="13.8">
      <c r="B94" s="147">
        <v>86</v>
      </c>
      <c r="C94" s="166" t="s">
        <v>95</v>
      </c>
      <c r="D94" s="201" t="s">
        <v>574</v>
      </c>
      <c r="E94" s="129"/>
      <c r="F94" s="155"/>
    </row>
    <row r="95" spans="2:6" ht="13.8">
      <c r="B95" s="147">
        <v>87</v>
      </c>
      <c r="C95" s="166" t="s">
        <v>96</v>
      </c>
      <c r="D95" s="201" t="s">
        <v>574</v>
      </c>
      <c r="E95" s="129"/>
      <c r="F95" s="155"/>
    </row>
    <row r="96" spans="2:6" ht="13.8">
      <c r="B96" s="147">
        <v>88</v>
      </c>
      <c r="C96" s="166" t="s">
        <v>49</v>
      </c>
      <c r="D96" s="201" t="s">
        <v>575</v>
      </c>
      <c r="E96" s="146"/>
      <c r="F96" s="152"/>
    </row>
    <row r="97" spans="2:6" ht="13.8">
      <c r="B97" s="147">
        <v>89</v>
      </c>
      <c r="C97" s="166" t="s">
        <v>50</v>
      </c>
      <c r="D97" s="201" t="s">
        <v>575</v>
      </c>
      <c r="E97" s="146"/>
      <c r="F97" s="154"/>
    </row>
    <row r="98" spans="2:6" ht="13.8">
      <c r="B98" s="147">
        <v>90</v>
      </c>
      <c r="C98" s="166" t="s">
        <v>98</v>
      </c>
      <c r="D98" s="201" t="s">
        <v>575</v>
      </c>
      <c r="E98" s="146"/>
      <c r="F98" s="153"/>
    </row>
    <row r="99" spans="2:6" ht="13.8">
      <c r="B99" s="147">
        <v>91</v>
      </c>
      <c r="C99" s="166" t="s">
        <v>99</v>
      </c>
      <c r="D99" s="201" t="s">
        <v>575</v>
      </c>
      <c r="E99" s="146"/>
      <c r="F99" s="153"/>
    </row>
    <row r="100" spans="2:6" ht="13.8">
      <c r="B100" s="147">
        <v>92</v>
      </c>
      <c r="C100" s="166" t="s">
        <v>100</v>
      </c>
      <c r="D100" s="201" t="s">
        <v>575</v>
      </c>
      <c r="E100" s="146"/>
      <c r="F100" s="153"/>
    </row>
    <row r="101" spans="2:6" ht="13.8">
      <c r="B101" s="147">
        <v>93</v>
      </c>
      <c r="C101" s="166" t="s">
        <v>101</v>
      </c>
      <c r="D101" s="201" t="s">
        <v>575</v>
      </c>
      <c r="E101" s="146"/>
      <c r="F101" s="153"/>
    </row>
    <row r="102" spans="2:6" ht="13.8">
      <c r="B102" s="147">
        <v>94</v>
      </c>
      <c r="C102" s="166" t="s">
        <v>102</v>
      </c>
      <c r="D102" s="201" t="s">
        <v>575</v>
      </c>
      <c r="E102" s="146"/>
      <c r="F102" s="153"/>
    </row>
    <row r="103" spans="2:6" ht="13.8">
      <c r="B103" s="147">
        <v>95</v>
      </c>
      <c r="C103" s="166" t="s">
        <v>103</v>
      </c>
      <c r="D103" s="201" t="s">
        <v>575</v>
      </c>
      <c r="E103" s="146"/>
      <c r="F103" s="153"/>
    </row>
    <row r="104" spans="2:6" ht="13.8">
      <c r="B104" s="147">
        <v>96</v>
      </c>
      <c r="C104" s="166" t="s">
        <v>104</v>
      </c>
      <c r="D104" s="201" t="s">
        <v>575</v>
      </c>
      <c r="E104" s="146"/>
      <c r="F104" s="153"/>
    </row>
    <row r="105" spans="2:6" ht="13.8">
      <c r="B105" s="147">
        <v>97</v>
      </c>
      <c r="C105" s="166" t="s">
        <v>105</v>
      </c>
      <c r="D105" s="201" t="s">
        <v>575</v>
      </c>
      <c r="E105" s="146"/>
      <c r="F105" s="154"/>
    </row>
    <row r="106" spans="2:6" ht="13.8">
      <c r="B106" s="147">
        <v>98</v>
      </c>
      <c r="C106" s="166" t="s">
        <v>106</v>
      </c>
      <c r="D106" s="201" t="s">
        <v>575</v>
      </c>
      <c r="E106" s="146"/>
      <c r="F106" s="153"/>
    </row>
    <row r="107" spans="2:6" ht="13.8">
      <c r="B107" s="147">
        <v>99</v>
      </c>
      <c r="C107" s="166" t="s">
        <v>107</v>
      </c>
      <c r="D107" s="201" t="s">
        <v>575</v>
      </c>
      <c r="E107" s="146"/>
      <c r="F107" s="154"/>
    </row>
    <row r="108" spans="2:6" ht="13.8">
      <c r="B108" s="147">
        <v>100</v>
      </c>
      <c r="C108" s="166" t="s">
        <v>66</v>
      </c>
      <c r="D108" s="201" t="s">
        <v>575</v>
      </c>
      <c r="E108" s="146"/>
      <c r="F108" s="153"/>
    </row>
    <row r="109" spans="2:6" ht="13.8">
      <c r="B109" s="147">
        <v>101</v>
      </c>
      <c r="C109" s="166" t="s">
        <v>67</v>
      </c>
      <c r="D109" s="201" t="s">
        <v>575</v>
      </c>
      <c r="E109" s="146"/>
      <c r="F109" s="153"/>
    </row>
    <row r="110" spans="2:6" ht="13.8">
      <c r="B110" s="147">
        <v>102</v>
      </c>
      <c r="C110" s="166" t="s">
        <v>69</v>
      </c>
      <c r="D110" s="201" t="s">
        <v>575</v>
      </c>
      <c r="E110" s="146"/>
      <c r="F110" s="153"/>
    </row>
    <row r="111" spans="2:6" ht="13.8">
      <c r="B111" s="147">
        <v>103</v>
      </c>
      <c r="C111" s="166" t="s">
        <v>70</v>
      </c>
      <c r="D111" s="201" t="s">
        <v>575</v>
      </c>
      <c r="E111" s="146"/>
      <c r="F111" s="154"/>
    </row>
    <row r="112" spans="2:6" ht="13.8">
      <c r="B112" s="147">
        <v>104</v>
      </c>
      <c r="C112" s="166" t="s">
        <v>92</v>
      </c>
      <c r="D112" s="201" t="s">
        <v>575</v>
      </c>
      <c r="E112" s="146"/>
      <c r="F112" s="153"/>
    </row>
    <row r="113" spans="2:6" ht="13.8">
      <c r="B113" s="147">
        <v>105</v>
      </c>
      <c r="C113" s="166" t="s">
        <v>93</v>
      </c>
      <c r="D113" s="201" t="s">
        <v>575</v>
      </c>
      <c r="E113" s="146"/>
      <c r="F113" s="152"/>
    </row>
    <row r="114" spans="2:6" ht="13.8">
      <c r="B114" s="147">
        <v>106</v>
      </c>
      <c r="C114" s="166" t="s">
        <v>88</v>
      </c>
      <c r="D114" s="201" t="s">
        <v>575</v>
      </c>
      <c r="E114" s="146"/>
      <c r="F114" s="154"/>
    </row>
    <row r="115" spans="2:6" ht="13.8">
      <c r="B115" s="147">
        <v>107</v>
      </c>
      <c r="C115" s="166" t="s">
        <v>87</v>
      </c>
      <c r="D115" s="201" t="s">
        <v>575</v>
      </c>
      <c r="E115" s="146"/>
      <c r="F115" s="153"/>
    </row>
    <row r="116" spans="2:6" ht="13.8">
      <c r="B116" s="147">
        <v>108</v>
      </c>
      <c r="C116" s="166" t="s">
        <v>83</v>
      </c>
      <c r="D116" s="201" t="s">
        <v>575</v>
      </c>
      <c r="E116" s="146"/>
      <c r="F116" s="152"/>
    </row>
    <row r="117" spans="2:6" ht="13.8">
      <c r="B117" s="147">
        <v>109</v>
      </c>
      <c r="C117" s="146" t="s">
        <v>379</v>
      </c>
      <c r="D117" s="202" t="s">
        <v>575</v>
      </c>
      <c r="E117" s="146"/>
      <c r="F117" s="153"/>
    </row>
  </sheetData>
  <mergeCells count="6">
    <mergeCell ref="B5:C5"/>
    <mergeCell ref="D5:F5"/>
    <mergeCell ref="B3:C3"/>
    <mergeCell ref="D3:F3"/>
    <mergeCell ref="B4:C4"/>
    <mergeCell ref="D4:F4"/>
  </mergeCells>
  <phoneticPr fontId="0" type="noConversion"/>
  <hyperlinks>
    <hyperlink ref="D9" location="Web_Admin!A1" display="Web_Admin"/>
    <hyperlink ref="D16:D22" location="Web_Technician!A1" display="Web_Technician"/>
    <hyperlink ref="D10:D14" location="Web_Admin!A1" display="Web_Admin"/>
    <hyperlink ref="D15" location="Web_Admin!A1" display="Web_Admin"/>
    <hyperlink ref="D16:D20" location="Web_Admin!A1" display="Web_Admin"/>
    <hyperlink ref="D21" location="Web_Admin!A1" display="Web_Admin"/>
    <hyperlink ref="D28:D32" location="Web_Admin!A1" display="Web_Admin"/>
    <hyperlink ref="D22:D26" location="Web_Admin!A1" display="Web_Admin"/>
    <hyperlink ref="D27" location="Web_Admin!A1" display="Web_Admin"/>
    <hyperlink ref="D33:D36" location="Web_Technician!A1" display="Web_Technician"/>
    <hyperlink ref="D33:D34" location="Web_Admin!A1" display="Web_Admin"/>
    <hyperlink ref="D35" location="Web_Admin!A1" display="Web_Admin"/>
    <hyperlink ref="D36:D37" location="Web_Admin!A1" display="Web_Admin"/>
    <hyperlink ref="D38:D39" location="Web_Technician!A1" display="Web_Technician"/>
    <hyperlink ref="D38" location="Web_Admin!A1" display="Web_Admin"/>
    <hyperlink ref="D39:D40" location="Web_Admin!A1" display="Web_Admin"/>
    <hyperlink ref="D42:D57" location="'Web-Manager'!A1" display="Web Manager"/>
    <hyperlink ref="D58:D63" location="'Web-Manager'!A1" display="Web Manager"/>
    <hyperlink ref="D41" location="'Web-Manager'!A1" display="Web Manager"/>
    <hyperlink ref="D64" location="Mobi_Admin!A1" display="Mobi_Admin"/>
    <hyperlink ref="D65:D95" location="Mobi_Admin!A1" display="Mobi_Admin"/>
    <hyperlink ref="D96" location="Mobi_Manager!A1" display="Mobi_Manager"/>
    <hyperlink ref="D97:D117" location="Mobi_Manager!A1" display="Mobi_Manager"/>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3"/>
  <sheetViews>
    <sheetView zoomScale="70" zoomScaleNormal="70" workbookViewId="0">
      <pane ySplit="8" topLeftCell="A9" activePane="bottomLeft" state="frozen"/>
      <selection pane="bottomLeft"/>
    </sheetView>
  </sheetViews>
  <sheetFormatPr defaultColWidth="9" defaultRowHeight="13.2"/>
  <cols>
    <col min="1" max="1" width="20.109375" style="189" customWidth="1"/>
    <col min="2" max="2" width="19.109375" style="189" customWidth="1"/>
    <col min="3" max="5" width="25.6640625" style="189" customWidth="1"/>
    <col min="6" max="6" width="11.109375" style="189" customWidth="1"/>
    <col min="7" max="7" width="10.6640625" style="189" customWidth="1"/>
    <col min="8" max="8" width="9" style="54"/>
    <col min="9" max="9" width="23.109375" style="54" customWidth="1"/>
    <col min="10" max="10" width="37.109375" style="189" customWidth="1"/>
    <col min="11" max="11" width="8.109375" style="190" customWidth="1"/>
    <col min="12" max="12" width="9.6640625" style="189" hidden="1" customWidth="1"/>
    <col min="13" max="16384" width="9" style="189"/>
  </cols>
  <sheetData>
    <row r="1" spans="1:12" ht="13.8" thickBot="1"/>
    <row r="2" spans="1:12" s="57" customFormat="1" ht="15" customHeight="1">
      <c r="A2" s="109" t="s">
        <v>21</v>
      </c>
      <c r="B2" s="216" t="s">
        <v>51</v>
      </c>
      <c r="C2" s="217"/>
      <c r="D2" s="217"/>
      <c r="E2" s="218"/>
      <c r="F2" s="107"/>
      <c r="G2" s="101"/>
      <c r="H2" s="58"/>
      <c r="I2" s="58"/>
      <c r="J2" s="39"/>
      <c r="K2" s="56"/>
      <c r="L2" s="57" t="s">
        <v>22</v>
      </c>
    </row>
    <row r="3" spans="1:12" s="57" customFormat="1">
      <c r="A3" s="110" t="s">
        <v>23</v>
      </c>
      <c r="B3" s="219" t="s">
        <v>52</v>
      </c>
      <c r="C3" s="220"/>
      <c r="D3" s="220"/>
      <c r="E3" s="221"/>
      <c r="F3" s="107"/>
      <c r="G3" s="101"/>
      <c r="H3" s="58"/>
      <c r="I3" s="58"/>
      <c r="J3" s="39"/>
      <c r="K3" s="56"/>
      <c r="L3" s="57" t="s">
        <v>24</v>
      </c>
    </row>
    <row r="4" spans="1:12" s="57" customFormat="1" ht="18" customHeight="1">
      <c r="A4" s="110" t="s">
        <v>25</v>
      </c>
      <c r="B4" s="219"/>
      <c r="C4" s="220"/>
      <c r="D4" s="220"/>
      <c r="E4" s="221"/>
      <c r="F4" s="107"/>
      <c r="G4" s="101"/>
      <c r="H4" s="58"/>
      <c r="I4" s="58"/>
      <c r="J4" s="39"/>
      <c r="K4" s="56"/>
      <c r="L4" s="57" t="s">
        <v>26</v>
      </c>
    </row>
    <row r="5" spans="1:12" s="57" customFormat="1" ht="19.5" customHeight="1">
      <c r="A5" s="111" t="s">
        <v>22</v>
      </c>
      <c r="B5" s="108" t="s">
        <v>24</v>
      </c>
      <c r="C5" s="108" t="s">
        <v>27</v>
      </c>
      <c r="D5" s="108" t="s">
        <v>28</v>
      </c>
      <c r="E5" s="112" t="s">
        <v>29</v>
      </c>
      <c r="F5" s="102"/>
      <c r="G5" s="102"/>
      <c r="H5" s="59"/>
      <c r="I5" s="59"/>
      <c r="J5" s="59"/>
      <c r="K5" s="60"/>
      <c r="L5" s="57" t="s">
        <v>28</v>
      </c>
    </row>
    <row r="6" spans="1:12" s="57" customFormat="1" ht="15" customHeight="1" thickBot="1">
      <c r="A6" s="113">
        <f>COUNTIF(F10:F1150,"Pass")</f>
        <v>141</v>
      </c>
      <c r="B6" s="114">
        <f>COUNTIF(F10:F1150,"Fail")</f>
        <v>0</v>
      </c>
      <c r="C6" s="114">
        <f>E6-D6-B6-A6</f>
        <v>0</v>
      </c>
      <c r="D6" s="114">
        <f>COUNTIF(G10:G1150,"N/A")</f>
        <v>0</v>
      </c>
      <c r="E6" s="115">
        <f>COUNTA(A10:A1150)-32</f>
        <v>141</v>
      </c>
      <c r="F6" s="103"/>
      <c r="G6" s="103"/>
      <c r="H6" s="59"/>
      <c r="I6" s="59"/>
      <c r="J6" s="59"/>
      <c r="K6" s="60"/>
    </row>
    <row r="7" spans="1:12" s="57" customFormat="1" ht="15" customHeight="1">
      <c r="A7" s="59"/>
      <c r="B7" s="59"/>
      <c r="C7" s="59"/>
      <c r="D7" s="59"/>
      <c r="E7" s="59"/>
      <c r="F7" s="61"/>
      <c r="G7" s="59"/>
      <c r="H7" s="59"/>
      <c r="I7" s="59"/>
      <c r="J7" s="59"/>
      <c r="K7" s="60"/>
    </row>
    <row r="8" spans="1:12" s="57" customFormat="1" ht="25.5" customHeight="1">
      <c r="A8" s="116" t="s">
        <v>30</v>
      </c>
      <c r="B8" s="116" t="s">
        <v>31</v>
      </c>
      <c r="C8" s="116" t="s">
        <v>32</v>
      </c>
      <c r="D8" s="116" t="s">
        <v>33</v>
      </c>
      <c r="E8" s="116" t="s">
        <v>59</v>
      </c>
      <c r="F8" s="116" t="s">
        <v>34</v>
      </c>
      <c r="G8" s="116" t="s">
        <v>35</v>
      </c>
      <c r="H8" s="116" t="s">
        <v>36</v>
      </c>
      <c r="I8" s="116" t="s">
        <v>37</v>
      </c>
      <c r="K8" s="62"/>
    </row>
    <row r="9" spans="1:12" s="57" customFormat="1" ht="15.75" customHeight="1">
      <c r="A9" s="196" t="s">
        <v>49</v>
      </c>
      <c r="B9" s="196"/>
      <c r="C9" s="105"/>
      <c r="D9" s="105"/>
      <c r="E9" s="105"/>
      <c r="F9" s="105"/>
      <c r="G9" s="105"/>
      <c r="H9" s="105"/>
      <c r="I9" s="106"/>
      <c r="K9" s="66"/>
    </row>
    <row r="10" spans="1:12" s="70" customFormat="1" ht="61.5" customHeight="1">
      <c r="A10" s="194" t="str">
        <f>IF(OR(B10&lt;&gt;"",D10&lt;&gt;""),"["&amp;TEXT($B$2,"##")&amp;"-"&amp;TEXT(ROW()-10,"##")&amp;"]","")</f>
        <v>[Web_Admin-]</v>
      </c>
      <c r="B10" s="194" t="s">
        <v>110</v>
      </c>
      <c r="C10" s="194" t="s">
        <v>63</v>
      </c>
      <c r="D10" s="121" t="s">
        <v>54</v>
      </c>
      <c r="E10" s="121" t="s">
        <v>54</v>
      </c>
      <c r="F10" s="194" t="s">
        <v>22</v>
      </c>
      <c r="G10" s="194"/>
      <c r="H10" s="194"/>
      <c r="I10" s="195"/>
      <c r="K10" s="69"/>
    </row>
    <row r="11" spans="1:12" ht="61.5" customHeight="1">
      <c r="A11" s="194" t="str">
        <f>IF(OR(B11&lt;&gt;"",D11&lt;&gt;""),"["&amp;TEXT($B$2,"##")&amp;"-"&amp;TEXT(ROW()-10,"##")&amp;"]","")</f>
        <v>[Web_Admin-1]</v>
      </c>
      <c r="B11" s="194" t="s">
        <v>55</v>
      </c>
      <c r="C11" s="194" t="s">
        <v>63</v>
      </c>
      <c r="D11" s="121" t="s">
        <v>112</v>
      </c>
      <c r="E11" s="121" t="s">
        <v>112</v>
      </c>
      <c r="F11" s="194" t="s">
        <v>22</v>
      </c>
      <c r="G11" s="194"/>
      <c r="H11" s="194"/>
      <c r="I11" s="195"/>
      <c r="K11" s="69"/>
    </row>
    <row r="12" spans="1:12" ht="61.5" customHeight="1">
      <c r="A12" s="194" t="str">
        <f>IF(OR(B12&lt;&gt;"",D12&lt;&gt;""),"["&amp;TEXT($B$2,"##")&amp;"-"&amp;TEXT(ROW()-10,"##")&amp;"]","")</f>
        <v>[Web_Admin-2]</v>
      </c>
      <c r="B12" s="194" t="s">
        <v>111</v>
      </c>
      <c r="C12" s="194" t="s">
        <v>114</v>
      </c>
      <c r="D12" s="71" t="s">
        <v>113</v>
      </c>
      <c r="E12" s="71" t="s">
        <v>113</v>
      </c>
      <c r="F12" s="194" t="s">
        <v>22</v>
      </c>
      <c r="G12" s="194"/>
      <c r="H12" s="194"/>
      <c r="I12" s="195"/>
      <c r="K12" s="69"/>
    </row>
    <row r="13" spans="1:12" s="57" customFormat="1" ht="15" customHeight="1">
      <c r="A13" s="196" t="s">
        <v>50</v>
      </c>
      <c r="B13" s="191"/>
      <c r="C13" s="192"/>
      <c r="D13" s="192"/>
      <c r="E13" s="192"/>
      <c r="F13" s="105"/>
      <c r="G13" s="192"/>
      <c r="H13" s="192"/>
      <c r="I13" s="193"/>
      <c r="K13" s="66"/>
    </row>
    <row r="14" spans="1:12" ht="61.95" customHeight="1">
      <c r="A14" s="194" t="str">
        <f>IF(OR(B14&lt;&gt;"",D14&lt;&gt;""),"["&amp;TEXT($B$2,"##")&amp;"-"&amp;TEXT(ROW()-11,"##")&amp;"]","")</f>
        <v>[Web_Admin-3]</v>
      </c>
      <c r="B14" s="194" t="s">
        <v>50</v>
      </c>
      <c r="C14" s="194" t="s">
        <v>62</v>
      </c>
      <c r="D14" s="194" t="s">
        <v>283</v>
      </c>
      <c r="E14" s="194" t="s">
        <v>60</v>
      </c>
      <c r="F14" s="194" t="s">
        <v>22</v>
      </c>
      <c r="G14" s="194"/>
      <c r="H14" s="194"/>
      <c r="I14" s="195"/>
      <c r="K14" s="69"/>
    </row>
    <row r="15" spans="1:12" ht="15" customHeight="1">
      <c r="A15" s="196" t="s">
        <v>70</v>
      </c>
      <c r="B15" s="191"/>
      <c r="C15" s="192"/>
      <c r="D15" s="192"/>
      <c r="E15" s="192"/>
      <c r="F15" s="105"/>
      <c r="G15" s="192"/>
      <c r="H15" s="192"/>
      <c r="I15" s="193"/>
      <c r="K15" s="69"/>
    </row>
    <row r="16" spans="1:12" ht="94.05" customHeight="1">
      <c r="A16" s="194" t="str">
        <f>IF(OR(B16&lt;&gt;"",D16&lt;&gt;""),"["&amp;TEXT($B$2,"##")&amp;"-"&amp;TEXT(ROW()-12,"##")&amp;"]","")</f>
        <v>[Web_Admin-4]</v>
      </c>
      <c r="B16" s="194" t="s">
        <v>129</v>
      </c>
      <c r="C16" s="194" t="s">
        <v>284</v>
      </c>
      <c r="D16" s="194" t="s">
        <v>144</v>
      </c>
      <c r="E16" s="194" t="s">
        <v>144</v>
      </c>
      <c r="F16" s="194" t="s">
        <v>22</v>
      </c>
      <c r="G16" s="194"/>
      <c r="H16" s="194"/>
      <c r="I16" s="195"/>
      <c r="K16" s="69"/>
    </row>
    <row r="17" spans="1:11" ht="94.05" customHeight="1">
      <c r="A17" s="194" t="str">
        <f>IF(OR(B17&lt;&gt;"",D17&lt;&gt;""),"["&amp;TEXT($B$2,"##")&amp;"-"&amp;TEXT(ROW()-12,"##")&amp;"]","")</f>
        <v>[Web_Admin-5]</v>
      </c>
      <c r="B17" s="194" t="s">
        <v>130</v>
      </c>
      <c r="C17" s="194" t="s">
        <v>285</v>
      </c>
      <c r="D17" s="194" t="s">
        <v>115</v>
      </c>
      <c r="E17" s="194" t="s">
        <v>115</v>
      </c>
      <c r="F17" s="194" t="s">
        <v>22</v>
      </c>
      <c r="G17" s="194"/>
      <c r="H17" s="194"/>
      <c r="I17" s="195"/>
      <c r="K17" s="69"/>
    </row>
    <row r="18" spans="1:11" ht="94.05" customHeight="1">
      <c r="A18" s="194" t="str">
        <f>IF(OR(B18&lt;&gt;"",D18&lt;&gt;""),"["&amp;TEXT($B$2,"##")&amp;"-"&amp;TEXT(ROW()-12,"##")&amp;"]","")</f>
        <v>[Web_Admin-6]</v>
      </c>
      <c r="B18" s="194" t="s">
        <v>131</v>
      </c>
      <c r="C18" s="194" t="s">
        <v>286</v>
      </c>
      <c r="D18" s="194" t="s">
        <v>116</v>
      </c>
      <c r="E18" s="194" t="s">
        <v>116</v>
      </c>
      <c r="F18" s="194" t="s">
        <v>22</v>
      </c>
      <c r="G18" s="194"/>
      <c r="H18" s="194"/>
      <c r="I18" s="195"/>
      <c r="K18" s="69"/>
    </row>
    <row r="19" spans="1:11" ht="94.05" customHeight="1">
      <c r="A19" s="194" t="str">
        <f t="shared" ref="A19:A25" si="0">IF(OR(B19&lt;&gt;"",D19&lt;&gt;""),"["&amp;TEXT($B$2,"##")&amp;"-"&amp;TEXT(ROW()-12,"##")&amp;"]","")</f>
        <v>[Web_Admin-7]</v>
      </c>
      <c r="B19" s="194" t="s">
        <v>132</v>
      </c>
      <c r="C19" s="194" t="s">
        <v>286</v>
      </c>
      <c r="D19" s="194" t="s">
        <v>287</v>
      </c>
      <c r="E19" s="194" t="s">
        <v>117</v>
      </c>
      <c r="F19" s="194" t="s">
        <v>22</v>
      </c>
      <c r="G19" s="194"/>
      <c r="H19" s="194"/>
      <c r="I19" s="195"/>
      <c r="K19" s="69"/>
    </row>
    <row r="20" spans="1:11" ht="94.05" customHeight="1">
      <c r="A20" s="194" t="str">
        <f t="shared" si="0"/>
        <v>[Web_Admin-8]</v>
      </c>
      <c r="B20" s="194" t="s">
        <v>133</v>
      </c>
      <c r="C20" s="194" t="s">
        <v>288</v>
      </c>
      <c r="D20" s="194" t="s">
        <v>118</v>
      </c>
      <c r="E20" s="194" t="s">
        <v>118</v>
      </c>
      <c r="F20" s="194" t="s">
        <v>22</v>
      </c>
      <c r="G20" s="194"/>
      <c r="H20" s="194"/>
      <c r="I20" s="195"/>
      <c r="K20" s="69"/>
    </row>
    <row r="21" spans="1:11" ht="94.05" customHeight="1">
      <c r="A21" s="194" t="str">
        <f t="shared" si="0"/>
        <v>[Web_Admin-9]</v>
      </c>
      <c r="B21" s="194" t="s">
        <v>134</v>
      </c>
      <c r="C21" s="194" t="s">
        <v>289</v>
      </c>
      <c r="D21" s="194" t="s">
        <v>119</v>
      </c>
      <c r="E21" s="194" t="s">
        <v>119</v>
      </c>
      <c r="F21" s="194" t="s">
        <v>22</v>
      </c>
      <c r="G21" s="194"/>
      <c r="H21" s="194"/>
      <c r="I21" s="195"/>
      <c r="K21" s="69"/>
    </row>
    <row r="22" spans="1:11" ht="94.05" customHeight="1">
      <c r="A22" s="194" t="str">
        <f t="shared" si="0"/>
        <v>[Web_Admin-10]</v>
      </c>
      <c r="B22" s="194" t="s">
        <v>135</v>
      </c>
      <c r="C22" s="194" t="s">
        <v>290</v>
      </c>
      <c r="D22" s="194" t="s">
        <v>174</v>
      </c>
      <c r="E22" s="194" t="s">
        <v>174</v>
      </c>
      <c r="F22" s="194" t="s">
        <v>22</v>
      </c>
      <c r="G22" s="194"/>
      <c r="H22" s="194"/>
      <c r="I22" s="195"/>
      <c r="K22" s="69"/>
    </row>
    <row r="23" spans="1:11" ht="94.05" customHeight="1">
      <c r="A23" s="194" t="str">
        <f t="shared" si="0"/>
        <v>[Web_Admin-11]</v>
      </c>
      <c r="B23" s="194" t="s">
        <v>136</v>
      </c>
      <c r="C23" s="194" t="s">
        <v>291</v>
      </c>
      <c r="D23" s="194" t="s">
        <v>292</v>
      </c>
      <c r="E23" s="194" t="s">
        <v>292</v>
      </c>
      <c r="F23" s="194" t="s">
        <v>22</v>
      </c>
      <c r="G23" s="194"/>
      <c r="H23" s="194"/>
      <c r="I23" s="195"/>
      <c r="K23" s="69"/>
    </row>
    <row r="24" spans="1:11" ht="105" customHeight="1">
      <c r="A24" s="194" t="str">
        <f t="shared" si="0"/>
        <v>[Web_Admin-12]</v>
      </c>
      <c r="B24" s="194" t="s">
        <v>137</v>
      </c>
      <c r="C24" s="194" t="s">
        <v>293</v>
      </c>
      <c r="D24" s="194" t="s">
        <v>294</v>
      </c>
      <c r="E24" s="194" t="s">
        <v>294</v>
      </c>
      <c r="F24" s="194" t="s">
        <v>22</v>
      </c>
      <c r="G24" s="194"/>
      <c r="H24" s="194"/>
      <c r="I24" s="195"/>
      <c r="K24" s="69"/>
    </row>
    <row r="25" spans="1:11" ht="94.05" customHeight="1">
      <c r="A25" s="194" t="str">
        <f t="shared" si="0"/>
        <v>[Web_Admin-13]</v>
      </c>
      <c r="B25" s="194" t="s">
        <v>139</v>
      </c>
      <c r="C25" s="194" t="s">
        <v>295</v>
      </c>
      <c r="D25" s="194" t="s">
        <v>296</v>
      </c>
      <c r="E25" s="194" t="s">
        <v>296</v>
      </c>
      <c r="F25" s="194" t="s">
        <v>22</v>
      </c>
      <c r="G25" s="194"/>
      <c r="H25" s="194"/>
      <c r="I25" s="195"/>
      <c r="K25" s="69"/>
    </row>
    <row r="26" spans="1:11">
      <c r="A26" s="196" t="s">
        <v>69</v>
      </c>
      <c r="B26" s="191"/>
      <c r="C26" s="192"/>
      <c r="D26" s="192"/>
      <c r="E26" s="192"/>
      <c r="F26" s="192"/>
      <c r="G26" s="192"/>
      <c r="H26" s="192"/>
      <c r="I26" s="193"/>
    </row>
    <row r="27" spans="1:11" ht="26.4">
      <c r="A27" s="194" t="str">
        <f>IF(OR(B27&lt;&gt;"",D27&lt;&gt;""),"["&amp;TEXT($B$2,"##")&amp;"-"&amp;TEXT(ROW()-13,"##")&amp;"]","")</f>
        <v>[Web_Admin-14]</v>
      </c>
      <c r="B27" s="194" t="s">
        <v>297</v>
      </c>
      <c r="C27" s="194" t="s">
        <v>146</v>
      </c>
      <c r="D27" s="194" t="s">
        <v>147</v>
      </c>
      <c r="E27" s="194" t="s">
        <v>147</v>
      </c>
      <c r="F27" s="194" t="s">
        <v>22</v>
      </c>
      <c r="G27" s="194"/>
      <c r="H27" s="194"/>
      <c r="I27" s="195"/>
    </row>
    <row r="28" spans="1:11">
      <c r="A28" s="196" t="s">
        <v>148</v>
      </c>
      <c r="B28" s="191"/>
      <c r="C28" s="192"/>
      <c r="D28" s="192"/>
      <c r="E28" s="192"/>
      <c r="F28" s="192"/>
      <c r="G28" s="192"/>
      <c r="H28" s="192"/>
      <c r="I28" s="193"/>
    </row>
    <row r="29" spans="1:11" ht="79.2">
      <c r="A29" s="194" t="str">
        <f>IF(OR(B29&lt;&gt;"",D29&lt;&gt;""),"["&amp;TEXT($B$2,"##")&amp;"-"&amp;TEXT(ROW()-14,"##")&amp;"]","")</f>
        <v>[Web_Admin-15]</v>
      </c>
      <c r="B29" s="194" t="s">
        <v>149</v>
      </c>
      <c r="C29" s="194" t="s">
        <v>298</v>
      </c>
      <c r="D29" s="194" t="s">
        <v>299</v>
      </c>
      <c r="E29" s="194" t="s">
        <v>300</v>
      </c>
      <c r="F29" s="194" t="s">
        <v>22</v>
      </c>
      <c r="G29" s="194"/>
      <c r="H29" s="194"/>
      <c r="I29" s="195"/>
    </row>
    <row r="30" spans="1:11">
      <c r="A30" s="196" t="s">
        <v>67</v>
      </c>
      <c r="B30" s="191"/>
      <c r="C30" s="192"/>
      <c r="D30" s="192"/>
      <c r="E30" s="192"/>
      <c r="F30" s="197"/>
      <c r="G30" s="192"/>
      <c r="H30" s="192"/>
      <c r="I30" s="193"/>
    </row>
    <row r="31" spans="1:11" ht="66">
      <c r="A31" s="194" t="str">
        <f>IF(OR(B31&lt;&gt;"",D31&lt;&gt;""),"["&amp;TEXT($B$2,"##")&amp;"-"&amp;TEXT(ROW()-15,"##")&amp;"]","")</f>
        <v>[Web_Admin-16]</v>
      </c>
      <c r="B31" s="194" t="s">
        <v>301</v>
      </c>
      <c r="C31" s="194" t="s">
        <v>302</v>
      </c>
      <c r="D31" s="194" t="s">
        <v>303</v>
      </c>
      <c r="E31" s="194" t="s">
        <v>303</v>
      </c>
      <c r="F31" s="194" t="s">
        <v>22</v>
      </c>
      <c r="G31" s="194"/>
      <c r="H31" s="194"/>
      <c r="I31" s="195"/>
    </row>
    <row r="32" spans="1:11">
      <c r="A32" s="196" t="s">
        <v>66</v>
      </c>
      <c r="B32" s="191"/>
      <c r="C32" s="192"/>
      <c r="D32" s="192"/>
      <c r="E32" s="192"/>
      <c r="F32" s="197"/>
      <c r="G32" s="192"/>
      <c r="H32" s="192"/>
      <c r="I32" s="193"/>
    </row>
    <row r="33" spans="1:9" ht="52.8">
      <c r="A33" s="194" t="str">
        <f>IF(OR(B33&lt;&gt;"",D33&lt;&gt;""),"["&amp;TEXT($B$2,"##")&amp;"-"&amp;TEXT(ROW()-16,"##")&amp;"]","")</f>
        <v>[Web_Admin-17]</v>
      </c>
      <c r="B33" s="194" t="s">
        <v>150</v>
      </c>
      <c r="C33" s="194" t="s">
        <v>151</v>
      </c>
      <c r="D33" s="194" t="s">
        <v>152</v>
      </c>
      <c r="E33" s="194" t="s">
        <v>153</v>
      </c>
      <c r="F33" s="194" t="s">
        <v>22</v>
      </c>
      <c r="G33" s="194"/>
      <c r="H33" s="194"/>
      <c r="I33" s="195"/>
    </row>
    <row r="34" spans="1:9" ht="66">
      <c r="A34" s="194" t="str">
        <f>IF(OR(B34&lt;&gt;"",D34&lt;&gt;""),"["&amp;TEXT($B$2,"##")&amp;"-"&amp;TEXT(ROW()-16,"##")&amp;"]","")</f>
        <v>[Web_Admin-18]</v>
      </c>
      <c r="B34" s="194" t="s">
        <v>154</v>
      </c>
      <c r="C34" s="194" t="s">
        <v>155</v>
      </c>
      <c r="D34" s="194" t="s">
        <v>156</v>
      </c>
      <c r="E34" s="194" t="s">
        <v>157</v>
      </c>
      <c r="F34" s="194" t="s">
        <v>22</v>
      </c>
      <c r="G34" s="194"/>
      <c r="H34" s="194"/>
      <c r="I34" s="195"/>
    </row>
    <row r="35" spans="1:9">
      <c r="A35" s="196" t="s">
        <v>72</v>
      </c>
      <c r="B35" s="191"/>
      <c r="C35" s="192"/>
      <c r="D35" s="192"/>
      <c r="E35" s="192"/>
      <c r="F35" s="197"/>
      <c r="G35" s="192"/>
      <c r="H35" s="192"/>
      <c r="I35" s="193"/>
    </row>
    <row r="36" spans="1:9" ht="66">
      <c r="A36" s="194" t="str">
        <f t="shared" ref="A36:A43" si="1">IF(OR(B36&lt;&gt;"",D36&lt;&gt;""),"["&amp;TEXT($B$2,"##")&amp;"-"&amp;TEXT(ROW()-17,"##")&amp;"]","")</f>
        <v>[Web_Admin-19]</v>
      </c>
      <c r="B36" s="194" t="s">
        <v>304</v>
      </c>
      <c r="C36" s="194" t="s">
        <v>158</v>
      </c>
      <c r="D36" s="194" t="s">
        <v>305</v>
      </c>
      <c r="E36" s="194" t="s">
        <v>305</v>
      </c>
      <c r="F36" s="194" t="s">
        <v>22</v>
      </c>
      <c r="G36" s="194"/>
      <c r="H36" s="194"/>
      <c r="I36" s="195"/>
    </row>
    <row r="37" spans="1:9" ht="66">
      <c r="A37" s="194" t="str">
        <f t="shared" si="1"/>
        <v>[Web_Admin-20]</v>
      </c>
      <c r="B37" s="194" t="s">
        <v>306</v>
      </c>
      <c r="C37" s="194" t="s">
        <v>307</v>
      </c>
      <c r="D37" s="194" t="s">
        <v>308</v>
      </c>
      <c r="E37" s="194" t="s">
        <v>308</v>
      </c>
      <c r="F37" s="194" t="s">
        <v>22</v>
      </c>
      <c r="G37" s="194"/>
      <c r="H37" s="194"/>
      <c r="I37" s="195"/>
    </row>
    <row r="38" spans="1:9" ht="66">
      <c r="A38" s="194" t="str">
        <f t="shared" si="1"/>
        <v>[Web_Admin-21]</v>
      </c>
      <c r="B38" s="194" t="s">
        <v>309</v>
      </c>
      <c r="C38" s="194" t="s">
        <v>310</v>
      </c>
      <c r="D38" s="194" t="s">
        <v>311</v>
      </c>
      <c r="E38" s="194" t="s">
        <v>311</v>
      </c>
      <c r="F38" s="194" t="s">
        <v>22</v>
      </c>
      <c r="G38" s="194"/>
      <c r="H38" s="194"/>
      <c r="I38" s="195"/>
    </row>
    <row r="39" spans="1:9" ht="132">
      <c r="A39" s="194" t="str">
        <f t="shared" si="1"/>
        <v>[Web_Admin-22]</v>
      </c>
      <c r="B39" s="194" t="s">
        <v>312</v>
      </c>
      <c r="C39" s="194" t="s">
        <v>313</v>
      </c>
      <c r="D39" s="194" t="s">
        <v>314</v>
      </c>
      <c r="E39" s="194" t="s">
        <v>314</v>
      </c>
      <c r="F39" s="194" t="s">
        <v>22</v>
      </c>
      <c r="G39" s="194"/>
      <c r="H39" s="194"/>
      <c r="I39" s="195"/>
    </row>
    <row r="40" spans="1:9" ht="132">
      <c r="A40" s="194" t="str">
        <f t="shared" si="1"/>
        <v>[Web_Admin-23]</v>
      </c>
      <c r="B40" s="194" t="s">
        <v>315</v>
      </c>
      <c r="C40" s="194" t="s">
        <v>316</v>
      </c>
      <c r="D40" s="194" t="s">
        <v>311</v>
      </c>
      <c r="E40" s="194" t="s">
        <v>311</v>
      </c>
      <c r="F40" s="194" t="s">
        <v>22</v>
      </c>
      <c r="G40" s="194"/>
      <c r="H40" s="194"/>
      <c r="I40" s="195"/>
    </row>
    <row r="41" spans="1:9" ht="66">
      <c r="A41" s="194" t="str">
        <f t="shared" si="1"/>
        <v>[Web_Admin-24]</v>
      </c>
      <c r="B41" s="194" t="s">
        <v>159</v>
      </c>
      <c r="C41" s="194" t="s">
        <v>160</v>
      </c>
      <c r="D41" s="194" t="s">
        <v>161</v>
      </c>
      <c r="E41" s="194" t="s">
        <v>161</v>
      </c>
      <c r="F41" s="194" t="s">
        <v>22</v>
      </c>
      <c r="G41" s="194"/>
      <c r="H41" s="194"/>
      <c r="I41" s="195"/>
    </row>
    <row r="42" spans="1:9" ht="66">
      <c r="A42" s="194" t="str">
        <f t="shared" si="1"/>
        <v>[Web_Admin-25]</v>
      </c>
      <c r="B42" s="194" t="s">
        <v>162</v>
      </c>
      <c r="C42" s="194" t="s">
        <v>163</v>
      </c>
      <c r="D42" s="194" t="s">
        <v>164</v>
      </c>
      <c r="E42" s="194" t="s">
        <v>164</v>
      </c>
      <c r="F42" s="194" t="s">
        <v>22</v>
      </c>
      <c r="G42" s="194"/>
      <c r="H42" s="194"/>
      <c r="I42" s="195"/>
    </row>
    <row r="43" spans="1:9" ht="66">
      <c r="A43" s="194" t="str">
        <f t="shared" si="1"/>
        <v>[Web_Admin-26]</v>
      </c>
      <c r="B43" s="194" t="s">
        <v>165</v>
      </c>
      <c r="C43" s="194" t="s">
        <v>166</v>
      </c>
      <c r="D43" s="194" t="s">
        <v>167</v>
      </c>
      <c r="E43" s="194" t="s">
        <v>167</v>
      </c>
      <c r="F43" s="194" t="s">
        <v>22</v>
      </c>
      <c r="G43" s="194"/>
      <c r="H43" s="194"/>
      <c r="I43" s="195"/>
    </row>
    <row r="44" spans="1:9">
      <c r="A44" s="196" t="s">
        <v>73</v>
      </c>
      <c r="B44" s="191"/>
      <c r="C44" s="192"/>
      <c r="D44" s="192"/>
      <c r="E44" s="192"/>
      <c r="F44" s="197"/>
      <c r="G44" s="192"/>
      <c r="H44" s="192"/>
      <c r="I44" s="193"/>
    </row>
    <row r="45" spans="1:9" ht="39.6">
      <c r="A45" s="194" t="str">
        <f>IF(OR(B45&lt;&gt;"",D45&lt;&gt;""),"["&amp;TEXT($B$2,"##")&amp;"-"&amp;TEXT(ROW()-18,"##")&amp;"]","")</f>
        <v>[Web_Admin-27]</v>
      </c>
      <c r="B45" s="194" t="s">
        <v>317</v>
      </c>
      <c r="C45" s="194" t="s">
        <v>318</v>
      </c>
      <c r="D45" s="194" t="s">
        <v>319</v>
      </c>
      <c r="E45" s="194" t="s">
        <v>319</v>
      </c>
      <c r="F45" s="194"/>
      <c r="G45" s="194"/>
      <c r="H45" s="194"/>
      <c r="I45" s="195"/>
    </row>
    <row r="46" spans="1:9">
      <c r="A46" s="196" t="s">
        <v>74</v>
      </c>
      <c r="B46" s="191"/>
      <c r="C46" s="192"/>
      <c r="D46" s="192"/>
      <c r="E46" s="192"/>
      <c r="F46" s="197"/>
      <c r="G46" s="192"/>
      <c r="H46" s="192"/>
      <c r="I46" s="193"/>
    </row>
    <row r="47" spans="1:9" ht="93" customHeight="1">
      <c r="A47" s="194" t="str">
        <f>IF(OR(B47&lt;&gt;"",D47&lt;&gt;""),"["&amp;TEXT($B$2,"##")&amp;"-"&amp;TEXT(ROW()-19,"##")&amp;"]","")</f>
        <v>[Web_Admin-28]</v>
      </c>
      <c r="B47" s="194" t="s">
        <v>168</v>
      </c>
      <c r="C47" s="194" t="s">
        <v>169</v>
      </c>
      <c r="D47" s="194" t="s">
        <v>144</v>
      </c>
      <c r="E47" s="194" t="s">
        <v>144</v>
      </c>
      <c r="F47" s="194" t="s">
        <v>22</v>
      </c>
      <c r="G47" s="194"/>
      <c r="H47" s="194"/>
      <c r="I47" s="195"/>
    </row>
    <row r="48" spans="1:9" ht="93" customHeight="1">
      <c r="A48" s="194" t="str">
        <f t="shared" ref="A48:A55" si="2">IF(OR(B48&lt;&gt;"",D48&lt;&gt;""),"["&amp;TEXT($B$2,"##")&amp;"-"&amp;TEXT(ROW()-19,"##")&amp;"]","")</f>
        <v>[Web_Admin-29]</v>
      </c>
      <c r="B48" s="194" t="s">
        <v>170</v>
      </c>
      <c r="C48" s="194" t="s">
        <v>171</v>
      </c>
      <c r="D48" s="194" t="s">
        <v>115</v>
      </c>
      <c r="E48" s="194" t="s">
        <v>115</v>
      </c>
      <c r="F48" s="194" t="s">
        <v>22</v>
      </c>
      <c r="G48" s="194"/>
      <c r="H48" s="194"/>
      <c r="I48" s="195"/>
    </row>
    <row r="49" spans="1:9" ht="93" customHeight="1">
      <c r="A49" s="194" t="str">
        <f t="shared" si="2"/>
        <v>[Web_Admin-30]</v>
      </c>
      <c r="B49" s="194" t="s">
        <v>172</v>
      </c>
      <c r="C49" s="194" t="s">
        <v>173</v>
      </c>
      <c r="D49" s="194" t="s">
        <v>174</v>
      </c>
      <c r="E49" s="194" t="s">
        <v>174</v>
      </c>
      <c r="F49" s="194" t="s">
        <v>22</v>
      </c>
      <c r="G49" s="194"/>
      <c r="H49" s="194"/>
      <c r="I49" s="194"/>
    </row>
    <row r="50" spans="1:9" ht="93" customHeight="1">
      <c r="A50" s="194" t="str">
        <f>IF(OR(B50&lt;&gt;"",D50&lt;&gt;""),"["&amp;TEXT($B$2,"##")&amp;"-"&amp;TEXT(ROW()-19,"##")&amp;"]","")</f>
        <v>[Web_Admin-31]</v>
      </c>
      <c r="B50" s="194" t="s">
        <v>175</v>
      </c>
      <c r="C50" s="194" t="s">
        <v>176</v>
      </c>
      <c r="D50" s="194" t="s">
        <v>116</v>
      </c>
      <c r="E50" s="194" t="s">
        <v>116</v>
      </c>
      <c r="F50" s="194" t="s">
        <v>22</v>
      </c>
      <c r="G50" s="194"/>
      <c r="H50" s="194"/>
      <c r="I50" s="195"/>
    </row>
    <row r="51" spans="1:9" ht="93" customHeight="1">
      <c r="A51" s="194" t="str">
        <f t="shared" si="2"/>
        <v>[Web_Admin-32]</v>
      </c>
      <c r="B51" s="194" t="s">
        <v>177</v>
      </c>
      <c r="C51" s="194" t="s">
        <v>178</v>
      </c>
      <c r="D51" s="194" t="s">
        <v>118</v>
      </c>
      <c r="E51" s="194" t="s">
        <v>118</v>
      </c>
      <c r="F51" s="194" t="s">
        <v>22</v>
      </c>
      <c r="G51" s="194"/>
      <c r="H51" s="194"/>
      <c r="I51" s="195"/>
    </row>
    <row r="52" spans="1:9" ht="93" customHeight="1">
      <c r="A52" s="194" t="str">
        <f t="shared" si="2"/>
        <v>[Web_Admin-33]</v>
      </c>
      <c r="B52" s="194" t="s">
        <v>179</v>
      </c>
      <c r="C52" s="194" t="s">
        <v>180</v>
      </c>
      <c r="D52" s="194" t="s">
        <v>119</v>
      </c>
      <c r="E52" s="194" t="s">
        <v>119</v>
      </c>
      <c r="F52" s="194" t="s">
        <v>22</v>
      </c>
      <c r="G52" s="194"/>
      <c r="H52" s="194"/>
      <c r="I52" s="195"/>
    </row>
    <row r="53" spans="1:9" ht="93" customHeight="1">
      <c r="A53" s="194" t="str">
        <f t="shared" si="2"/>
        <v>[Web_Admin-34]</v>
      </c>
      <c r="B53" s="194" t="s">
        <v>181</v>
      </c>
      <c r="C53" s="194" t="s">
        <v>182</v>
      </c>
      <c r="D53" s="194" t="s">
        <v>183</v>
      </c>
      <c r="E53" s="194" t="s">
        <v>183</v>
      </c>
      <c r="F53" s="194" t="s">
        <v>22</v>
      </c>
      <c r="G53" s="194"/>
      <c r="H53" s="194"/>
      <c r="I53" s="195"/>
    </row>
    <row r="54" spans="1:9" ht="93" customHeight="1">
      <c r="A54" s="194" t="str">
        <f t="shared" si="2"/>
        <v>[Web_Admin-35]</v>
      </c>
      <c r="B54" s="194" t="s">
        <v>184</v>
      </c>
      <c r="C54" s="194" t="s">
        <v>185</v>
      </c>
      <c r="D54" s="194" t="s">
        <v>186</v>
      </c>
      <c r="E54" s="194" t="s">
        <v>186</v>
      </c>
      <c r="F54" s="194" t="s">
        <v>22</v>
      </c>
      <c r="G54" s="194"/>
      <c r="H54" s="194"/>
      <c r="I54" s="195"/>
    </row>
    <row r="55" spans="1:9" ht="93" customHeight="1">
      <c r="A55" s="194" t="str">
        <f t="shared" si="2"/>
        <v>[Web_Admin-36]</v>
      </c>
      <c r="B55" s="194" t="s">
        <v>187</v>
      </c>
      <c r="C55" s="194" t="s">
        <v>188</v>
      </c>
      <c r="D55" s="194" t="s">
        <v>189</v>
      </c>
      <c r="E55" s="194" t="s">
        <v>189</v>
      </c>
      <c r="F55" s="194" t="s">
        <v>22</v>
      </c>
      <c r="G55" s="194"/>
      <c r="H55" s="194"/>
      <c r="I55" s="195"/>
    </row>
    <row r="56" spans="1:9" ht="93" customHeight="1">
      <c r="A56" s="194" t="str">
        <f>IF(OR(B56&lt;&gt;"",D56&lt;&gt;""),"["&amp;TEXT($B$2,"##")&amp;"-"&amp;TEXT(ROW()-19,"##")&amp;"]","")</f>
        <v>[Web_Admin-37]</v>
      </c>
      <c r="B56" s="194" t="s">
        <v>190</v>
      </c>
      <c r="C56" s="194" t="s">
        <v>191</v>
      </c>
      <c r="D56" s="194" t="s">
        <v>192</v>
      </c>
      <c r="E56" s="194" t="s">
        <v>192</v>
      </c>
      <c r="F56" s="194" t="s">
        <v>22</v>
      </c>
      <c r="G56" s="194"/>
      <c r="H56" s="194"/>
      <c r="I56" s="195"/>
    </row>
    <row r="57" spans="1:9">
      <c r="A57" s="196" t="s">
        <v>75</v>
      </c>
      <c r="B57" s="191"/>
      <c r="C57" s="192"/>
      <c r="D57" s="192"/>
      <c r="E57" s="192"/>
      <c r="F57" s="197"/>
      <c r="G57" s="192"/>
      <c r="H57" s="192"/>
      <c r="I57" s="193"/>
    </row>
    <row r="58" spans="1:9" ht="158.4">
      <c r="A58" s="194" t="str">
        <f>IF(OR(B58&lt;&gt;"",D58&lt;&gt;""),"["&amp;TEXT($B$2,"##")&amp;"-"&amp;TEXT(ROW()-20,"##")&amp;"]","")</f>
        <v>[Web_Admin-38]</v>
      </c>
      <c r="B58" s="194" t="s">
        <v>193</v>
      </c>
      <c r="C58" s="194" t="s">
        <v>194</v>
      </c>
      <c r="D58" s="194" t="s">
        <v>192</v>
      </c>
      <c r="E58" s="194" t="s">
        <v>192</v>
      </c>
      <c r="F58" s="194" t="s">
        <v>22</v>
      </c>
      <c r="G58" s="194"/>
      <c r="H58" s="194"/>
      <c r="I58" s="195"/>
    </row>
    <row r="59" spans="1:9">
      <c r="A59" s="196" t="s">
        <v>76</v>
      </c>
      <c r="B59" s="191"/>
      <c r="C59" s="192"/>
      <c r="D59" s="192"/>
      <c r="E59" s="192"/>
      <c r="F59" s="197"/>
      <c r="G59" s="192"/>
      <c r="H59" s="192"/>
      <c r="I59" s="193"/>
    </row>
    <row r="60" spans="1:9" ht="92.4">
      <c r="A60" s="194" t="str">
        <f>IF(OR(B60&lt;&gt;"",D60&lt;&gt;""),"["&amp;TEXT($B$2,"##")&amp;"-"&amp;TEXT(ROW()-21,"##")&amp;"]","")</f>
        <v>[Web_Admin-39]</v>
      </c>
      <c r="B60" s="194" t="s">
        <v>195</v>
      </c>
      <c r="C60" s="194" t="s">
        <v>196</v>
      </c>
      <c r="D60" s="194" t="s">
        <v>144</v>
      </c>
      <c r="E60" s="194" t="s">
        <v>144</v>
      </c>
      <c r="F60" s="194" t="s">
        <v>22</v>
      </c>
      <c r="G60" s="194"/>
      <c r="H60" s="194"/>
      <c r="I60" s="195"/>
    </row>
    <row r="61" spans="1:9" ht="92.4">
      <c r="A61" s="194" t="str">
        <f t="shared" ref="A61:A70" si="3">IF(OR(B61&lt;&gt;"",D61&lt;&gt;""),"["&amp;TEXT($B$2,"##")&amp;"-"&amp;TEXT(ROW()-21,"##")&amp;"]","")</f>
        <v>[Web_Admin-40]</v>
      </c>
      <c r="B61" s="194" t="s">
        <v>197</v>
      </c>
      <c r="C61" s="194" t="s">
        <v>198</v>
      </c>
      <c r="D61" s="194" t="s">
        <v>115</v>
      </c>
      <c r="E61" s="194" t="s">
        <v>115</v>
      </c>
      <c r="F61" s="194" t="s">
        <v>22</v>
      </c>
      <c r="G61" s="194"/>
      <c r="H61" s="194"/>
      <c r="I61" s="195"/>
    </row>
    <row r="62" spans="1:9" ht="92.4">
      <c r="A62" s="194" t="str">
        <f t="shared" si="3"/>
        <v>[Web_Admin-41]</v>
      </c>
      <c r="B62" s="194" t="s">
        <v>199</v>
      </c>
      <c r="C62" s="194" t="s">
        <v>200</v>
      </c>
      <c r="D62" s="194" t="s">
        <v>116</v>
      </c>
      <c r="E62" s="194" t="s">
        <v>116</v>
      </c>
      <c r="F62" s="194" t="s">
        <v>22</v>
      </c>
      <c r="G62" s="194"/>
      <c r="H62" s="194"/>
      <c r="I62" s="195"/>
    </row>
    <row r="63" spans="1:9" ht="92.4">
      <c r="A63" s="194" t="str">
        <f t="shared" si="3"/>
        <v>[Web_Admin-42]</v>
      </c>
      <c r="B63" s="194" t="s">
        <v>201</v>
      </c>
      <c r="C63" s="194" t="s">
        <v>202</v>
      </c>
      <c r="D63" s="194" t="s">
        <v>117</v>
      </c>
      <c r="E63" s="194" t="s">
        <v>117</v>
      </c>
      <c r="F63" s="194" t="s">
        <v>22</v>
      </c>
      <c r="G63" s="194"/>
      <c r="H63" s="194"/>
      <c r="I63" s="195"/>
    </row>
    <row r="64" spans="1:9" ht="92.4">
      <c r="A64" s="194" t="str">
        <f t="shared" si="3"/>
        <v>[Web_Admin-43]</v>
      </c>
      <c r="B64" s="194" t="s">
        <v>203</v>
      </c>
      <c r="C64" s="194" t="s">
        <v>204</v>
      </c>
      <c r="D64" s="194" t="s">
        <v>118</v>
      </c>
      <c r="E64" s="194" t="s">
        <v>118</v>
      </c>
      <c r="F64" s="194" t="s">
        <v>22</v>
      </c>
      <c r="G64" s="194"/>
      <c r="H64" s="194"/>
      <c r="I64" s="195"/>
    </row>
    <row r="65" spans="1:9" ht="92.4">
      <c r="A65" s="194" t="str">
        <f t="shared" si="3"/>
        <v>[Web_Admin-44]</v>
      </c>
      <c r="B65" s="194" t="s">
        <v>205</v>
      </c>
      <c r="C65" s="194" t="s">
        <v>206</v>
      </c>
      <c r="D65" s="194" t="s">
        <v>119</v>
      </c>
      <c r="E65" s="194" t="s">
        <v>119</v>
      </c>
      <c r="F65" s="194" t="s">
        <v>22</v>
      </c>
      <c r="G65" s="194"/>
      <c r="H65" s="194"/>
      <c r="I65" s="195"/>
    </row>
    <row r="66" spans="1:9" ht="92.4">
      <c r="A66" s="194" t="str">
        <f t="shared" si="3"/>
        <v>[Web_Admin-45]</v>
      </c>
      <c r="B66" s="194" t="s">
        <v>207</v>
      </c>
      <c r="C66" s="194" t="s">
        <v>208</v>
      </c>
      <c r="D66" s="194" t="s">
        <v>209</v>
      </c>
      <c r="E66" s="194" t="s">
        <v>209</v>
      </c>
      <c r="F66" s="194" t="s">
        <v>22</v>
      </c>
      <c r="G66" s="194"/>
      <c r="H66" s="194"/>
      <c r="I66" s="195"/>
    </row>
    <row r="67" spans="1:9" ht="105.6">
      <c r="A67" s="194" t="str">
        <f t="shared" si="3"/>
        <v>[Web_Admin-46]</v>
      </c>
      <c r="B67" s="194" t="s">
        <v>210</v>
      </c>
      <c r="C67" s="194" t="s">
        <v>211</v>
      </c>
      <c r="D67" s="194" t="s">
        <v>320</v>
      </c>
      <c r="E67" s="194" t="s">
        <v>320</v>
      </c>
      <c r="F67" s="194" t="s">
        <v>22</v>
      </c>
      <c r="G67" s="194"/>
      <c r="H67" s="194"/>
      <c r="I67" s="195"/>
    </row>
    <row r="68" spans="1:9" ht="105.6">
      <c r="A68" s="194" t="str">
        <f t="shared" si="3"/>
        <v>[Web_Admin-47]</v>
      </c>
      <c r="B68" s="194" t="s">
        <v>212</v>
      </c>
      <c r="C68" s="194" t="s">
        <v>213</v>
      </c>
      <c r="D68" s="194" t="s">
        <v>292</v>
      </c>
      <c r="E68" s="194" t="s">
        <v>292</v>
      </c>
      <c r="F68" s="194" t="s">
        <v>22</v>
      </c>
      <c r="G68" s="194"/>
      <c r="H68" s="194"/>
      <c r="I68" s="195"/>
    </row>
    <row r="69" spans="1:9" ht="105.6">
      <c r="A69" s="194" t="str">
        <f t="shared" si="3"/>
        <v>[Web_Admin-48]</v>
      </c>
      <c r="B69" s="194" t="s">
        <v>214</v>
      </c>
      <c r="C69" s="194" t="s">
        <v>215</v>
      </c>
      <c r="D69" s="194" t="s">
        <v>294</v>
      </c>
      <c r="E69" s="194" t="s">
        <v>294</v>
      </c>
      <c r="F69" s="194" t="s">
        <v>22</v>
      </c>
      <c r="G69" s="194"/>
      <c r="H69" s="194"/>
      <c r="I69" s="195"/>
    </row>
    <row r="70" spans="1:9" ht="92.4">
      <c r="A70" s="194" t="str">
        <f t="shared" si="3"/>
        <v>[Web_Admin-49]</v>
      </c>
      <c r="B70" s="194" t="s">
        <v>216</v>
      </c>
      <c r="C70" s="194" t="s">
        <v>217</v>
      </c>
      <c r="D70" s="194" t="s">
        <v>321</v>
      </c>
      <c r="E70" s="194" t="s">
        <v>321</v>
      </c>
      <c r="F70" s="194" t="s">
        <v>22</v>
      </c>
      <c r="G70" s="194"/>
      <c r="H70" s="194"/>
      <c r="I70" s="195"/>
    </row>
    <row r="71" spans="1:9">
      <c r="A71" s="196" t="s">
        <v>77</v>
      </c>
      <c r="B71" s="191"/>
      <c r="C71" s="192"/>
      <c r="D71" s="192"/>
      <c r="E71" s="192"/>
      <c r="F71" s="197"/>
      <c r="G71" s="192"/>
      <c r="H71" s="192"/>
      <c r="I71" s="193"/>
    </row>
    <row r="72" spans="1:9" ht="66">
      <c r="A72" s="194" t="str">
        <f>IF(OR(B72&lt;&gt;"",D72&lt;&gt;""),"["&amp;TEXT($B$2,"##")&amp;"-"&amp;TEXT(ROW()-22,"##")&amp;"]","")</f>
        <v>[Web_Admin-50]</v>
      </c>
      <c r="B72" s="194" t="s">
        <v>322</v>
      </c>
      <c r="C72" s="194" t="s">
        <v>323</v>
      </c>
      <c r="D72" s="194" t="s">
        <v>324</v>
      </c>
      <c r="E72" s="194" t="s">
        <v>324</v>
      </c>
      <c r="F72" s="194" t="s">
        <v>22</v>
      </c>
      <c r="G72" s="194"/>
      <c r="H72" s="194"/>
      <c r="I72" s="195"/>
    </row>
    <row r="73" spans="1:9" ht="52.8">
      <c r="A73" s="194" t="str">
        <f t="shared" ref="A73:A78" si="4">IF(OR(B73&lt;&gt;"",D73&lt;&gt;""),"["&amp;TEXT($B$2,"##")&amp;"-"&amp;TEXT(ROW()-22,"##")&amp;"]","")</f>
        <v>[Web_Admin-51]</v>
      </c>
      <c r="B73" s="194" t="s">
        <v>325</v>
      </c>
      <c r="C73" s="194" t="s">
        <v>326</v>
      </c>
      <c r="D73" s="194" t="s">
        <v>327</v>
      </c>
      <c r="E73" s="194" t="s">
        <v>327</v>
      </c>
      <c r="F73" s="194" t="s">
        <v>22</v>
      </c>
      <c r="G73" s="194"/>
      <c r="H73" s="194"/>
      <c r="I73" s="195"/>
    </row>
    <row r="74" spans="1:9" ht="52.8">
      <c r="A74" s="194" t="str">
        <f t="shared" si="4"/>
        <v>[Web_Admin-52]</v>
      </c>
      <c r="B74" s="194" t="s">
        <v>328</v>
      </c>
      <c r="C74" s="194" t="s">
        <v>329</v>
      </c>
      <c r="D74" s="194" t="s">
        <v>330</v>
      </c>
      <c r="E74" s="194" t="s">
        <v>330</v>
      </c>
      <c r="F74" s="194" t="s">
        <v>22</v>
      </c>
      <c r="G74" s="194"/>
      <c r="H74" s="194"/>
      <c r="I74" s="195"/>
    </row>
    <row r="75" spans="1:9" ht="66">
      <c r="A75" s="194" t="str">
        <f t="shared" si="4"/>
        <v>[Web_Admin-53]</v>
      </c>
      <c r="B75" s="194" t="s">
        <v>331</v>
      </c>
      <c r="C75" s="194" t="s">
        <v>332</v>
      </c>
      <c r="D75" s="194" t="s">
        <v>333</v>
      </c>
      <c r="E75" s="194" t="s">
        <v>333</v>
      </c>
      <c r="F75" s="194" t="s">
        <v>22</v>
      </c>
      <c r="G75" s="194"/>
      <c r="H75" s="194"/>
      <c r="I75" s="195"/>
    </row>
    <row r="76" spans="1:9" ht="79.2">
      <c r="A76" s="194" t="str">
        <f t="shared" si="4"/>
        <v>[Web_Admin-54]</v>
      </c>
      <c r="B76" s="194" t="s">
        <v>334</v>
      </c>
      <c r="C76" s="194" t="s">
        <v>335</v>
      </c>
      <c r="D76" s="194" t="s">
        <v>336</v>
      </c>
      <c r="E76" s="194" t="s">
        <v>336</v>
      </c>
      <c r="F76" s="194" t="s">
        <v>22</v>
      </c>
      <c r="G76" s="194"/>
      <c r="H76" s="194"/>
      <c r="I76" s="195"/>
    </row>
    <row r="77" spans="1:9" ht="79.2">
      <c r="A77" s="194" t="str">
        <f t="shared" si="4"/>
        <v>[Web_Admin-55]</v>
      </c>
      <c r="B77" s="194" t="s">
        <v>337</v>
      </c>
      <c r="C77" s="194" t="s">
        <v>338</v>
      </c>
      <c r="D77" s="194" t="s">
        <v>339</v>
      </c>
      <c r="E77" s="194" t="s">
        <v>339</v>
      </c>
      <c r="F77" s="194" t="s">
        <v>22</v>
      </c>
      <c r="G77" s="194"/>
      <c r="H77" s="194"/>
      <c r="I77" s="195"/>
    </row>
    <row r="78" spans="1:9" ht="79.2">
      <c r="A78" s="194" t="str">
        <f t="shared" si="4"/>
        <v>[Web_Admin-56]</v>
      </c>
      <c r="B78" s="194" t="s">
        <v>340</v>
      </c>
      <c r="C78" s="194" t="s">
        <v>341</v>
      </c>
      <c r="D78" s="194" t="s">
        <v>342</v>
      </c>
      <c r="E78" s="194" t="s">
        <v>342</v>
      </c>
      <c r="F78" s="194" t="s">
        <v>22</v>
      </c>
      <c r="G78" s="194"/>
      <c r="H78" s="194"/>
      <c r="I78" s="195"/>
    </row>
    <row r="79" spans="1:9">
      <c r="A79" s="196" t="s">
        <v>78</v>
      </c>
      <c r="B79" s="191"/>
      <c r="C79" s="192"/>
      <c r="D79" s="192"/>
      <c r="E79" s="192"/>
      <c r="F79" s="197"/>
      <c r="G79" s="192"/>
      <c r="H79" s="192"/>
      <c r="I79" s="193"/>
    </row>
    <row r="80" spans="1:9" ht="39.6">
      <c r="A80" s="194" t="str">
        <f>IF(OR(B80&lt;&gt;"",D80&lt;&gt;""),"["&amp;TEXT($B$2,"##")&amp;"-"&amp;TEXT(ROW()-23,"##")&amp;"]","")</f>
        <v>[Web_Admin-57]</v>
      </c>
      <c r="B80" s="194" t="s">
        <v>343</v>
      </c>
      <c r="C80" s="194" t="s">
        <v>344</v>
      </c>
      <c r="D80" s="194" t="s">
        <v>345</v>
      </c>
      <c r="E80" s="194" t="s">
        <v>345</v>
      </c>
      <c r="F80" s="194" t="s">
        <v>22</v>
      </c>
      <c r="G80" s="194"/>
      <c r="H80" s="194"/>
      <c r="I80" s="195"/>
    </row>
    <row r="81" spans="1:9">
      <c r="A81" s="196" t="s">
        <v>79</v>
      </c>
      <c r="B81" s="191"/>
      <c r="C81" s="192"/>
      <c r="D81" s="192"/>
      <c r="E81" s="192"/>
      <c r="F81" s="197"/>
      <c r="G81" s="192"/>
      <c r="H81" s="192"/>
      <c r="I81" s="193"/>
    </row>
    <row r="82" spans="1:9" ht="105.6">
      <c r="A82" s="194" t="str">
        <f>IF(OR(B82&lt;&gt;"",D82&lt;&gt;""),"["&amp;TEXT($B$2,"##")&amp;"-"&amp;TEXT(ROW()-24,"##")&amp;"]","")</f>
        <v>[Web_Admin-58]</v>
      </c>
      <c r="B82" s="194" t="s">
        <v>346</v>
      </c>
      <c r="C82" s="194" t="s">
        <v>347</v>
      </c>
      <c r="D82" s="194" t="s">
        <v>348</v>
      </c>
      <c r="E82" s="194" t="s">
        <v>348</v>
      </c>
      <c r="F82" s="194" t="s">
        <v>22</v>
      </c>
      <c r="G82" s="194"/>
      <c r="H82" s="194"/>
      <c r="I82" s="195"/>
    </row>
    <row r="83" spans="1:9" ht="105.6">
      <c r="A83" s="194" t="str">
        <f>IF(OR(B83&lt;&gt;"",D83&lt;&gt;""),"["&amp;TEXT($B$2,"##")&amp;"-"&amp;TEXT(ROW()-24,"##")&amp;"]","")</f>
        <v>[Web_Admin-59]</v>
      </c>
      <c r="B83" s="194" t="s">
        <v>349</v>
      </c>
      <c r="C83" s="194" t="s">
        <v>350</v>
      </c>
      <c r="D83" s="194" t="s">
        <v>351</v>
      </c>
      <c r="E83" s="194" t="s">
        <v>351</v>
      </c>
      <c r="F83" s="194" t="s">
        <v>22</v>
      </c>
      <c r="G83" s="194"/>
      <c r="H83" s="194"/>
      <c r="I83" s="195"/>
    </row>
    <row r="84" spans="1:9" ht="118.8">
      <c r="A84" s="194" t="str">
        <f>IF(OR(B84&lt;&gt;"",D84&lt;&gt;""),"["&amp;TEXT($B$2,"##")&amp;"-"&amp;TEXT(ROW()-24,"##")&amp;"]","")</f>
        <v>[Web_Admin-60]</v>
      </c>
      <c r="B84" s="194" t="s">
        <v>352</v>
      </c>
      <c r="C84" s="194" t="s">
        <v>353</v>
      </c>
      <c r="D84" s="194" t="s">
        <v>354</v>
      </c>
      <c r="E84" s="194" t="s">
        <v>354</v>
      </c>
      <c r="F84" s="194" t="s">
        <v>22</v>
      </c>
      <c r="G84" s="194"/>
      <c r="H84" s="194"/>
      <c r="I84" s="195"/>
    </row>
    <row r="85" spans="1:9" ht="118.8">
      <c r="A85" s="194" t="str">
        <f>IF(OR(B85&lt;&gt;"",D85&lt;&gt;""),"["&amp;TEXT($B$2,"##")&amp;"-"&amp;TEXT(ROW()-24,"##")&amp;"]","")</f>
        <v>[Web_Admin-61]</v>
      </c>
      <c r="B85" s="194" t="s">
        <v>355</v>
      </c>
      <c r="C85" s="194" t="s">
        <v>356</v>
      </c>
      <c r="D85" s="194" t="s">
        <v>357</v>
      </c>
      <c r="E85" s="194" t="s">
        <v>357</v>
      </c>
      <c r="F85" s="194" t="s">
        <v>22</v>
      </c>
      <c r="G85" s="194"/>
      <c r="H85" s="194"/>
      <c r="I85" s="195"/>
    </row>
    <row r="86" spans="1:9" ht="105.6">
      <c r="A86" s="194" t="str">
        <f>IF(OR(B86&lt;&gt;"",D86&lt;&gt;""),"["&amp;TEXT($B$2,"##")&amp;"-"&amp;TEXT(ROW()-24,"##")&amp;"]","")</f>
        <v>[Web_Admin-62]</v>
      </c>
      <c r="B86" s="194" t="s">
        <v>358</v>
      </c>
      <c r="C86" s="194" t="s">
        <v>359</v>
      </c>
      <c r="D86" s="194" t="s">
        <v>192</v>
      </c>
      <c r="E86" s="194" t="s">
        <v>192</v>
      </c>
      <c r="F86" s="194" t="s">
        <v>22</v>
      </c>
      <c r="G86" s="194"/>
      <c r="H86" s="194"/>
      <c r="I86" s="195"/>
    </row>
    <row r="87" spans="1:9">
      <c r="A87" s="196" t="s">
        <v>360</v>
      </c>
      <c r="B87" s="191"/>
      <c r="C87" s="192"/>
      <c r="D87" s="192"/>
      <c r="E87" s="192"/>
      <c r="F87" s="197"/>
      <c r="G87" s="192"/>
      <c r="H87" s="192"/>
      <c r="I87" s="193"/>
    </row>
    <row r="88" spans="1:9" ht="145.19999999999999">
      <c r="A88" s="194" t="str">
        <f>IF(OR(B88&lt;&gt;"",D88&lt;&gt;""),"["&amp;TEXT($B$2,"##")&amp;"-"&amp;TEXT(ROW()-25,"##")&amp;"]","")</f>
        <v>[Web_Admin-63]</v>
      </c>
      <c r="B88" s="194" t="s">
        <v>361</v>
      </c>
      <c r="C88" s="194" t="s">
        <v>362</v>
      </c>
      <c r="D88" s="194" t="s">
        <v>192</v>
      </c>
      <c r="E88" s="194" t="s">
        <v>192</v>
      </c>
      <c r="F88" s="198" t="s">
        <v>22</v>
      </c>
      <c r="G88" s="194"/>
      <c r="H88" s="194"/>
      <c r="I88" s="195"/>
    </row>
    <row r="89" spans="1:9">
      <c r="A89" s="196" t="s">
        <v>81</v>
      </c>
      <c r="B89" s="191"/>
      <c r="C89" s="192"/>
      <c r="D89" s="192"/>
      <c r="E89" s="192"/>
      <c r="F89" s="197"/>
      <c r="G89" s="192"/>
      <c r="H89" s="192"/>
      <c r="I89" s="193"/>
    </row>
    <row r="90" spans="1:9" ht="79.2">
      <c r="A90" s="194" t="str">
        <f>IF(OR(B90&lt;&gt;"",D90&lt;&gt;""),"["&amp;TEXT($B$2,"##")&amp;"-"&amp;TEXT(ROW()-26,"##")&amp;"]","")</f>
        <v>[Web_Admin-64]</v>
      </c>
      <c r="B90" s="194" t="s">
        <v>363</v>
      </c>
      <c r="C90" s="194" t="s">
        <v>364</v>
      </c>
      <c r="D90" s="194" t="s">
        <v>365</v>
      </c>
      <c r="E90" s="194" t="s">
        <v>365</v>
      </c>
      <c r="F90" s="198" t="s">
        <v>22</v>
      </c>
      <c r="G90" s="194"/>
      <c r="H90" s="194"/>
      <c r="I90" s="195"/>
    </row>
    <row r="91" spans="1:9" ht="79.2">
      <c r="A91" s="194" t="str">
        <f t="shared" ref="A91:A95" si="5">IF(OR(B91&lt;&gt;"",D91&lt;&gt;""),"["&amp;TEXT($B$2,"##")&amp;"-"&amp;TEXT(ROW()-26,"##")&amp;"]","")</f>
        <v>[Web_Admin-65]</v>
      </c>
      <c r="B91" s="194" t="s">
        <v>366</v>
      </c>
      <c r="C91" s="194" t="s">
        <v>367</v>
      </c>
      <c r="D91" s="194" t="s">
        <v>368</v>
      </c>
      <c r="E91" s="194" t="s">
        <v>368</v>
      </c>
      <c r="F91" s="198" t="s">
        <v>22</v>
      </c>
      <c r="G91" s="194"/>
      <c r="H91" s="194"/>
      <c r="I91" s="195"/>
    </row>
    <row r="92" spans="1:9" ht="79.2">
      <c r="A92" s="194" t="str">
        <f t="shared" si="5"/>
        <v>[Web_Admin-66]</v>
      </c>
      <c r="B92" s="194" t="s">
        <v>369</v>
      </c>
      <c r="C92" s="194" t="s">
        <v>370</v>
      </c>
      <c r="D92" s="194" t="s">
        <v>371</v>
      </c>
      <c r="E92" s="194" t="s">
        <v>371</v>
      </c>
      <c r="F92" s="198" t="s">
        <v>22</v>
      </c>
      <c r="G92" s="194"/>
      <c r="H92" s="194"/>
      <c r="I92" s="195"/>
    </row>
    <row r="93" spans="1:9" ht="92.4">
      <c r="A93" s="194" t="str">
        <f t="shared" si="5"/>
        <v>[Web_Admin-67]</v>
      </c>
      <c r="B93" s="194" t="s">
        <v>372</v>
      </c>
      <c r="C93" s="194" t="s">
        <v>373</v>
      </c>
      <c r="D93" s="194" t="s">
        <v>374</v>
      </c>
      <c r="E93" s="194" t="s">
        <v>374</v>
      </c>
      <c r="F93" s="198" t="s">
        <v>22</v>
      </c>
      <c r="G93" s="194"/>
      <c r="H93" s="194"/>
      <c r="I93" s="195"/>
    </row>
    <row r="94" spans="1:9" ht="92.4">
      <c r="A94" s="194" t="str">
        <f t="shared" si="5"/>
        <v>[Web_Admin-68]</v>
      </c>
      <c r="B94" s="194" t="s">
        <v>375</v>
      </c>
      <c r="C94" s="194" t="s">
        <v>376</v>
      </c>
      <c r="D94" s="194" t="s">
        <v>357</v>
      </c>
      <c r="E94" s="194" t="s">
        <v>357</v>
      </c>
      <c r="F94" s="198" t="s">
        <v>22</v>
      </c>
      <c r="G94" s="194"/>
      <c r="H94" s="194"/>
      <c r="I94" s="195"/>
    </row>
    <row r="95" spans="1:9" ht="79.2">
      <c r="A95" s="194" t="str">
        <f t="shared" si="5"/>
        <v>[Web_Admin-69]</v>
      </c>
      <c r="B95" s="194" t="s">
        <v>377</v>
      </c>
      <c r="C95" s="194" t="s">
        <v>378</v>
      </c>
      <c r="D95" s="194" t="s">
        <v>321</v>
      </c>
      <c r="E95" s="194" t="s">
        <v>321</v>
      </c>
      <c r="F95" s="198" t="s">
        <v>22</v>
      </c>
      <c r="G95" s="194"/>
      <c r="H95" s="194"/>
      <c r="I95" s="195"/>
    </row>
    <row r="96" spans="1:9">
      <c r="A96" s="196" t="s">
        <v>379</v>
      </c>
      <c r="B96" s="191"/>
      <c r="C96" s="192"/>
      <c r="D96" s="192"/>
      <c r="E96" s="192"/>
      <c r="F96" s="197"/>
      <c r="G96" s="192"/>
      <c r="H96" s="192"/>
      <c r="I96" s="193"/>
    </row>
    <row r="97" spans="1:9" ht="66">
      <c r="A97" s="194" t="str">
        <f>IF(OR(B97&lt;&gt;"",D97&lt;&gt;""),"["&amp;TEXT($B$2,"##")&amp;"-"&amp;TEXT(ROW()-27,"##")&amp;"]","")</f>
        <v>[Web_Admin-70]</v>
      </c>
      <c r="B97" s="194" t="s">
        <v>380</v>
      </c>
      <c r="C97" s="194" t="s">
        <v>381</v>
      </c>
      <c r="D97" s="194" t="s">
        <v>382</v>
      </c>
      <c r="E97" s="194" t="s">
        <v>382</v>
      </c>
      <c r="F97" s="198" t="s">
        <v>22</v>
      </c>
      <c r="G97" s="194"/>
      <c r="H97" s="194"/>
      <c r="I97" s="195"/>
    </row>
    <row r="98" spans="1:9" ht="66">
      <c r="A98" s="194" t="str">
        <f t="shared" ref="A98:A103" si="6">IF(OR(B98&lt;&gt;"",D98&lt;&gt;""),"["&amp;TEXT($B$2,"##")&amp;"-"&amp;TEXT(ROW()-27,"##")&amp;"]","")</f>
        <v>[Web_Admin-71]</v>
      </c>
      <c r="B98" s="194" t="s">
        <v>383</v>
      </c>
      <c r="C98" s="194" t="s">
        <v>384</v>
      </c>
      <c r="D98" s="194" t="s">
        <v>385</v>
      </c>
      <c r="E98" s="194" t="s">
        <v>385</v>
      </c>
      <c r="F98" s="198" t="s">
        <v>22</v>
      </c>
      <c r="G98" s="194"/>
      <c r="H98" s="194"/>
      <c r="I98" s="195"/>
    </row>
    <row r="99" spans="1:9" ht="66">
      <c r="A99" s="194" t="str">
        <f t="shared" si="6"/>
        <v>[Web_Admin-72]</v>
      </c>
      <c r="B99" s="194" t="s">
        <v>386</v>
      </c>
      <c r="C99" s="194" t="s">
        <v>387</v>
      </c>
      <c r="D99" s="194" t="s">
        <v>388</v>
      </c>
      <c r="E99" s="194" t="s">
        <v>388</v>
      </c>
      <c r="F99" s="198" t="s">
        <v>22</v>
      </c>
      <c r="G99" s="194"/>
      <c r="H99" s="194"/>
      <c r="I99" s="195"/>
    </row>
    <row r="100" spans="1:9" ht="79.2">
      <c r="A100" s="194" t="str">
        <f t="shared" si="6"/>
        <v>[Web_Admin-73]</v>
      </c>
      <c r="B100" s="194" t="s">
        <v>389</v>
      </c>
      <c r="C100" s="194" t="s">
        <v>390</v>
      </c>
      <c r="D100" s="194" t="s">
        <v>391</v>
      </c>
      <c r="E100" s="194" t="s">
        <v>391</v>
      </c>
      <c r="F100" s="198" t="s">
        <v>22</v>
      </c>
      <c r="G100" s="194"/>
      <c r="H100" s="194"/>
      <c r="I100" s="195"/>
    </row>
    <row r="101" spans="1:9" ht="79.2">
      <c r="A101" s="194" t="str">
        <f t="shared" si="6"/>
        <v>[Web_Admin-74]</v>
      </c>
      <c r="B101" s="194" t="s">
        <v>392</v>
      </c>
      <c r="C101" s="194" t="s">
        <v>393</v>
      </c>
      <c r="D101" s="194" t="s">
        <v>394</v>
      </c>
      <c r="E101" s="194" t="s">
        <v>394</v>
      </c>
      <c r="F101" s="198" t="s">
        <v>22</v>
      </c>
      <c r="G101" s="194"/>
      <c r="H101" s="194"/>
      <c r="I101" s="195"/>
    </row>
    <row r="102" spans="1:9" ht="79.2">
      <c r="A102" s="194" t="str">
        <f t="shared" si="6"/>
        <v>[Web_Admin-75]</v>
      </c>
      <c r="B102" s="194" t="s">
        <v>395</v>
      </c>
      <c r="C102" s="194" t="s">
        <v>396</v>
      </c>
      <c r="D102" s="194" t="s">
        <v>397</v>
      </c>
      <c r="E102" s="194" t="s">
        <v>397</v>
      </c>
      <c r="F102" s="198" t="s">
        <v>22</v>
      </c>
      <c r="G102" s="194"/>
      <c r="H102" s="194"/>
      <c r="I102" s="195"/>
    </row>
    <row r="103" spans="1:9" ht="79.2">
      <c r="A103" s="194" t="str">
        <f t="shared" si="6"/>
        <v>[Web_Admin-76]</v>
      </c>
      <c r="B103" s="194" t="s">
        <v>398</v>
      </c>
      <c r="C103" s="194" t="s">
        <v>399</v>
      </c>
      <c r="D103" s="194" t="s">
        <v>400</v>
      </c>
      <c r="E103" s="194" t="s">
        <v>400</v>
      </c>
      <c r="F103" s="198" t="s">
        <v>22</v>
      </c>
      <c r="G103" s="194"/>
      <c r="H103" s="194"/>
      <c r="I103" s="195"/>
    </row>
    <row r="104" spans="1:9">
      <c r="A104" s="196" t="s">
        <v>83</v>
      </c>
      <c r="B104" s="191"/>
      <c r="C104" s="192"/>
      <c r="D104" s="192"/>
      <c r="E104" s="192"/>
      <c r="F104" s="197"/>
      <c r="G104" s="192"/>
      <c r="H104" s="192"/>
      <c r="I104" s="193"/>
    </row>
    <row r="105" spans="1:9" ht="39.6">
      <c r="A105" s="194" t="str">
        <f>IF(OR(B105&lt;&gt;"",D105&lt;&gt;""),"["&amp;TEXT($B$2,"##")&amp;"-"&amp;TEXT(ROW()-28,"##")&amp;"]","")</f>
        <v>[Web_Admin-77]</v>
      </c>
      <c r="B105" s="194" t="s">
        <v>401</v>
      </c>
      <c r="C105" s="194" t="s">
        <v>402</v>
      </c>
      <c r="D105" s="194" t="s">
        <v>403</v>
      </c>
      <c r="E105" s="194" t="s">
        <v>403</v>
      </c>
      <c r="F105" s="198" t="s">
        <v>22</v>
      </c>
      <c r="G105" s="194"/>
      <c r="H105" s="194"/>
      <c r="I105" s="195"/>
    </row>
    <row r="106" spans="1:9">
      <c r="A106" s="196" t="s">
        <v>84</v>
      </c>
      <c r="B106" s="191"/>
      <c r="C106" s="192"/>
      <c r="D106" s="192"/>
      <c r="E106" s="192"/>
      <c r="F106" s="197"/>
      <c r="G106" s="192"/>
      <c r="H106" s="192"/>
      <c r="I106" s="193"/>
    </row>
    <row r="107" spans="1:9" ht="105.6">
      <c r="A107" s="194" t="str">
        <f>IF(OR(B107&lt;&gt;"",D107&lt;&gt;""),"["&amp;TEXT($B$2,"##")&amp;"-"&amp;TEXT(ROW()-29,"##")&amp;"]","")</f>
        <v>[Web_Admin-78]</v>
      </c>
      <c r="B107" s="194" t="s">
        <v>404</v>
      </c>
      <c r="C107" s="194" t="s">
        <v>405</v>
      </c>
      <c r="D107" s="194" t="s">
        <v>406</v>
      </c>
      <c r="E107" s="194" t="s">
        <v>406</v>
      </c>
      <c r="F107" s="198" t="s">
        <v>22</v>
      </c>
      <c r="G107" s="194"/>
      <c r="H107" s="194"/>
      <c r="I107" s="195"/>
    </row>
    <row r="108" spans="1:9" ht="118.8">
      <c r="A108" s="194" t="str">
        <f t="shared" ref="A108:A113" si="7">IF(OR(B108&lt;&gt;"",D108&lt;&gt;""),"["&amp;TEXT($B$2,"##")&amp;"-"&amp;TEXT(ROW()-29,"##")&amp;"]","")</f>
        <v>[Web_Admin-79]</v>
      </c>
      <c r="B108" s="194" t="s">
        <v>407</v>
      </c>
      <c r="C108" s="194" t="s">
        <v>408</v>
      </c>
      <c r="D108" s="194" t="s">
        <v>409</v>
      </c>
      <c r="E108" s="194" t="s">
        <v>409</v>
      </c>
      <c r="F108" s="198" t="s">
        <v>22</v>
      </c>
      <c r="G108" s="194"/>
      <c r="H108" s="194"/>
      <c r="I108" s="195"/>
    </row>
    <row r="109" spans="1:9" ht="105.6">
      <c r="A109" s="194" t="str">
        <f t="shared" si="7"/>
        <v>[Web_Admin-80]</v>
      </c>
      <c r="B109" s="194" t="s">
        <v>410</v>
      </c>
      <c r="C109" s="194" t="s">
        <v>411</v>
      </c>
      <c r="D109" s="194" t="s">
        <v>412</v>
      </c>
      <c r="E109" s="194" t="s">
        <v>412</v>
      </c>
      <c r="F109" s="198" t="s">
        <v>22</v>
      </c>
      <c r="G109" s="194"/>
      <c r="H109" s="194"/>
      <c r="I109" s="195"/>
    </row>
    <row r="110" spans="1:9" ht="118.8">
      <c r="A110" s="194" t="str">
        <f t="shared" si="7"/>
        <v>[Web_Admin-81]</v>
      </c>
      <c r="B110" s="199" t="s">
        <v>413</v>
      </c>
      <c r="C110" s="199" t="s">
        <v>414</v>
      </c>
      <c r="D110" s="199" t="s">
        <v>354</v>
      </c>
      <c r="E110" s="199" t="s">
        <v>354</v>
      </c>
      <c r="F110" s="198" t="s">
        <v>22</v>
      </c>
      <c r="G110" s="194"/>
      <c r="H110" s="194"/>
      <c r="I110" s="195"/>
    </row>
    <row r="111" spans="1:9" ht="118.8">
      <c r="A111" s="194" t="str">
        <f t="shared" si="7"/>
        <v>[Web_Admin-82]</v>
      </c>
      <c r="B111" s="194" t="s">
        <v>413</v>
      </c>
      <c r="C111" s="194" t="s">
        <v>414</v>
      </c>
      <c r="D111" s="194" t="s">
        <v>354</v>
      </c>
      <c r="E111" s="194" t="s">
        <v>354</v>
      </c>
      <c r="F111" s="198" t="s">
        <v>22</v>
      </c>
      <c r="G111" s="194"/>
      <c r="H111" s="194"/>
      <c r="I111" s="195"/>
    </row>
    <row r="112" spans="1:9" ht="118.8">
      <c r="A112" s="194" t="str">
        <f t="shared" si="7"/>
        <v>[Web_Admin-83]</v>
      </c>
      <c r="B112" s="194" t="s">
        <v>415</v>
      </c>
      <c r="C112" s="194" t="s">
        <v>416</v>
      </c>
      <c r="D112" s="194" t="s">
        <v>357</v>
      </c>
      <c r="E112" s="194" t="s">
        <v>357</v>
      </c>
      <c r="F112" s="198" t="s">
        <v>22</v>
      </c>
      <c r="G112" s="194"/>
      <c r="H112" s="194"/>
      <c r="I112" s="195"/>
    </row>
    <row r="113" spans="1:9" ht="105.6">
      <c r="A113" s="194" t="str">
        <f t="shared" si="7"/>
        <v>[Web_Admin-84]</v>
      </c>
      <c r="B113" s="194" t="s">
        <v>417</v>
      </c>
      <c r="C113" s="194" t="s">
        <v>418</v>
      </c>
      <c r="D113" s="194" t="s">
        <v>192</v>
      </c>
      <c r="E113" s="194" t="s">
        <v>192</v>
      </c>
      <c r="F113" s="198" t="s">
        <v>22</v>
      </c>
      <c r="G113" s="194"/>
      <c r="H113" s="194"/>
      <c r="I113" s="195"/>
    </row>
    <row r="114" spans="1:9">
      <c r="A114" s="196" t="s">
        <v>419</v>
      </c>
      <c r="B114" s="191"/>
      <c r="C114" s="192"/>
      <c r="D114" s="192"/>
      <c r="E114" s="192"/>
      <c r="F114" s="197"/>
      <c r="G114" s="192"/>
      <c r="H114" s="192"/>
      <c r="I114" s="193"/>
    </row>
    <row r="115" spans="1:9" ht="158.4">
      <c r="A115" s="194" t="str">
        <f>IF(OR(B115&lt;&gt;"",D115&lt;&gt;""),"["&amp;TEXT($B$2,"##")&amp;"-"&amp;TEXT(ROW()-30,"##")&amp;"]","")</f>
        <v>[Web_Admin-85]</v>
      </c>
      <c r="B115" s="194" t="s">
        <v>420</v>
      </c>
      <c r="C115" s="194" t="s">
        <v>421</v>
      </c>
      <c r="D115" s="194" t="s">
        <v>192</v>
      </c>
      <c r="E115" s="194" t="s">
        <v>192</v>
      </c>
      <c r="F115" s="198" t="s">
        <v>22</v>
      </c>
      <c r="G115" s="194"/>
      <c r="H115" s="194"/>
      <c r="I115" s="195"/>
    </row>
    <row r="116" spans="1:9" ht="13.95" customHeight="1">
      <c r="A116" s="196" t="s">
        <v>86</v>
      </c>
      <c r="B116" s="191"/>
      <c r="C116" s="192"/>
      <c r="D116" s="192"/>
      <c r="E116" s="192"/>
      <c r="F116" s="197"/>
      <c r="G116" s="192"/>
      <c r="H116" s="192"/>
      <c r="I116" s="193"/>
    </row>
    <row r="117" spans="1:9" ht="92.4">
      <c r="A117" s="194" t="str">
        <f>IF(OR(B117&lt;&gt;"",D117&lt;&gt;""),"["&amp;TEXT($B$2,"##")&amp;"-"&amp;TEXT(ROW()-31,"##")&amp;"]","")</f>
        <v>[Web_Admin-86]</v>
      </c>
      <c r="B117" s="194" t="s">
        <v>422</v>
      </c>
      <c r="C117" s="194" t="s">
        <v>423</v>
      </c>
      <c r="D117" s="194" t="s">
        <v>406</v>
      </c>
      <c r="E117" s="194" t="s">
        <v>406</v>
      </c>
      <c r="F117" s="198" t="s">
        <v>22</v>
      </c>
      <c r="G117" s="194"/>
      <c r="H117" s="194"/>
      <c r="I117" s="195"/>
    </row>
    <row r="118" spans="1:9" ht="105.6">
      <c r="A118" s="194" t="str">
        <f t="shared" ref="A118:A123" si="8">IF(OR(B118&lt;&gt;"",D118&lt;&gt;""),"["&amp;TEXT($B$2,"##")&amp;"-"&amp;TEXT(ROW()-31,"##")&amp;"]","")</f>
        <v>[Web_Admin-87]</v>
      </c>
      <c r="B118" s="194" t="s">
        <v>424</v>
      </c>
      <c r="C118" s="194" t="s">
        <v>425</v>
      </c>
      <c r="D118" s="194" t="s">
        <v>409</v>
      </c>
      <c r="E118" s="194" t="s">
        <v>409</v>
      </c>
      <c r="F118" s="198" t="s">
        <v>22</v>
      </c>
      <c r="G118" s="194"/>
      <c r="H118" s="194"/>
      <c r="I118" s="195"/>
    </row>
    <row r="119" spans="1:9" ht="92.4">
      <c r="A119" s="194" t="str">
        <f t="shared" si="8"/>
        <v>[Web_Admin-88]</v>
      </c>
      <c r="B119" s="194" t="s">
        <v>426</v>
      </c>
      <c r="C119" s="194" t="s">
        <v>427</v>
      </c>
      <c r="D119" s="194" t="s">
        <v>412</v>
      </c>
      <c r="E119" s="194" t="s">
        <v>412</v>
      </c>
      <c r="F119" s="198" t="s">
        <v>22</v>
      </c>
      <c r="G119" s="194"/>
      <c r="H119" s="194"/>
      <c r="I119" s="195"/>
    </row>
    <row r="120" spans="1:9" ht="105.6">
      <c r="A120" s="194" t="str">
        <f t="shared" si="8"/>
        <v>[Web_Admin-89]</v>
      </c>
      <c r="B120" s="199" t="s">
        <v>428</v>
      </c>
      <c r="C120" s="199" t="s">
        <v>429</v>
      </c>
      <c r="D120" s="199" t="s">
        <v>354</v>
      </c>
      <c r="E120" s="199" t="s">
        <v>354</v>
      </c>
      <c r="F120" s="198" t="s">
        <v>22</v>
      </c>
      <c r="G120" s="194"/>
      <c r="H120" s="194"/>
      <c r="I120" s="195"/>
    </row>
    <row r="121" spans="1:9" ht="105.6">
      <c r="A121" s="194" t="str">
        <f t="shared" si="8"/>
        <v>[Web_Admin-90]</v>
      </c>
      <c r="B121" s="194" t="s">
        <v>428</v>
      </c>
      <c r="C121" s="194" t="s">
        <v>429</v>
      </c>
      <c r="D121" s="194" t="s">
        <v>354</v>
      </c>
      <c r="E121" s="194" t="s">
        <v>354</v>
      </c>
      <c r="F121" s="198" t="s">
        <v>22</v>
      </c>
      <c r="G121" s="194"/>
      <c r="H121" s="194"/>
      <c r="I121" s="195"/>
    </row>
    <row r="122" spans="1:9" ht="105.6">
      <c r="A122" s="194" t="str">
        <f t="shared" si="8"/>
        <v>[Web_Admin-91]</v>
      </c>
      <c r="B122" s="194" t="s">
        <v>430</v>
      </c>
      <c r="C122" s="194" t="s">
        <v>431</v>
      </c>
      <c r="D122" s="194" t="s">
        <v>357</v>
      </c>
      <c r="E122" s="194" t="s">
        <v>357</v>
      </c>
      <c r="F122" s="198" t="s">
        <v>22</v>
      </c>
      <c r="G122" s="194"/>
      <c r="H122" s="194"/>
      <c r="I122" s="195"/>
    </row>
    <row r="123" spans="1:9" ht="92.4">
      <c r="A123" s="194" t="str">
        <f t="shared" si="8"/>
        <v>[Web_Admin-92]</v>
      </c>
      <c r="B123" s="194" t="s">
        <v>432</v>
      </c>
      <c r="C123" s="194" t="s">
        <v>433</v>
      </c>
      <c r="D123" s="194" t="s">
        <v>282</v>
      </c>
      <c r="E123" s="194" t="s">
        <v>282</v>
      </c>
      <c r="F123" s="198" t="s">
        <v>22</v>
      </c>
      <c r="G123" s="194"/>
      <c r="H123" s="194"/>
      <c r="I123" s="195"/>
    </row>
    <row r="124" spans="1:9">
      <c r="A124" s="196" t="s">
        <v>87</v>
      </c>
      <c r="B124" s="191"/>
      <c r="C124" s="192"/>
      <c r="D124" s="192"/>
      <c r="E124" s="192"/>
      <c r="F124" s="197"/>
      <c r="G124" s="192"/>
      <c r="H124" s="192"/>
      <c r="I124" s="193"/>
    </row>
    <row r="125" spans="1:9" ht="66">
      <c r="A125" s="194" t="str">
        <f>IF(OR(B125&lt;&gt;"",D125&lt;&gt;""),"["&amp;TEXT($B$2,"##")&amp;"-"&amp;TEXT(ROW()-32,"##")&amp;"]","")</f>
        <v>[Web_Admin-93]</v>
      </c>
      <c r="B125" s="194" t="s">
        <v>434</v>
      </c>
      <c r="C125" s="194" t="s">
        <v>435</v>
      </c>
      <c r="D125" s="194" t="s">
        <v>436</v>
      </c>
      <c r="E125" s="194" t="s">
        <v>436</v>
      </c>
      <c r="F125" s="198" t="s">
        <v>22</v>
      </c>
      <c r="G125" s="194"/>
      <c r="H125" s="194"/>
      <c r="I125" s="195"/>
    </row>
    <row r="126" spans="1:9" ht="66">
      <c r="A126" s="194" t="str">
        <f t="shared" ref="A126:A131" si="9">IF(OR(B126&lt;&gt;"",D126&lt;&gt;""),"["&amp;TEXT($B$2,"##")&amp;"-"&amp;TEXT(ROW()-32,"##")&amp;"]","")</f>
        <v>[Web_Admin-94]</v>
      </c>
      <c r="B126" s="194" t="s">
        <v>437</v>
      </c>
      <c r="C126" s="194" t="s">
        <v>438</v>
      </c>
      <c r="D126" s="194" t="s">
        <v>439</v>
      </c>
      <c r="E126" s="194" t="s">
        <v>439</v>
      </c>
      <c r="F126" s="198" t="s">
        <v>22</v>
      </c>
      <c r="G126" s="194"/>
      <c r="H126" s="194"/>
      <c r="I126" s="195"/>
    </row>
    <row r="127" spans="1:9" ht="66">
      <c r="A127" s="194" t="str">
        <f t="shared" si="9"/>
        <v>[Web_Admin-95]</v>
      </c>
      <c r="B127" s="194" t="s">
        <v>440</v>
      </c>
      <c r="C127" s="194" t="s">
        <v>441</v>
      </c>
      <c r="D127" s="194" t="s">
        <v>442</v>
      </c>
      <c r="E127" s="194" t="s">
        <v>442</v>
      </c>
      <c r="F127" s="198" t="s">
        <v>22</v>
      </c>
      <c r="G127" s="194"/>
      <c r="H127" s="194"/>
      <c r="I127" s="195"/>
    </row>
    <row r="128" spans="1:9" ht="79.2">
      <c r="A128" s="194" t="str">
        <f t="shared" si="9"/>
        <v>[Web_Admin-96]</v>
      </c>
      <c r="B128" s="194" t="s">
        <v>443</v>
      </c>
      <c r="C128" s="194" t="s">
        <v>444</v>
      </c>
      <c r="D128" s="194" t="s">
        <v>445</v>
      </c>
      <c r="E128" s="194" t="s">
        <v>445</v>
      </c>
      <c r="F128" s="198" t="s">
        <v>22</v>
      </c>
      <c r="G128" s="194"/>
      <c r="H128" s="194"/>
      <c r="I128" s="195"/>
    </row>
    <row r="129" spans="1:9" ht="79.2">
      <c r="A129" s="194" t="str">
        <f t="shared" si="9"/>
        <v>[Web_Admin-97]</v>
      </c>
      <c r="B129" s="194" t="s">
        <v>446</v>
      </c>
      <c r="C129" s="194" t="s">
        <v>447</v>
      </c>
      <c r="D129" s="194" t="s">
        <v>448</v>
      </c>
      <c r="E129" s="194" t="s">
        <v>448</v>
      </c>
      <c r="F129" s="198" t="s">
        <v>22</v>
      </c>
      <c r="G129" s="194"/>
      <c r="H129" s="194"/>
      <c r="I129" s="195"/>
    </row>
    <row r="130" spans="1:9" ht="79.2">
      <c r="A130" s="194" t="str">
        <f t="shared" si="9"/>
        <v>[Web_Admin-98]</v>
      </c>
      <c r="B130" s="194" t="s">
        <v>449</v>
      </c>
      <c r="C130" s="194" t="s">
        <v>450</v>
      </c>
      <c r="D130" s="194" t="s">
        <v>451</v>
      </c>
      <c r="E130" s="194" t="s">
        <v>451</v>
      </c>
      <c r="F130" s="198" t="s">
        <v>22</v>
      </c>
      <c r="G130" s="194"/>
      <c r="H130" s="194"/>
      <c r="I130" s="195"/>
    </row>
    <row r="131" spans="1:9" ht="79.2">
      <c r="A131" s="194" t="str">
        <f t="shared" si="9"/>
        <v>[Web_Admin-99]</v>
      </c>
      <c r="B131" s="194" t="s">
        <v>452</v>
      </c>
      <c r="C131" s="194" t="s">
        <v>453</v>
      </c>
      <c r="D131" s="194" t="s">
        <v>454</v>
      </c>
      <c r="E131" s="194" t="s">
        <v>454</v>
      </c>
      <c r="F131" s="198" t="s">
        <v>22</v>
      </c>
      <c r="G131" s="194"/>
      <c r="H131" s="194"/>
      <c r="I131" s="195"/>
    </row>
    <row r="132" spans="1:9">
      <c r="A132" s="196" t="s">
        <v>88</v>
      </c>
      <c r="B132" s="191"/>
      <c r="C132" s="192"/>
      <c r="D132" s="192"/>
      <c r="E132" s="192"/>
      <c r="F132" s="197"/>
      <c r="G132" s="192"/>
      <c r="H132" s="192"/>
      <c r="I132" s="193"/>
    </row>
    <row r="133" spans="1:9" ht="39.6">
      <c r="A133" s="194" t="str">
        <f>IF(OR(B133&lt;&gt;"",D133&lt;&gt;""),"["&amp;TEXT($B$2,"##")&amp;"-"&amp;TEXT(ROW()-33,"##")&amp;"]","")</f>
        <v>[Web_Admin-100]</v>
      </c>
      <c r="B133" s="194" t="s">
        <v>455</v>
      </c>
      <c r="C133" s="194" t="s">
        <v>456</v>
      </c>
      <c r="D133" s="194" t="s">
        <v>457</v>
      </c>
      <c r="E133" s="194" t="s">
        <v>457</v>
      </c>
      <c r="F133" s="198" t="s">
        <v>22</v>
      </c>
      <c r="G133" s="194"/>
      <c r="H133" s="194"/>
      <c r="I133" s="195"/>
    </row>
    <row r="134" spans="1:9">
      <c r="A134" s="196" t="s">
        <v>89</v>
      </c>
      <c r="B134" s="191"/>
      <c r="C134" s="192"/>
      <c r="D134" s="192"/>
      <c r="E134" s="192"/>
      <c r="F134" s="197"/>
      <c r="G134" s="192"/>
      <c r="H134" s="192"/>
      <c r="I134" s="193"/>
    </row>
    <row r="135" spans="1:9" ht="106.95" customHeight="1">
      <c r="A135" s="194" t="str">
        <f>IF(OR(B135&lt;&gt;"",D135&lt;&gt;""),"["&amp;TEXT($B$2,"##")&amp;"-"&amp;TEXT(ROW()-34,"##")&amp;"]","")</f>
        <v>[Web_Admin-101]</v>
      </c>
      <c r="B135" s="194" t="s">
        <v>458</v>
      </c>
      <c r="C135" s="194" t="s">
        <v>459</v>
      </c>
      <c r="D135" s="194" t="s">
        <v>460</v>
      </c>
      <c r="E135" s="194" t="s">
        <v>460</v>
      </c>
      <c r="F135" s="198" t="s">
        <v>22</v>
      </c>
      <c r="G135" s="194"/>
      <c r="H135" s="194"/>
      <c r="I135" s="195"/>
    </row>
    <row r="136" spans="1:9" ht="106.95" customHeight="1">
      <c r="A136" s="194" t="str">
        <f t="shared" ref="A136:A147" si="10">IF(OR(B136&lt;&gt;"",D136&lt;&gt;""),"["&amp;TEXT($B$2,"##")&amp;"-"&amp;TEXT(ROW()-34,"##")&amp;"]","")</f>
        <v>[Web_Admin-102]</v>
      </c>
      <c r="B136" s="194" t="s">
        <v>461</v>
      </c>
      <c r="C136" s="194" t="s">
        <v>462</v>
      </c>
      <c r="D136" s="194" t="s">
        <v>463</v>
      </c>
      <c r="E136" s="194" t="s">
        <v>463</v>
      </c>
      <c r="F136" s="198" t="s">
        <v>22</v>
      </c>
      <c r="G136" s="194"/>
      <c r="H136" s="194"/>
      <c r="I136" s="195"/>
    </row>
    <row r="137" spans="1:9" ht="106.95" customHeight="1">
      <c r="A137" s="194" t="str">
        <f t="shared" si="10"/>
        <v>[Web_Admin-103]</v>
      </c>
      <c r="B137" s="194" t="s">
        <v>464</v>
      </c>
      <c r="C137" s="194" t="s">
        <v>465</v>
      </c>
      <c r="D137" s="194" t="s">
        <v>466</v>
      </c>
      <c r="E137" s="194" t="s">
        <v>466</v>
      </c>
      <c r="F137" s="198" t="s">
        <v>22</v>
      </c>
      <c r="G137" s="194"/>
      <c r="H137" s="194"/>
      <c r="I137" s="195"/>
    </row>
    <row r="138" spans="1:9" ht="106.95" customHeight="1">
      <c r="A138" s="194" t="str">
        <f t="shared" si="10"/>
        <v>[Web_Admin-104]</v>
      </c>
      <c r="B138" s="194" t="s">
        <v>467</v>
      </c>
      <c r="C138" s="194" t="s">
        <v>468</v>
      </c>
      <c r="D138" s="194" t="s">
        <v>469</v>
      </c>
      <c r="E138" s="194" t="s">
        <v>469</v>
      </c>
      <c r="F138" s="198" t="s">
        <v>22</v>
      </c>
      <c r="G138" s="194"/>
      <c r="H138" s="194"/>
      <c r="I138" s="195"/>
    </row>
    <row r="139" spans="1:9" ht="106.95" customHeight="1">
      <c r="A139" s="194" t="str">
        <f t="shared" si="10"/>
        <v>[Web_Admin-105]</v>
      </c>
      <c r="B139" s="194" t="s">
        <v>470</v>
      </c>
      <c r="C139" s="194" t="s">
        <v>471</v>
      </c>
      <c r="D139" s="194" t="s">
        <v>472</v>
      </c>
      <c r="E139" s="194" t="s">
        <v>473</v>
      </c>
      <c r="F139" s="198" t="s">
        <v>22</v>
      </c>
      <c r="G139" s="194"/>
      <c r="H139" s="194"/>
      <c r="I139" s="195"/>
    </row>
    <row r="140" spans="1:9" ht="106.95" customHeight="1">
      <c r="A140" s="194" t="str">
        <f t="shared" si="10"/>
        <v>[Web_Admin-106]</v>
      </c>
      <c r="B140" s="194" t="s">
        <v>474</v>
      </c>
      <c r="C140" s="194" t="s">
        <v>475</v>
      </c>
      <c r="D140" s="194" t="s">
        <v>476</v>
      </c>
      <c r="E140" s="194" t="s">
        <v>476</v>
      </c>
      <c r="F140" s="198" t="s">
        <v>22</v>
      </c>
      <c r="G140" s="194"/>
      <c r="H140" s="194"/>
      <c r="I140" s="195"/>
    </row>
    <row r="141" spans="1:9" ht="106.95" customHeight="1">
      <c r="A141" s="194" t="str">
        <f t="shared" si="10"/>
        <v>[Web_Admin-107]</v>
      </c>
      <c r="B141" s="194" t="s">
        <v>477</v>
      </c>
      <c r="C141" s="194" t="s">
        <v>478</v>
      </c>
      <c r="D141" s="194" t="s">
        <v>479</v>
      </c>
      <c r="E141" s="194" t="s">
        <v>479</v>
      </c>
      <c r="F141" s="198" t="s">
        <v>22</v>
      </c>
      <c r="G141" s="194"/>
      <c r="H141" s="194"/>
      <c r="I141" s="195"/>
    </row>
    <row r="142" spans="1:9" ht="106.95" customHeight="1">
      <c r="A142" s="194" t="str">
        <f t="shared" si="10"/>
        <v>[Web_Admin-108]</v>
      </c>
      <c r="B142" s="194" t="s">
        <v>480</v>
      </c>
      <c r="C142" s="194" t="s">
        <v>481</v>
      </c>
      <c r="D142" s="194" t="s">
        <v>482</v>
      </c>
      <c r="E142" s="194" t="s">
        <v>482</v>
      </c>
      <c r="F142" s="198" t="s">
        <v>22</v>
      </c>
      <c r="G142" s="194"/>
      <c r="H142" s="194"/>
      <c r="I142" s="195"/>
    </row>
    <row r="143" spans="1:9" ht="106.95" customHeight="1">
      <c r="A143" s="194" t="str">
        <f t="shared" si="10"/>
        <v>[Web_Admin-109]</v>
      </c>
      <c r="B143" s="194" t="s">
        <v>483</v>
      </c>
      <c r="C143" s="194" t="s">
        <v>484</v>
      </c>
      <c r="D143" s="194" t="s">
        <v>485</v>
      </c>
      <c r="E143" s="194" t="s">
        <v>485</v>
      </c>
      <c r="F143" s="198" t="s">
        <v>22</v>
      </c>
      <c r="G143" s="194"/>
      <c r="H143" s="194"/>
      <c r="I143" s="195"/>
    </row>
    <row r="144" spans="1:9" ht="106.95" customHeight="1">
      <c r="A144" s="194" t="str">
        <f t="shared" si="10"/>
        <v>[Web_Admin-110]</v>
      </c>
      <c r="B144" s="194" t="s">
        <v>486</v>
      </c>
      <c r="C144" s="194" t="s">
        <v>487</v>
      </c>
      <c r="D144" s="194" t="s">
        <v>488</v>
      </c>
      <c r="E144" s="194" t="s">
        <v>488</v>
      </c>
      <c r="F144" s="198" t="s">
        <v>22</v>
      </c>
      <c r="G144" s="194"/>
      <c r="H144" s="194"/>
      <c r="I144" s="195"/>
    </row>
    <row r="145" spans="1:9" ht="106.95" customHeight="1">
      <c r="A145" s="194" t="str">
        <f t="shared" si="10"/>
        <v>[Web_Admin-111]</v>
      </c>
      <c r="B145" s="194" t="s">
        <v>489</v>
      </c>
      <c r="C145" s="194" t="s">
        <v>490</v>
      </c>
      <c r="D145" s="194" t="s">
        <v>491</v>
      </c>
      <c r="E145" s="194" t="s">
        <v>491</v>
      </c>
      <c r="F145" s="198" t="s">
        <v>22</v>
      </c>
      <c r="G145" s="194"/>
      <c r="H145" s="194"/>
      <c r="I145" s="195"/>
    </row>
    <row r="146" spans="1:9" ht="106.95" customHeight="1">
      <c r="A146" s="194" t="str">
        <f t="shared" si="10"/>
        <v>[Web_Admin-112]</v>
      </c>
      <c r="B146" s="194" t="s">
        <v>492</v>
      </c>
      <c r="C146" s="194" t="s">
        <v>493</v>
      </c>
      <c r="D146" s="194" t="s">
        <v>357</v>
      </c>
      <c r="E146" s="194" t="s">
        <v>357</v>
      </c>
      <c r="F146" s="198" t="s">
        <v>22</v>
      </c>
      <c r="G146" s="194"/>
      <c r="H146" s="194"/>
      <c r="I146" s="195"/>
    </row>
    <row r="147" spans="1:9" ht="106.95" customHeight="1">
      <c r="A147" s="194" t="str">
        <f t="shared" si="10"/>
        <v>[Web_Admin-113]</v>
      </c>
      <c r="B147" s="194" t="s">
        <v>494</v>
      </c>
      <c r="C147" s="194" t="s">
        <v>495</v>
      </c>
      <c r="D147" s="194" t="s">
        <v>192</v>
      </c>
      <c r="E147" s="194" t="s">
        <v>192</v>
      </c>
      <c r="F147" s="198" t="s">
        <v>22</v>
      </c>
      <c r="G147" s="194"/>
      <c r="H147" s="194"/>
      <c r="I147" s="195"/>
    </row>
    <row r="148" spans="1:9">
      <c r="A148" s="196" t="s">
        <v>496</v>
      </c>
      <c r="B148" s="191"/>
      <c r="C148" s="192"/>
      <c r="D148" s="192"/>
      <c r="E148" s="192"/>
      <c r="F148" s="197"/>
      <c r="G148" s="192"/>
      <c r="H148" s="192"/>
      <c r="I148" s="193"/>
    </row>
    <row r="149" spans="1:9" ht="158.4">
      <c r="A149" s="194" t="str">
        <f>IF(OR(B149&lt;&gt;"",D149&lt;&gt;""),"["&amp;TEXT($B$2,"##")&amp;"-"&amp;TEXT(ROW()-35,"##")&amp;"]","")</f>
        <v>[Web_Admin-114]</v>
      </c>
      <c r="B149" s="194" t="s">
        <v>497</v>
      </c>
      <c r="C149" s="194" t="s">
        <v>498</v>
      </c>
      <c r="D149" s="194" t="s">
        <v>192</v>
      </c>
      <c r="E149" s="194" t="s">
        <v>192</v>
      </c>
      <c r="F149" s="198" t="s">
        <v>22</v>
      </c>
      <c r="G149" s="194"/>
      <c r="H149" s="194"/>
      <c r="I149" s="195"/>
    </row>
    <row r="150" spans="1:9">
      <c r="A150" s="196" t="s">
        <v>91</v>
      </c>
      <c r="B150" s="191"/>
      <c r="C150" s="192"/>
      <c r="D150" s="192"/>
      <c r="E150" s="192"/>
      <c r="F150" s="197"/>
      <c r="G150" s="192"/>
      <c r="H150" s="192"/>
      <c r="I150" s="193"/>
    </row>
    <row r="151" spans="1:9" ht="92.4">
      <c r="A151" s="194" t="str">
        <f>IF(OR(B151&lt;&gt;"",D151&lt;&gt;""),"["&amp;TEXT($B$2,"##")&amp;"-"&amp;TEXT(ROW()-36,"##")&amp;"]","")</f>
        <v>[Web_Admin-115]</v>
      </c>
      <c r="B151" s="194" t="s">
        <v>499</v>
      </c>
      <c r="C151" s="194" t="s">
        <v>500</v>
      </c>
      <c r="D151" s="194" t="s">
        <v>460</v>
      </c>
      <c r="E151" s="194" t="s">
        <v>460</v>
      </c>
      <c r="F151" s="198" t="s">
        <v>22</v>
      </c>
      <c r="G151" s="194"/>
      <c r="H151" s="194"/>
      <c r="I151" s="195"/>
    </row>
    <row r="152" spans="1:9" ht="92.4">
      <c r="A152" s="194" t="str">
        <f t="shared" ref="A152:A163" si="11">IF(OR(B152&lt;&gt;"",D152&lt;&gt;""),"["&amp;TEXT($B$2,"##")&amp;"-"&amp;TEXT(ROW()-36,"##")&amp;"]","")</f>
        <v>[Web_Admin-116]</v>
      </c>
      <c r="B152" s="194" t="s">
        <v>501</v>
      </c>
      <c r="C152" s="194" t="s">
        <v>502</v>
      </c>
      <c r="D152" s="194" t="s">
        <v>463</v>
      </c>
      <c r="E152" s="194" t="s">
        <v>463</v>
      </c>
      <c r="F152" s="198" t="s">
        <v>22</v>
      </c>
      <c r="G152" s="194"/>
      <c r="H152" s="194"/>
      <c r="I152" s="195"/>
    </row>
    <row r="153" spans="1:9" ht="105.6">
      <c r="A153" s="194" t="str">
        <f t="shared" si="11"/>
        <v>[Web_Admin-117]</v>
      </c>
      <c r="B153" s="194" t="s">
        <v>503</v>
      </c>
      <c r="C153" s="194" t="s">
        <v>504</v>
      </c>
      <c r="D153" s="194" t="s">
        <v>466</v>
      </c>
      <c r="E153" s="194" t="s">
        <v>466</v>
      </c>
      <c r="F153" s="198" t="s">
        <v>22</v>
      </c>
      <c r="G153" s="194"/>
      <c r="H153" s="194"/>
      <c r="I153" s="195"/>
    </row>
    <row r="154" spans="1:9" ht="105.6">
      <c r="A154" s="194" t="str">
        <f t="shared" si="11"/>
        <v>[Web_Admin-118]</v>
      </c>
      <c r="B154" s="194" t="s">
        <v>505</v>
      </c>
      <c r="C154" s="194" t="s">
        <v>506</v>
      </c>
      <c r="D154" s="194" t="s">
        <v>469</v>
      </c>
      <c r="E154" s="194" t="s">
        <v>469</v>
      </c>
      <c r="F154" s="198" t="s">
        <v>22</v>
      </c>
      <c r="G154" s="194"/>
      <c r="H154" s="194"/>
      <c r="I154" s="195"/>
    </row>
    <row r="155" spans="1:9" ht="105.6">
      <c r="A155" s="194" t="str">
        <f t="shared" si="11"/>
        <v>[Web_Admin-119]</v>
      </c>
      <c r="B155" s="194" t="s">
        <v>507</v>
      </c>
      <c r="C155" s="194" t="s">
        <v>508</v>
      </c>
      <c r="D155" s="194" t="s">
        <v>472</v>
      </c>
      <c r="E155" s="194" t="s">
        <v>473</v>
      </c>
      <c r="F155" s="198" t="s">
        <v>22</v>
      </c>
      <c r="G155" s="194"/>
      <c r="H155" s="194"/>
      <c r="I155" s="195"/>
    </row>
    <row r="156" spans="1:9" ht="105.6">
      <c r="A156" s="194" t="str">
        <f t="shared" si="11"/>
        <v>[Web_Admin-120]</v>
      </c>
      <c r="B156" s="194" t="s">
        <v>509</v>
      </c>
      <c r="C156" s="194" t="s">
        <v>510</v>
      </c>
      <c r="D156" s="194" t="s">
        <v>476</v>
      </c>
      <c r="E156" s="194" t="s">
        <v>476</v>
      </c>
      <c r="F156" s="198" t="s">
        <v>22</v>
      </c>
      <c r="G156" s="194"/>
      <c r="H156" s="194"/>
      <c r="I156" s="195"/>
    </row>
    <row r="157" spans="1:9" ht="105.6">
      <c r="A157" s="194" t="str">
        <f t="shared" si="11"/>
        <v>[Web_Admin-121]</v>
      </c>
      <c r="B157" s="194" t="s">
        <v>511</v>
      </c>
      <c r="C157" s="194" t="s">
        <v>512</v>
      </c>
      <c r="D157" s="194" t="s">
        <v>479</v>
      </c>
      <c r="E157" s="194" t="s">
        <v>479</v>
      </c>
      <c r="F157" s="198" t="s">
        <v>22</v>
      </c>
      <c r="G157" s="194"/>
      <c r="H157" s="194"/>
      <c r="I157" s="195"/>
    </row>
    <row r="158" spans="1:9" ht="105.6">
      <c r="A158" s="194" t="str">
        <f t="shared" si="11"/>
        <v>[Web_Admin-122]</v>
      </c>
      <c r="B158" s="194" t="s">
        <v>513</v>
      </c>
      <c r="C158" s="194" t="s">
        <v>514</v>
      </c>
      <c r="D158" s="194" t="s">
        <v>482</v>
      </c>
      <c r="E158" s="194" t="s">
        <v>482</v>
      </c>
      <c r="F158" s="198" t="s">
        <v>22</v>
      </c>
      <c r="G158" s="194"/>
      <c r="H158" s="194"/>
      <c r="I158" s="195"/>
    </row>
    <row r="159" spans="1:9" ht="92.4">
      <c r="A159" s="194" t="str">
        <f t="shared" si="11"/>
        <v>[Web_Admin-123]</v>
      </c>
      <c r="B159" s="194" t="s">
        <v>515</v>
      </c>
      <c r="C159" s="194" t="s">
        <v>516</v>
      </c>
      <c r="D159" s="194" t="s">
        <v>485</v>
      </c>
      <c r="E159" s="194" t="s">
        <v>485</v>
      </c>
      <c r="F159" s="198" t="s">
        <v>22</v>
      </c>
      <c r="G159" s="194"/>
      <c r="H159" s="194"/>
      <c r="I159" s="195"/>
    </row>
    <row r="160" spans="1:9" ht="105.6">
      <c r="A160" s="194" t="str">
        <f t="shared" si="11"/>
        <v>[Web_Admin-124]</v>
      </c>
      <c r="B160" s="194" t="s">
        <v>517</v>
      </c>
      <c r="C160" s="194" t="s">
        <v>518</v>
      </c>
      <c r="D160" s="194" t="s">
        <v>488</v>
      </c>
      <c r="E160" s="194" t="s">
        <v>488</v>
      </c>
      <c r="F160" s="198" t="s">
        <v>22</v>
      </c>
      <c r="G160" s="194"/>
      <c r="H160" s="194"/>
      <c r="I160" s="195"/>
    </row>
    <row r="161" spans="1:9" ht="105.6">
      <c r="A161" s="194" t="str">
        <f t="shared" si="11"/>
        <v>[Web_Admin-125]</v>
      </c>
      <c r="B161" s="194" t="s">
        <v>519</v>
      </c>
      <c r="C161" s="194" t="s">
        <v>520</v>
      </c>
      <c r="D161" s="194" t="s">
        <v>491</v>
      </c>
      <c r="E161" s="194" t="s">
        <v>491</v>
      </c>
      <c r="F161" s="198" t="s">
        <v>22</v>
      </c>
      <c r="G161" s="194"/>
      <c r="H161" s="194"/>
      <c r="I161" s="195"/>
    </row>
    <row r="162" spans="1:9" ht="105.6">
      <c r="A162" s="194" t="str">
        <f t="shared" si="11"/>
        <v>[Web_Admin-126]</v>
      </c>
      <c r="B162" s="194" t="s">
        <v>521</v>
      </c>
      <c r="C162" s="194" t="s">
        <v>522</v>
      </c>
      <c r="D162" s="194" t="s">
        <v>357</v>
      </c>
      <c r="E162" s="194" t="s">
        <v>357</v>
      </c>
      <c r="F162" s="198" t="s">
        <v>22</v>
      </c>
      <c r="G162" s="194"/>
      <c r="H162" s="194"/>
      <c r="I162" s="195"/>
    </row>
    <row r="163" spans="1:9" ht="92.4">
      <c r="A163" s="194" t="str">
        <f t="shared" si="11"/>
        <v>[Web_Admin-127]</v>
      </c>
      <c r="B163" s="194" t="s">
        <v>523</v>
      </c>
      <c r="C163" s="194" t="s">
        <v>524</v>
      </c>
      <c r="D163" s="194" t="s">
        <v>525</v>
      </c>
      <c r="E163" s="194" t="s">
        <v>282</v>
      </c>
      <c r="F163" s="198" t="s">
        <v>22</v>
      </c>
      <c r="G163" s="194"/>
      <c r="H163" s="194"/>
      <c r="I163" s="195"/>
    </row>
    <row r="164" spans="1:9">
      <c r="A164" s="196" t="s">
        <v>92</v>
      </c>
      <c r="B164" s="191"/>
      <c r="C164" s="192"/>
      <c r="D164" s="192"/>
      <c r="E164" s="192"/>
      <c r="F164" s="192"/>
      <c r="G164" s="192"/>
      <c r="H164" s="192"/>
      <c r="I164" s="193"/>
    </row>
    <row r="165" spans="1:9" ht="39.6">
      <c r="A165" s="194" t="str">
        <f>IF(OR(B165&lt;&gt;"",D165&lt;&gt;""),"["&amp;TEXT($B$2,"##")&amp;"-"&amp;TEXT(ROW()-37,"##")&amp;"]","")</f>
        <v>[Web_Admin-128]</v>
      </c>
      <c r="B165" s="194" t="s">
        <v>526</v>
      </c>
      <c r="C165" s="194" t="s">
        <v>527</v>
      </c>
      <c r="D165" s="194" t="s">
        <v>528</v>
      </c>
      <c r="E165" s="194" t="s">
        <v>528</v>
      </c>
      <c r="F165" s="198" t="s">
        <v>22</v>
      </c>
      <c r="G165" s="194"/>
      <c r="H165" s="194"/>
      <c r="I165" s="195"/>
    </row>
    <row r="166" spans="1:9" ht="66">
      <c r="A166" s="194" t="str">
        <f t="shared" ref="A166:A170" si="12">IF(OR(B166&lt;&gt;"",D166&lt;&gt;""),"["&amp;TEXT($B$2,"##")&amp;"-"&amp;TEXT(ROW()-37,"##")&amp;"]","")</f>
        <v>[Web_Admin-129]</v>
      </c>
      <c r="B166" s="194" t="s">
        <v>529</v>
      </c>
      <c r="C166" s="194" t="s">
        <v>530</v>
      </c>
      <c r="D166" s="194" t="s">
        <v>531</v>
      </c>
      <c r="E166" s="194" t="s">
        <v>531</v>
      </c>
      <c r="F166" s="198" t="s">
        <v>22</v>
      </c>
      <c r="G166" s="194"/>
      <c r="H166" s="194"/>
      <c r="I166" s="195"/>
    </row>
    <row r="167" spans="1:9" ht="66">
      <c r="A167" s="194" t="str">
        <f t="shared" si="12"/>
        <v>[Web_Admin-130]</v>
      </c>
      <c r="B167" s="194" t="s">
        <v>532</v>
      </c>
      <c r="C167" s="194" t="s">
        <v>533</v>
      </c>
      <c r="D167" s="194" t="s">
        <v>534</v>
      </c>
      <c r="E167" s="194" t="s">
        <v>534</v>
      </c>
      <c r="F167" s="198" t="s">
        <v>22</v>
      </c>
      <c r="G167" s="194"/>
      <c r="H167" s="194"/>
      <c r="I167" s="195"/>
    </row>
    <row r="168" spans="1:9" ht="92.4">
      <c r="A168" s="194" t="str">
        <f t="shared" si="12"/>
        <v>[Web_Admin-131]</v>
      </c>
      <c r="B168" s="194" t="s">
        <v>535</v>
      </c>
      <c r="C168" s="194" t="s">
        <v>536</v>
      </c>
      <c r="D168" s="194" t="s">
        <v>537</v>
      </c>
      <c r="E168" s="194" t="s">
        <v>538</v>
      </c>
      <c r="F168" s="198" t="s">
        <v>22</v>
      </c>
      <c r="G168" s="194"/>
      <c r="H168" s="194"/>
      <c r="I168" s="195"/>
    </row>
    <row r="169" spans="1:9" ht="92.4">
      <c r="A169" s="194" t="str">
        <f t="shared" si="12"/>
        <v>[Web_Admin-132]</v>
      </c>
      <c r="B169" s="194" t="s">
        <v>539</v>
      </c>
      <c r="C169" s="194" t="s">
        <v>540</v>
      </c>
      <c r="D169" s="194" t="s">
        <v>541</v>
      </c>
      <c r="E169" s="194" t="s">
        <v>542</v>
      </c>
      <c r="F169" s="198" t="s">
        <v>22</v>
      </c>
      <c r="G169" s="194"/>
      <c r="H169" s="194"/>
      <c r="I169" s="195"/>
    </row>
    <row r="170" spans="1:9" ht="92.4">
      <c r="A170" s="194" t="str">
        <f t="shared" si="12"/>
        <v>[Web_Admin-133]</v>
      </c>
      <c r="B170" s="199" t="s">
        <v>543</v>
      </c>
      <c r="C170" s="199" t="s">
        <v>544</v>
      </c>
      <c r="D170" s="199" t="s">
        <v>545</v>
      </c>
      <c r="E170" s="199" t="s">
        <v>546</v>
      </c>
      <c r="F170" s="198" t="s">
        <v>22</v>
      </c>
      <c r="G170" s="194"/>
      <c r="H170" s="194"/>
      <c r="I170" s="195"/>
    </row>
    <row r="171" spans="1:9">
      <c r="A171" s="196" t="s">
        <v>93</v>
      </c>
      <c r="B171" s="191"/>
      <c r="C171" s="192"/>
      <c r="D171" s="192"/>
      <c r="E171" s="192"/>
      <c r="F171" s="192"/>
      <c r="G171" s="192"/>
      <c r="H171" s="192"/>
      <c r="I171" s="193"/>
    </row>
    <row r="172" spans="1:9" ht="39.6">
      <c r="A172" s="194" t="str">
        <f>IF(OR(B172&lt;&gt;"",D172&lt;&gt;""),"["&amp;TEXT($B$2,"##")&amp;"-"&amp;TEXT(ROW()-38,"##")&amp;"]","")</f>
        <v>[Web_Admin-134]</v>
      </c>
      <c r="B172" s="194" t="s">
        <v>547</v>
      </c>
      <c r="C172" s="194" t="s">
        <v>548</v>
      </c>
      <c r="D172" s="194" t="s">
        <v>549</v>
      </c>
      <c r="E172" s="194" t="s">
        <v>549</v>
      </c>
      <c r="F172" s="198" t="s">
        <v>22</v>
      </c>
      <c r="G172" s="194"/>
      <c r="H172" s="194"/>
      <c r="I172" s="195"/>
    </row>
    <row r="173" spans="1:9">
      <c r="A173" s="196" t="s">
        <v>94</v>
      </c>
      <c r="B173" s="191"/>
      <c r="C173" s="192"/>
      <c r="D173" s="192"/>
      <c r="E173" s="192"/>
      <c r="F173" s="192"/>
      <c r="G173" s="192"/>
      <c r="H173" s="192"/>
      <c r="I173" s="193"/>
    </row>
    <row r="174" spans="1:9" ht="132">
      <c r="A174" s="194" t="str">
        <f>IF(OR(B174&lt;&gt;"",D174&lt;&gt;""),"["&amp;TEXT($B$2,"##")&amp;"-"&amp;TEXT(ROW()-39,"##")&amp;"]","")</f>
        <v>[Web_Admin-135]</v>
      </c>
      <c r="B174" s="194" t="s">
        <v>550</v>
      </c>
      <c r="C174" s="194" t="s">
        <v>551</v>
      </c>
      <c r="D174" s="194" t="s">
        <v>552</v>
      </c>
      <c r="E174" s="194" t="s">
        <v>552</v>
      </c>
      <c r="F174" s="198" t="s">
        <v>22</v>
      </c>
      <c r="G174" s="194"/>
      <c r="H174" s="194"/>
      <c r="I174" s="195"/>
    </row>
    <row r="175" spans="1:9" ht="145.19999999999999">
      <c r="A175" s="194" t="str">
        <f t="shared" ref="A175:A176" si="13">IF(OR(B175&lt;&gt;"",D175&lt;&gt;""),"["&amp;TEXT($B$2,"##")&amp;"-"&amp;TEXT(ROW()-39,"##")&amp;"]","")</f>
        <v>[Web_Admin-136]</v>
      </c>
      <c r="B175" s="194" t="s">
        <v>553</v>
      </c>
      <c r="C175" s="194" t="s">
        <v>554</v>
      </c>
      <c r="D175" s="194" t="s">
        <v>555</v>
      </c>
      <c r="E175" s="194" t="s">
        <v>555</v>
      </c>
      <c r="F175" s="198" t="s">
        <v>22</v>
      </c>
      <c r="G175" s="194"/>
      <c r="H175" s="194"/>
      <c r="I175" s="195"/>
    </row>
    <row r="176" spans="1:9" ht="132">
      <c r="A176" s="194" t="str">
        <f t="shared" si="13"/>
        <v>[Web_Admin-137]</v>
      </c>
      <c r="B176" s="194" t="s">
        <v>556</v>
      </c>
      <c r="C176" s="194" t="s">
        <v>557</v>
      </c>
      <c r="D176" s="194" t="s">
        <v>192</v>
      </c>
      <c r="E176" s="194" t="s">
        <v>192</v>
      </c>
      <c r="F176" s="198" t="s">
        <v>22</v>
      </c>
      <c r="G176" s="194"/>
      <c r="H176" s="194"/>
      <c r="I176" s="195"/>
    </row>
    <row r="177" spans="1:9">
      <c r="A177" s="196" t="s">
        <v>558</v>
      </c>
      <c r="B177" s="191"/>
      <c r="C177" s="192"/>
      <c r="D177" s="192"/>
      <c r="E177" s="192"/>
      <c r="F177" s="197"/>
      <c r="G177" s="192"/>
      <c r="H177" s="192"/>
      <c r="I177" s="193"/>
    </row>
    <row r="178" spans="1:9" ht="145.19999999999999">
      <c r="A178" s="194" t="str">
        <f>IF(OR(B178&lt;&gt;"",D178&lt;&gt;""),"["&amp;TEXT($B$2,"##")&amp;"-"&amp;TEXT(ROW()-40,"##")&amp;"]","")</f>
        <v>[Web_Admin-138]</v>
      </c>
      <c r="B178" s="194" t="s">
        <v>559</v>
      </c>
      <c r="C178" s="194" t="s">
        <v>560</v>
      </c>
      <c r="D178" s="194" t="s">
        <v>192</v>
      </c>
      <c r="E178" s="194" t="s">
        <v>192</v>
      </c>
      <c r="F178" s="198" t="s">
        <v>22</v>
      </c>
      <c r="G178" s="194"/>
      <c r="H178" s="194"/>
      <c r="I178" s="195"/>
    </row>
    <row r="179" spans="1:9">
      <c r="A179" s="196" t="s">
        <v>96</v>
      </c>
      <c r="B179" s="191"/>
      <c r="C179" s="192"/>
      <c r="D179" s="192"/>
      <c r="E179" s="192"/>
      <c r="F179" s="197"/>
      <c r="G179" s="192"/>
      <c r="H179" s="192"/>
      <c r="I179" s="193"/>
    </row>
    <row r="180" spans="1:9" ht="92.4">
      <c r="A180" s="194" t="str">
        <f>IF(OR(B180&lt;&gt;"",D180&lt;&gt;""),"["&amp;TEXT($B$2,"##")&amp;"-"&amp;TEXT(ROW()-41,"##")&amp;"]","")</f>
        <v>[Web_Admin-139]</v>
      </c>
      <c r="B180" s="194" t="s">
        <v>561</v>
      </c>
      <c r="C180" s="194" t="s">
        <v>562</v>
      </c>
      <c r="D180" s="194" t="s">
        <v>552</v>
      </c>
      <c r="E180" s="194" t="s">
        <v>552</v>
      </c>
      <c r="F180" s="198" t="s">
        <v>22</v>
      </c>
      <c r="G180" s="194"/>
      <c r="H180" s="194"/>
      <c r="I180" s="195"/>
    </row>
    <row r="181" spans="1:9" ht="105.6">
      <c r="A181" s="194" t="str">
        <f t="shared" ref="A181:A182" si="14">IF(OR(B181&lt;&gt;"",D181&lt;&gt;""),"["&amp;TEXT($B$2,"##")&amp;"-"&amp;TEXT(ROW()-41,"##")&amp;"]","")</f>
        <v>[Web_Admin-140]</v>
      </c>
      <c r="B181" s="194" t="s">
        <v>563</v>
      </c>
      <c r="C181" s="194" t="s">
        <v>564</v>
      </c>
      <c r="D181" s="194" t="s">
        <v>555</v>
      </c>
      <c r="E181" s="194" t="s">
        <v>555</v>
      </c>
      <c r="F181" s="198" t="s">
        <v>22</v>
      </c>
      <c r="G181" s="194"/>
      <c r="H181" s="194"/>
      <c r="I181" s="195"/>
    </row>
    <row r="182" spans="1:9" ht="92.4">
      <c r="A182" s="194" t="str">
        <f t="shared" si="14"/>
        <v>[Web_Admin-141]</v>
      </c>
      <c r="B182" s="194" t="s">
        <v>565</v>
      </c>
      <c r="C182" s="194" t="s">
        <v>566</v>
      </c>
      <c r="D182" s="194" t="s">
        <v>525</v>
      </c>
      <c r="E182" s="194" t="s">
        <v>282</v>
      </c>
      <c r="F182" s="198" t="s">
        <v>22</v>
      </c>
      <c r="G182" s="194"/>
      <c r="H182" s="194"/>
      <c r="I182" s="195"/>
    </row>
    <row r="183" spans="1:9">
      <c r="A183" s="194"/>
      <c r="B183" s="194"/>
      <c r="C183" s="194"/>
      <c r="D183" s="194"/>
      <c r="E183" s="194"/>
      <c r="F183" s="194"/>
      <c r="G183" s="194"/>
      <c r="H183" s="194"/>
      <c r="I183" s="195"/>
    </row>
  </sheetData>
  <mergeCells count="3">
    <mergeCell ref="B2:E2"/>
    <mergeCell ref="B3:E3"/>
    <mergeCell ref="B4:E4"/>
  </mergeCells>
  <dataValidations count="1">
    <dataValidation type="list" allowBlank="1" showErrorMessage="1" sqref="G7 G2:G3 F27 F183 G158:G163 G165:G170 G172 G180:G297 G174:G176 G178 F29:F87 F89 F96 F104 F106 F114 F116 F124 F132 F134 F148 F150 F10:F12 F14 F16:F25 F177 F179 F8">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0"/>
  <sheetViews>
    <sheetView zoomScale="85" zoomScaleNormal="85" workbookViewId="0">
      <pane ySplit="8" topLeftCell="A33" activePane="bottomLeft" state="frozen"/>
      <selection pane="bottomLeft"/>
    </sheetView>
  </sheetViews>
  <sheetFormatPr defaultColWidth="9" defaultRowHeight="13.2"/>
  <cols>
    <col min="1" max="1" width="20.109375" style="7" customWidth="1"/>
    <col min="2" max="2" width="19.109375" style="7" customWidth="1"/>
    <col min="3" max="4" width="25.6640625" style="7" customWidth="1"/>
    <col min="5" max="5" width="28.33203125" style="7" customWidth="1"/>
    <col min="6" max="6" width="11.109375" style="7" customWidth="1"/>
    <col min="7" max="7" width="10.6640625" style="7" customWidth="1"/>
    <col min="8" max="8" width="9" style="54"/>
    <col min="9" max="9" width="23.109375" style="54" customWidth="1"/>
    <col min="10" max="10" width="37.109375" style="7" customWidth="1"/>
    <col min="11" max="11" width="8.109375" style="55" customWidth="1"/>
    <col min="12" max="12" width="9.6640625" style="7" hidden="1" customWidth="1"/>
    <col min="13" max="16384" width="9" style="7"/>
  </cols>
  <sheetData>
    <row r="1" spans="1:12" ht="13.8" thickBot="1"/>
    <row r="2" spans="1:12" s="57" customFormat="1" ht="15" customHeight="1">
      <c r="A2" s="109" t="s">
        <v>21</v>
      </c>
      <c r="B2" s="216" t="s">
        <v>64</v>
      </c>
      <c r="C2" s="217"/>
      <c r="D2" s="217"/>
      <c r="E2" s="218"/>
      <c r="F2" s="107"/>
      <c r="G2" s="101"/>
      <c r="H2" s="58"/>
      <c r="I2" s="58"/>
      <c r="J2" s="39"/>
      <c r="K2" s="56"/>
      <c r="L2" s="57" t="s">
        <v>22</v>
      </c>
    </row>
    <row r="3" spans="1:12" s="57" customFormat="1">
      <c r="A3" s="110" t="s">
        <v>23</v>
      </c>
      <c r="B3" s="219" t="s">
        <v>65</v>
      </c>
      <c r="C3" s="220"/>
      <c r="D3" s="220"/>
      <c r="E3" s="221"/>
      <c r="F3" s="107"/>
      <c r="G3" s="101"/>
      <c r="H3" s="58"/>
      <c r="I3" s="58"/>
      <c r="J3" s="39"/>
      <c r="K3" s="56"/>
      <c r="L3" s="57" t="s">
        <v>24</v>
      </c>
    </row>
    <row r="4" spans="1:12" s="57" customFormat="1" ht="18" customHeight="1">
      <c r="A4" s="110" t="s">
        <v>25</v>
      </c>
      <c r="B4" s="219"/>
      <c r="C4" s="220"/>
      <c r="D4" s="220"/>
      <c r="E4" s="221"/>
      <c r="F4" s="107"/>
      <c r="G4" s="101"/>
      <c r="H4" s="58"/>
      <c r="I4" s="58"/>
      <c r="J4" s="39"/>
      <c r="K4" s="56"/>
      <c r="L4" s="57" t="s">
        <v>26</v>
      </c>
    </row>
    <row r="5" spans="1:12" s="57" customFormat="1" ht="19.5" customHeight="1">
      <c r="A5" s="111" t="s">
        <v>22</v>
      </c>
      <c r="B5" s="108" t="s">
        <v>24</v>
      </c>
      <c r="C5" s="108" t="s">
        <v>27</v>
      </c>
      <c r="D5" s="108" t="s">
        <v>28</v>
      </c>
      <c r="E5" s="112" t="s">
        <v>29</v>
      </c>
      <c r="F5" s="102"/>
      <c r="G5" s="102"/>
      <c r="H5" s="59"/>
      <c r="I5" s="59"/>
      <c r="J5" s="59"/>
      <c r="K5" s="60"/>
      <c r="L5" s="57" t="s">
        <v>28</v>
      </c>
    </row>
    <row r="6" spans="1:12" s="57" customFormat="1" ht="15" customHeight="1" thickBot="1">
      <c r="A6" s="113">
        <f>COUNTIF(F10:F942,"Pass")</f>
        <v>78</v>
      </c>
      <c r="B6" s="114">
        <f>COUNTIF(F10:F942,"Fail")</f>
        <v>0</v>
      </c>
      <c r="C6" s="114">
        <f>E6-D6-B6-A6</f>
        <v>0</v>
      </c>
      <c r="D6" s="114">
        <f>COUNTIF(G10:G942,"N/A")</f>
        <v>0</v>
      </c>
      <c r="E6" s="115">
        <f>COUNTA(A9:A942)-24</f>
        <v>78</v>
      </c>
      <c r="F6" s="103"/>
      <c r="G6" s="103"/>
      <c r="H6" s="59"/>
      <c r="I6" s="59"/>
      <c r="J6" s="59"/>
      <c r="K6" s="60"/>
    </row>
    <row r="7" spans="1:12" s="57" customFormat="1" ht="15" customHeight="1">
      <c r="A7" s="59"/>
      <c r="B7" s="59"/>
      <c r="C7" s="59"/>
      <c r="D7" s="59"/>
      <c r="E7" s="59"/>
      <c r="F7" s="61"/>
      <c r="G7" s="59"/>
      <c r="H7" s="59"/>
      <c r="I7" s="59"/>
      <c r="J7" s="59"/>
      <c r="K7" s="60"/>
    </row>
    <row r="8" spans="1:12" s="57" customFormat="1" ht="25.5" customHeight="1">
      <c r="A8" s="116" t="s">
        <v>30</v>
      </c>
      <c r="B8" s="116" t="s">
        <v>31</v>
      </c>
      <c r="C8" s="116" t="s">
        <v>32</v>
      </c>
      <c r="D8" s="116" t="s">
        <v>33</v>
      </c>
      <c r="E8" s="116" t="s">
        <v>59</v>
      </c>
      <c r="F8" s="116" t="s">
        <v>34</v>
      </c>
      <c r="G8" s="116" t="s">
        <v>35</v>
      </c>
      <c r="H8" s="116" t="s">
        <v>36</v>
      </c>
      <c r="I8" s="116" t="s">
        <v>37</v>
      </c>
      <c r="K8" s="62"/>
    </row>
    <row r="9" spans="1:12" s="57" customFormat="1" ht="15.75" customHeight="1">
      <c r="A9" s="104" t="s">
        <v>49</v>
      </c>
      <c r="B9" s="104"/>
      <c r="C9" s="105"/>
      <c r="D9" s="105"/>
      <c r="E9" s="105"/>
      <c r="F9" s="192"/>
      <c r="G9" s="105"/>
      <c r="H9" s="105"/>
      <c r="I9" s="106"/>
      <c r="K9" s="66"/>
    </row>
    <row r="10" spans="1:12" s="70" customFormat="1" ht="61.5" customHeight="1">
      <c r="A10" s="67" t="str">
        <f>IF(OR(B10&lt;&gt;"",D10&lt;&gt;""),"["&amp;TEXT($B$2,"##")&amp;"-"&amp;TEXT(ROW()-10,"##")&amp;"]","")</f>
        <v>[Web_Manager-]</v>
      </c>
      <c r="B10" s="67" t="s">
        <v>53</v>
      </c>
      <c r="C10" s="67" t="s">
        <v>63</v>
      </c>
      <c r="D10" s="121" t="s">
        <v>54</v>
      </c>
      <c r="E10" s="121" t="s">
        <v>54</v>
      </c>
      <c r="F10" s="67" t="s">
        <v>22</v>
      </c>
      <c r="G10" s="67"/>
      <c r="H10" s="67"/>
      <c r="I10" s="68"/>
      <c r="K10" s="69"/>
    </row>
    <row r="11" spans="1:12" ht="62.25" customHeight="1">
      <c r="A11" s="67" t="str">
        <f>IF(OR(B11&lt;&gt;"",D11&lt;&gt;""),"["&amp;TEXT($B$2,"##")&amp;"-"&amp;TEXT(ROW()-10,"##")&amp;"]","")</f>
        <v>[Web_Manager-1]</v>
      </c>
      <c r="B11" s="67" t="s">
        <v>55</v>
      </c>
      <c r="C11" s="67" t="s">
        <v>63</v>
      </c>
      <c r="D11" s="121" t="s">
        <v>58</v>
      </c>
      <c r="E11" s="121" t="s">
        <v>58</v>
      </c>
      <c r="F11" s="67" t="s">
        <v>22</v>
      </c>
      <c r="G11" s="67"/>
      <c r="H11" s="67"/>
      <c r="I11" s="68"/>
      <c r="K11" s="69"/>
    </row>
    <row r="12" spans="1:12" ht="62.25" customHeight="1">
      <c r="A12" s="67" t="str">
        <f>IF(OR(B12&lt;&gt;"",D12&lt;&gt;""),"["&amp;TEXT($B$2,"##")&amp;"-"&amp;TEXT(ROW()-10,"##")&amp;"]","")</f>
        <v>[Web_Manager-2]</v>
      </c>
      <c r="B12" s="67" t="s">
        <v>56</v>
      </c>
      <c r="C12" s="67" t="s">
        <v>61</v>
      </c>
      <c r="D12" s="71" t="s">
        <v>57</v>
      </c>
      <c r="E12" s="71" t="s">
        <v>57</v>
      </c>
      <c r="F12" s="67" t="s">
        <v>22</v>
      </c>
      <c r="G12" s="67"/>
      <c r="H12" s="67"/>
      <c r="I12" s="68"/>
      <c r="K12" s="69"/>
    </row>
    <row r="13" spans="1:12" s="57" customFormat="1" ht="15.75" customHeight="1">
      <c r="A13" s="104" t="s">
        <v>50</v>
      </c>
      <c r="B13" s="63"/>
      <c r="C13" s="64"/>
      <c r="D13" s="64"/>
      <c r="E13" s="64"/>
      <c r="F13" s="192"/>
      <c r="G13" s="64"/>
      <c r="H13" s="64"/>
      <c r="I13" s="65"/>
      <c r="K13" s="66"/>
    </row>
    <row r="14" spans="1:12" ht="61.5" customHeight="1">
      <c r="A14" s="67" t="str">
        <f>IF(OR(B14&lt;&gt;"",D14&lt;&gt;""),"["&amp;TEXT($B$2,"##")&amp;"-"&amp;TEXT(ROW()-11,"##")&amp;"]","")</f>
        <v>[Web_Manager-3]</v>
      </c>
      <c r="B14" s="67" t="s">
        <v>50</v>
      </c>
      <c r="C14" s="67" t="s">
        <v>62</v>
      </c>
      <c r="D14" s="67" t="s">
        <v>60</v>
      </c>
      <c r="E14" s="67" t="s">
        <v>60</v>
      </c>
      <c r="F14" s="67" t="s">
        <v>22</v>
      </c>
      <c r="G14" s="67"/>
      <c r="H14" s="67"/>
      <c r="I14" s="68"/>
      <c r="K14" s="69"/>
    </row>
    <row r="15" spans="1:12">
      <c r="A15" s="104" t="s">
        <v>70</v>
      </c>
      <c r="B15" s="63"/>
      <c r="C15" s="64"/>
      <c r="D15" s="64"/>
      <c r="E15" s="64"/>
      <c r="F15" s="105"/>
      <c r="G15" s="64"/>
      <c r="H15" s="64"/>
      <c r="I15" s="65"/>
    </row>
    <row r="16" spans="1:12" ht="79.2">
      <c r="A16" s="67" t="str">
        <f>IF(OR(B16&lt;&gt;"",D16&lt;&gt;""),"["&amp;TEXT($B$2,"##")&amp;"-"&amp;TEXT(ROW()-12,"##")&amp;"]","")</f>
        <v>[Web_Manager-4]</v>
      </c>
      <c r="B16" s="67" t="s">
        <v>129</v>
      </c>
      <c r="C16" s="67" t="s">
        <v>120</v>
      </c>
      <c r="D16" s="67" t="s">
        <v>144</v>
      </c>
      <c r="E16" s="67" t="s">
        <v>144</v>
      </c>
      <c r="F16" s="67" t="s">
        <v>22</v>
      </c>
      <c r="G16" s="67"/>
      <c r="H16" s="67"/>
      <c r="I16" s="68"/>
    </row>
    <row r="17" spans="1:9" ht="79.2">
      <c r="A17" s="67" t="str">
        <f>IF(OR(B17&lt;&gt;"",D17&lt;&gt;""),"["&amp;TEXT($B$2,"##")&amp;"-"&amp;TEXT(ROW()-12,"##")&amp;"]","")</f>
        <v>[Web_Manager-5]</v>
      </c>
      <c r="B17" s="67" t="s">
        <v>130</v>
      </c>
      <c r="C17" s="67" t="s">
        <v>121</v>
      </c>
      <c r="D17" s="67" t="s">
        <v>115</v>
      </c>
      <c r="E17" s="67" t="s">
        <v>115</v>
      </c>
      <c r="F17" s="67" t="s">
        <v>22</v>
      </c>
      <c r="G17" s="67"/>
      <c r="H17" s="67"/>
      <c r="I17" s="68"/>
    </row>
    <row r="18" spans="1:9" ht="92.4">
      <c r="A18" s="67" t="str">
        <f>IF(OR(B18&lt;&gt;"",D18&lt;&gt;""),"["&amp;TEXT($B$2,"##")&amp;"-"&amp;TEXT(ROW()-12,"##")&amp;"]","")</f>
        <v>[Web_Manager-6]</v>
      </c>
      <c r="B18" s="67" t="s">
        <v>131</v>
      </c>
      <c r="C18" s="67" t="s">
        <v>122</v>
      </c>
      <c r="D18" s="67" t="s">
        <v>116</v>
      </c>
      <c r="E18" s="67" t="s">
        <v>116</v>
      </c>
      <c r="F18" s="67" t="s">
        <v>22</v>
      </c>
      <c r="G18" s="67"/>
      <c r="H18" s="67"/>
      <c r="I18" s="68"/>
    </row>
    <row r="19" spans="1:9" ht="79.2">
      <c r="A19" s="67" t="str">
        <f t="shared" ref="A19:A25" si="0">IF(OR(B19&lt;&gt;"",D19&lt;&gt;""),"["&amp;TEXT($B$2,"##")&amp;"-"&amp;TEXT(ROW()-12,"##")&amp;"]","")</f>
        <v>[Web_Manager-7]</v>
      </c>
      <c r="B19" s="67" t="s">
        <v>132</v>
      </c>
      <c r="C19" s="67" t="s">
        <v>123</v>
      </c>
      <c r="D19" s="67" t="s">
        <v>117</v>
      </c>
      <c r="E19" s="67" t="s">
        <v>117</v>
      </c>
      <c r="F19" s="67" t="s">
        <v>22</v>
      </c>
      <c r="G19" s="67"/>
      <c r="H19" s="67"/>
      <c r="I19" s="68"/>
    </row>
    <row r="20" spans="1:9" ht="79.2">
      <c r="A20" s="67" t="str">
        <f t="shared" si="0"/>
        <v>[Web_Manager-8]</v>
      </c>
      <c r="B20" s="67" t="s">
        <v>133</v>
      </c>
      <c r="C20" s="67" t="s">
        <v>124</v>
      </c>
      <c r="D20" s="67" t="s">
        <v>118</v>
      </c>
      <c r="E20" s="67" t="s">
        <v>118</v>
      </c>
      <c r="F20" s="67" t="s">
        <v>22</v>
      </c>
      <c r="G20" s="67"/>
      <c r="H20" s="67"/>
      <c r="I20" s="68"/>
    </row>
    <row r="21" spans="1:9" ht="79.2">
      <c r="A21" s="67" t="str">
        <f t="shared" si="0"/>
        <v>[Web_Manager-9]</v>
      </c>
      <c r="B21" s="67" t="s">
        <v>134</v>
      </c>
      <c r="C21" s="67" t="s">
        <v>125</v>
      </c>
      <c r="D21" s="67" t="s">
        <v>119</v>
      </c>
      <c r="E21" s="67" t="s">
        <v>119</v>
      </c>
      <c r="F21" s="194" t="s">
        <v>22</v>
      </c>
      <c r="G21" s="67"/>
      <c r="H21" s="67"/>
      <c r="I21" s="68"/>
    </row>
    <row r="22" spans="1:9" ht="92.4">
      <c r="A22" s="67" t="str">
        <f t="shared" si="0"/>
        <v>[Web_Manager-10]</v>
      </c>
      <c r="B22" s="67" t="s">
        <v>135</v>
      </c>
      <c r="C22" s="67" t="s">
        <v>126</v>
      </c>
      <c r="D22" s="67" t="s">
        <v>138</v>
      </c>
      <c r="E22" s="67" t="s">
        <v>138</v>
      </c>
      <c r="F22" s="194" t="s">
        <v>22</v>
      </c>
      <c r="G22" s="67"/>
      <c r="H22" s="67"/>
      <c r="I22" s="68"/>
    </row>
    <row r="23" spans="1:9" ht="92.4">
      <c r="A23" s="67" t="str">
        <f t="shared" si="0"/>
        <v>[Web_Manager-11]</v>
      </c>
      <c r="B23" s="67" t="s">
        <v>136</v>
      </c>
      <c r="C23" s="67" t="s">
        <v>127</v>
      </c>
      <c r="D23" s="67" t="s">
        <v>143</v>
      </c>
      <c r="E23" s="67" t="s">
        <v>143</v>
      </c>
      <c r="F23" s="194" t="s">
        <v>22</v>
      </c>
      <c r="G23" s="67"/>
      <c r="H23" s="67"/>
      <c r="I23" s="68"/>
    </row>
    <row r="24" spans="1:9" ht="92.4">
      <c r="A24" s="67" t="str">
        <f t="shared" si="0"/>
        <v>[Web_Manager-12]</v>
      </c>
      <c r="B24" s="67" t="s">
        <v>137</v>
      </c>
      <c r="C24" s="67" t="s">
        <v>128</v>
      </c>
      <c r="D24" s="67" t="s">
        <v>142</v>
      </c>
      <c r="E24" s="67" t="s">
        <v>142</v>
      </c>
      <c r="F24" s="194" t="s">
        <v>22</v>
      </c>
      <c r="G24" s="67"/>
      <c r="H24" s="67"/>
      <c r="I24" s="68"/>
    </row>
    <row r="25" spans="1:9" ht="79.2">
      <c r="A25" s="67" t="str">
        <f t="shared" si="0"/>
        <v>[Web_Manager-13]</v>
      </c>
      <c r="B25" s="67" t="s">
        <v>139</v>
      </c>
      <c r="C25" s="67" t="s">
        <v>140</v>
      </c>
      <c r="D25" s="67" t="s">
        <v>141</v>
      </c>
      <c r="E25" s="67" t="s">
        <v>141</v>
      </c>
      <c r="F25" s="194" t="s">
        <v>22</v>
      </c>
      <c r="G25" s="67"/>
      <c r="H25" s="67"/>
      <c r="I25" s="68"/>
    </row>
    <row r="26" spans="1:9">
      <c r="A26" s="104" t="s">
        <v>69</v>
      </c>
      <c r="B26" s="63"/>
      <c r="C26" s="64"/>
      <c r="D26" s="64"/>
      <c r="E26" s="64"/>
      <c r="F26" s="105"/>
      <c r="G26" s="64"/>
      <c r="H26" s="64"/>
      <c r="I26" s="65"/>
    </row>
    <row r="27" spans="1:9" ht="26.4">
      <c r="A27" s="67" t="str">
        <f>IF(OR(B27&lt;&gt;"",D27&lt;&gt;""),"["&amp;TEXT($B$2,"##")&amp;"-"&amp;TEXT(ROW()-13,"##")&amp;"]","")</f>
        <v>[Web_Manager-14]</v>
      </c>
      <c r="B27" s="67" t="s">
        <v>145</v>
      </c>
      <c r="C27" s="67" t="s">
        <v>146</v>
      </c>
      <c r="D27" s="67" t="s">
        <v>147</v>
      </c>
      <c r="E27" s="67" t="s">
        <v>147</v>
      </c>
      <c r="F27" s="67" t="s">
        <v>22</v>
      </c>
      <c r="G27" s="67"/>
      <c r="H27" s="67"/>
      <c r="I27" s="68"/>
    </row>
    <row r="28" spans="1:9">
      <c r="A28" s="104" t="s">
        <v>98</v>
      </c>
      <c r="B28" s="63"/>
      <c r="C28" s="64"/>
      <c r="D28" s="64"/>
      <c r="E28" s="64"/>
      <c r="F28" s="105"/>
      <c r="G28" s="64"/>
      <c r="H28" s="64"/>
      <c r="I28" s="65"/>
    </row>
    <row r="29" spans="1:9" ht="66">
      <c r="A29" s="67" t="str">
        <f>IF(OR(B29&lt;&gt;"",D29&lt;&gt;""),"["&amp;TEXT($B$2,"##")&amp;"-"&amp;TEXT(ROW()-14,"##")&amp;"]","")</f>
        <v>[Web_Manager-15]</v>
      </c>
      <c r="B29" s="167" t="s">
        <v>218</v>
      </c>
      <c r="C29" s="168" t="s">
        <v>219</v>
      </c>
      <c r="D29" s="169" t="s">
        <v>220</v>
      </c>
      <c r="E29" s="169" t="s">
        <v>220</v>
      </c>
      <c r="F29" s="67" t="s">
        <v>22</v>
      </c>
      <c r="G29" s="67"/>
      <c r="H29" s="67"/>
      <c r="I29" s="68"/>
    </row>
    <row r="30" spans="1:9" ht="52.8">
      <c r="A30" s="173" t="str">
        <f t="shared" ref="A30:A34" si="1">IF(OR(B30&lt;&gt;"",D30&lt;&gt;""),"["&amp;TEXT($B$2,"##")&amp;"-"&amp;TEXT(ROW()-14,"##")&amp;"]","")</f>
        <v>[Web_Manager-16]</v>
      </c>
      <c r="B30" s="173" t="s">
        <v>221</v>
      </c>
      <c r="C30" s="173" t="s">
        <v>222</v>
      </c>
      <c r="D30" s="173" t="s">
        <v>223</v>
      </c>
      <c r="E30" s="173" t="s">
        <v>223</v>
      </c>
      <c r="F30" s="194" t="s">
        <v>22</v>
      </c>
      <c r="G30" s="194"/>
      <c r="H30" s="194"/>
      <c r="I30" s="195"/>
    </row>
    <row r="31" spans="1:9" ht="52.8">
      <c r="A31" s="173" t="str">
        <f t="shared" si="1"/>
        <v>[Web_Manager-17]</v>
      </c>
      <c r="B31" s="173" t="s">
        <v>224</v>
      </c>
      <c r="C31" s="173" t="s">
        <v>225</v>
      </c>
      <c r="D31" s="173" t="s">
        <v>226</v>
      </c>
      <c r="E31" s="173" t="s">
        <v>226</v>
      </c>
      <c r="F31" s="194" t="s">
        <v>22</v>
      </c>
      <c r="G31" s="194"/>
      <c r="H31" s="194"/>
      <c r="I31" s="195"/>
    </row>
    <row r="32" spans="1:9" ht="66">
      <c r="A32" s="173" t="str">
        <f t="shared" si="1"/>
        <v>[Web_Manager-18]</v>
      </c>
      <c r="B32" s="173" t="s">
        <v>227</v>
      </c>
      <c r="C32" s="173" t="s">
        <v>228</v>
      </c>
      <c r="D32" s="173" t="s">
        <v>229</v>
      </c>
      <c r="E32" s="173" t="s">
        <v>229</v>
      </c>
      <c r="F32" s="194" t="s">
        <v>22</v>
      </c>
      <c r="G32" s="194"/>
      <c r="H32" s="194"/>
      <c r="I32" s="195"/>
    </row>
    <row r="33" spans="1:9" ht="66">
      <c r="A33" s="173" t="str">
        <f t="shared" si="1"/>
        <v>[Web_Manager-19]</v>
      </c>
      <c r="B33" s="173" t="s">
        <v>230</v>
      </c>
      <c r="C33" s="173" t="s">
        <v>231</v>
      </c>
      <c r="D33" s="173" t="s">
        <v>232</v>
      </c>
      <c r="E33" s="173" t="s">
        <v>232</v>
      </c>
      <c r="F33" s="194" t="s">
        <v>22</v>
      </c>
      <c r="G33" s="194"/>
      <c r="H33" s="194"/>
      <c r="I33" s="195"/>
    </row>
    <row r="34" spans="1:9" ht="66">
      <c r="A34" s="173" t="str">
        <f t="shared" si="1"/>
        <v>[Web_Manager-20]</v>
      </c>
      <c r="B34" s="173" t="s">
        <v>233</v>
      </c>
      <c r="C34" s="173" t="s">
        <v>234</v>
      </c>
      <c r="D34" s="173" t="s">
        <v>235</v>
      </c>
      <c r="E34" s="173" t="s">
        <v>235</v>
      </c>
      <c r="F34" s="194" t="s">
        <v>22</v>
      </c>
      <c r="G34" s="194"/>
      <c r="H34" s="194"/>
      <c r="I34" s="195"/>
    </row>
    <row r="35" spans="1:9">
      <c r="A35" s="175" t="s">
        <v>99</v>
      </c>
      <c r="B35" s="170"/>
      <c r="C35" s="171"/>
      <c r="D35" s="171"/>
      <c r="E35" s="171"/>
      <c r="F35" s="105"/>
      <c r="G35" s="171"/>
      <c r="H35" s="171"/>
      <c r="I35" s="172"/>
    </row>
    <row r="36" spans="1:9" ht="39.6">
      <c r="A36" s="173" t="str">
        <f>IF(OR(B36&lt;&gt;"",D36&lt;&gt;""),"["&amp;TEXT($B$2,"##")&amp;"-"&amp;TEXT(ROW()-15,"##")&amp;"]","")</f>
        <v>[Web_Manager-21]</v>
      </c>
      <c r="B36" s="176" t="s">
        <v>236</v>
      </c>
      <c r="C36" s="176" t="s">
        <v>237</v>
      </c>
      <c r="D36" s="176" t="s">
        <v>238</v>
      </c>
      <c r="E36" s="176" t="s">
        <v>238</v>
      </c>
      <c r="F36" s="176" t="s">
        <v>22</v>
      </c>
      <c r="G36" s="173"/>
      <c r="H36" s="173"/>
      <c r="I36" s="174"/>
    </row>
    <row r="37" spans="1:9">
      <c r="A37" s="182" t="s">
        <v>100</v>
      </c>
      <c r="B37" s="177"/>
      <c r="C37" s="178"/>
      <c r="D37" s="178"/>
      <c r="E37" s="178"/>
      <c r="F37" s="105"/>
      <c r="G37" s="178"/>
      <c r="H37" s="178"/>
      <c r="I37" s="179"/>
    </row>
    <row r="38" spans="1:9" ht="105.6">
      <c r="A38" s="180" t="str">
        <f>IF(OR(B38&lt;&gt;"",D38&lt;&gt;""),"["&amp;TEXT($B$2,"##")&amp;"-"&amp;TEXT(ROW()-16,"##")&amp;"]","")</f>
        <v>[Web_Manager-22]</v>
      </c>
      <c r="B38" s="180" t="s">
        <v>239</v>
      </c>
      <c r="C38" s="180" t="s">
        <v>240</v>
      </c>
      <c r="D38" s="180" t="s">
        <v>241</v>
      </c>
      <c r="E38" s="180" t="s">
        <v>241</v>
      </c>
      <c r="F38" s="194" t="s">
        <v>22</v>
      </c>
      <c r="G38" s="180"/>
      <c r="H38" s="180"/>
      <c r="I38" s="181"/>
    </row>
    <row r="39" spans="1:9" ht="118.8">
      <c r="A39" s="180" t="str">
        <f t="shared" ref="A39:A40" si="2">IF(OR(B39&lt;&gt;"",D39&lt;&gt;""),"["&amp;TEXT($B$2,"##")&amp;"-"&amp;TEXT(ROW()-16,"##")&amp;"]","")</f>
        <v>[Web_Manager-23]</v>
      </c>
      <c r="B39" s="180" t="s">
        <v>242</v>
      </c>
      <c r="C39" s="180" t="s">
        <v>243</v>
      </c>
      <c r="D39" s="180" t="s">
        <v>244</v>
      </c>
      <c r="E39" s="180" t="s">
        <v>244</v>
      </c>
      <c r="F39" s="194" t="s">
        <v>22</v>
      </c>
      <c r="G39" s="180"/>
      <c r="H39" s="180"/>
      <c r="I39" s="181"/>
    </row>
    <row r="40" spans="1:9" ht="105.6">
      <c r="A40" s="180" t="str">
        <f t="shared" si="2"/>
        <v>[Web_Manager-24]</v>
      </c>
      <c r="B40" s="180" t="s">
        <v>245</v>
      </c>
      <c r="C40" s="180" t="s">
        <v>246</v>
      </c>
      <c r="D40" s="180" t="s">
        <v>192</v>
      </c>
      <c r="E40" s="180" t="s">
        <v>192</v>
      </c>
      <c r="F40" s="194" t="s">
        <v>22</v>
      </c>
      <c r="G40" s="180"/>
      <c r="H40" s="180"/>
      <c r="I40" s="181"/>
    </row>
    <row r="41" spans="1:9">
      <c r="A41" s="188" t="s">
        <v>75</v>
      </c>
      <c r="B41" s="183"/>
      <c r="C41" s="184"/>
      <c r="D41" s="184"/>
      <c r="E41" s="184"/>
      <c r="F41" s="105"/>
      <c r="G41" s="184"/>
      <c r="H41" s="184"/>
      <c r="I41" s="185"/>
    </row>
    <row r="42" spans="1:9" ht="145.19999999999999">
      <c r="A42" s="186" t="str">
        <f>IF(OR(B42&lt;&gt;"",D42&lt;&gt;""),"["&amp;TEXT($B$2,"##")&amp;"-"&amp;TEXT(ROW()-17,"##")&amp;"]","")</f>
        <v>[Web_Manager-25]</v>
      </c>
      <c r="B42" s="186" t="s">
        <v>247</v>
      </c>
      <c r="C42" s="186" t="s">
        <v>248</v>
      </c>
      <c r="D42" s="186" t="s">
        <v>192</v>
      </c>
      <c r="E42" s="186" t="s">
        <v>192</v>
      </c>
      <c r="F42" s="194" t="s">
        <v>22</v>
      </c>
      <c r="G42" s="186"/>
      <c r="H42" s="186"/>
      <c r="I42" s="187"/>
    </row>
    <row r="43" spans="1:9">
      <c r="A43" s="196" t="s">
        <v>102</v>
      </c>
      <c r="B43" s="191"/>
      <c r="C43" s="192"/>
      <c r="D43" s="192"/>
      <c r="E43" s="192"/>
      <c r="F43" s="105"/>
      <c r="G43" s="192"/>
      <c r="H43" s="192"/>
      <c r="I43" s="193"/>
    </row>
    <row r="44" spans="1:9" ht="79.2">
      <c r="A44" s="194" t="str">
        <f>IF(OR(B44&lt;&gt;"",D44&lt;&gt;""),"["&amp;TEXT($B$2,"##")&amp;"-"&amp;TEXT(ROW()-18,"##")&amp;"]","")</f>
        <v>[Web_Manager-26]</v>
      </c>
      <c r="B44" s="194" t="s">
        <v>249</v>
      </c>
      <c r="C44" s="194" t="s">
        <v>281</v>
      </c>
      <c r="D44" s="194" t="s">
        <v>241</v>
      </c>
      <c r="E44" s="194" t="s">
        <v>241</v>
      </c>
      <c r="F44" s="194" t="s">
        <v>22</v>
      </c>
      <c r="G44" s="194"/>
      <c r="H44" s="194"/>
      <c r="I44" s="195"/>
    </row>
    <row r="45" spans="1:9" ht="79.2">
      <c r="A45" s="194" t="str">
        <f t="shared" ref="A45:A47" si="3">IF(OR(B45&lt;&gt;"",D45&lt;&gt;""),"["&amp;TEXT($B$2,"##")&amp;"-"&amp;TEXT(ROW()-18,"##")&amp;"]","")</f>
        <v>[Web_Manager-27]</v>
      </c>
      <c r="B45" s="194" t="s">
        <v>250</v>
      </c>
      <c r="C45" s="194" t="s">
        <v>251</v>
      </c>
      <c r="D45" s="194" t="s">
        <v>252</v>
      </c>
      <c r="E45" s="194" t="s">
        <v>252</v>
      </c>
      <c r="F45" s="194" t="s">
        <v>22</v>
      </c>
      <c r="G45" s="194"/>
      <c r="H45" s="194"/>
      <c r="I45" s="195"/>
    </row>
    <row r="46" spans="1:9" ht="79.2">
      <c r="A46" s="194" t="str">
        <f t="shared" si="3"/>
        <v>[Web_Manager-28]</v>
      </c>
      <c r="B46" s="194" t="s">
        <v>253</v>
      </c>
      <c r="C46" s="194" t="s">
        <v>254</v>
      </c>
      <c r="D46" s="194" t="s">
        <v>255</v>
      </c>
      <c r="E46" s="194" t="s">
        <v>255</v>
      </c>
      <c r="F46" s="194" t="s">
        <v>22</v>
      </c>
      <c r="G46" s="194"/>
      <c r="H46" s="194"/>
      <c r="I46" s="195"/>
    </row>
    <row r="47" spans="1:9" ht="79.2">
      <c r="A47" s="194" t="str">
        <f t="shared" si="3"/>
        <v>[Web_Manager-29]</v>
      </c>
      <c r="B47" s="194" t="s">
        <v>256</v>
      </c>
      <c r="C47" s="194" t="s">
        <v>257</v>
      </c>
      <c r="D47" s="194" t="s">
        <v>258</v>
      </c>
      <c r="E47" s="194" t="s">
        <v>258</v>
      </c>
      <c r="F47" s="194" t="s">
        <v>22</v>
      </c>
      <c r="G47" s="194"/>
      <c r="H47" s="194"/>
      <c r="I47" s="195"/>
    </row>
    <row r="48" spans="1:9">
      <c r="A48" s="196" t="s">
        <v>103</v>
      </c>
      <c r="B48" s="191"/>
      <c r="C48" s="192"/>
      <c r="D48" s="192"/>
      <c r="E48" s="192"/>
      <c r="F48" s="105"/>
      <c r="G48" s="192"/>
      <c r="H48" s="192"/>
      <c r="I48" s="193"/>
    </row>
    <row r="49" spans="1:11" ht="39.6">
      <c r="A49" s="194" t="str">
        <f>IF(OR(B49&lt;&gt;"",D49&lt;&gt;""),"["&amp;TEXT($B$2,"##")&amp;"-"&amp;TEXT(ROW()-19,"##")&amp;"]","")</f>
        <v>[Web_Manager-30]</v>
      </c>
      <c r="B49" s="194" t="s">
        <v>260</v>
      </c>
      <c r="C49" s="194" t="s">
        <v>261</v>
      </c>
      <c r="D49" s="194" t="s">
        <v>262</v>
      </c>
      <c r="E49" s="194" t="s">
        <v>262</v>
      </c>
      <c r="F49" s="194" t="s">
        <v>22</v>
      </c>
      <c r="G49" s="194"/>
      <c r="H49" s="194"/>
      <c r="I49" s="195"/>
    </row>
    <row r="50" spans="1:11">
      <c r="A50" s="196" t="s">
        <v>104</v>
      </c>
      <c r="B50" s="191"/>
      <c r="C50" s="192"/>
      <c r="D50" s="192"/>
      <c r="E50" s="192"/>
      <c r="F50" s="105"/>
      <c r="G50" s="192"/>
      <c r="H50" s="192"/>
      <c r="I50" s="193"/>
    </row>
    <row r="51" spans="1:11" ht="39.6">
      <c r="A51" s="194" t="str">
        <f>IF(OR(B51&lt;&gt;"",D51&lt;&gt;""),"["&amp;TEXT($B$2,"##")&amp;"-"&amp;TEXT(ROW()-20,"##")&amp;"]","")</f>
        <v>[Web_Manager-31]</v>
      </c>
      <c r="B51" s="194" t="s">
        <v>266</v>
      </c>
      <c r="C51" s="194" t="s">
        <v>263</v>
      </c>
      <c r="D51" s="194" t="s">
        <v>264</v>
      </c>
      <c r="E51" s="194" t="s">
        <v>264</v>
      </c>
      <c r="F51" s="194" t="s">
        <v>22</v>
      </c>
      <c r="G51" s="194"/>
      <c r="H51" s="194"/>
      <c r="I51" s="195"/>
    </row>
    <row r="52" spans="1:11">
      <c r="A52" s="196" t="s">
        <v>105</v>
      </c>
      <c r="B52" s="191"/>
      <c r="C52" s="192"/>
      <c r="D52" s="192"/>
      <c r="E52" s="192"/>
      <c r="F52" s="105"/>
      <c r="G52" s="192"/>
      <c r="H52" s="192"/>
      <c r="I52" s="193"/>
    </row>
    <row r="53" spans="1:11" ht="92.4">
      <c r="A53" s="194" t="str">
        <f>IF(OR(B53&lt;&gt;"",D53&lt;&gt;""),"["&amp;TEXT($B$2,"##")&amp;"-"&amp;TEXT(ROW()-21,"##")&amp;"]","")</f>
        <v>[Web_Manager-32]</v>
      </c>
      <c r="B53" s="194" t="s">
        <v>265</v>
      </c>
      <c r="C53" s="194" t="s">
        <v>267</v>
      </c>
      <c r="D53" s="194" t="s">
        <v>268</v>
      </c>
      <c r="E53" s="194" t="s">
        <v>268</v>
      </c>
      <c r="F53" s="194" t="s">
        <v>22</v>
      </c>
      <c r="G53" s="194"/>
      <c r="H53" s="194"/>
      <c r="I53" s="195"/>
    </row>
    <row r="54" spans="1:11" ht="118.8">
      <c r="A54" s="194" t="str">
        <f t="shared" ref="A54:A56" si="4">IF(OR(B54&lt;&gt;"",D54&lt;&gt;""),"["&amp;TEXT($B$2,"##")&amp;"-"&amp;TEXT(ROW()-21,"##")&amp;"]","")</f>
        <v>[Web_Manager-33]</v>
      </c>
      <c r="B54" s="194" t="s">
        <v>269</v>
      </c>
      <c r="C54" s="194" t="s">
        <v>270</v>
      </c>
      <c r="D54" s="194" t="s">
        <v>271</v>
      </c>
      <c r="E54" s="194" t="s">
        <v>271</v>
      </c>
      <c r="F54" s="194" t="s">
        <v>22</v>
      </c>
      <c r="G54" s="194"/>
      <c r="H54" s="194"/>
      <c r="I54" s="195"/>
    </row>
    <row r="55" spans="1:11" s="189" customFormat="1" ht="79.2">
      <c r="A55" s="194" t="str">
        <f t="shared" si="4"/>
        <v>[Web_Manager-34]</v>
      </c>
      <c r="B55" s="194" t="s">
        <v>272</v>
      </c>
      <c r="C55" s="194" t="s">
        <v>273</v>
      </c>
      <c r="D55" s="194" t="s">
        <v>276</v>
      </c>
      <c r="E55" s="194" t="s">
        <v>276</v>
      </c>
      <c r="F55" s="194" t="s">
        <v>22</v>
      </c>
      <c r="G55" s="194"/>
      <c r="H55" s="194"/>
      <c r="I55" s="195"/>
      <c r="K55" s="190"/>
    </row>
    <row r="56" spans="1:11" ht="105.6">
      <c r="A56" s="194" t="str">
        <f t="shared" si="4"/>
        <v>[Web_Manager-35]</v>
      </c>
      <c r="B56" s="194" t="s">
        <v>274</v>
      </c>
      <c r="C56" s="194" t="s">
        <v>275</v>
      </c>
      <c r="D56" s="194" t="s">
        <v>277</v>
      </c>
      <c r="E56" s="194" t="s">
        <v>277</v>
      </c>
      <c r="F56" s="194" t="s">
        <v>22</v>
      </c>
      <c r="G56" s="194"/>
      <c r="H56" s="194"/>
      <c r="I56" s="195"/>
    </row>
    <row r="57" spans="1:11">
      <c r="A57" s="196" t="s">
        <v>259</v>
      </c>
      <c r="B57" s="191"/>
      <c r="C57" s="192"/>
      <c r="D57" s="192"/>
      <c r="E57" s="192"/>
      <c r="F57" s="105"/>
      <c r="G57" s="192"/>
      <c r="H57" s="192"/>
      <c r="I57" s="193"/>
    </row>
    <row r="58" spans="1:11" ht="171.6">
      <c r="A58" s="194" t="str">
        <f>IF(OR(B58&lt;&gt;"",D58&lt;&gt;""),"["&amp;TEXT($B$2,"##")&amp;"-"&amp;TEXT(ROW()-22,"##")&amp;"]","")</f>
        <v>[Web_Manager-36]</v>
      </c>
      <c r="B58" s="194" t="s">
        <v>278</v>
      </c>
      <c r="C58" s="194" t="s">
        <v>279</v>
      </c>
      <c r="D58" s="194" t="s">
        <v>192</v>
      </c>
      <c r="E58" s="194" t="s">
        <v>192</v>
      </c>
      <c r="F58" s="194" t="s">
        <v>22</v>
      </c>
      <c r="G58" s="194"/>
      <c r="H58" s="194"/>
      <c r="I58" s="195"/>
    </row>
    <row r="59" spans="1:11">
      <c r="A59" s="196" t="s">
        <v>107</v>
      </c>
      <c r="B59" s="191"/>
      <c r="C59" s="192"/>
      <c r="D59" s="192"/>
      <c r="E59" s="192"/>
      <c r="F59" s="194" t="s">
        <v>22</v>
      </c>
      <c r="G59" s="192"/>
      <c r="H59" s="192"/>
      <c r="I59" s="193"/>
    </row>
    <row r="60" spans="1:11" ht="79.2">
      <c r="A60" s="194" t="str">
        <f>IF(OR(B60&lt;&gt;"",D60&lt;&gt;""),"["&amp;TEXT($B$2,"##")&amp;"-"&amp;TEXT(ROW()-23,"##")&amp;"]","")</f>
        <v>[Web_Manager-37]</v>
      </c>
      <c r="B60" s="194" t="s">
        <v>280</v>
      </c>
      <c r="C60" s="194" t="s">
        <v>257</v>
      </c>
      <c r="D60" s="194" t="s">
        <v>282</v>
      </c>
      <c r="E60" s="194" t="s">
        <v>282</v>
      </c>
      <c r="F60" s="194" t="s">
        <v>22</v>
      </c>
      <c r="G60" s="194"/>
      <c r="H60" s="194"/>
      <c r="I60" s="195"/>
    </row>
    <row r="61" spans="1:11">
      <c r="A61" s="196" t="s">
        <v>66</v>
      </c>
      <c r="B61" s="191"/>
      <c r="C61" s="192"/>
      <c r="D61" s="192"/>
      <c r="E61" s="192"/>
      <c r="F61" s="105"/>
      <c r="G61" s="192"/>
      <c r="H61" s="192"/>
      <c r="I61" s="193"/>
    </row>
    <row r="62" spans="1:11" ht="52.8">
      <c r="A62" s="194" t="str">
        <f>IF(OR(B62&lt;&gt;"",D62&lt;&gt;""),"["&amp;TEXT($B$2,"##")&amp;"-"&amp;TEXT(ROW()-24,"##")&amp;"]","")</f>
        <v>[Web_Manager-38]</v>
      </c>
      <c r="B62" s="194" t="s">
        <v>150</v>
      </c>
      <c r="C62" s="194" t="s">
        <v>151</v>
      </c>
      <c r="D62" s="194" t="s">
        <v>152</v>
      </c>
      <c r="E62" s="194" t="s">
        <v>153</v>
      </c>
      <c r="F62" s="194" t="s">
        <v>22</v>
      </c>
      <c r="G62" s="194"/>
      <c r="H62" s="194"/>
      <c r="I62" s="195"/>
    </row>
    <row r="63" spans="1:11" ht="66">
      <c r="A63" s="194" t="str">
        <f>IF(OR(B63&lt;&gt;"",D63&lt;&gt;""),"["&amp;TEXT($B$2,"##")&amp;"-"&amp;TEXT(ROW()-24,"##")&amp;"]","")</f>
        <v>[Web_Manager-39]</v>
      </c>
      <c r="B63" s="194" t="s">
        <v>154</v>
      </c>
      <c r="C63" s="194" t="s">
        <v>155</v>
      </c>
      <c r="D63" s="194" t="s">
        <v>156</v>
      </c>
      <c r="E63" s="194" t="s">
        <v>157</v>
      </c>
      <c r="F63" s="194" t="s">
        <v>22</v>
      </c>
      <c r="G63" s="194"/>
      <c r="H63" s="194"/>
      <c r="I63" s="195"/>
    </row>
    <row r="64" spans="1:11">
      <c r="A64" s="196" t="s">
        <v>67</v>
      </c>
      <c r="B64" s="191"/>
      <c r="C64" s="192"/>
      <c r="D64" s="192"/>
      <c r="E64" s="192"/>
      <c r="F64" s="105"/>
      <c r="G64" s="192"/>
      <c r="H64" s="192"/>
      <c r="I64" s="193"/>
    </row>
    <row r="65" spans="1:9" ht="66">
      <c r="A65" s="194" t="str">
        <f>IF(OR(B65&lt;&gt;"",D65&lt;&gt;""),"["&amp;TEXT($B$2,"##")&amp;"-"&amp;TEXT(ROW()-25,"##")&amp;"]","")</f>
        <v>[Web_Manager-40]</v>
      </c>
      <c r="B65" s="194" t="s">
        <v>301</v>
      </c>
      <c r="C65" s="194" t="s">
        <v>302</v>
      </c>
      <c r="D65" s="194" t="s">
        <v>303</v>
      </c>
      <c r="E65" s="194" t="s">
        <v>303</v>
      </c>
      <c r="F65" s="194" t="s">
        <v>22</v>
      </c>
      <c r="G65" s="194"/>
      <c r="H65" s="194"/>
      <c r="I65" s="195"/>
    </row>
    <row r="66" spans="1:9">
      <c r="A66" s="196" t="s">
        <v>567</v>
      </c>
      <c r="B66" s="191"/>
      <c r="C66" s="192"/>
      <c r="D66" s="192"/>
      <c r="E66" s="192"/>
      <c r="F66" s="105"/>
      <c r="G66" s="192"/>
      <c r="H66" s="192"/>
      <c r="I66" s="193"/>
    </row>
    <row r="67" spans="1:9" ht="79.2">
      <c r="A67" s="194" t="str">
        <f>IF(OR(B67&lt;&gt;"",D67&lt;&gt;""),"["&amp;TEXT($B$2,"##")&amp;"-"&amp;TEXT(ROW()-26,"##")&amp;"]","")</f>
        <v>[Web_Manager-41]</v>
      </c>
      <c r="B67" s="194" t="s">
        <v>568</v>
      </c>
      <c r="C67" s="194" t="s">
        <v>569</v>
      </c>
      <c r="D67" s="194" t="s">
        <v>570</v>
      </c>
      <c r="E67" s="194" t="s">
        <v>570</v>
      </c>
      <c r="F67" s="194" t="s">
        <v>22</v>
      </c>
      <c r="G67" s="194"/>
      <c r="H67" s="194"/>
      <c r="I67" s="195"/>
    </row>
    <row r="68" spans="1:9" ht="79.2">
      <c r="A68" s="194" t="str">
        <f>IF(OR(B68&lt;&gt;"",D68&lt;&gt;""),"["&amp;TEXT($B$2,"##")&amp;"-"&amp;TEXT(ROW()-26,"##")&amp;"]","")</f>
        <v>[Web_Manager-42]</v>
      </c>
      <c r="B68" s="194" t="s">
        <v>571</v>
      </c>
      <c r="C68" s="194" t="s">
        <v>572</v>
      </c>
      <c r="D68" s="194" t="s">
        <v>573</v>
      </c>
      <c r="E68" s="194" t="s">
        <v>573</v>
      </c>
      <c r="F68" s="194" t="s">
        <v>22</v>
      </c>
      <c r="G68" s="194"/>
      <c r="H68" s="194"/>
      <c r="I68" s="195"/>
    </row>
    <row r="69" spans="1:9">
      <c r="A69" s="196" t="s">
        <v>69</v>
      </c>
      <c r="B69" s="191"/>
      <c r="C69" s="192"/>
      <c r="D69" s="192"/>
      <c r="E69" s="192"/>
      <c r="F69" s="105"/>
      <c r="G69" s="192"/>
      <c r="H69" s="192"/>
      <c r="I69" s="193"/>
    </row>
    <row r="70" spans="1:9" ht="26.4">
      <c r="A70" s="194" t="str">
        <f>IF(OR(B70&lt;&gt;"",D70&lt;&gt;""),"["&amp;TEXT($B$2,"##")&amp;"-"&amp;TEXT(ROW()-27,"##")&amp;"]","")</f>
        <v>[Web_Manager-43]</v>
      </c>
      <c r="B70" s="194" t="s">
        <v>297</v>
      </c>
      <c r="C70" s="194" t="s">
        <v>146</v>
      </c>
      <c r="D70" s="194" t="s">
        <v>147</v>
      </c>
      <c r="E70" s="194" t="s">
        <v>147</v>
      </c>
      <c r="F70" s="194" t="s">
        <v>22</v>
      </c>
      <c r="G70" s="194"/>
      <c r="H70" s="194"/>
      <c r="I70" s="195"/>
    </row>
    <row r="71" spans="1:9">
      <c r="A71" s="196" t="s">
        <v>70</v>
      </c>
      <c r="B71" s="191"/>
      <c r="C71" s="192"/>
      <c r="D71" s="192"/>
      <c r="E71" s="192"/>
      <c r="F71" s="105"/>
      <c r="G71" s="192"/>
      <c r="H71" s="192"/>
      <c r="I71" s="193"/>
    </row>
    <row r="72" spans="1:9" ht="105.6">
      <c r="A72" s="194" t="str">
        <f>IF(OR(B72&lt;&gt;"",D72&lt;&gt;""),"["&amp;TEXT($B$2,"##")&amp;"-"&amp;TEXT(ROW()-28,"##")&amp;"]","")</f>
        <v>[Web_Manager-44]</v>
      </c>
      <c r="B72" s="194" t="s">
        <v>129</v>
      </c>
      <c r="C72" s="194" t="s">
        <v>284</v>
      </c>
      <c r="D72" s="194" t="s">
        <v>144</v>
      </c>
      <c r="E72" s="194" t="s">
        <v>144</v>
      </c>
      <c r="F72" s="194" t="s">
        <v>22</v>
      </c>
      <c r="G72" s="194"/>
      <c r="H72" s="194"/>
      <c r="I72" s="195"/>
    </row>
    <row r="73" spans="1:9" ht="105.6">
      <c r="A73" s="194" t="str">
        <f t="shared" ref="A73:A81" si="5">IF(OR(B73&lt;&gt;"",D73&lt;&gt;""),"["&amp;TEXT($B$2,"##")&amp;"-"&amp;TEXT(ROW()-28,"##")&amp;"]","")</f>
        <v>[Web_Manager-45]</v>
      </c>
      <c r="B73" s="194" t="s">
        <v>130</v>
      </c>
      <c r="C73" s="194" t="s">
        <v>285</v>
      </c>
      <c r="D73" s="194" t="s">
        <v>115</v>
      </c>
      <c r="E73" s="194" t="s">
        <v>115</v>
      </c>
      <c r="F73" s="194" t="s">
        <v>22</v>
      </c>
      <c r="G73" s="194"/>
      <c r="H73" s="194"/>
      <c r="I73" s="195"/>
    </row>
    <row r="74" spans="1:9" ht="118.8">
      <c r="A74" s="194" t="str">
        <f t="shared" si="5"/>
        <v>[Web_Manager-46]</v>
      </c>
      <c r="B74" s="194" t="s">
        <v>131</v>
      </c>
      <c r="C74" s="194" t="s">
        <v>286</v>
      </c>
      <c r="D74" s="194" t="s">
        <v>116</v>
      </c>
      <c r="E74" s="194" t="s">
        <v>116</v>
      </c>
      <c r="F74" s="194" t="s">
        <v>22</v>
      </c>
      <c r="G74" s="194"/>
      <c r="H74" s="194"/>
      <c r="I74" s="195"/>
    </row>
    <row r="75" spans="1:9" ht="118.8">
      <c r="A75" s="194" t="str">
        <f t="shared" si="5"/>
        <v>[Web_Manager-47]</v>
      </c>
      <c r="B75" s="194" t="s">
        <v>132</v>
      </c>
      <c r="C75" s="194" t="s">
        <v>286</v>
      </c>
      <c r="D75" s="194" t="s">
        <v>287</v>
      </c>
      <c r="E75" s="194" t="s">
        <v>117</v>
      </c>
      <c r="F75" s="194" t="s">
        <v>22</v>
      </c>
      <c r="G75" s="194"/>
      <c r="H75" s="194"/>
      <c r="I75" s="195"/>
    </row>
    <row r="76" spans="1:9" ht="105.6">
      <c r="A76" s="194" t="str">
        <f t="shared" si="5"/>
        <v>[Web_Manager-48]</v>
      </c>
      <c r="B76" s="194" t="s">
        <v>133</v>
      </c>
      <c r="C76" s="194" t="s">
        <v>288</v>
      </c>
      <c r="D76" s="194" t="s">
        <v>118</v>
      </c>
      <c r="E76" s="194" t="s">
        <v>118</v>
      </c>
      <c r="F76" s="194" t="s">
        <v>22</v>
      </c>
      <c r="G76" s="194"/>
      <c r="H76" s="194"/>
      <c r="I76" s="195"/>
    </row>
    <row r="77" spans="1:9" ht="105.6">
      <c r="A77" s="194" t="str">
        <f t="shared" si="5"/>
        <v>[Web_Manager-49]</v>
      </c>
      <c r="B77" s="194" t="s">
        <v>134</v>
      </c>
      <c r="C77" s="194" t="s">
        <v>289</v>
      </c>
      <c r="D77" s="194" t="s">
        <v>119</v>
      </c>
      <c r="E77" s="194" t="s">
        <v>119</v>
      </c>
      <c r="F77" s="194" t="s">
        <v>22</v>
      </c>
      <c r="G77" s="194"/>
      <c r="H77" s="194"/>
      <c r="I77" s="195"/>
    </row>
    <row r="78" spans="1:9" ht="118.8">
      <c r="A78" s="194" t="str">
        <f t="shared" si="5"/>
        <v>[Web_Manager-50]</v>
      </c>
      <c r="B78" s="194" t="s">
        <v>135</v>
      </c>
      <c r="C78" s="194" t="s">
        <v>290</v>
      </c>
      <c r="D78" s="194" t="s">
        <v>174</v>
      </c>
      <c r="E78" s="194" t="s">
        <v>174</v>
      </c>
      <c r="F78" s="194" t="s">
        <v>22</v>
      </c>
      <c r="G78" s="194"/>
      <c r="H78" s="194"/>
      <c r="I78" s="195"/>
    </row>
    <row r="79" spans="1:9" ht="118.8">
      <c r="A79" s="194" t="str">
        <f t="shared" si="5"/>
        <v>[Web_Manager-51]</v>
      </c>
      <c r="B79" s="194" t="s">
        <v>136</v>
      </c>
      <c r="C79" s="194" t="s">
        <v>291</v>
      </c>
      <c r="D79" s="194" t="s">
        <v>292</v>
      </c>
      <c r="E79" s="194" t="s">
        <v>292</v>
      </c>
      <c r="F79" s="194" t="s">
        <v>22</v>
      </c>
      <c r="G79" s="194"/>
      <c r="H79" s="194"/>
      <c r="I79" s="195"/>
    </row>
    <row r="80" spans="1:9" ht="118.8">
      <c r="A80" s="194" t="str">
        <f t="shared" si="5"/>
        <v>[Web_Manager-52]</v>
      </c>
      <c r="B80" s="194" t="s">
        <v>137</v>
      </c>
      <c r="C80" s="194" t="s">
        <v>293</v>
      </c>
      <c r="D80" s="194" t="s">
        <v>294</v>
      </c>
      <c r="E80" s="194" t="s">
        <v>294</v>
      </c>
      <c r="F80" s="194" t="s">
        <v>22</v>
      </c>
      <c r="G80" s="194"/>
      <c r="H80" s="194"/>
      <c r="I80" s="195"/>
    </row>
    <row r="81" spans="1:9" ht="105.6">
      <c r="A81" s="194" t="str">
        <f t="shared" si="5"/>
        <v>[Web_Manager-53]</v>
      </c>
      <c r="B81" s="194" t="s">
        <v>139</v>
      </c>
      <c r="C81" s="194" t="s">
        <v>295</v>
      </c>
      <c r="D81" s="194" t="s">
        <v>296</v>
      </c>
      <c r="E81" s="194" t="s">
        <v>296</v>
      </c>
      <c r="F81" s="194" t="s">
        <v>22</v>
      </c>
      <c r="G81" s="194"/>
      <c r="H81" s="194"/>
      <c r="I81" s="195"/>
    </row>
    <row r="82" spans="1:9">
      <c r="A82" s="196" t="s">
        <v>92</v>
      </c>
      <c r="B82" s="191"/>
      <c r="C82" s="192"/>
      <c r="D82" s="192"/>
      <c r="E82" s="192"/>
      <c r="F82" s="105"/>
      <c r="G82" s="192"/>
      <c r="H82" s="192"/>
      <c r="I82" s="193"/>
    </row>
    <row r="83" spans="1:9" ht="39.6">
      <c r="A83" s="194" t="str">
        <f>IF(OR(B83&lt;&gt;"",D83&lt;&gt;""),"["&amp;TEXT($B$2,"##")&amp;"-"&amp;TEXT(ROW()-29,"##")&amp;"]","")</f>
        <v>[Web_Manager-54]</v>
      </c>
      <c r="B83" s="194" t="s">
        <v>526</v>
      </c>
      <c r="C83" s="194" t="s">
        <v>527</v>
      </c>
      <c r="D83" s="194" t="s">
        <v>528</v>
      </c>
      <c r="E83" s="194" t="s">
        <v>528</v>
      </c>
      <c r="F83" s="198" t="s">
        <v>22</v>
      </c>
      <c r="G83" s="194"/>
      <c r="H83" s="194"/>
      <c r="I83" s="195"/>
    </row>
    <row r="84" spans="1:9" ht="66">
      <c r="A84" s="194" t="str">
        <f t="shared" ref="A84:A88" si="6">IF(OR(B84&lt;&gt;"",D84&lt;&gt;""),"["&amp;TEXT($B$2,"##")&amp;"-"&amp;TEXT(ROW()-29,"##")&amp;"]","")</f>
        <v>[Web_Manager-55]</v>
      </c>
      <c r="B84" s="194" t="s">
        <v>529</v>
      </c>
      <c r="C84" s="194" t="s">
        <v>530</v>
      </c>
      <c r="D84" s="194" t="s">
        <v>531</v>
      </c>
      <c r="E84" s="194" t="s">
        <v>531</v>
      </c>
      <c r="F84" s="198" t="s">
        <v>22</v>
      </c>
      <c r="G84" s="194"/>
      <c r="H84" s="194"/>
      <c r="I84" s="195"/>
    </row>
    <row r="85" spans="1:9" ht="66">
      <c r="A85" s="194" t="str">
        <f t="shared" si="6"/>
        <v>[Web_Manager-56]</v>
      </c>
      <c r="B85" s="194" t="s">
        <v>532</v>
      </c>
      <c r="C85" s="194" t="s">
        <v>533</v>
      </c>
      <c r="D85" s="194" t="s">
        <v>534</v>
      </c>
      <c r="E85" s="194" t="s">
        <v>534</v>
      </c>
      <c r="F85" s="198" t="s">
        <v>22</v>
      </c>
      <c r="G85" s="194"/>
      <c r="H85" s="194"/>
      <c r="I85" s="195"/>
    </row>
    <row r="86" spans="1:9" ht="92.4">
      <c r="A86" s="194" t="str">
        <f t="shared" si="6"/>
        <v>[Web_Manager-57]</v>
      </c>
      <c r="B86" s="194" t="s">
        <v>535</v>
      </c>
      <c r="C86" s="194" t="s">
        <v>536</v>
      </c>
      <c r="D86" s="194" t="s">
        <v>537</v>
      </c>
      <c r="E86" s="194" t="s">
        <v>538</v>
      </c>
      <c r="F86" s="198" t="s">
        <v>22</v>
      </c>
      <c r="G86" s="194"/>
      <c r="H86" s="194"/>
      <c r="I86" s="195"/>
    </row>
    <row r="87" spans="1:9" ht="92.4">
      <c r="A87" s="194" t="str">
        <f t="shared" si="6"/>
        <v>[Web_Manager-58]</v>
      </c>
      <c r="B87" s="194" t="s">
        <v>539</v>
      </c>
      <c r="C87" s="194" t="s">
        <v>540</v>
      </c>
      <c r="D87" s="194" t="s">
        <v>541</v>
      </c>
      <c r="E87" s="194" t="s">
        <v>542</v>
      </c>
      <c r="F87" s="198" t="s">
        <v>22</v>
      </c>
      <c r="G87" s="194"/>
      <c r="H87" s="194"/>
      <c r="I87" s="195"/>
    </row>
    <row r="88" spans="1:9" ht="92.4">
      <c r="A88" s="194" t="str">
        <f t="shared" si="6"/>
        <v>[Web_Manager-59]</v>
      </c>
      <c r="B88" s="199" t="s">
        <v>543</v>
      </c>
      <c r="C88" s="199" t="s">
        <v>544</v>
      </c>
      <c r="D88" s="199" t="s">
        <v>545</v>
      </c>
      <c r="E88" s="199" t="s">
        <v>546</v>
      </c>
      <c r="F88" s="198" t="s">
        <v>22</v>
      </c>
      <c r="G88" s="194"/>
      <c r="H88" s="194"/>
      <c r="I88" s="195"/>
    </row>
    <row r="89" spans="1:9">
      <c r="A89" s="196" t="s">
        <v>93</v>
      </c>
      <c r="B89" s="191"/>
      <c r="C89" s="192"/>
      <c r="D89" s="192"/>
      <c r="E89" s="192"/>
      <c r="F89" s="105"/>
      <c r="G89" s="192"/>
      <c r="H89" s="192"/>
      <c r="I89" s="193"/>
    </row>
    <row r="90" spans="1:9" ht="39.6">
      <c r="A90" s="194" t="str">
        <f>IF(OR(B90&lt;&gt;"",D90&lt;&gt;""),"["&amp;TEXT($B$2,"##")&amp;"-"&amp;TEXT(ROW()-30,"##")&amp;"]","")</f>
        <v>[Web_Manager-60]</v>
      </c>
      <c r="B90" s="194" t="s">
        <v>547</v>
      </c>
      <c r="C90" s="194" t="s">
        <v>548</v>
      </c>
      <c r="D90" s="194" t="s">
        <v>549</v>
      </c>
      <c r="E90" s="194" t="s">
        <v>549</v>
      </c>
      <c r="F90" s="198" t="s">
        <v>22</v>
      </c>
      <c r="G90" s="194"/>
      <c r="H90" s="194"/>
      <c r="I90" s="195"/>
    </row>
    <row r="91" spans="1:9">
      <c r="A91" s="196" t="s">
        <v>87</v>
      </c>
      <c r="B91" s="191"/>
      <c r="C91" s="192"/>
      <c r="D91" s="192"/>
      <c r="E91" s="192"/>
      <c r="F91" s="105"/>
      <c r="G91" s="192"/>
      <c r="H91" s="192"/>
      <c r="I91" s="193"/>
    </row>
    <row r="92" spans="1:9" ht="66">
      <c r="A92" s="194" t="str">
        <f>IF(OR(B92&lt;&gt;"",D92&lt;&gt;""),"["&amp;TEXT($B$2,"##")&amp;"-"&amp;TEXT(ROW()-31,"##")&amp;"]","")</f>
        <v>[Web_Manager-61]</v>
      </c>
      <c r="B92" s="194" t="s">
        <v>434</v>
      </c>
      <c r="C92" s="194" t="s">
        <v>435</v>
      </c>
      <c r="D92" s="194" t="s">
        <v>436</v>
      </c>
      <c r="E92" s="194" t="s">
        <v>436</v>
      </c>
      <c r="F92" s="198" t="s">
        <v>22</v>
      </c>
      <c r="G92" s="194"/>
      <c r="H92" s="194"/>
      <c r="I92" s="195"/>
    </row>
    <row r="93" spans="1:9" ht="66">
      <c r="A93" s="194" t="str">
        <f t="shared" ref="A93:A98" si="7">IF(OR(B93&lt;&gt;"",D93&lt;&gt;""),"["&amp;TEXT($B$2,"##")&amp;"-"&amp;TEXT(ROW()-31,"##")&amp;"]","")</f>
        <v>[Web_Manager-62]</v>
      </c>
      <c r="B93" s="194" t="s">
        <v>437</v>
      </c>
      <c r="C93" s="194" t="s">
        <v>438</v>
      </c>
      <c r="D93" s="194" t="s">
        <v>439</v>
      </c>
      <c r="E93" s="194" t="s">
        <v>439</v>
      </c>
      <c r="F93" s="198" t="s">
        <v>22</v>
      </c>
      <c r="G93" s="194"/>
      <c r="H93" s="194"/>
      <c r="I93" s="195"/>
    </row>
    <row r="94" spans="1:9" ht="66">
      <c r="A94" s="194" t="str">
        <f t="shared" si="7"/>
        <v>[Web_Manager-63]</v>
      </c>
      <c r="B94" s="194" t="s">
        <v>440</v>
      </c>
      <c r="C94" s="194" t="s">
        <v>441</v>
      </c>
      <c r="D94" s="194" t="s">
        <v>442</v>
      </c>
      <c r="E94" s="194" t="s">
        <v>442</v>
      </c>
      <c r="F94" s="198" t="s">
        <v>22</v>
      </c>
      <c r="G94" s="194"/>
      <c r="H94" s="194"/>
      <c r="I94" s="195"/>
    </row>
    <row r="95" spans="1:9" ht="79.2">
      <c r="A95" s="194" t="str">
        <f t="shared" si="7"/>
        <v>[Web_Manager-64]</v>
      </c>
      <c r="B95" s="194" t="s">
        <v>443</v>
      </c>
      <c r="C95" s="194" t="s">
        <v>444</v>
      </c>
      <c r="D95" s="194" t="s">
        <v>445</v>
      </c>
      <c r="E95" s="194" t="s">
        <v>445</v>
      </c>
      <c r="F95" s="198" t="s">
        <v>22</v>
      </c>
      <c r="G95" s="194"/>
      <c r="H95" s="194"/>
      <c r="I95" s="195"/>
    </row>
    <row r="96" spans="1:9" ht="79.2">
      <c r="A96" s="194" t="str">
        <f t="shared" si="7"/>
        <v>[Web_Manager-65]</v>
      </c>
      <c r="B96" s="194" t="s">
        <v>446</v>
      </c>
      <c r="C96" s="194" t="s">
        <v>447</v>
      </c>
      <c r="D96" s="194" t="s">
        <v>448</v>
      </c>
      <c r="E96" s="194" t="s">
        <v>448</v>
      </c>
      <c r="F96" s="198" t="s">
        <v>22</v>
      </c>
      <c r="G96" s="194"/>
      <c r="H96" s="194"/>
      <c r="I96" s="195"/>
    </row>
    <row r="97" spans="1:9" ht="79.2">
      <c r="A97" s="194" t="str">
        <f t="shared" si="7"/>
        <v>[Web_Manager-66]</v>
      </c>
      <c r="B97" s="194" t="s">
        <v>449</v>
      </c>
      <c r="C97" s="194" t="s">
        <v>450</v>
      </c>
      <c r="D97" s="194" t="s">
        <v>451</v>
      </c>
      <c r="E97" s="194" t="s">
        <v>451</v>
      </c>
      <c r="F97" s="198" t="s">
        <v>22</v>
      </c>
      <c r="G97" s="194"/>
      <c r="H97" s="194"/>
      <c r="I97" s="195"/>
    </row>
    <row r="98" spans="1:9" ht="79.2">
      <c r="A98" s="194" t="str">
        <f t="shared" si="7"/>
        <v>[Web_Manager-67]</v>
      </c>
      <c r="B98" s="194" t="s">
        <v>452</v>
      </c>
      <c r="C98" s="194" t="s">
        <v>453</v>
      </c>
      <c r="D98" s="194" t="s">
        <v>454</v>
      </c>
      <c r="E98" s="194" t="s">
        <v>454</v>
      </c>
      <c r="F98" s="198" t="s">
        <v>22</v>
      </c>
      <c r="G98" s="194"/>
      <c r="H98" s="194"/>
      <c r="I98" s="195"/>
    </row>
    <row r="99" spans="1:9">
      <c r="A99" s="196" t="s">
        <v>88</v>
      </c>
      <c r="B99" s="191"/>
      <c r="C99" s="192"/>
      <c r="D99" s="192"/>
      <c r="E99" s="192"/>
      <c r="F99" s="105"/>
      <c r="G99" s="192"/>
      <c r="H99" s="192"/>
      <c r="I99" s="193"/>
    </row>
    <row r="100" spans="1:9" ht="39.6">
      <c r="A100" s="194" t="str">
        <f>IF(OR(B100&lt;&gt;"",D100&lt;&gt;""),"["&amp;TEXT($B$2,"##")&amp;"-"&amp;TEXT(ROW()-32,"##")&amp;"]","")</f>
        <v>[Web_Manager-68]</v>
      </c>
      <c r="B100" s="194" t="s">
        <v>455</v>
      </c>
      <c r="C100" s="194" t="s">
        <v>456</v>
      </c>
      <c r="D100" s="194" t="s">
        <v>457</v>
      </c>
      <c r="E100" s="194" t="s">
        <v>457</v>
      </c>
      <c r="F100" s="198" t="s">
        <v>22</v>
      </c>
      <c r="G100" s="194"/>
      <c r="H100" s="194"/>
      <c r="I100" s="195"/>
    </row>
    <row r="101" spans="1:9">
      <c r="A101" s="196" t="s">
        <v>379</v>
      </c>
      <c r="B101" s="191"/>
      <c r="C101" s="192"/>
      <c r="D101" s="192"/>
      <c r="E101" s="192"/>
      <c r="F101" s="105"/>
      <c r="G101" s="192"/>
      <c r="H101" s="192"/>
      <c r="I101" s="193"/>
    </row>
    <row r="102" spans="1:9" ht="66">
      <c r="A102" s="194" t="str">
        <f>IF(OR(B102&lt;&gt;"",D102&lt;&gt;""),"["&amp;TEXT($B$2,"##")&amp;"-"&amp;TEXT(ROW()-33,"##")&amp;"]","")</f>
        <v>[Web_Manager-69]</v>
      </c>
      <c r="B102" s="194" t="s">
        <v>380</v>
      </c>
      <c r="C102" s="194" t="s">
        <v>381</v>
      </c>
      <c r="D102" s="194" t="s">
        <v>382</v>
      </c>
      <c r="E102" s="194" t="s">
        <v>382</v>
      </c>
      <c r="F102" s="198" t="s">
        <v>22</v>
      </c>
      <c r="G102" s="194"/>
      <c r="H102" s="194"/>
      <c r="I102" s="195"/>
    </row>
    <row r="103" spans="1:9" ht="66">
      <c r="A103" s="194" t="str">
        <f t="shared" ref="A103:A108" si="8">IF(OR(B103&lt;&gt;"",D103&lt;&gt;""),"["&amp;TEXT($B$2,"##")&amp;"-"&amp;TEXT(ROW()-33,"##")&amp;"]","")</f>
        <v>[Web_Manager-70]</v>
      </c>
      <c r="B103" s="194" t="s">
        <v>383</v>
      </c>
      <c r="C103" s="194" t="s">
        <v>384</v>
      </c>
      <c r="D103" s="194" t="s">
        <v>385</v>
      </c>
      <c r="E103" s="194" t="s">
        <v>385</v>
      </c>
      <c r="F103" s="198" t="s">
        <v>22</v>
      </c>
      <c r="G103" s="194"/>
      <c r="H103" s="194"/>
      <c r="I103" s="195"/>
    </row>
    <row r="104" spans="1:9" ht="66">
      <c r="A104" s="194" t="str">
        <f t="shared" si="8"/>
        <v>[Web_Manager-71]</v>
      </c>
      <c r="B104" s="194" t="s">
        <v>386</v>
      </c>
      <c r="C104" s="194" t="s">
        <v>387</v>
      </c>
      <c r="D104" s="194" t="s">
        <v>388</v>
      </c>
      <c r="E104" s="194" t="s">
        <v>388</v>
      </c>
      <c r="F104" s="198" t="s">
        <v>22</v>
      </c>
      <c r="G104" s="194"/>
      <c r="H104" s="194"/>
      <c r="I104" s="195"/>
    </row>
    <row r="105" spans="1:9" ht="79.2">
      <c r="A105" s="194" t="str">
        <f t="shared" si="8"/>
        <v>[Web_Manager-72]</v>
      </c>
      <c r="B105" s="194" t="s">
        <v>389</v>
      </c>
      <c r="C105" s="194" t="s">
        <v>390</v>
      </c>
      <c r="D105" s="194" t="s">
        <v>391</v>
      </c>
      <c r="E105" s="194" t="s">
        <v>391</v>
      </c>
      <c r="F105" s="198" t="s">
        <v>22</v>
      </c>
      <c r="G105" s="194"/>
      <c r="H105" s="194"/>
      <c r="I105" s="195"/>
    </row>
    <row r="106" spans="1:9" ht="79.2">
      <c r="A106" s="194" t="str">
        <f t="shared" si="8"/>
        <v>[Web_Manager-73]</v>
      </c>
      <c r="B106" s="194" t="s">
        <v>392</v>
      </c>
      <c r="C106" s="194" t="s">
        <v>393</v>
      </c>
      <c r="D106" s="194" t="s">
        <v>394</v>
      </c>
      <c r="E106" s="194" t="s">
        <v>394</v>
      </c>
      <c r="F106" s="198" t="s">
        <v>22</v>
      </c>
      <c r="G106" s="194"/>
      <c r="H106" s="194"/>
      <c r="I106" s="195"/>
    </row>
    <row r="107" spans="1:9" ht="79.2">
      <c r="A107" s="194" t="str">
        <f t="shared" si="8"/>
        <v>[Web_Manager-74]</v>
      </c>
      <c r="B107" s="194" t="s">
        <v>395</v>
      </c>
      <c r="C107" s="194" t="s">
        <v>396</v>
      </c>
      <c r="D107" s="194" t="s">
        <v>397</v>
      </c>
      <c r="E107" s="194" t="s">
        <v>397</v>
      </c>
      <c r="F107" s="198" t="s">
        <v>22</v>
      </c>
      <c r="G107" s="194"/>
      <c r="H107" s="194"/>
      <c r="I107" s="195"/>
    </row>
    <row r="108" spans="1:9" ht="79.2">
      <c r="A108" s="194" t="str">
        <f t="shared" si="8"/>
        <v>[Web_Manager-75]</v>
      </c>
      <c r="B108" s="194" t="s">
        <v>398</v>
      </c>
      <c r="C108" s="194" t="s">
        <v>399</v>
      </c>
      <c r="D108" s="194" t="s">
        <v>400</v>
      </c>
      <c r="E108" s="194" t="s">
        <v>400</v>
      </c>
      <c r="F108" s="198" t="s">
        <v>22</v>
      </c>
      <c r="G108" s="194"/>
      <c r="H108" s="194"/>
      <c r="I108" s="195"/>
    </row>
    <row r="109" spans="1:9">
      <c r="A109" s="196" t="s">
        <v>83</v>
      </c>
      <c r="B109" s="191"/>
      <c r="C109" s="192"/>
      <c r="D109" s="192"/>
      <c r="E109" s="192"/>
      <c r="F109" s="105"/>
      <c r="G109" s="192"/>
      <c r="H109" s="192"/>
      <c r="I109" s="193"/>
    </row>
    <row r="110" spans="1:9" ht="39.6">
      <c r="A110" s="194" t="str">
        <f>IF(OR(B110&lt;&gt;"",D110&lt;&gt;""),"["&amp;TEXT($B$2,"##")&amp;"-"&amp;TEXT(ROW()-34,"##")&amp;"]","")</f>
        <v>[Web_Manager-76]</v>
      </c>
      <c r="B110" s="194" t="s">
        <v>401</v>
      </c>
      <c r="C110" s="194" t="s">
        <v>402</v>
      </c>
      <c r="D110" s="194" t="s">
        <v>403</v>
      </c>
      <c r="E110" s="194" t="s">
        <v>403</v>
      </c>
      <c r="F110" s="198" t="s">
        <v>22</v>
      </c>
      <c r="G110" s="194"/>
      <c r="H110" s="194"/>
      <c r="I110" s="195"/>
    </row>
  </sheetData>
  <mergeCells count="3">
    <mergeCell ref="B2:E2"/>
    <mergeCell ref="B3:E3"/>
    <mergeCell ref="B4:E4"/>
  </mergeCells>
  <dataValidations count="1">
    <dataValidation type="list" allowBlank="1" showErrorMessage="1" sqref="G2:G3 G7 F58:F60 G37:G47 G52:G60 F67:F68 G83:G88 G90 F72:F81 F70 F65 F62:F63 F51 F42 F38:F40 F53:F56 F8 F10:F12 F14 F16:F25 F27 F29:F34 F36 F44:F47 F49">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2"/>
  <sheetViews>
    <sheetView zoomScale="85" zoomScaleNormal="85" workbookViewId="0">
      <pane ySplit="8" topLeftCell="A180" activePane="bottomLeft" state="frozen"/>
      <selection pane="bottomLeft"/>
    </sheetView>
  </sheetViews>
  <sheetFormatPr defaultColWidth="9" defaultRowHeight="13.2"/>
  <cols>
    <col min="1" max="1" width="20.109375" style="7" customWidth="1"/>
    <col min="2" max="2" width="19.109375" style="7" customWidth="1"/>
    <col min="3" max="4" width="25.6640625" style="7" customWidth="1"/>
    <col min="5" max="5" width="28.33203125" style="7" customWidth="1"/>
    <col min="6" max="6" width="11.109375" style="7" customWidth="1"/>
    <col min="7" max="7" width="10.6640625" style="7" customWidth="1"/>
    <col min="8" max="8" width="9" style="54"/>
    <col min="9" max="9" width="23.109375" style="54" customWidth="1"/>
    <col min="10" max="10" width="37.109375" style="7" customWidth="1"/>
    <col min="11" max="11" width="8.109375" style="55" customWidth="1"/>
    <col min="12" max="12" width="9.6640625" style="7" hidden="1" customWidth="1"/>
    <col min="13" max="16384" width="9" style="7"/>
  </cols>
  <sheetData>
    <row r="1" spans="1:12" ht="13.8" thickBot="1"/>
    <row r="2" spans="1:12" s="57" customFormat="1" ht="15" customHeight="1">
      <c r="A2" s="109" t="s">
        <v>21</v>
      </c>
      <c r="B2" s="216" t="s">
        <v>574</v>
      </c>
      <c r="C2" s="217"/>
      <c r="D2" s="217"/>
      <c r="E2" s="218"/>
      <c r="F2" s="107"/>
      <c r="G2" s="101"/>
      <c r="H2" s="58"/>
      <c r="I2" s="58"/>
      <c r="J2" s="39"/>
      <c r="K2" s="56"/>
      <c r="L2" s="57" t="s">
        <v>22</v>
      </c>
    </row>
    <row r="3" spans="1:12" s="57" customFormat="1">
      <c r="A3" s="110" t="s">
        <v>23</v>
      </c>
      <c r="B3" s="219" t="s">
        <v>576</v>
      </c>
      <c r="C3" s="220"/>
      <c r="D3" s="220"/>
      <c r="E3" s="221"/>
      <c r="F3" s="107"/>
      <c r="G3" s="101"/>
      <c r="H3" s="58"/>
      <c r="I3" s="58"/>
      <c r="J3" s="39"/>
      <c r="K3" s="56"/>
      <c r="L3" s="57" t="s">
        <v>24</v>
      </c>
    </row>
    <row r="4" spans="1:12" s="57" customFormat="1" ht="18" customHeight="1">
      <c r="A4" s="110" t="s">
        <v>25</v>
      </c>
      <c r="B4" s="219"/>
      <c r="C4" s="220"/>
      <c r="D4" s="220"/>
      <c r="E4" s="221"/>
      <c r="F4" s="107"/>
      <c r="G4" s="101"/>
      <c r="H4" s="58"/>
      <c r="I4" s="58"/>
      <c r="J4" s="39"/>
      <c r="K4" s="56"/>
      <c r="L4" s="57" t="s">
        <v>26</v>
      </c>
    </row>
    <row r="5" spans="1:12" s="57" customFormat="1" ht="19.5" customHeight="1">
      <c r="A5" s="111" t="s">
        <v>22</v>
      </c>
      <c r="B5" s="108" t="s">
        <v>24</v>
      </c>
      <c r="C5" s="108" t="s">
        <v>27</v>
      </c>
      <c r="D5" s="108" t="s">
        <v>28</v>
      </c>
      <c r="E5" s="112" t="s">
        <v>29</v>
      </c>
      <c r="F5" s="102"/>
      <c r="G5" s="102"/>
      <c r="H5" s="59"/>
      <c r="I5" s="59"/>
      <c r="J5" s="59"/>
      <c r="K5" s="60"/>
      <c r="L5" s="57" t="s">
        <v>28</v>
      </c>
    </row>
    <row r="6" spans="1:12" s="57" customFormat="1" ht="15" customHeight="1" thickBot="1">
      <c r="A6" s="113">
        <f>COUNTIF(F9:F889,"Pass")</f>
        <v>141</v>
      </c>
      <c r="B6" s="114">
        <f>COUNTIF(F9:F889,"Fail")</f>
        <v>0</v>
      </c>
      <c r="C6" s="114">
        <f>E6-D6-B6-A6</f>
        <v>0</v>
      </c>
      <c r="D6" s="114">
        <f>COUNTIF(G9:G889,"N/A")</f>
        <v>0</v>
      </c>
      <c r="E6" s="115">
        <f>COUNTA(A9:A889)-33</f>
        <v>141</v>
      </c>
      <c r="F6" s="103"/>
      <c r="G6" s="103"/>
      <c r="H6" s="59"/>
      <c r="I6" s="59"/>
      <c r="J6" s="59"/>
      <c r="K6" s="60"/>
    </row>
    <row r="7" spans="1:12" s="57" customFormat="1" ht="15" customHeight="1">
      <c r="A7" s="59"/>
      <c r="B7" s="59"/>
      <c r="C7" s="59"/>
      <c r="D7" s="59"/>
      <c r="E7" s="59"/>
      <c r="F7" s="61"/>
      <c r="G7" s="59"/>
      <c r="H7" s="59"/>
      <c r="I7" s="59"/>
      <c r="J7" s="59"/>
      <c r="K7" s="60"/>
    </row>
    <row r="8" spans="1:12" s="57" customFormat="1" ht="25.5" customHeight="1">
      <c r="A8" s="116" t="s">
        <v>30</v>
      </c>
      <c r="B8" s="116" t="s">
        <v>31</v>
      </c>
      <c r="C8" s="116" t="s">
        <v>32</v>
      </c>
      <c r="D8" s="116" t="s">
        <v>33</v>
      </c>
      <c r="E8" s="116" t="s">
        <v>59</v>
      </c>
      <c r="F8" s="116" t="s">
        <v>34</v>
      </c>
      <c r="G8" s="116" t="s">
        <v>35</v>
      </c>
      <c r="H8" s="116" t="s">
        <v>36</v>
      </c>
      <c r="I8" s="116" t="s">
        <v>37</v>
      </c>
      <c r="K8" s="62"/>
    </row>
    <row r="9" spans="1:12">
      <c r="A9" s="196" t="s">
        <v>49</v>
      </c>
      <c r="B9" s="196"/>
      <c r="C9" s="105"/>
      <c r="D9" s="105"/>
      <c r="E9" s="105"/>
      <c r="F9" s="105"/>
      <c r="G9" s="105"/>
      <c r="H9" s="105"/>
      <c r="I9" s="106"/>
    </row>
    <row r="10" spans="1:12" ht="52.8">
      <c r="A10" s="194" t="str">
        <f>IF(OR(B10&lt;&gt;"",D10&lt;&gt;""),"["&amp;TEXT($B$2,"##")&amp;"-"&amp;TEXT(ROW()-10,"##")&amp;"]","")</f>
        <v>[Mobi_Admin-]</v>
      </c>
      <c r="B10" s="194" t="s">
        <v>110</v>
      </c>
      <c r="C10" s="194" t="s">
        <v>63</v>
      </c>
      <c r="D10" s="121" t="s">
        <v>54</v>
      </c>
      <c r="E10" s="121" t="s">
        <v>54</v>
      </c>
      <c r="F10" s="194" t="s">
        <v>22</v>
      </c>
      <c r="G10" s="194"/>
      <c r="H10" s="194"/>
      <c r="I10" s="195"/>
    </row>
    <row r="11" spans="1:12" ht="39.6">
      <c r="A11" s="194" t="str">
        <f>IF(OR(B11&lt;&gt;"",D11&lt;&gt;""),"["&amp;TEXT($B$2,"##")&amp;"-"&amp;TEXT(ROW()-10,"##")&amp;"]","")</f>
        <v>[Mobi_Admin-1]</v>
      </c>
      <c r="B11" s="194" t="s">
        <v>55</v>
      </c>
      <c r="C11" s="194" t="s">
        <v>63</v>
      </c>
      <c r="D11" s="121" t="s">
        <v>112</v>
      </c>
      <c r="E11" s="121" t="s">
        <v>112</v>
      </c>
      <c r="F11" s="194" t="s">
        <v>22</v>
      </c>
      <c r="G11" s="194"/>
      <c r="H11" s="194"/>
      <c r="I11" s="195"/>
    </row>
    <row r="12" spans="1:12" ht="52.8">
      <c r="A12" s="194" t="str">
        <f>IF(OR(B12&lt;&gt;"",D12&lt;&gt;""),"["&amp;TEXT($B$2,"##")&amp;"-"&amp;TEXT(ROW()-10,"##")&amp;"]","")</f>
        <v>[Mobi_Admin-2]</v>
      </c>
      <c r="B12" s="194" t="s">
        <v>111</v>
      </c>
      <c r="C12" s="194" t="s">
        <v>114</v>
      </c>
      <c r="D12" s="71" t="s">
        <v>113</v>
      </c>
      <c r="E12" s="71" t="s">
        <v>113</v>
      </c>
      <c r="F12" s="194" t="s">
        <v>22</v>
      </c>
      <c r="G12" s="194"/>
      <c r="H12" s="194"/>
      <c r="I12" s="195"/>
    </row>
    <row r="13" spans="1:12">
      <c r="A13" s="196" t="s">
        <v>50</v>
      </c>
      <c r="B13" s="191"/>
      <c r="C13" s="192"/>
      <c r="D13" s="192"/>
      <c r="E13" s="192"/>
      <c r="F13" s="105"/>
      <c r="G13" s="192"/>
      <c r="H13" s="192"/>
      <c r="I13" s="193"/>
    </row>
    <row r="14" spans="1:12" ht="39.6">
      <c r="A14" s="194" t="str">
        <f>IF(OR(B14&lt;&gt;"",D14&lt;&gt;""),"["&amp;TEXT($B$2,"##")&amp;"-"&amp;TEXT(ROW()-11,"##")&amp;"]","")</f>
        <v>[Mobi_Admin-3]</v>
      </c>
      <c r="B14" s="194" t="s">
        <v>50</v>
      </c>
      <c r="C14" s="194" t="s">
        <v>62</v>
      </c>
      <c r="D14" s="194" t="s">
        <v>283</v>
      </c>
      <c r="E14" s="194" t="s">
        <v>60</v>
      </c>
      <c r="F14" s="194" t="s">
        <v>22</v>
      </c>
      <c r="G14" s="194"/>
      <c r="H14" s="194"/>
      <c r="I14" s="195"/>
    </row>
    <row r="15" spans="1:12">
      <c r="A15" s="196" t="s">
        <v>70</v>
      </c>
      <c r="B15" s="191"/>
      <c r="C15" s="192"/>
      <c r="D15" s="192"/>
      <c r="E15" s="192"/>
      <c r="F15" s="105"/>
      <c r="G15" s="192"/>
      <c r="H15" s="192"/>
      <c r="I15" s="193"/>
    </row>
    <row r="16" spans="1:12" ht="105.6">
      <c r="A16" s="194" t="str">
        <f>IF(OR(B16&lt;&gt;"",D16&lt;&gt;""),"["&amp;TEXT($B$2,"##")&amp;"-"&amp;TEXT(ROW()-12,"##")&amp;"]","")</f>
        <v>[Mobi_Admin-4]</v>
      </c>
      <c r="B16" s="194" t="s">
        <v>129</v>
      </c>
      <c r="C16" s="194" t="s">
        <v>284</v>
      </c>
      <c r="D16" s="194" t="s">
        <v>144</v>
      </c>
      <c r="E16" s="194" t="s">
        <v>144</v>
      </c>
      <c r="F16" s="194" t="s">
        <v>22</v>
      </c>
      <c r="G16" s="194"/>
      <c r="H16" s="194"/>
      <c r="I16" s="195"/>
    </row>
    <row r="17" spans="1:9" ht="105.6">
      <c r="A17" s="194" t="str">
        <f>IF(OR(B17&lt;&gt;"",D17&lt;&gt;""),"["&amp;TEXT($B$2,"##")&amp;"-"&amp;TEXT(ROW()-12,"##")&amp;"]","")</f>
        <v>[Mobi_Admin-5]</v>
      </c>
      <c r="B17" s="194" t="s">
        <v>130</v>
      </c>
      <c r="C17" s="194" t="s">
        <v>285</v>
      </c>
      <c r="D17" s="194" t="s">
        <v>115</v>
      </c>
      <c r="E17" s="194" t="s">
        <v>115</v>
      </c>
      <c r="F17" s="194" t="s">
        <v>22</v>
      </c>
      <c r="G17" s="194"/>
      <c r="H17" s="194"/>
      <c r="I17" s="195"/>
    </row>
    <row r="18" spans="1:9" ht="118.8">
      <c r="A18" s="194" t="str">
        <f>IF(OR(B18&lt;&gt;"",D18&lt;&gt;""),"["&amp;TEXT($B$2,"##")&amp;"-"&amp;TEXT(ROW()-12,"##")&amp;"]","")</f>
        <v>[Mobi_Admin-6]</v>
      </c>
      <c r="B18" s="194" t="s">
        <v>131</v>
      </c>
      <c r="C18" s="194" t="s">
        <v>286</v>
      </c>
      <c r="D18" s="194" t="s">
        <v>116</v>
      </c>
      <c r="E18" s="194" t="s">
        <v>116</v>
      </c>
      <c r="F18" s="194" t="s">
        <v>22</v>
      </c>
      <c r="G18" s="194"/>
      <c r="H18" s="194"/>
      <c r="I18" s="195"/>
    </row>
    <row r="19" spans="1:9" ht="118.8">
      <c r="A19" s="194" t="str">
        <f t="shared" ref="A19:A25" si="0">IF(OR(B19&lt;&gt;"",D19&lt;&gt;""),"["&amp;TEXT($B$2,"##")&amp;"-"&amp;TEXT(ROW()-12,"##")&amp;"]","")</f>
        <v>[Mobi_Admin-7]</v>
      </c>
      <c r="B19" s="194" t="s">
        <v>132</v>
      </c>
      <c r="C19" s="194" t="s">
        <v>286</v>
      </c>
      <c r="D19" s="194" t="s">
        <v>287</v>
      </c>
      <c r="E19" s="194" t="s">
        <v>117</v>
      </c>
      <c r="F19" s="194" t="s">
        <v>22</v>
      </c>
      <c r="G19" s="194"/>
      <c r="H19" s="194"/>
      <c r="I19" s="195"/>
    </row>
    <row r="20" spans="1:9" ht="105.6">
      <c r="A20" s="194" t="str">
        <f t="shared" si="0"/>
        <v>[Mobi_Admin-8]</v>
      </c>
      <c r="B20" s="194" t="s">
        <v>133</v>
      </c>
      <c r="C20" s="194" t="s">
        <v>288</v>
      </c>
      <c r="D20" s="194" t="s">
        <v>118</v>
      </c>
      <c r="E20" s="194" t="s">
        <v>118</v>
      </c>
      <c r="F20" s="194" t="s">
        <v>22</v>
      </c>
      <c r="G20" s="194"/>
      <c r="H20" s="194"/>
      <c r="I20" s="195"/>
    </row>
    <row r="21" spans="1:9" ht="105.6">
      <c r="A21" s="194" t="str">
        <f t="shared" si="0"/>
        <v>[Mobi_Admin-9]</v>
      </c>
      <c r="B21" s="194" t="s">
        <v>134</v>
      </c>
      <c r="C21" s="194" t="s">
        <v>289</v>
      </c>
      <c r="D21" s="194" t="s">
        <v>119</v>
      </c>
      <c r="E21" s="194" t="s">
        <v>119</v>
      </c>
      <c r="F21" s="194" t="s">
        <v>22</v>
      </c>
      <c r="G21" s="194"/>
      <c r="H21" s="194"/>
      <c r="I21" s="195"/>
    </row>
    <row r="22" spans="1:9" ht="118.8">
      <c r="A22" s="194" t="str">
        <f t="shared" si="0"/>
        <v>[Mobi_Admin-10]</v>
      </c>
      <c r="B22" s="194" t="s">
        <v>135</v>
      </c>
      <c r="C22" s="194" t="s">
        <v>290</v>
      </c>
      <c r="D22" s="194" t="s">
        <v>174</v>
      </c>
      <c r="E22" s="194" t="s">
        <v>174</v>
      </c>
      <c r="F22" s="194" t="s">
        <v>22</v>
      </c>
      <c r="G22" s="194"/>
      <c r="H22" s="194"/>
      <c r="I22" s="195"/>
    </row>
    <row r="23" spans="1:9" ht="118.8">
      <c r="A23" s="194" t="str">
        <f t="shared" si="0"/>
        <v>[Mobi_Admin-11]</v>
      </c>
      <c r="B23" s="194" t="s">
        <v>136</v>
      </c>
      <c r="C23" s="194" t="s">
        <v>291</v>
      </c>
      <c r="D23" s="194" t="s">
        <v>292</v>
      </c>
      <c r="E23" s="194" t="s">
        <v>292</v>
      </c>
      <c r="F23" s="194" t="s">
        <v>22</v>
      </c>
      <c r="G23" s="194"/>
      <c r="H23" s="194"/>
      <c r="I23" s="195"/>
    </row>
    <row r="24" spans="1:9" ht="118.8">
      <c r="A24" s="194" t="str">
        <f t="shared" si="0"/>
        <v>[Mobi_Admin-12]</v>
      </c>
      <c r="B24" s="194" t="s">
        <v>137</v>
      </c>
      <c r="C24" s="194" t="s">
        <v>293</v>
      </c>
      <c r="D24" s="194" t="s">
        <v>294</v>
      </c>
      <c r="E24" s="194" t="s">
        <v>294</v>
      </c>
      <c r="F24" s="194" t="s">
        <v>22</v>
      </c>
      <c r="G24" s="194"/>
      <c r="H24" s="194"/>
      <c r="I24" s="195"/>
    </row>
    <row r="25" spans="1:9" ht="105.6">
      <c r="A25" s="194" t="str">
        <f t="shared" si="0"/>
        <v>[Mobi_Admin-13]</v>
      </c>
      <c r="B25" s="194" t="s">
        <v>139</v>
      </c>
      <c r="C25" s="194" t="s">
        <v>295</v>
      </c>
      <c r="D25" s="194" t="s">
        <v>296</v>
      </c>
      <c r="E25" s="194" t="s">
        <v>296</v>
      </c>
      <c r="F25" s="194" t="s">
        <v>22</v>
      </c>
      <c r="G25" s="194"/>
      <c r="H25" s="194"/>
      <c r="I25" s="195"/>
    </row>
    <row r="26" spans="1:9">
      <c r="A26" s="196" t="s">
        <v>69</v>
      </c>
      <c r="B26" s="191"/>
      <c r="C26" s="192"/>
      <c r="D26" s="192"/>
      <c r="E26" s="192"/>
      <c r="F26" s="192"/>
      <c r="G26" s="192"/>
      <c r="H26" s="192"/>
      <c r="I26" s="193"/>
    </row>
    <row r="27" spans="1:9" ht="26.4">
      <c r="A27" s="194" t="str">
        <f>IF(OR(B27&lt;&gt;"",D27&lt;&gt;""),"["&amp;TEXT($B$2,"##")&amp;"-"&amp;TEXT(ROW()-13,"##")&amp;"]","")</f>
        <v>[Mobi_Admin-14]</v>
      </c>
      <c r="B27" s="194" t="s">
        <v>297</v>
      </c>
      <c r="C27" s="194" t="s">
        <v>146</v>
      </c>
      <c r="D27" s="194" t="s">
        <v>147</v>
      </c>
      <c r="E27" s="194" t="s">
        <v>147</v>
      </c>
      <c r="F27" s="194" t="s">
        <v>22</v>
      </c>
      <c r="G27" s="194"/>
      <c r="H27" s="194"/>
      <c r="I27" s="195"/>
    </row>
    <row r="28" spans="1:9">
      <c r="A28" s="196" t="s">
        <v>148</v>
      </c>
      <c r="B28" s="191"/>
      <c r="C28" s="192"/>
      <c r="D28" s="192"/>
      <c r="E28" s="192"/>
      <c r="F28" s="192"/>
      <c r="G28" s="192"/>
      <c r="H28" s="192"/>
      <c r="I28" s="193"/>
    </row>
    <row r="29" spans="1:9" ht="79.2">
      <c r="A29" s="194" t="str">
        <f>IF(OR(B29&lt;&gt;"",D29&lt;&gt;""),"["&amp;TEXT($B$2,"##")&amp;"-"&amp;TEXT(ROW()-14,"##")&amp;"]","")</f>
        <v>[Mobi_Admin-15]</v>
      </c>
      <c r="B29" s="194" t="s">
        <v>149</v>
      </c>
      <c r="C29" s="194" t="s">
        <v>298</v>
      </c>
      <c r="D29" s="194" t="s">
        <v>299</v>
      </c>
      <c r="E29" s="194" t="s">
        <v>300</v>
      </c>
      <c r="F29" s="194" t="s">
        <v>22</v>
      </c>
      <c r="G29" s="194"/>
      <c r="H29" s="194"/>
      <c r="I29" s="195"/>
    </row>
    <row r="30" spans="1:9">
      <c r="A30" s="196" t="s">
        <v>67</v>
      </c>
      <c r="B30" s="191"/>
      <c r="C30" s="192"/>
      <c r="D30" s="192"/>
      <c r="E30" s="192"/>
      <c r="F30" s="197"/>
      <c r="G30" s="192"/>
      <c r="H30" s="192"/>
      <c r="I30" s="193"/>
    </row>
    <row r="31" spans="1:9" ht="66">
      <c r="A31" s="194" t="str">
        <f>IF(OR(B31&lt;&gt;"",D31&lt;&gt;""),"["&amp;TEXT($B$2,"##")&amp;"-"&amp;TEXT(ROW()-15,"##")&amp;"]","")</f>
        <v>[Mobi_Admin-16]</v>
      </c>
      <c r="B31" s="194" t="s">
        <v>301</v>
      </c>
      <c r="C31" s="194" t="s">
        <v>302</v>
      </c>
      <c r="D31" s="194" t="s">
        <v>303</v>
      </c>
      <c r="E31" s="194" t="s">
        <v>303</v>
      </c>
      <c r="F31" s="194" t="s">
        <v>22</v>
      </c>
      <c r="G31" s="194"/>
      <c r="H31" s="194"/>
      <c r="I31" s="195"/>
    </row>
    <row r="32" spans="1:9">
      <c r="A32" s="196" t="s">
        <v>66</v>
      </c>
      <c r="B32" s="191"/>
      <c r="C32" s="192"/>
      <c r="D32" s="192"/>
      <c r="E32" s="192"/>
      <c r="F32" s="197"/>
      <c r="G32" s="192"/>
      <c r="H32" s="192"/>
      <c r="I32" s="193"/>
    </row>
    <row r="33" spans="1:9" ht="52.8">
      <c r="A33" s="194" t="str">
        <f>IF(OR(B33&lt;&gt;"",D33&lt;&gt;""),"["&amp;TEXT($B$2,"##")&amp;"-"&amp;TEXT(ROW()-16,"##")&amp;"]","")</f>
        <v>[Mobi_Admin-17]</v>
      </c>
      <c r="B33" s="194" t="s">
        <v>150</v>
      </c>
      <c r="C33" s="194" t="s">
        <v>151</v>
      </c>
      <c r="D33" s="194" t="s">
        <v>152</v>
      </c>
      <c r="E33" s="194" t="s">
        <v>153</v>
      </c>
      <c r="F33" s="194" t="s">
        <v>22</v>
      </c>
      <c r="G33" s="194"/>
      <c r="H33" s="194"/>
      <c r="I33" s="195"/>
    </row>
    <row r="34" spans="1:9" ht="66">
      <c r="A34" s="194" t="str">
        <f>IF(OR(B34&lt;&gt;"",D34&lt;&gt;""),"["&amp;TEXT($B$2,"##")&amp;"-"&amp;TEXT(ROW()-16,"##")&amp;"]","")</f>
        <v>[Mobi_Admin-18]</v>
      </c>
      <c r="B34" s="194" t="s">
        <v>154</v>
      </c>
      <c r="C34" s="194" t="s">
        <v>155</v>
      </c>
      <c r="D34" s="194" t="s">
        <v>156</v>
      </c>
      <c r="E34" s="194" t="s">
        <v>157</v>
      </c>
      <c r="F34" s="194" t="s">
        <v>22</v>
      </c>
      <c r="G34" s="194"/>
      <c r="H34" s="194"/>
      <c r="I34" s="195"/>
    </row>
    <row r="35" spans="1:9">
      <c r="A35" s="196" t="s">
        <v>72</v>
      </c>
      <c r="B35" s="191"/>
      <c r="C35" s="192"/>
      <c r="D35" s="192"/>
      <c r="E35" s="192"/>
      <c r="F35" s="197"/>
      <c r="G35" s="192"/>
      <c r="H35" s="192"/>
      <c r="I35" s="193"/>
    </row>
    <row r="36" spans="1:9" ht="66">
      <c r="A36" s="194" t="str">
        <f t="shared" ref="A36:A43" si="1">IF(OR(B36&lt;&gt;"",D36&lt;&gt;""),"["&amp;TEXT($B$2,"##")&amp;"-"&amp;TEXT(ROW()-17,"##")&amp;"]","")</f>
        <v>[Mobi_Admin-19]</v>
      </c>
      <c r="B36" s="194" t="s">
        <v>304</v>
      </c>
      <c r="C36" s="194" t="s">
        <v>158</v>
      </c>
      <c r="D36" s="194" t="s">
        <v>305</v>
      </c>
      <c r="E36" s="194" t="s">
        <v>305</v>
      </c>
      <c r="F36" s="194" t="s">
        <v>22</v>
      </c>
      <c r="G36" s="194"/>
      <c r="H36" s="194"/>
      <c r="I36" s="195"/>
    </row>
    <row r="37" spans="1:9" ht="66">
      <c r="A37" s="194" t="str">
        <f t="shared" si="1"/>
        <v>[Mobi_Admin-20]</v>
      </c>
      <c r="B37" s="194" t="s">
        <v>306</v>
      </c>
      <c r="C37" s="194" t="s">
        <v>307</v>
      </c>
      <c r="D37" s="194" t="s">
        <v>308</v>
      </c>
      <c r="E37" s="194" t="s">
        <v>308</v>
      </c>
      <c r="F37" s="194" t="s">
        <v>22</v>
      </c>
      <c r="G37" s="194"/>
      <c r="H37" s="194"/>
      <c r="I37" s="195"/>
    </row>
    <row r="38" spans="1:9" ht="66">
      <c r="A38" s="194" t="str">
        <f t="shared" si="1"/>
        <v>[Mobi_Admin-21]</v>
      </c>
      <c r="B38" s="194" t="s">
        <v>309</v>
      </c>
      <c r="C38" s="194" t="s">
        <v>310</v>
      </c>
      <c r="D38" s="194" t="s">
        <v>311</v>
      </c>
      <c r="E38" s="194" t="s">
        <v>311</v>
      </c>
      <c r="F38" s="194" t="s">
        <v>22</v>
      </c>
      <c r="G38" s="194"/>
      <c r="H38" s="194"/>
      <c r="I38" s="195"/>
    </row>
    <row r="39" spans="1:9" ht="132">
      <c r="A39" s="194" t="str">
        <f t="shared" si="1"/>
        <v>[Mobi_Admin-22]</v>
      </c>
      <c r="B39" s="194" t="s">
        <v>312</v>
      </c>
      <c r="C39" s="194" t="s">
        <v>313</v>
      </c>
      <c r="D39" s="194" t="s">
        <v>314</v>
      </c>
      <c r="E39" s="194" t="s">
        <v>314</v>
      </c>
      <c r="F39" s="194" t="s">
        <v>22</v>
      </c>
      <c r="G39" s="194"/>
      <c r="H39" s="194"/>
      <c r="I39" s="195"/>
    </row>
    <row r="40" spans="1:9" ht="132">
      <c r="A40" s="194" t="str">
        <f t="shared" si="1"/>
        <v>[Mobi_Admin-23]</v>
      </c>
      <c r="B40" s="194" t="s">
        <v>315</v>
      </c>
      <c r="C40" s="194" t="s">
        <v>316</v>
      </c>
      <c r="D40" s="194" t="s">
        <v>311</v>
      </c>
      <c r="E40" s="194" t="s">
        <v>311</v>
      </c>
      <c r="F40" s="194" t="s">
        <v>22</v>
      </c>
      <c r="G40" s="194"/>
      <c r="H40" s="194"/>
      <c r="I40" s="195"/>
    </row>
    <row r="41" spans="1:9" ht="66">
      <c r="A41" s="194" t="str">
        <f t="shared" si="1"/>
        <v>[Mobi_Admin-24]</v>
      </c>
      <c r="B41" s="194" t="s">
        <v>159</v>
      </c>
      <c r="C41" s="194" t="s">
        <v>160</v>
      </c>
      <c r="D41" s="194" t="s">
        <v>161</v>
      </c>
      <c r="E41" s="194" t="s">
        <v>161</v>
      </c>
      <c r="F41" s="194" t="s">
        <v>22</v>
      </c>
      <c r="G41" s="194"/>
      <c r="H41" s="194"/>
      <c r="I41" s="195"/>
    </row>
    <row r="42" spans="1:9" ht="66">
      <c r="A42" s="194" t="str">
        <f t="shared" si="1"/>
        <v>[Mobi_Admin-25]</v>
      </c>
      <c r="B42" s="194" t="s">
        <v>162</v>
      </c>
      <c r="C42" s="194" t="s">
        <v>163</v>
      </c>
      <c r="D42" s="194" t="s">
        <v>164</v>
      </c>
      <c r="E42" s="194" t="s">
        <v>164</v>
      </c>
      <c r="F42" s="194" t="s">
        <v>22</v>
      </c>
      <c r="G42" s="194"/>
      <c r="H42" s="194"/>
      <c r="I42" s="195"/>
    </row>
    <row r="43" spans="1:9" ht="66">
      <c r="A43" s="194" t="str">
        <f t="shared" si="1"/>
        <v>[Mobi_Admin-26]</v>
      </c>
      <c r="B43" s="194" t="s">
        <v>165</v>
      </c>
      <c r="C43" s="194" t="s">
        <v>166</v>
      </c>
      <c r="D43" s="194" t="s">
        <v>167</v>
      </c>
      <c r="E43" s="194" t="s">
        <v>167</v>
      </c>
      <c r="F43" s="194" t="s">
        <v>22</v>
      </c>
      <c r="G43" s="194"/>
      <c r="H43" s="194"/>
      <c r="I43" s="195"/>
    </row>
    <row r="44" spans="1:9">
      <c r="A44" s="196" t="s">
        <v>73</v>
      </c>
      <c r="B44" s="191"/>
      <c r="C44" s="192"/>
      <c r="D44" s="192"/>
      <c r="E44" s="192"/>
      <c r="F44" s="197"/>
      <c r="G44" s="192"/>
      <c r="H44" s="192"/>
      <c r="I44" s="193"/>
    </row>
    <row r="45" spans="1:9" ht="39.6">
      <c r="A45" s="194" t="str">
        <f>IF(OR(B45&lt;&gt;"",D45&lt;&gt;""),"["&amp;TEXT($B$2,"##")&amp;"-"&amp;TEXT(ROW()-18,"##")&amp;"]","")</f>
        <v>[Mobi_Admin-27]</v>
      </c>
      <c r="B45" s="194" t="s">
        <v>317</v>
      </c>
      <c r="C45" s="194" t="s">
        <v>318</v>
      </c>
      <c r="D45" s="194" t="s">
        <v>319</v>
      </c>
      <c r="E45" s="194" t="s">
        <v>319</v>
      </c>
      <c r="F45" s="194"/>
      <c r="G45" s="194"/>
      <c r="H45" s="194"/>
      <c r="I45" s="195"/>
    </row>
    <row r="46" spans="1:9">
      <c r="A46" s="196" t="s">
        <v>74</v>
      </c>
      <c r="B46" s="191"/>
      <c r="C46" s="192"/>
      <c r="D46" s="192"/>
      <c r="E46" s="192"/>
      <c r="F46" s="197"/>
      <c r="G46" s="192"/>
      <c r="H46" s="192"/>
      <c r="I46" s="193"/>
    </row>
    <row r="47" spans="1:9" ht="105.6">
      <c r="A47" s="194" t="str">
        <f>IF(OR(B47&lt;&gt;"",D47&lt;&gt;""),"["&amp;TEXT($B$2,"##")&amp;"-"&amp;TEXT(ROW()-19,"##")&amp;"]","")</f>
        <v>[Mobi_Admin-28]</v>
      </c>
      <c r="B47" s="194" t="s">
        <v>168</v>
      </c>
      <c r="C47" s="194" t="s">
        <v>169</v>
      </c>
      <c r="D47" s="194" t="s">
        <v>144</v>
      </c>
      <c r="E47" s="194" t="s">
        <v>144</v>
      </c>
      <c r="F47" s="194" t="s">
        <v>22</v>
      </c>
      <c r="G47" s="194"/>
      <c r="H47" s="194"/>
      <c r="I47" s="195"/>
    </row>
    <row r="48" spans="1:9" ht="105.6">
      <c r="A48" s="194" t="str">
        <f t="shared" ref="A48:A55" si="2">IF(OR(B48&lt;&gt;"",D48&lt;&gt;""),"["&amp;TEXT($B$2,"##")&amp;"-"&amp;TEXT(ROW()-19,"##")&amp;"]","")</f>
        <v>[Mobi_Admin-29]</v>
      </c>
      <c r="B48" s="194" t="s">
        <v>170</v>
      </c>
      <c r="C48" s="194" t="s">
        <v>171</v>
      </c>
      <c r="D48" s="194" t="s">
        <v>115</v>
      </c>
      <c r="E48" s="194" t="s">
        <v>115</v>
      </c>
      <c r="F48" s="194" t="s">
        <v>22</v>
      </c>
      <c r="G48" s="194"/>
      <c r="H48" s="194"/>
      <c r="I48" s="195"/>
    </row>
    <row r="49" spans="1:9" ht="118.8">
      <c r="A49" s="194" t="str">
        <f t="shared" si="2"/>
        <v>[Mobi_Admin-30]</v>
      </c>
      <c r="B49" s="194" t="s">
        <v>172</v>
      </c>
      <c r="C49" s="194" t="s">
        <v>173</v>
      </c>
      <c r="D49" s="194" t="s">
        <v>174</v>
      </c>
      <c r="E49" s="194" t="s">
        <v>174</v>
      </c>
      <c r="F49" s="194" t="s">
        <v>22</v>
      </c>
      <c r="G49" s="194"/>
      <c r="H49" s="194"/>
      <c r="I49" s="194"/>
    </row>
    <row r="50" spans="1:9" ht="105.6">
      <c r="A50" s="194" t="str">
        <f>IF(OR(B50&lt;&gt;"",D50&lt;&gt;""),"["&amp;TEXT($B$2,"##")&amp;"-"&amp;TEXT(ROW()-19,"##")&amp;"]","")</f>
        <v>[Mobi_Admin-31]</v>
      </c>
      <c r="B50" s="194" t="s">
        <v>175</v>
      </c>
      <c r="C50" s="194" t="s">
        <v>176</v>
      </c>
      <c r="D50" s="194" t="s">
        <v>116</v>
      </c>
      <c r="E50" s="194" t="s">
        <v>116</v>
      </c>
      <c r="F50" s="194" t="s">
        <v>22</v>
      </c>
      <c r="G50" s="194"/>
      <c r="H50" s="194"/>
      <c r="I50" s="195"/>
    </row>
    <row r="51" spans="1:9" ht="105.6">
      <c r="A51" s="194" t="str">
        <f t="shared" si="2"/>
        <v>[Mobi_Admin-32]</v>
      </c>
      <c r="B51" s="194" t="s">
        <v>177</v>
      </c>
      <c r="C51" s="194" t="s">
        <v>178</v>
      </c>
      <c r="D51" s="194" t="s">
        <v>118</v>
      </c>
      <c r="E51" s="194" t="s">
        <v>118</v>
      </c>
      <c r="F51" s="194" t="s">
        <v>22</v>
      </c>
      <c r="G51" s="194"/>
      <c r="H51" s="194"/>
      <c r="I51" s="195"/>
    </row>
    <row r="52" spans="1:9" ht="105.6">
      <c r="A52" s="194" t="str">
        <f t="shared" si="2"/>
        <v>[Mobi_Admin-33]</v>
      </c>
      <c r="B52" s="194" t="s">
        <v>179</v>
      </c>
      <c r="C52" s="194" t="s">
        <v>180</v>
      </c>
      <c r="D52" s="194" t="s">
        <v>119</v>
      </c>
      <c r="E52" s="194" t="s">
        <v>119</v>
      </c>
      <c r="F52" s="194" t="s">
        <v>22</v>
      </c>
      <c r="G52" s="194"/>
      <c r="H52" s="194"/>
      <c r="I52" s="195"/>
    </row>
    <row r="53" spans="1:9" ht="118.8">
      <c r="A53" s="194" t="str">
        <f t="shared" si="2"/>
        <v>[Mobi_Admin-34]</v>
      </c>
      <c r="B53" s="194" t="s">
        <v>181</v>
      </c>
      <c r="C53" s="194" t="s">
        <v>182</v>
      </c>
      <c r="D53" s="194" t="s">
        <v>183</v>
      </c>
      <c r="E53" s="194" t="s">
        <v>183</v>
      </c>
      <c r="F53" s="194" t="s">
        <v>22</v>
      </c>
      <c r="G53" s="194"/>
      <c r="H53" s="194"/>
      <c r="I53" s="195"/>
    </row>
    <row r="54" spans="1:9" ht="118.8">
      <c r="A54" s="194" t="str">
        <f t="shared" si="2"/>
        <v>[Mobi_Admin-35]</v>
      </c>
      <c r="B54" s="194" t="s">
        <v>184</v>
      </c>
      <c r="C54" s="194" t="s">
        <v>185</v>
      </c>
      <c r="D54" s="194" t="s">
        <v>186</v>
      </c>
      <c r="E54" s="194" t="s">
        <v>186</v>
      </c>
      <c r="F54" s="194" t="s">
        <v>22</v>
      </c>
      <c r="G54" s="194"/>
      <c r="H54" s="194"/>
      <c r="I54" s="195"/>
    </row>
    <row r="55" spans="1:9" ht="118.8">
      <c r="A55" s="194" t="str">
        <f t="shared" si="2"/>
        <v>[Mobi_Admin-36]</v>
      </c>
      <c r="B55" s="194" t="s">
        <v>187</v>
      </c>
      <c r="C55" s="194" t="s">
        <v>188</v>
      </c>
      <c r="D55" s="194" t="s">
        <v>189</v>
      </c>
      <c r="E55" s="194" t="s">
        <v>189</v>
      </c>
      <c r="F55" s="194" t="s">
        <v>22</v>
      </c>
      <c r="G55" s="194"/>
      <c r="H55" s="194"/>
      <c r="I55" s="195"/>
    </row>
    <row r="56" spans="1:9" ht="105.6">
      <c r="A56" s="194" t="str">
        <f>IF(OR(B56&lt;&gt;"",D56&lt;&gt;""),"["&amp;TEXT($B$2,"##")&amp;"-"&amp;TEXT(ROW()-19,"##")&amp;"]","")</f>
        <v>[Mobi_Admin-37]</v>
      </c>
      <c r="B56" s="194" t="s">
        <v>190</v>
      </c>
      <c r="C56" s="194" t="s">
        <v>191</v>
      </c>
      <c r="D56" s="194" t="s">
        <v>192</v>
      </c>
      <c r="E56" s="194" t="s">
        <v>192</v>
      </c>
      <c r="F56" s="194" t="s">
        <v>22</v>
      </c>
      <c r="G56" s="194"/>
      <c r="H56" s="194"/>
      <c r="I56" s="195"/>
    </row>
    <row r="57" spans="1:9">
      <c r="A57" s="196" t="s">
        <v>75</v>
      </c>
      <c r="B57" s="191"/>
      <c r="C57" s="192"/>
      <c r="D57" s="192"/>
      <c r="E57" s="192"/>
      <c r="F57" s="197"/>
      <c r="G57" s="192"/>
      <c r="H57" s="192"/>
      <c r="I57" s="193"/>
    </row>
    <row r="58" spans="1:9" ht="158.4">
      <c r="A58" s="194" t="str">
        <f>IF(OR(B58&lt;&gt;"",D58&lt;&gt;""),"["&amp;TEXT($B$2,"##")&amp;"-"&amp;TEXT(ROW()-20,"##")&amp;"]","")</f>
        <v>[Mobi_Admin-38]</v>
      </c>
      <c r="B58" s="194" t="s">
        <v>193</v>
      </c>
      <c r="C58" s="194" t="s">
        <v>194</v>
      </c>
      <c r="D58" s="194" t="s">
        <v>192</v>
      </c>
      <c r="E58" s="194" t="s">
        <v>192</v>
      </c>
      <c r="F58" s="194" t="s">
        <v>22</v>
      </c>
      <c r="G58" s="194"/>
      <c r="H58" s="194"/>
      <c r="I58" s="195"/>
    </row>
    <row r="59" spans="1:9">
      <c r="A59" s="196" t="s">
        <v>76</v>
      </c>
      <c r="B59" s="191"/>
      <c r="C59" s="192"/>
      <c r="D59" s="192"/>
      <c r="E59" s="192"/>
      <c r="F59" s="197"/>
      <c r="G59" s="192"/>
      <c r="H59" s="192"/>
      <c r="I59" s="193"/>
    </row>
    <row r="60" spans="1:9" ht="92.4">
      <c r="A60" s="194" t="str">
        <f>IF(OR(B60&lt;&gt;"",D60&lt;&gt;""),"["&amp;TEXT($B$2,"##")&amp;"-"&amp;TEXT(ROW()-21,"##")&amp;"]","")</f>
        <v>[Mobi_Admin-39]</v>
      </c>
      <c r="B60" s="194" t="s">
        <v>195</v>
      </c>
      <c r="C60" s="194" t="s">
        <v>196</v>
      </c>
      <c r="D60" s="194" t="s">
        <v>144</v>
      </c>
      <c r="E60" s="194" t="s">
        <v>144</v>
      </c>
      <c r="F60" s="194" t="s">
        <v>22</v>
      </c>
      <c r="G60" s="194"/>
      <c r="H60" s="194"/>
      <c r="I60" s="195"/>
    </row>
    <row r="61" spans="1:9" ht="92.4">
      <c r="A61" s="194" t="str">
        <f t="shared" ref="A61:A70" si="3">IF(OR(B61&lt;&gt;"",D61&lt;&gt;""),"["&amp;TEXT($B$2,"##")&amp;"-"&amp;TEXT(ROW()-21,"##")&amp;"]","")</f>
        <v>[Mobi_Admin-40]</v>
      </c>
      <c r="B61" s="194" t="s">
        <v>197</v>
      </c>
      <c r="C61" s="194" t="s">
        <v>198</v>
      </c>
      <c r="D61" s="194" t="s">
        <v>115</v>
      </c>
      <c r="E61" s="194" t="s">
        <v>115</v>
      </c>
      <c r="F61" s="194" t="s">
        <v>22</v>
      </c>
      <c r="G61" s="194"/>
      <c r="H61" s="194"/>
      <c r="I61" s="195"/>
    </row>
    <row r="62" spans="1:9" ht="92.4">
      <c r="A62" s="194" t="str">
        <f t="shared" si="3"/>
        <v>[Mobi_Admin-41]</v>
      </c>
      <c r="B62" s="194" t="s">
        <v>199</v>
      </c>
      <c r="C62" s="194" t="s">
        <v>200</v>
      </c>
      <c r="D62" s="194" t="s">
        <v>116</v>
      </c>
      <c r="E62" s="194" t="s">
        <v>116</v>
      </c>
      <c r="F62" s="194" t="s">
        <v>22</v>
      </c>
      <c r="G62" s="194"/>
      <c r="H62" s="194"/>
      <c r="I62" s="195"/>
    </row>
    <row r="63" spans="1:9" ht="92.4">
      <c r="A63" s="194" t="str">
        <f t="shared" si="3"/>
        <v>[Mobi_Admin-42]</v>
      </c>
      <c r="B63" s="194" t="s">
        <v>201</v>
      </c>
      <c r="C63" s="194" t="s">
        <v>202</v>
      </c>
      <c r="D63" s="194" t="s">
        <v>117</v>
      </c>
      <c r="E63" s="194" t="s">
        <v>117</v>
      </c>
      <c r="F63" s="194" t="s">
        <v>22</v>
      </c>
      <c r="G63" s="194"/>
      <c r="H63" s="194"/>
      <c r="I63" s="195"/>
    </row>
    <row r="64" spans="1:9" ht="92.4">
      <c r="A64" s="194" t="str">
        <f t="shared" si="3"/>
        <v>[Mobi_Admin-43]</v>
      </c>
      <c r="B64" s="194" t="s">
        <v>203</v>
      </c>
      <c r="C64" s="194" t="s">
        <v>204</v>
      </c>
      <c r="D64" s="194" t="s">
        <v>118</v>
      </c>
      <c r="E64" s="194" t="s">
        <v>118</v>
      </c>
      <c r="F64" s="194" t="s">
        <v>22</v>
      </c>
      <c r="G64" s="194"/>
      <c r="H64" s="194"/>
      <c r="I64" s="195"/>
    </row>
    <row r="65" spans="1:9" ht="92.4">
      <c r="A65" s="194" t="str">
        <f t="shared" si="3"/>
        <v>[Mobi_Admin-44]</v>
      </c>
      <c r="B65" s="194" t="s">
        <v>205</v>
      </c>
      <c r="C65" s="194" t="s">
        <v>206</v>
      </c>
      <c r="D65" s="194" t="s">
        <v>119</v>
      </c>
      <c r="E65" s="194" t="s">
        <v>119</v>
      </c>
      <c r="F65" s="194" t="s">
        <v>22</v>
      </c>
      <c r="G65" s="194"/>
      <c r="H65" s="194"/>
      <c r="I65" s="195"/>
    </row>
    <row r="66" spans="1:9" ht="92.4">
      <c r="A66" s="194" t="str">
        <f t="shared" si="3"/>
        <v>[Mobi_Admin-45]</v>
      </c>
      <c r="B66" s="194" t="s">
        <v>207</v>
      </c>
      <c r="C66" s="194" t="s">
        <v>208</v>
      </c>
      <c r="D66" s="194" t="s">
        <v>209</v>
      </c>
      <c r="E66" s="194" t="s">
        <v>209</v>
      </c>
      <c r="F66" s="194" t="s">
        <v>22</v>
      </c>
      <c r="G66" s="194"/>
      <c r="H66" s="194"/>
      <c r="I66" s="195"/>
    </row>
    <row r="67" spans="1:9" ht="105.6">
      <c r="A67" s="194" t="str">
        <f t="shared" si="3"/>
        <v>[Mobi_Admin-46]</v>
      </c>
      <c r="B67" s="194" t="s">
        <v>210</v>
      </c>
      <c r="C67" s="194" t="s">
        <v>211</v>
      </c>
      <c r="D67" s="194" t="s">
        <v>320</v>
      </c>
      <c r="E67" s="194" t="s">
        <v>320</v>
      </c>
      <c r="F67" s="194" t="s">
        <v>22</v>
      </c>
      <c r="G67" s="194"/>
      <c r="H67" s="194"/>
      <c r="I67" s="195"/>
    </row>
    <row r="68" spans="1:9" ht="105.6">
      <c r="A68" s="194" t="str">
        <f t="shared" si="3"/>
        <v>[Mobi_Admin-47]</v>
      </c>
      <c r="B68" s="194" t="s">
        <v>212</v>
      </c>
      <c r="C68" s="194" t="s">
        <v>213</v>
      </c>
      <c r="D68" s="194" t="s">
        <v>292</v>
      </c>
      <c r="E68" s="194" t="s">
        <v>292</v>
      </c>
      <c r="F68" s="194" t="s">
        <v>22</v>
      </c>
      <c r="G68" s="194"/>
      <c r="H68" s="194"/>
      <c r="I68" s="195"/>
    </row>
    <row r="69" spans="1:9" ht="105.6">
      <c r="A69" s="194" t="str">
        <f t="shared" si="3"/>
        <v>[Mobi_Admin-48]</v>
      </c>
      <c r="B69" s="194" t="s">
        <v>214</v>
      </c>
      <c r="C69" s="194" t="s">
        <v>215</v>
      </c>
      <c r="D69" s="194" t="s">
        <v>294</v>
      </c>
      <c r="E69" s="194" t="s">
        <v>294</v>
      </c>
      <c r="F69" s="194" t="s">
        <v>22</v>
      </c>
      <c r="G69" s="194"/>
      <c r="H69" s="194"/>
      <c r="I69" s="195"/>
    </row>
    <row r="70" spans="1:9" ht="92.4">
      <c r="A70" s="194" t="str">
        <f t="shared" si="3"/>
        <v>[Mobi_Admin-49]</v>
      </c>
      <c r="B70" s="194" t="s">
        <v>216</v>
      </c>
      <c r="C70" s="194" t="s">
        <v>217</v>
      </c>
      <c r="D70" s="194" t="s">
        <v>321</v>
      </c>
      <c r="E70" s="194" t="s">
        <v>321</v>
      </c>
      <c r="F70" s="194" t="s">
        <v>22</v>
      </c>
      <c r="G70" s="194"/>
      <c r="H70" s="194"/>
      <c r="I70" s="195"/>
    </row>
    <row r="71" spans="1:9">
      <c r="A71" s="196" t="s">
        <v>77</v>
      </c>
      <c r="B71" s="191"/>
      <c r="C71" s="192"/>
      <c r="D71" s="192"/>
      <c r="E71" s="192"/>
      <c r="F71" s="197"/>
      <c r="G71" s="192"/>
      <c r="H71" s="192"/>
      <c r="I71" s="193"/>
    </row>
    <row r="72" spans="1:9" ht="66">
      <c r="A72" s="194" t="str">
        <f>IF(OR(B72&lt;&gt;"",D72&lt;&gt;""),"["&amp;TEXT($B$2,"##")&amp;"-"&amp;TEXT(ROW()-22,"##")&amp;"]","")</f>
        <v>[Mobi_Admin-50]</v>
      </c>
      <c r="B72" s="194" t="s">
        <v>322</v>
      </c>
      <c r="C72" s="194" t="s">
        <v>323</v>
      </c>
      <c r="D72" s="194" t="s">
        <v>324</v>
      </c>
      <c r="E72" s="194" t="s">
        <v>324</v>
      </c>
      <c r="F72" s="194" t="s">
        <v>22</v>
      </c>
      <c r="G72" s="194"/>
      <c r="H72" s="194"/>
      <c r="I72" s="195"/>
    </row>
    <row r="73" spans="1:9" ht="52.8">
      <c r="A73" s="194" t="str">
        <f t="shared" ref="A73:A78" si="4">IF(OR(B73&lt;&gt;"",D73&lt;&gt;""),"["&amp;TEXT($B$2,"##")&amp;"-"&amp;TEXT(ROW()-22,"##")&amp;"]","")</f>
        <v>[Mobi_Admin-51]</v>
      </c>
      <c r="B73" s="194" t="s">
        <v>325</v>
      </c>
      <c r="C73" s="194" t="s">
        <v>326</v>
      </c>
      <c r="D73" s="194" t="s">
        <v>327</v>
      </c>
      <c r="E73" s="194" t="s">
        <v>327</v>
      </c>
      <c r="F73" s="194" t="s">
        <v>22</v>
      </c>
      <c r="G73" s="194"/>
      <c r="H73" s="194"/>
      <c r="I73" s="195"/>
    </row>
    <row r="74" spans="1:9" ht="52.8">
      <c r="A74" s="194" t="str">
        <f t="shared" si="4"/>
        <v>[Mobi_Admin-52]</v>
      </c>
      <c r="B74" s="194" t="s">
        <v>328</v>
      </c>
      <c r="C74" s="194" t="s">
        <v>329</v>
      </c>
      <c r="D74" s="194" t="s">
        <v>330</v>
      </c>
      <c r="E74" s="194" t="s">
        <v>330</v>
      </c>
      <c r="F74" s="194" t="s">
        <v>22</v>
      </c>
      <c r="G74" s="194"/>
      <c r="H74" s="194"/>
      <c r="I74" s="195"/>
    </row>
    <row r="75" spans="1:9" ht="66">
      <c r="A75" s="194" t="str">
        <f t="shared" si="4"/>
        <v>[Mobi_Admin-53]</v>
      </c>
      <c r="B75" s="194" t="s">
        <v>331</v>
      </c>
      <c r="C75" s="194" t="s">
        <v>332</v>
      </c>
      <c r="D75" s="194" t="s">
        <v>333</v>
      </c>
      <c r="E75" s="194" t="s">
        <v>333</v>
      </c>
      <c r="F75" s="194" t="s">
        <v>22</v>
      </c>
      <c r="G75" s="194"/>
      <c r="H75" s="194"/>
      <c r="I75" s="195"/>
    </row>
    <row r="76" spans="1:9" ht="79.2">
      <c r="A76" s="194" t="str">
        <f t="shared" si="4"/>
        <v>[Mobi_Admin-54]</v>
      </c>
      <c r="B76" s="194" t="s">
        <v>334</v>
      </c>
      <c r="C76" s="194" t="s">
        <v>335</v>
      </c>
      <c r="D76" s="194" t="s">
        <v>336</v>
      </c>
      <c r="E76" s="194" t="s">
        <v>336</v>
      </c>
      <c r="F76" s="194" t="s">
        <v>22</v>
      </c>
      <c r="G76" s="194"/>
      <c r="H76" s="194"/>
      <c r="I76" s="195"/>
    </row>
    <row r="77" spans="1:9" ht="79.2">
      <c r="A77" s="194" t="str">
        <f t="shared" si="4"/>
        <v>[Mobi_Admin-55]</v>
      </c>
      <c r="B77" s="194" t="s">
        <v>337</v>
      </c>
      <c r="C77" s="194" t="s">
        <v>338</v>
      </c>
      <c r="D77" s="194" t="s">
        <v>339</v>
      </c>
      <c r="E77" s="194" t="s">
        <v>339</v>
      </c>
      <c r="F77" s="194" t="s">
        <v>22</v>
      </c>
      <c r="G77" s="194"/>
      <c r="H77" s="194"/>
      <c r="I77" s="195"/>
    </row>
    <row r="78" spans="1:9" ht="79.2">
      <c r="A78" s="194" t="str">
        <f t="shared" si="4"/>
        <v>[Mobi_Admin-56]</v>
      </c>
      <c r="B78" s="194" t="s">
        <v>340</v>
      </c>
      <c r="C78" s="194" t="s">
        <v>341</v>
      </c>
      <c r="D78" s="194" t="s">
        <v>342</v>
      </c>
      <c r="E78" s="194" t="s">
        <v>342</v>
      </c>
      <c r="F78" s="194" t="s">
        <v>22</v>
      </c>
      <c r="G78" s="194"/>
      <c r="H78" s="194"/>
      <c r="I78" s="195"/>
    </row>
    <row r="79" spans="1:9">
      <c r="A79" s="196" t="s">
        <v>78</v>
      </c>
      <c r="B79" s="191"/>
      <c r="C79" s="192"/>
      <c r="D79" s="192"/>
      <c r="E79" s="192"/>
      <c r="F79" s="197"/>
      <c r="G79" s="192"/>
      <c r="H79" s="192"/>
      <c r="I79" s="193"/>
    </row>
    <row r="80" spans="1:9" ht="39.6">
      <c r="A80" s="194" t="str">
        <f>IF(OR(B80&lt;&gt;"",D80&lt;&gt;""),"["&amp;TEXT($B$2,"##")&amp;"-"&amp;TEXT(ROW()-23,"##")&amp;"]","")</f>
        <v>[Mobi_Admin-57]</v>
      </c>
      <c r="B80" s="194" t="s">
        <v>343</v>
      </c>
      <c r="C80" s="194" t="s">
        <v>344</v>
      </c>
      <c r="D80" s="194" t="s">
        <v>345</v>
      </c>
      <c r="E80" s="194" t="s">
        <v>345</v>
      </c>
      <c r="F80" s="194" t="s">
        <v>22</v>
      </c>
      <c r="G80" s="194"/>
      <c r="H80" s="194"/>
      <c r="I80" s="195"/>
    </row>
    <row r="81" spans="1:9">
      <c r="A81" s="196" t="s">
        <v>79</v>
      </c>
      <c r="B81" s="191"/>
      <c r="C81" s="192"/>
      <c r="D81" s="192"/>
      <c r="E81" s="192"/>
      <c r="F81" s="197"/>
      <c r="G81" s="192"/>
      <c r="H81" s="192"/>
      <c r="I81" s="193"/>
    </row>
    <row r="82" spans="1:9" ht="105.6">
      <c r="A82" s="194" t="str">
        <f>IF(OR(B82&lt;&gt;"",D82&lt;&gt;""),"["&amp;TEXT($B$2,"##")&amp;"-"&amp;TEXT(ROW()-24,"##")&amp;"]","")</f>
        <v>[Mobi_Admin-58]</v>
      </c>
      <c r="B82" s="194" t="s">
        <v>346</v>
      </c>
      <c r="C82" s="194" t="s">
        <v>347</v>
      </c>
      <c r="D82" s="194" t="s">
        <v>348</v>
      </c>
      <c r="E82" s="194" t="s">
        <v>348</v>
      </c>
      <c r="F82" s="194" t="s">
        <v>22</v>
      </c>
      <c r="G82" s="194"/>
      <c r="H82" s="194"/>
      <c r="I82" s="195"/>
    </row>
    <row r="83" spans="1:9" ht="105.6">
      <c r="A83" s="194" t="str">
        <f>IF(OR(B83&lt;&gt;"",D83&lt;&gt;""),"["&amp;TEXT($B$2,"##")&amp;"-"&amp;TEXT(ROW()-24,"##")&amp;"]","")</f>
        <v>[Mobi_Admin-59]</v>
      </c>
      <c r="B83" s="194" t="s">
        <v>349</v>
      </c>
      <c r="C83" s="194" t="s">
        <v>350</v>
      </c>
      <c r="D83" s="194" t="s">
        <v>351</v>
      </c>
      <c r="E83" s="194" t="s">
        <v>351</v>
      </c>
      <c r="F83" s="194" t="s">
        <v>22</v>
      </c>
      <c r="G83" s="194"/>
      <c r="H83" s="194"/>
      <c r="I83" s="195"/>
    </row>
    <row r="84" spans="1:9" ht="118.8">
      <c r="A84" s="194" t="str">
        <f>IF(OR(B84&lt;&gt;"",D84&lt;&gt;""),"["&amp;TEXT($B$2,"##")&amp;"-"&amp;TEXT(ROW()-24,"##")&amp;"]","")</f>
        <v>[Mobi_Admin-60]</v>
      </c>
      <c r="B84" s="194" t="s">
        <v>352</v>
      </c>
      <c r="C84" s="194" t="s">
        <v>353</v>
      </c>
      <c r="D84" s="194" t="s">
        <v>354</v>
      </c>
      <c r="E84" s="194" t="s">
        <v>354</v>
      </c>
      <c r="F84" s="194" t="s">
        <v>22</v>
      </c>
      <c r="G84" s="194"/>
      <c r="H84" s="194"/>
      <c r="I84" s="195"/>
    </row>
    <row r="85" spans="1:9" ht="118.8">
      <c r="A85" s="194" t="str">
        <f>IF(OR(B85&lt;&gt;"",D85&lt;&gt;""),"["&amp;TEXT($B$2,"##")&amp;"-"&amp;TEXT(ROW()-24,"##")&amp;"]","")</f>
        <v>[Mobi_Admin-61]</v>
      </c>
      <c r="B85" s="194" t="s">
        <v>355</v>
      </c>
      <c r="C85" s="194" t="s">
        <v>356</v>
      </c>
      <c r="D85" s="194" t="s">
        <v>357</v>
      </c>
      <c r="E85" s="194" t="s">
        <v>357</v>
      </c>
      <c r="F85" s="194" t="s">
        <v>22</v>
      </c>
      <c r="G85" s="194"/>
      <c r="H85" s="194"/>
      <c r="I85" s="195"/>
    </row>
    <row r="86" spans="1:9" ht="105.6">
      <c r="A86" s="194" t="str">
        <f>IF(OR(B86&lt;&gt;"",D86&lt;&gt;""),"["&amp;TEXT($B$2,"##")&amp;"-"&amp;TEXT(ROW()-24,"##")&amp;"]","")</f>
        <v>[Mobi_Admin-62]</v>
      </c>
      <c r="B86" s="194" t="s">
        <v>358</v>
      </c>
      <c r="C86" s="194" t="s">
        <v>359</v>
      </c>
      <c r="D86" s="194" t="s">
        <v>192</v>
      </c>
      <c r="E86" s="194" t="s">
        <v>192</v>
      </c>
      <c r="F86" s="194" t="s">
        <v>22</v>
      </c>
      <c r="G86" s="194"/>
      <c r="H86" s="194"/>
      <c r="I86" s="195"/>
    </row>
    <row r="87" spans="1:9">
      <c r="A87" s="196" t="s">
        <v>360</v>
      </c>
      <c r="B87" s="191"/>
      <c r="C87" s="192"/>
      <c r="D87" s="192"/>
      <c r="E87" s="192"/>
      <c r="F87" s="197"/>
      <c r="G87" s="192"/>
      <c r="H87" s="192"/>
      <c r="I87" s="193"/>
    </row>
    <row r="88" spans="1:9" ht="145.19999999999999">
      <c r="A88" s="194" t="str">
        <f>IF(OR(B88&lt;&gt;"",D88&lt;&gt;""),"["&amp;TEXT($B$2,"##")&amp;"-"&amp;TEXT(ROW()-25,"##")&amp;"]","")</f>
        <v>[Mobi_Admin-63]</v>
      </c>
      <c r="B88" s="194" t="s">
        <v>361</v>
      </c>
      <c r="C88" s="194" t="s">
        <v>362</v>
      </c>
      <c r="D88" s="194" t="s">
        <v>192</v>
      </c>
      <c r="E88" s="194" t="s">
        <v>192</v>
      </c>
      <c r="F88" s="198" t="s">
        <v>22</v>
      </c>
      <c r="G88" s="194"/>
      <c r="H88" s="194"/>
      <c r="I88" s="195"/>
    </row>
    <row r="89" spans="1:9">
      <c r="A89" s="196" t="s">
        <v>81</v>
      </c>
      <c r="B89" s="191"/>
      <c r="C89" s="192"/>
      <c r="D89" s="192"/>
      <c r="E89" s="192"/>
      <c r="F89" s="197"/>
      <c r="G89" s="192"/>
      <c r="H89" s="192"/>
      <c r="I89" s="193"/>
    </row>
    <row r="90" spans="1:9" ht="79.2">
      <c r="A90" s="194" t="str">
        <f>IF(OR(B90&lt;&gt;"",D90&lt;&gt;""),"["&amp;TEXT($B$2,"##")&amp;"-"&amp;TEXT(ROW()-26,"##")&amp;"]","")</f>
        <v>[Mobi_Admin-64]</v>
      </c>
      <c r="B90" s="194" t="s">
        <v>363</v>
      </c>
      <c r="C90" s="194" t="s">
        <v>364</v>
      </c>
      <c r="D90" s="194" t="s">
        <v>365</v>
      </c>
      <c r="E90" s="194" t="s">
        <v>365</v>
      </c>
      <c r="F90" s="198" t="s">
        <v>22</v>
      </c>
      <c r="G90" s="194"/>
      <c r="H90" s="194"/>
      <c r="I90" s="195"/>
    </row>
    <row r="91" spans="1:9" ht="79.2">
      <c r="A91" s="194" t="str">
        <f t="shared" ref="A91:A95" si="5">IF(OR(B91&lt;&gt;"",D91&lt;&gt;""),"["&amp;TEXT($B$2,"##")&amp;"-"&amp;TEXT(ROW()-26,"##")&amp;"]","")</f>
        <v>[Mobi_Admin-65]</v>
      </c>
      <c r="B91" s="194" t="s">
        <v>366</v>
      </c>
      <c r="C91" s="194" t="s">
        <v>367</v>
      </c>
      <c r="D91" s="194" t="s">
        <v>368</v>
      </c>
      <c r="E91" s="194" t="s">
        <v>368</v>
      </c>
      <c r="F91" s="198" t="s">
        <v>22</v>
      </c>
      <c r="G91" s="194"/>
      <c r="H91" s="194"/>
      <c r="I91" s="195"/>
    </row>
    <row r="92" spans="1:9" ht="79.2">
      <c r="A92" s="194" t="str">
        <f t="shared" si="5"/>
        <v>[Mobi_Admin-66]</v>
      </c>
      <c r="B92" s="194" t="s">
        <v>369</v>
      </c>
      <c r="C92" s="194" t="s">
        <v>370</v>
      </c>
      <c r="D92" s="194" t="s">
        <v>371</v>
      </c>
      <c r="E92" s="194" t="s">
        <v>371</v>
      </c>
      <c r="F92" s="198" t="s">
        <v>22</v>
      </c>
      <c r="G92" s="194"/>
      <c r="H92" s="194"/>
      <c r="I92" s="195"/>
    </row>
    <row r="93" spans="1:9" ht="92.4">
      <c r="A93" s="194" t="str">
        <f t="shared" si="5"/>
        <v>[Mobi_Admin-67]</v>
      </c>
      <c r="B93" s="194" t="s">
        <v>372</v>
      </c>
      <c r="C93" s="194" t="s">
        <v>373</v>
      </c>
      <c r="D93" s="194" t="s">
        <v>374</v>
      </c>
      <c r="E93" s="194" t="s">
        <v>374</v>
      </c>
      <c r="F93" s="198" t="s">
        <v>22</v>
      </c>
      <c r="G93" s="194"/>
      <c r="H93" s="194"/>
      <c r="I93" s="195"/>
    </row>
    <row r="94" spans="1:9" ht="92.4">
      <c r="A94" s="194" t="str">
        <f t="shared" si="5"/>
        <v>[Mobi_Admin-68]</v>
      </c>
      <c r="B94" s="194" t="s">
        <v>375</v>
      </c>
      <c r="C94" s="194" t="s">
        <v>376</v>
      </c>
      <c r="D94" s="194" t="s">
        <v>357</v>
      </c>
      <c r="E94" s="194" t="s">
        <v>357</v>
      </c>
      <c r="F94" s="198" t="s">
        <v>22</v>
      </c>
      <c r="G94" s="194"/>
      <c r="H94" s="194"/>
      <c r="I94" s="195"/>
    </row>
    <row r="95" spans="1:9" ht="79.2">
      <c r="A95" s="194" t="str">
        <f t="shared" si="5"/>
        <v>[Mobi_Admin-69]</v>
      </c>
      <c r="B95" s="194" t="s">
        <v>377</v>
      </c>
      <c r="C95" s="194" t="s">
        <v>378</v>
      </c>
      <c r="D95" s="194" t="s">
        <v>321</v>
      </c>
      <c r="E95" s="194" t="s">
        <v>321</v>
      </c>
      <c r="F95" s="198" t="s">
        <v>22</v>
      </c>
      <c r="G95" s="194"/>
      <c r="H95" s="194"/>
      <c r="I95" s="195"/>
    </row>
    <row r="96" spans="1:9">
      <c r="A96" s="196" t="s">
        <v>379</v>
      </c>
      <c r="B96" s="191"/>
      <c r="C96" s="192"/>
      <c r="D96" s="192"/>
      <c r="E96" s="192"/>
      <c r="F96" s="197"/>
      <c r="G96" s="192"/>
      <c r="H96" s="192"/>
      <c r="I96" s="193"/>
    </row>
    <row r="97" spans="1:9" ht="66">
      <c r="A97" s="194" t="str">
        <f>IF(OR(B97&lt;&gt;"",D97&lt;&gt;""),"["&amp;TEXT($B$2,"##")&amp;"-"&amp;TEXT(ROW()-27,"##")&amp;"]","")</f>
        <v>[Mobi_Admin-70]</v>
      </c>
      <c r="B97" s="194" t="s">
        <v>380</v>
      </c>
      <c r="C97" s="194" t="s">
        <v>381</v>
      </c>
      <c r="D97" s="194" t="s">
        <v>382</v>
      </c>
      <c r="E97" s="194" t="s">
        <v>382</v>
      </c>
      <c r="F97" s="198" t="s">
        <v>22</v>
      </c>
      <c r="G97" s="194"/>
      <c r="H97" s="194"/>
      <c r="I97" s="195"/>
    </row>
    <row r="98" spans="1:9" ht="66">
      <c r="A98" s="194" t="str">
        <f t="shared" ref="A98:A103" si="6">IF(OR(B98&lt;&gt;"",D98&lt;&gt;""),"["&amp;TEXT($B$2,"##")&amp;"-"&amp;TEXT(ROW()-27,"##")&amp;"]","")</f>
        <v>[Mobi_Admin-71]</v>
      </c>
      <c r="B98" s="194" t="s">
        <v>383</v>
      </c>
      <c r="C98" s="194" t="s">
        <v>384</v>
      </c>
      <c r="D98" s="194" t="s">
        <v>385</v>
      </c>
      <c r="E98" s="194" t="s">
        <v>385</v>
      </c>
      <c r="F98" s="198" t="s">
        <v>22</v>
      </c>
      <c r="G98" s="194"/>
      <c r="H98" s="194"/>
      <c r="I98" s="195"/>
    </row>
    <row r="99" spans="1:9" ht="66">
      <c r="A99" s="194" t="str">
        <f t="shared" si="6"/>
        <v>[Mobi_Admin-72]</v>
      </c>
      <c r="B99" s="194" t="s">
        <v>386</v>
      </c>
      <c r="C99" s="194" t="s">
        <v>387</v>
      </c>
      <c r="D99" s="194" t="s">
        <v>388</v>
      </c>
      <c r="E99" s="194" t="s">
        <v>388</v>
      </c>
      <c r="F99" s="198" t="s">
        <v>22</v>
      </c>
      <c r="G99" s="194"/>
      <c r="H99" s="194"/>
      <c r="I99" s="195"/>
    </row>
    <row r="100" spans="1:9" ht="79.2">
      <c r="A100" s="194" t="str">
        <f t="shared" si="6"/>
        <v>[Mobi_Admin-73]</v>
      </c>
      <c r="B100" s="194" t="s">
        <v>389</v>
      </c>
      <c r="C100" s="194" t="s">
        <v>390</v>
      </c>
      <c r="D100" s="194" t="s">
        <v>391</v>
      </c>
      <c r="E100" s="194" t="s">
        <v>391</v>
      </c>
      <c r="F100" s="198" t="s">
        <v>22</v>
      </c>
      <c r="G100" s="194"/>
      <c r="H100" s="194"/>
      <c r="I100" s="195"/>
    </row>
    <row r="101" spans="1:9" ht="79.2">
      <c r="A101" s="194" t="str">
        <f t="shared" si="6"/>
        <v>[Mobi_Admin-74]</v>
      </c>
      <c r="B101" s="194" t="s">
        <v>392</v>
      </c>
      <c r="C101" s="194" t="s">
        <v>393</v>
      </c>
      <c r="D101" s="194" t="s">
        <v>394</v>
      </c>
      <c r="E101" s="194" t="s">
        <v>394</v>
      </c>
      <c r="F101" s="198" t="s">
        <v>22</v>
      </c>
      <c r="G101" s="194"/>
      <c r="H101" s="194"/>
      <c r="I101" s="195"/>
    </row>
    <row r="102" spans="1:9" ht="79.2">
      <c r="A102" s="194" t="str">
        <f t="shared" si="6"/>
        <v>[Mobi_Admin-75]</v>
      </c>
      <c r="B102" s="194" t="s">
        <v>395</v>
      </c>
      <c r="C102" s="194" t="s">
        <v>396</v>
      </c>
      <c r="D102" s="194" t="s">
        <v>397</v>
      </c>
      <c r="E102" s="194" t="s">
        <v>397</v>
      </c>
      <c r="F102" s="198" t="s">
        <v>22</v>
      </c>
      <c r="G102" s="194"/>
      <c r="H102" s="194"/>
      <c r="I102" s="195"/>
    </row>
    <row r="103" spans="1:9" ht="79.2">
      <c r="A103" s="194" t="str">
        <f t="shared" si="6"/>
        <v>[Mobi_Admin-76]</v>
      </c>
      <c r="B103" s="194" t="s">
        <v>398</v>
      </c>
      <c r="C103" s="194" t="s">
        <v>399</v>
      </c>
      <c r="D103" s="194" t="s">
        <v>400</v>
      </c>
      <c r="E103" s="194" t="s">
        <v>400</v>
      </c>
      <c r="F103" s="198" t="s">
        <v>22</v>
      </c>
      <c r="G103" s="194"/>
      <c r="H103" s="194"/>
      <c r="I103" s="195"/>
    </row>
    <row r="104" spans="1:9">
      <c r="A104" s="196" t="s">
        <v>83</v>
      </c>
      <c r="B104" s="191"/>
      <c r="C104" s="192"/>
      <c r="D104" s="192"/>
      <c r="E104" s="192"/>
      <c r="F104" s="197"/>
      <c r="G104" s="192"/>
      <c r="H104" s="192"/>
      <c r="I104" s="193"/>
    </row>
    <row r="105" spans="1:9" ht="39.6">
      <c r="A105" s="194" t="str">
        <f>IF(OR(B105&lt;&gt;"",D105&lt;&gt;""),"["&amp;TEXT($B$2,"##")&amp;"-"&amp;TEXT(ROW()-28,"##")&amp;"]","")</f>
        <v>[Mobi_Admin-77]</v>
      </c>
      <c r="B105" s="194" t="s">
        <v>401</v>
      </c>
      <c r="C105" s="194" t="s">
        <v>402</v>
      </c>
      <c r="D105" s="194" t="s">
        <v>403</v>
      </c>
      <c r="E105" s="194" t="s">
        <v>403</v>
      </c>
      <c r="F105" s="198" t="s">
        <v>22</v>
      </c>
      <c r="G105" s="194"/>
      <c r="H105" s="194"/>
      <c r="I105" s="195"/>
    </row>
    <row r="106" spans="1:9">
      <c r="A106" s="196" t="s">
        <v>84</v>
      </c>
      <c r="B106" s="191"/>
      <c r="C106" s="192"/>
      <c r="D106" s="192"/>
      <c r="E106" s="192"/>
      <c r="F106" s="197"/>
      <c r="G106" s="192"/>
      <c r="H106" s="192"/>
      <c r="I106" s="193"/>
    </row>
    <row r="107" spans="1:9" ht="105.6">
      <c r="A107" s="194" t="str">
        <f>IF(OR(B107&lt;&gt;"",D107&lt;&gt;""),"["&amp;TEXT($B$2,"##")&amp;"-"&amp;TEXT(ROW()-29,"##")&amp;"]","")</f>
        <v>[Mobi_Admin-78]</v>
      </c>
      <c r="B107" s="194" t="s">
        <v>404</v>
      </c>
      <c r="C107" s="194" t="s">
        <v>405</v>
      </c>
      <c r="D107" s="194" t="s">
        <v>406</v>
      </c>
      <c r="E107" s="194" t="s">
        <v>406</v>
      </c>
      <c r="F107" s="198" t="s">
        <v>22</v>
      </c>
      <c r="G107" s="194"/>
      <c r="H107" s="194"/>
      <c r="I107" s="195"/>
    </row>
    <row r="108" spans="1:9" ht="105.6">
      <c r="A108" s="194" t="str">
        <f t="shared" ref="A108:A113" si="7">IF(OR(B108&lt;&gt;"",D108&lt;&gt;""),"["&amp;TEXT($B$2,"##")&amp;"-"&amp;TEXT(ROW()-29,"##")&amp;"]","")</f>
        <v>[Mobi_Admin-79]</v>
      </c>
      <c r="B108" s="194" t="s">
        <v>407</v>
      </c>
      <c r="C108" s="194" t="s">
        <v>408</v>
      </c>
      <c r="D108" s="194" t="s">
        <v>409</v>
      </c>
      <c r="E108" s="194" t="s">
        <v>409</v>
      </c>
      <c r="F108" s="198" t="s">
        <v>22</v>
      </c>
      <c r="G108" s="194"/>
      <c r="H108" s="194"/>
      <c r="I108" s="195"/>
    </row>
    <row r="109" spans="1:9" ht="105.6">
      <c r="A109" s="194" t="str">
        <f t="shared" si="7"/>
        <v>[Mobi_Admin-80]</v>
      </c>
      <c r="B109" s="194" t="s">
        <v>410</v>
      </c>
      <c r="C109" s="194" t="s">
        <v>411</v>
      </c>
      <c r="D109" s="194" t="s">
        <v>412</v>
      </c>
      <c r="E109" s="194" t="s">
        <v>412</v>
      </c>
      <c r="F109" s="198" t="s">
        <v>22</v>
      </c>
      <c r="G109" s="194"/>
      <c r="H109" s="194"/>
      <c r="I109" s="195"/>
    </row>
    <row r="110" spans="1:9" ht="118.8">
      <c r="A110" s="194" t="str">
        <f t="shared" si="7"/>
        <v>[Mobi_Admin-81]</v>
      </c>
      <c r="B110" s="199" t="s">
        <v>413</v>
      </c>
      <c r="C110" s="199" t="s">
        <v>414</v>
      </c>
      <c r="D110" s="199" t="s">
        <v>354</v>
      </c>
      <c r="E110" s="199" t="s">
        <v>354</v>
      </c>
      <c r="F110" s="198" t="s">
        <v>22</v>
      </c>
      <c r="G110" s="194"/>
      <c r="H110" s="194"/>
      <c r="I110" s="195"/>
    </row>
    <row r="111" spans="1:9" ht="118.8">
      <c r="A111" s="194" t="str">
        <f t="shared" si="7"/>
        <v>[Mobi_Admin-82]</v>
      </c>
      <c r="B111" s="194" t="s">
        <v>413</v>
      </c>
      <c r="C111" s="194" t="s">
        <v>414</v>
      </c>
      <c r="D111" s="194" t="s">
        <v>354</v>
      </c>
      <c r="E111" s="194" t="s">
        <v>354</v>
      </c>
      <c r="F111" s="198" t="s">
        <v>22</v>
      </c>
      <c r="G111" s="194"/>
      <c r="H111" s="194"/>
      <c r="I111" s="195"/>
    </row>
    <row r="112" spans="1:9" ht="118.8">
      <c r="A112" s="194" t="str">
        <f t="shared" si="7"/>
        <v>[Mobi_Admin-83]</v>
      </c>
      <c r="B112" s="194" t="s">
        <v>415</v>
      </c>
      <c r="C112" s="194" t="s">
        <v>416</v>
      </c>
      <c r="D112" s="194" t="s">
        <v>357</v>
      </c>
      <c r="E112" s="194" t="s">
        <v>357</v>
      </c>
      <c r="F112" s="198" t="s">
        <v>22</v>
      </c>
      <c r="G112" s="194"/>
      <c r="H112" s="194"/>
      <c r="I112" s="195"/>
    </row>
    <row r="113" spans="1:9" ht="105.6">
      <c r="A113" s="194" t="str">
        <f t="shared" si="7"/>
        <v>[Mobi_Admin-84]</v>
      </c>
      <c r="B113" s="194" t="s">
        <v>417</v>
      </c>
      <c r="C113" s="194" t="s">
        <v>418</v>
      </c>
      <c r="D113" s="194" t="s">
        <v>192</v>
      </c>
      <c r="E113" s="194" t="s">
        <v>192</v>
      </c>
      <c r="F113" s="198" t="s">
        <v>22</v>
      </c>
      <c r="G113" s="194"/>
      <c r="H113" s="194"/>
      <c r="I113" s="195"/>
    </row>
    <row r="114" spans="1:9">
      <c r="A114" s="196" t="s">
        <v>419</v>
      </c>
      <c r="B114" s="191"/>
      <c r="C114" s="192"/>
      <c r="D114" s="192"/>
      <c r="E114" s="192"/>
      <c r="F114" s="197"/>
      <c r="G114" s="192"/>
      <c r="H114" s="192"/>
      <c r="I114" s="193"/>
    </row>
    <row r="115" spans="1:9" ht="158.4">
      <c r="A115" s="194" t="str">
        <f>IF(OR(B115&lt;&gt;"",D115&lt;&gt;""),"["&amp;TEXT($B$2,"##")&amp;"-"&amp;TEXT(ROW()-30,"##")&amp;"]","")</f>
        <v>[Mobi_Admin-85]</v>
      </c>
      <c r="B115" s="194" t="s">
        <v>420</v>
      </c>
      <c r="C115" s="194" t="s">
        <v>421</v>
      </c>
      <c r="D115" s="194" t="s">
        <v>192</v>
      </c>
      <c r="E115" s="194" t="s">
        <v>192</v>
      </c>
      <c r="F115" s="198" t="s">
        <v>22</v>
      </c>
      <c r="G115" s="194"/>
      <c r="H115" s="194"/>
      <c r="I115" s="195"/>
    </row>
    <row r="116" spans="1:9">
      <c r="A116" s="196" t="s">
        <v>86</v>
      </c>
      <c r="B116" s="191"/>
      <c r="C116" s="192"/>
      <c r="D116" s="192"/>
      <c r="E116" s="192"/>
      <c r="F116" s="197"/>
      <c r="G116" s="192"/>
      <c r="H116" s="192"/>
      <c r="I116" s="193"/>
    </row>
    <row r="117" spans="1:9" ht="92.4">
      <c r="A117" s="194" t="str">
        <f>IF(OR(B117&lt;&gt;"",D117&lt;&gt;""),"["&amp;TEXT($B$2,"##")&amp;"-"&amp;TEXT(ROW()-31,"##")&amp;"]","")</f>
        <v>[Mobi_Admin-86]</v>
      </c>
      <c r="B117" s="194" t="s">
        <v>422</v>
      </c>
      <c r="C117" s="194" t="s">
        <v>423</v>
      </c>
      <c r="D117" s="194" t="s">
        <v>406</v>
      </c>
      <c r="E117" s="194" t="s">
        <v>406</v>
      </c>
      <c r="F117" s="198" t="s">
        <v>22</v>
      </c>
      <c r="G117" s="194"/>
      <c r="H117" s="194"/>
      <c r="I117" s="195"/>
    </row>
    <row r="118" spans="1:9" ht="92.4">
      <c r="A118" s="194" t="str">
        <f t="shared" ref="A118:A123" si="8">IF(OR(B118&lt;&gt;"",D118&lt;&gt;""),"["&amp;TEXT($B$2,"##")&amp;"-"&amp;TEXT(ROW()-31,"##")&amp;"]","")</f>
        <v>[Mobi_Admin-87]</v>
      </c>
      <c r="B118" s="194" t="s">
        <v>424</v>
      </c>
      <c r="C118" s="194" t="s">
        <v>425</v>
      </c>
      <c r="D118" s="194" t="s">
        <v>409</v>
      </c>
      <c r="E118" s="194" t="s">
        <v>409</v>
      </c>
      <c r="F118" s="198" t="s">
        <v>22</v>
      </c>
      <c r="G118" s="194"/>
      <c r="H118" s="194"/>
      <c r="I118" s="195"/>
    </row>
    <row r="119" spans="1:9" ht="92.4">
      <c r="A119" s="194" t="str">
        <f t="shared" si="8"/>
        <v>[Mobi_Admin-88]</v>
      </c>
      <c r="B119" s="194" t="s">
        <v>426</v>
      </c>
      <c r="C119" s="194" t="s">
        <v>427</v>
      </c>
      <c r="D119" s="194" t="s">
        <v>412</v>
      </c>
      <c r="E119" s="194" t="s">
        <v>412</v>
      </c>
      <c r="F119" s="198" t="s">
        <v>22</v>
      </c>
      <c r="G119" s="194"/>
      <c r="H119" s="194"/>
      <c r="I119" s="195"/>
    </row>
    <row r="120" spans="1:9" ht="105.6">
      <c r="A120" s="194" t="str">
        <f t="shared" si="8"/>
        <v>[Mobi_Admin-89]</v>
      </c>
      <c r="B120" s="199" t="s">
        <v>428</v>
      </c>
      <c r="C120" s="199" t="s">
        <v>429</v>
      </c>
      <c r="D120" s="199" t="s">
        <v>354</v>
      </c>
      <c r="E120" s="199" t="s">
        <v>354</v>
      </c>
      <c r="F120" s="198" t="s">
        <v>22</v>
      </c>
      <c r="G120" s="194"/>
      <c r="H120" s="194"/>
      <c r="I120" s="195"/>
    </row>
    <row r="121" spans="1:9" ht="105.6">
      <c r="A121" s="194" t="str">
        <f t="shared" si="8"/>
        <v>[Mobi_Admin-90]</v>
      </c>
      <c r="B121" s="194" t="s">
        <v>428</v>
      </c>
      <c r="C121" s="194" t="s">
        <v>429</v>
      </c>
      <c r="D121" s="194" t="s">
        <v>354</v>
      </c>
      <c r="E121" s="194" t="s">
        <v>354</v>
      </c>
      <c r="F121" s="198" t="s">
        <v>22</v>
      </c>
      <c r="G121" s="194"/>
      <c r="H121" s="194"/>
      <c r="I121" s="195"/>
    </row>
    <row r="122" spans="1:9" ht="105.6">
      <c r="A122" s="194" t="str">
        <f t="shared" si="8"/>
        <v>[Mobi_Admin-91]</v>
      </c>
      <c r="B122" s="194" t="s">
        <v>430</v>
      </c>
      <c r="C122" s="194" t="s">
        <v>431</v>
      </c>
      <c r="D122" s="194" t="s">
        <v>357</v>
      </c>
      <c r="E122" s="194" t="s">
        <v>357</v>
      </c>
      <c r="F122" s="198" t="s">
        <v>22</v>
      </c>
      <c r="G122" s="194"/>
      <c r="H122" s="194"/>
      <c r="I122" s="195"/>
    </row>
    <row r="123" spans="1:9" ht="92.4">
      <c r="A123" s="194" t="str">
        <f t="shared" si="8"/>
        <v>[Mobi_Admin-92]</v>
      </c>
      <c r="B123" s="194" t="s">
        <v>432</v>
      </c>
      <c r="C123" s="194" t="s">
        <v>433</v>
      </c>
      <c r="D123" s="194" t="s">
        <v>282</v>
      </c>
      <c r="E123" s="194" t="s">
        <v>282</v>
      </c>
      <c r="F123" s="198" t="s">
        <v>22</v>
      </c>
      <c r="G123" s="194"/>
      <c r="H123" s="194"/>
      <c r="I123" s="195"/>
    </row>
    <row r="124" spans="1:9">
      <c r="A124" s="196" t="s">
        <v>87</v>
      </c>
      <c r="B124" s="191"/>
      <c r="C124" s="192"/>
      <c r="D124" s="192"/>
      <c r="E124" s="192"/>
      <c r="F124" s="197"/>
      <c r="G124" s="192"/>
      <c r="H124" s="192"/>
      <c r="I124" s="193"/>
    </row>
    <row r="125" spans="1:9" ht="66">
      <c r="A125" s="194" t="str">
        <f>IF(OR(B125&lt;&gt;"",D125&lt;&gt;""),"["&amp;TEXT($B$2,"##")&amp;"-"&amp;TEXT(ROW()-32,"##")&amp;"]","")</f>
        <v>[Mobi_Admin-93]</v>
      </c>
      <c r="B125" s="194" t="s">
        <v>434</v>
      </c>
      <c r="C125" s="194" t="s">
        <v>435</v>
      </c>
      <c r="D125" s="194" t="s">
        <v>436</v>
      </c>
      <c r="E125" s="194" t="s">
        <v>436</v>
      </c>
      <c r="F125" s="198" t="s">
        <v>22</v>
      </c>
      <c r="G125" s="194"/>
      <c r="H125" s="194"/>
      <c r="I125" s="195"/>
    </row>
    <row r="126" spans="1:9" ht="66">
      <c r="A126" s="194" t="str">
        <f t="shared" ref="A126:A131" si="9">IF(OR(B126&lt;&gt;"",D126&lt;&gt;""),"["&amp;TEXT($B$2,"##")&amp;"-"&amp;TEXT(ROW()-32,"##")&amp;"]","")</f>
        <v>[Mobi_Admin-94]</v>
      </c>
      <c r="B126" s="194" t="s">
        <v>437</v>
      </c>
      <c r="C126" s="194" t="s">
        <v>438</v>
      </c>
      <c r="D126" s="194" t="s">
        <v>439</v>
      </c>
      <c r="E126" s="194" t="s">
        <v>439</v>
      </c>
      <c r="F126" s="198" t="s">
        <v>22</v>
      </c>
      <c r="G126" s="194"/>
      <c r="H126" s="194"/>
      <c r="I126" s="195"/>
    </row>
    <row r="127" spans="1:9" ht="66">
      <c r="A127" s="194" t="str">
        <f t="shared" si="9"/>
        <v>[Mobi_Admin-95]</v>
      </c>
      <c r="B127" s="194" t="s">
        <v>440</v>
      </c>
      <c r="C127" s="194" t="s">
        <v>441</v>
      </c>
      <c r="D127" s="194" t="s">
        <v>442</v>
      </c>
      <c r="E127" s="194" t="s">
        <v>442</v>
      </c>
      <c r="F127" s="198" t="s">
        <v>22</v>
      </c>
      <c r="G127" s="194"/>
      <c r="H127" s="194"/>
      <c r="I127" s="195"/>
    </row>
    <row r="128" spans="1:9" ht="79.2">
      <c r="A128" s="194" t="str">
        <f t="shared" si="9"/>
        <v>[Mobi_Admin-96]</v>
      </c>
      <c r="B128" s="194" t="s">
        <v>443</v>
      </c>
      <c r="C128" s="194" t="s">
        <v>444</v>
      </c>
      <c r="D128" s="194" t="s">
        <v>445</v>
      </c>
      <c r="E128" s="194" t="s">
        <v>445</v>
      </c>
      <c r="F128" s="198" t="s">
        <v>22</v>
      </c>
      <c r="G128" s="194"/>
      <c r="H128" s="194"/>
      <c r="I128" s="195"/>
    </row>
    <row r="129" spans="1:9" ht="79.2">
      <c r="A129" s="194" t="str">
        <f t="shared" si="9"/>
        <v>[Mobi_Admin-97]</v>
      </c>
      <c r="B129" s="194" t="s">
        <v>446</v>
      </c>
      <c r="C129" s="194" t="s">
        <v>447</v>
      </c>
      <c r="D129" s="194" t="s">
        <v>448</v>
      </c>
      <c r="E129" s="194" t="s">
        <v>448</v>
      </c>
      <c r="F129" s="198" t="s">
        <v>22</v>
      </c>
      <c r="G129" s="194"/>
      <c r="H129" s="194"/>
      <c r="I129" s="195"/>
    </row>
    <row r="130" spans="1:9" ht="79.2">
      <c r="A130" s="194" t="str">
        <f t="shared" si="9"/>
        <v>[Mobi_Admin-98]</v>
      </c>
      <c r="B130" s="194" t="s">
        <v>449</v>
      </c>
      <c r="C130" s="194" t="s">
        <v>450</v>
      </c>
      <c r="D130" s="194" t="s">
        <v>451</v>
      </c>
      <c r="E130" s="194" t="s">
        <v>451</v>
      </c>
      <c r="F130" s="198" t="s">
        <v>22</v>
      </c>
      <c r="G130" s="194"/>
      <c r="H130" s="194"/>
      <c r="I130" s="195"/>
    </row>
    <row r="131" spans="1:9" ht="79.2">
      <c r="A131" s="194" t="str">
        <f t="shared" si="9"/>
        <v>[Mobi_Admin-99]</v>
      </c>
      <c r="B131" s="194" t="s">
        <v>452</v>
      </c>
      <c r="C131" s="194" t="s">
        <v>453</v>
      </c>
      <c r="D131" s="194" t="s">
        <v>454</v>
      </c>
      <c r="E131" s="194" t="s">
        <v>454</v>
      </c>
      <c r="F131" s="198" t="s">
        <v>22</v>
      </c>
      <c r="G131" s="194"/>
      <c r="H131" s="194"/>
      <c r="I131" s="195"/>
    </row>
    <row r="132" spans="1:9">
      <c r="A132" s="196" t="s">
        <v>88</v>
      </c>
      <c r="B132" s="191"/>
      <c r="C132" s="192"/>
      <c r="D132" s="192"/>
      <c r="E132" s="192"/>
      <c r="F132" s="197"/>
      <c r="G132" s="192"/>
      <c r="H132" s="192"/>
      <c r="I132" s="193"/>
    </row>
    <row r="133" spans="1:9" ht="39.6">
      <c r="A133" s="194" t="str">
        <f>IF(OR(B133&lt;&gt;"",D133&lt;&gt;""),"["&amp;TEXT($B$2,"##")&amp;"-"&amp;TEXT(ROW()-33,"##")&amp;"]","")</f>
        <v>[Mobi_Admin-100]</v>
      </c>
      <c r="B133" s="194" t="s">
        <v>455</v>
      </c>
      <c r="C133" s="194" t="s">
        <v>456</v>
      </c>
      <c r="D133" s="194" t="s">
        <v>457</v>
      </c>
      <c r="E133" s="194" t="s">
        <v>457</v>
      </c>
      <c r="F133" s="198" t="s">
        <v>22</v>
      </c>
      <c r="G133" s="194"/>
      <c r="H133" s="194"/>
      <c r="I133" s="195"/>
    </row>
    <row r="134" spans="1:9">
      <c r="A134" s="196" t="s">
        <v>89</v>
      </c>
      <c r="B134" s="191"/>
      <c r="C134" s="192"/>
      <c r="D134" s="192"/>
      <c r="E134" s="192"/>
      <c r="F134" s="197"/>
      <c r="G134" s="192"/>
      <c r="H134" s="192"/>
      <c r="I134" s="193"/>
    </row>
    <row r="135" spans="1:9" ht="105.6">
      <c r="A135" s="194" t="str">
        <f>IF(OR(B135&lt;&gt;"",D135&lt;&gt;""),"["&amp;TEXT($B$2,"##")&amp;"-"&amp;TEXT(ROW()-34,"##")&amp;"]","")</f>
        <v>[Mobi_Admin-101]</v>
      </c>
      <c r="B135" s="194" t="s">
        <v>458</v>
      </c>
      <c r="C135" s="194" t="s">
        <v>459</v>
      </c>
      <c r="D135" s="194" t="s">
        <v>460</v>
      </c>
      <c r="E135" s="194" t="s">
        <v>460</v>
      </c>
      <c r="F135" s="198" t="s">
        <v>22</v>
      </c>
      <c r="G135" s="194"/>
      <c r="H135" s="194"/>
      <c r="I135" s="195"/>
    </row>
    <row r="136" spans="1:9" ht="105.6">
      <c r="A136" s="194" t="str">
        <f t="shared" ref="A136:A147" si="10">IF(OR(B136&lt;&gt;"",D136&lt;&gt;""),"["&amp;TEXT($B$2,"##")&amp;"-"&amp;TEXT(ROW()-34,"##")&amp;"]","")</f>
        <v>[Mobi_Admin-102]</v>
      </c>
      <c r="B136" s="194" t="s">
        <v>461</v>
      </c>
      <c r="C136" s="194" t="s">
        <v>462</v>
      </c>
      <c r="D136" s="194" t="s">
        <v>463</v>
      </c>
      <c r="E136" s="194" t="s">
        <v>463</v>
      </c>
      <c r="F136" s="198" t="s">
        <v>22</v>
      </c>
      <c r="G136" s="194"/>
      <c r="H136" s="194"/>
      <c r="I136" s="195"/>
    </row>
    <row r="137" spans="1:9" ht="118.8">
      <c r="A137" s="194" t="str">
        <f t="shared" si="10"/>
        <v>[Mobi_Admin-103]</v>
      </c>
      <c r="B137" s="194" t="s">
        <v>464</v>
      </c>
      <c r="C137" s="194" t="s">
        <v>465</v>
      </c>
      <c r="D137" s="194" t="s">
        <v>466</v>
      </c>
      <c r="E137" s="194" t="s">
        <v>466</v>
      </c>
      <c r="F137" s="198" t="s">
        <v>22</v>
      </c>
      <c r="G137" s="194"/>
      <c r="H137" s="194"/>
      <c r="I137" s="195"/>
    </row>
    <row r="138" spans="1:9" ht="105.6">
      <c r="A138" s="194" t="str">
        <f t="shared" si="10"/>
        <v>[Mobi_Admin-104]</v>
      </c>
      <c r="B138" s="194" t="s">
        <v>467</v>
      </c>
      <c r="C138" s="194" t="s">
        <v>468</v>
      </c>
      <c r="D138" s="194" t="s">
        <v>469</v>
      </c>
      <c r="E138" s="194" t="s">
        <v>469</v>
      </c>
      <c r="F138" s="198" t="s">
        <v>22</v>
      </c>
      <c r="G138" s="194"/>
      <c r="H138" s="194"/>
      <c r="I138" s="195"/>
    </row>
    <row r="139" spans="1:9" ht="118.8">
      <c r="A139" s="194" t="str">
        <f t="shared" si="10"/>
        <v>[Mobi_Admin-105]</v>
      </c>
      <c r="B139" s="194" t="s">
        <v>470</v>
      </c>
      <c r="C139" s="194" t="s">
        <v>471</v>
      </c>
      <c r="D139" s="194" t="s">
        <v>472</v>
      </c>
      <c r="E139" s="194" t="s">
        <v>473</v>
      </c>
      <c r="F139" s="198" t="s">
        <v>22</v>
      </c>
      <c r="G139" s="194"/>
      <c r="H139" s="194"/>
      <c r="I139" s="195"/>
    </row>
    <row r="140" spans="1:9" ht="118.8">
      <c r="A140" s="194" t="str">
        <f t="shared" si="10"/>
        <v>[Mobi_Admin-106]</v>
      </c>
      <c r="B140" s="194" t="s">
        <v>474</v>
      </c>
      <c r="C140" s="194" t="s">
        <v>475</v>
      </c>
      <c r="D140" s="194" t="s">
        <v>476</v>
      </c>
      <c r="E140" s="194" t="s">
        <v>476</v>
      </c>
      <c r="F140" s="198" t="s">
        <v>22</v>
      </c>
      <c r="G140" s="194"/>
      <c r="H140" s="194"/>
      <c r="I140" s="195"/>
    </row>
    <row r="141" spans="1:9" ht="118.8">
      <c r="A141" s="194" t="str">
        <f t="shared" si="10"/>
        <v>[Mobi_Admin-107]</v>
      </c>
      <c r="B141" s="194" t="s">
        <v>477</v>
      </c>
      <c r="C141" s="194" t="s">
        <v>478</v>
      </c>
      <c r="D141" s="194" t="s">
        <v>479</v>
      </c>
      <c r="E141" s="194" t="s">
        <v>479</v>
      </c>
      <c r="F141" s="198" t="s">
        <v>22</v>
      </c>
      <c r="G141" s="194"/>
      <c r="H141" s="194"/>
      <c r="I141" s="195"/>
    </row>
    <row r="142" spans="1:9" ht="118.8">
      <c r="A142" s="194" t="str">
        <f t="shared" si="10"/>
        <v>[Mobi_Admin-108]</v>
      </c>
      <c r="B142" s="194" t="s">
        <v>480</v>
      </c>
      <c r="C142" s="194" t="s">
        <v>481</v>
      </c>
      <c r="D142" s="194" t="s">
        <v>482</v>
      </c>
      <c r="E142" s="194" t="s">
        <v>482</v>
      </c>
      <c r="F142" s="198" t="s">
        <v>22</v>
      </c>
      <c r="G142" s="194"/>
      <c r="H142" s="194"/>
      <c r="I142" s="195"/>
    </row>
    <row r="143" spans="1:9" ht="105.6">
      <c r="A143" s="194" t="str">
        <f t="shared" si="10"/>
        <v>[Mobi_Admin-109]</v>
      </c>
      <c r="B143" s="194" t="s">
        <v>483</v>
      </c>
      <c r="C143" s="194" t="s">
        <v>484</v>
      </c>
      <c r="D143" s="194" t="s">
        <v>485</v>
      </c>
      <c r="E143" s="194" t="s">
        <v>485</v>
      </c>
      <c r="F143" s="198" t="s">
        <v>22</v>
      </c>
      <c r="G143" s="194"/>
      <c r="H143" s="194"/>
      <c r="I143" s="195"/>
    </row>
    <row r="144" spans="1:9" ht="118.8">
      <c r="A144" s="194" t="str">
        <f t="shared" si="10"/>
        <v>[Mobi_Admin-110]</v>
      </c>
      <c r="B144" s="194" t="s">
        <v>486</v>
      </c>
      <c r="C144" s="194" t="s">
        <v>487</v>
      </c>
      <c r="D144" s="194" t="s">
        <v>488</v>
      </c>
      <c r="E144" s="194" t="s">
        <v>488</v>
      </c>
      <c r="F144" s="198" t="s">
        <v>22</v>
      </c>
      <c r="G144" s="194"/>
      <c r="H144" s="194"/>
      <c r="I144" s="195"/>
    </row>
    <row r="145" spans="1:9" ht="118.8">
      <c r="A145" s="194" t="str">
        <f t="shared" si="10"/>
        <v>[Mobi_Admin-111]</v>
      </c>
      <c r="B145" s="194" t="s">
        <v>489</v>
      </c>
      <c r="C145" s="194" t="s">
        <v>490</v>
      </c>
      <c r="D145" s="194" t="s">
        <v>491</v>
      </c>
      <c r="E145" s="194" t="s">
        <v>491</v>
      </c>
      <c r="F145" s="198" t="s">
        <v>22</v>
      </c>
      <c r="G145" s="194"/>
      <c r="H145" s="194"/>
      <c r="I145" s="195"/>
    </row>
    <row r="146" spans="1:9" ht="118.8">
      <c r="A146" s="194" t="str">
        <f t="shared" si="10"/>
        <v>[Mobi_Admin-112]</v>
      </c>
      <c r="B146" s="194" t="s">
        <v>492</v>
      </c>
      <c r="C146" s="194" t="s">
        <v>493</v>
      </c>
      <c r="D146" s="194" t="s">
        <v>357</v>
      </c>
      <c r="E146" s="194" t="s">
        <v>357</v>
      </c>
      <c r="F146" s="198" t="s">
        <v>22</v>
      </c>
      <c r="G146" s="194"/>
      <c r="H146" s="194"/>
      <c r="I146" s="195"/>
    </row>
    <row r="147" spans="1:9" ht="105.6">
      <c r="A147" s="194" t="str">
        <f t="shared" si="10"/>
        <v>[Mobi_Admin-113]</v>
      </c>
      <c r="B147" s="194" t="s">
        <v>494</v>
      </c>
      <c r="C147" s="194" t="s">
        <v>495</v>
      </c>
      <c r="D147" s="194" t="s">
        <v>192</v>
      </c>
      <c r="E147" s="194" t="s">
        <v>192</v>
      </c>
      <c r="F147" s="198" t="s">
        <v>22</v>
      </c>
      <c r="G147" s="194"/>
      <c r="H147" s="194"/>
      <c r="I147" s="195"/>
    </row>
    <row r="148" spans="1:9">
      <c r="A148" s="196" t="s">
        <v>496</v>
      </c>
      <c r="B148" s="191"/>
      <c r="C148" s="192"/>
      <c r="D148" s="192"/>
      <c r="E148" s="192"/>
      <c r="F148" s="197"/>
      <c r="G148" s="192"/>
      <c r="H148" s="192"/>
      <c r="I148" s="193"/>
    </row>
    <row r="149" spans="1:9" ht="158.4">
      <c r="A149" s="194" t="str">
        <f>IF(OR(B149&lt;&gt;"",D149&lt;&gt;""),"["&amp;TEXT($B$2,"##")&amp;"-"&amp;TEXT(ROW()-35,"##")&amp;"]","")</f>
        <v>[Mobi_Admin-114]</v>
      </c>
      <c r="B149" s="194" t="s">
        <v>497</v>
      </c>
      <c r="C149" s="194" t="s">
        <v>498</v>
      </c>
      <c r="D149" s="194" t="s">
        <v>192</v>
      </c>
      <c r="E149" s="194" t="s">
        <v>192</v>
      </c>
      <c r="F149" s="198" t="s">
        <v>22</v>
      </c>
      <c r="G149" s="194"/>
      <c r="H149" s="194"/>
      <c r="I149" s="195"/>
    </row>
    <row r="150" spans="1:9">
      <c r="A150" s="196" t="s">
        <v>91</v>
      </c>
      <c r="B150" s="191"/>
      <c r="C150" s="192"/>
      <c r="D150" s="192"/>
      <c r="E150" s="192"/>
      <c r="F150" s="197"/>
      <c r="G150" s="192"/>
      <c r="H150" s="192"/>
      <c r="I150" s="193"/>
    </row>
    <row r="151" spans="1:9" ht="92.4">
      <c r="A151" s="194" t="str">
        <f>IF(OR(B151&lt;&gt;"",D151&lt;&gt;""),"["&amp;TEXT($B$2,"##")&amp;"-"&amp;TEXT(ROW()-36,"##")&amp;"]","")</f>
        <v>[Mobi_Admin-115]</v>
      </c>
      <c r="B151" s="194" t="s">
        <v>499</v>
      </c>
      <c r="C151" s="194" t="s">
        <v>500</v>
      </c>
      <c r="D151" s="194" t="s">
        <v>460</v>
      </c>
      <c r="E151" s="194" t="s">
        <v>460</v>
      </c>
      <c r="F151" s="198" t="s">
        <v>22</v>
      </c>
      <c r="G151" s="194"/>
      <c r="H151" s="194"/>
      <c r="I151" s="195"/>
    </row>
    <row r="152" spans="1:9" ht="92.4">
      <c r="A152" s="194" t="str">
        <f t="shared" ref="A152:A163" si="11">IF(OR(B152&lt;&gt;"",D152&lt;&gt;""),"["&amp;TEXT($B$2,"##")&amp;"-"&amp;TEXT(ROW()-36,"##")&amp;"]","")</f>
        <v>[Mobi_Admin-116]</v>
      </c>
      <c r="B152" s="194" t="s">
        <v>501</v>
      </c>
      <c r="C152" s="194" t="s">
        <v>502</v>
      </c>
      <c r="D152" s="194" t="s">
        <v>463</v>
      </c>
      <c r="E152" s="194" t="s">
        <v>463</v>
      </c>
      <c r="F152" s="198" t="s">
        <v>22</v>
      </c>
      <c r="G152" s="194"/>
      <c r="H152" s="194"/>
      <c r="I152" s="195"/>
    </row>
    <row r="153" spans="1:9" ht="105.6">
      <c r="A153" s="194" t="str">
        <f t="shared" si="11"/>
        <v>[Mobi_Admin-117]</v>
      </c>
      <c r="B153" s="194" t="s">
        <v>503</v>
      </c>
      <c r="C153" s="194" t="s">
        <v>504</v>
      </c>
      <c r="D153" s="194" t="s">
        <v>466</v>
      </c>
      <c r="E153" s="194" t="s">
        <v>466</v>
      </c>
      <c r="F153" s="198" t="s">
        <v>22</v>
      </c>
      <c r="G153" s="194"/>
      <c r="H153" s="194"/>
      <c r="I153" s="195"/>
    </row>
    <row r="154" spans="1:9" ht="92.4">
      <c r="A154" s="194" t="str">
        <f t="shared" si="11"/>
        <v>[Mobi_Admin-118]</v>
      </c>
      <c r="B154" s="194" t="s">
        <v>505</v>
      </c>
      <c r="C154" s="194" t="s">
        <v>506</v>
      </c>
      <c r="D154" s="194" t="s">
        <v>469</v>
      </c>
      <c r="E154" s="194" t="s">
        <v>469</v>
      </c>
      <c r="F154" s="198" t="s">
        <v>22</v>
      </c>
      <c r="G154" s="194"/>
      <c r="H154" s="194"/>
      <c r="I154" s="195"/>
    </row>
    <row r="155" spans="1:9" ht="105.6">
      <c r="A155" s="194" t="str">
        <f t="shared" si="11"/>
        <v>[Mobi_Admin-119]</v>
      </c>
      <c r="B155" s="194" t="s">
        <v>507</v>
      </c>
      <c r="C155" s="194" t="s">
        <v>508</v>
      </c>
      <c r="D155" s="194" t="s">
        <v>472</v>
      </c>
      <c r="E155" s="194" t="s">
        <v>473</v>
      </c>
      <c r="F155" s="198" t="s">
        <v>22</v>
      </c>
      <c r="G155" s="194"/>
      <c r="H155" s="194"/>
      <c r="I155" s="195"/>
    </row>
    <row r="156" spans="1:9" ht="105.6">
      <c r="A156" s="194" t="str">
        <f t="shared" si="11"/>
        <v>[Mobi_Admin-120]</v>
      </c>
      <c r="B156" s="194" t="s">
        <v>509</v>
      </c>
      <c r="C156" s="194" t="s">
        <v>510</v>
      </c>
      <c r="D156" s="194" t="s">
        <v>476</v>
      </c>
      <c r="E156" s="194" t="s">
        <v>476</v>
      </c>
      <c r="F156" s="198" t="s">
        <v>22</v>
      </c>
      <c r="G156" s="194"/>
      <c r="H156" s="194"/>
      <c r="I156" s="195"/>
    </row>
    <row r="157" spans="1:9" ht="105.6">
      <c r="A157" s="194" t="str">
        <f t="shared" si="11"/>
        <v>[Mobi_Admin-121]</v>
      </c>
      <c r="B157" s="194" t="s">
        <v>511</v>
      </c>
      <c r="C157" s="194" t="s">
        <v>512</v>
      </c>
      <c r="D157" s="194" t="s">
        <v>479</v>
      </c>
      <c r="E157" s="194" t="s">
        <v>479</v>
      </c>
      <c r="F157" s="198" t="s">
        <v>22</v>
      </c>
      <c r="G157" s="194"/>
      <c r="H157" s="194"/>
      <c r="I157" s="195"/>
    </row>
    <row r="158" spans="1:9" ht="105.6">
      <c r="A158" s="194" t="str">
        <f t="shared" si="11"/>
        <v>[Mobi_Admin-122]</v>
      </c>
      <c r="B158" s="194" t="s">
        <v>513</v>
      </c>
      <c r="C158" s="194" t="s">
        <v>514</v>
      </c>
      <c r="D158" s="194" t="s">
        <v>482</v>
      </c>
      <c r="E158" s="194" t="s">
        <v>482</v>
      </c>
      <c r="F158" s="198" t="s">
        <v>22</v>
      </c>
      <c r="G158" s="194"/>
      <c r="H158" s="194"/>
      <c r="I158" s="195"/>
    </row>
    <row r="159" spans="1:9" ht="92.4">
      <c r="A159" s="194" t="str">
        <f t="shared" si="11"/>
        <v>[Mobi_Admin-123]</v>
      </c>
      <c r="B159" s="194" t="s">
        <v>515</v>
      </c>
      <c r="C159" s="194" t="s">
        <v>516</v>
      </c>
      <c r="D159" s="194" t="s">
        <v>485</v>
      </c>
      <c r="E159" s="194" t="s">
        <v>485</v>
      </c>
      <c r="F159" s="198" t="s">
        <v>22</v>
      </c>
      <c r="G159" s="194"/>
      <c r="H159" s="194"/>
      <c r="I159" s="195"/>
    </row>
    <row r="160" spans="1:9" ht="105.6">
      <c r="A160" s="194" t="str">
        <f t="shared" si="11"/>
        <v>[Mobi_Admin-124]</v>
      </c>
      <c r="B160" s="194" t="s">
        <v>517</v>
      </c>
      <c r="C160" s="194" t="s">
        <v>518</v>
      </c>
      <c r="D160" s="194" t="s">
        <v>488</v>
      </c>
      <c r="E160" s="194" t="s">
        <v>488</v>
      </c>
      <c r="F160" s="198" t="s">
        <v>22</v>
      </c>
      <c r="G160" s="194"/>
      <c r="H160" s="194"/>
      <c r="I160" s="195"/>
    </row>
    <row r="161" spans="1:9" ht="105.6">
      <c r="A161" s="194" t="str">
        <f t="shared" si="11"/>
        <v>[Mobi_Admin-125]</v>
      </c>
      <c r="B161" s="194" t="s">
        <v>519</v>
      </c>
      <c r="C161" s="194" t="s">
        <v>520</v>
      </c>
      <c r="D161" s="194" t="s">
        <v>491</v>
      </c>
      <c r="E161" s="194" t="s">
        <v>491</v>
      </c>
      <c r="F161" s="198" t="s">
        <v>22</v>
      </c>
      <c r="G161" s="194"/>
      <c r="H161" s="194"/>
      <c r="I161" s="195"/>
    </row>
    <row r="162" spans="1:9" ht="105.6">
      <c r="A162" s="194" t="str">
        <f t="shared" si="11"/>
        <v>[Mobi_Admin-126]</v>
      </c>
      <c r="B162" s="194" t="s">
        <v>521</v>
      </c>
      <c r="C162" s="194" t="s">
        <v>522</v>
      </c>
      <c r="D162" s="194" t="s">
        <v>357</v>
      </c>
      <c r="E162" s="194" t="s">
        <v>357</v>
      </c>
      <c r="F162" s="198" t="s">
        <v>22</v>
      </c>
      <c r="G162" s="194"/>
      <c r="H162" s="194"/>
      <c r="I162" s="195"/>
    </row>
    <row r="163" spans="1:9" ht="92.4">
      <c r="A163" s="194" t="str">
        <f t="shared" si="11"/>
        <v>[Mobi_Admin-127]</v>
      </c>
      <c r="B163" s="194" t="s">
        <v>523</v>
      </c>
      <c r="C163" s="194" t="s">
        <v>524</v>
      </c>
      <c r="D163" s="194" t="s">
        <v>525</v>
      </c>
      <c r="E163" s="194" t="s">
        <v>282</v>
      </c>
      <c r="F163" s="198" t="s">
        <v>22</v>
      </c>
      <c r="G163" s="194"/>
      <c r="H163" s="194"/>
      <c r="I163" s="195"/>
    </row>
    <row r="164" spans="1:9">
      <c r="A164" s="196" t="s">
        <v>92</v>
      </c>
      <c r="B164" s="191"/>
      <c r="C164" s="192"/>
      <c r="D164" s="192"/>
      <c r="E164" s="192"/>
      <c r="F164" s="192"/>
      <c r="G164" s="192"/>
      <c r="H164" s="192"/>
      <c r="I164" s="193"/>
    </row>
    <row r="165" spans="1:9" ht="39.6">
      <c r="A165" s="194" t="str">
        <f>IF(OR(B165&lt;&gt;"",D165&lt;&gt;""),"["&amp;TEXT($B$2,"##")&amp;"-"&amp;TEXT(ROW()-37,"##")&amp;"]","")</f>
        <v>[Mobi_Admin-128]</v>
      </c>
      <c r="B165" s="194" t="s">
        <v>526</v>
      </c>
      <c r="C165" s="194" t="s">
        <v>527</v>
      </c>
      <c r="D165" s="194" t="s">
        <v>528</v>
      </c>
      <c r="E165" s="194" t="s">
        <v>528</v>
      </c>
      <c r="F165" s="198" t="s">
        <v>22</v>
      </c>
      <c r="G165" s="194"/>
      <c r="H165" s="194"/>
      <c r="I165" s="195"/>
    </row>
    <row r="166" spans="1:9" ht="66">
      <c r="A166" s="194" t="str">
        <f t="shared" ref="A166:A170" si="12">IF(OR(B166&lt;&gt;"",D166&lt;&gt;""),"["&amp;TEXT($B$2,"##")&amp;"-"&amp;TEXT(ROW()-37,"##")&amp;"]","")</f>
        <v>[Mobi_Admin-129]</v>
      </c>
      <c r="B166" s="194" t="s">
        <v>529</v>
      </c>
      <c r="C166" s="194" t="s">
        <v>530</v>
      </c>
      <c r="D166" s="194" t="s">
        <v>531</v>
      </c>
      <c r="E166" s="194" t="s">
        <v>531</v>
      </c>
      <c r="F166" s="198" t="s">
        <v>22</v>
      </c>
      <c r="G166" s="194"/>
      <c r="H166" s="194"/>
      <c r="I166" s="195"/>
    </row>
    <row r="167" spans="1:9" ht="66">
      <c r="A167" s="194" t="str">
        <f t="shared" si="12"/>
        <v>[Mobi_Admin-130]</v>
      </c>
      <c r="B167" s="194" t="s">
        <v>532</v>
      </c>
      <c r="C167" s="194" t="s">
        <v>533</v>
      </c>
      <c r="D167" s="194" t="s">
        <v>534</v>
      </c>
      <c r="E167" s="194" t="s">
        <v>534</v>
      </c>
      <c r="F167" s="198" t="s">
        <v>22</v>
      </c>
      <c r="G167" s="194"/>
      <c r="H167" s="194"/>
      <c r="I167" s="195"/>
    </row>
    <row r="168" spans="1:9" ht="92.4">
      <c r="A168" s="194" t="str">
        <f t="shared" si="12"/>
        <v>[Mobi_Admin-131]</v>
      </c>
      <c r="B168" s="194" t="s">
        <v>535</v>
      </c>
      <c r="C168" s="194" t="s">
        <v>536</v>
      </c>
      <c r="D168" s="194" t="s">
        <v>537</v>
      </c>
      <c r="E168" s="194" t="s">
        <v>538</v>
      </c>
      <c r="F168" s="198" t="s">
        <v>22</v>
      </c>
      <c r="G168" s="194"/>
      <c r="H168" s="194"/>
      <c r="I168" s="195"/>
    </row>
    <row r="169" spans="1:9" ht="92.4">
      <c r="A169" s="194" t="str">
        <f t="shared" si="12"/>
        <v>[Mobi_Admin-132]</v>
      </c>
      <c r="B169" s="194" t="s">
        <v>539</v>
      </c>
      <c r="C169" s="194" t="s">
        <v>540</v>
      </c>
      <c r="D169" s="194" t="s">
        <v>541</v>
      </c>
      <c r="E169" s="194" t="s">
        <v>542</v>
      </c>
      <c r="F169" s="198" t="s">
        <v>22</v>
      </c>
      <c r="G169" s="194"/>
      <c r="H169" s="194"/>
      <c r="I169" s="195"/>
    </row>
    <row r="170" spans="1:9" ht="92.4">
      <c r="A170" s="194" t="str">
        <f t="shared" si="12"/>
        <v>[Mobi_Admin-133]</v>
      </c>
      <c r="B170" s="199" t="s">
        <v>543</v>
      </c>
      <c r="C170" s="199" t="s">
        <v>544</v>
      </c>
      <c r="D170" s="199" t="s">
        <v>545</v>
      </c>
      <c r="E170" s="199" t="s">
        <v>546</v>
      </c>
      <c r="F170" s="198" t="s">
        <v>22</v>
      </c>
      <c r="G170" s="194"/>
      <c r="H170" s="194"/>
      <c r="I170" s="195"/>
    </row>
    <row r="171" spans="1:9">
      <c r="A171" s="196" t="s">
        <v>93</v>
      </c>
      <c r="B171" s="191"/>
      <c r="C171" s="192"/>
      <c r="D171" s="192"/>
      <c r="E171" s="192"/>
      <c r="F171" s="192"/>
      <c r="G171" s="192"/>
      <c r="H171" s="192"/>
      <c r="I171" s="193"/>
    </row>
    <row r="172" spans="1:9" ht="39.6">
      <c r="A172" s="194" t="str">
        <f>IF(OR(B172&lt;&gt;"",D172&lt;&gt;""),"["&amp;TEXT($B$2,"##")&amp;"-"&amp;TEXT(ROW()-38,"##")&amp;"]","")</f>
        <v>[Mobi_Admin-134]</v>
      </c>
      <c r="B172" s="194" t="s">
        <v>547</v>
      </c>
      <c r="C172" s="194" t="s">
        <v>548</v>
      </c>
      <c r="D172" s="194" t="s">
        <v>549</v>
      </c>
      <c r="E172" s="194" t="s">
        <v>549</v>
      </c>
      <c r="F172" s="198" t="s">
        <v>22</v>
      </c>
      <c r="G172" s="194"/>
      <c r="H172" s="194"/>
      <c r="I172" s="195"/>
    </row>
    <row r="173" spans="1:9">
      <c r="A173" s="196" t="s">
        <v>94</v>
      </c>
      <c r="B173" s="191"/>
      <c r="C173" s="192"/>
      <c r="D173" s="192"/>
      <c r="E173" s="192"/>
      <c r="F173" s="192"/>
      <c r="G173" s="192"/>
      <c r="H173" s="192"/>
      <c r="I173" s="193"/>
    </row>
    <row r="174" spans="1:9" ht="132">
      <c r="A174" s="194" t="str">
        <f>IF(OR(B174&lt;&gt;"",D174&lt;&gt;""),"["&amp;TEXT($B$2,"##")&amp;"-"&amp;TEXT(ROW()-39,"##")&amp;"]","")</f>
        <v>[Mobi_Admin-135]</v>
      </c>
      <c r="B174" s="194" t="s">
        <v>550</v>
      </c>
      <c r="C174" s="194" t="s">
        <v>551</v>
      </c>
      <c r="D174" s="194" t="s">
        <v>552</v>
      </c>
      <c r="E174" s="194" t="s">
        <v>552</v>
      </c>
      <c r="F174" s="198" t="s">
        <v>22</v>
      </c>
      <c r="G174" s="194"/>
      <c r="H174" s="194"/>
      <c r="I174" s="195"/>
    </row>
    <row r="175" spans="1:9" ht="145.19999999999999">
      <c r="A175" s="194" t="str">
        <f t="shared" ref="A175:A176" si="13">IF(OR(B175&lt;&gt;"",D175&lt;&gt;""),"["&amp;TEXT($B$2,"##")&amp;"-"&amp;TEXT(ROW()-39,"##")&amp;"]","")</f>
        <v>[Mobi_Admin-136]</v>
      </c>
      <c r="B175" s="194" t="s">
        <v>553</v>
      </c>
      <c r="C175" s="194" t="s">
        <v>554</v>
      </c>
      <c r="D175" s="194" t="s">
        <v>555</v>
      </c>
      <c r="E175" s="194" t="s">
        <v>555</v>
      </c>
      <c r="F175" s="198" t="s">
        <v>22</v>
      </c>
      <c r="G175" s="194"/>
      <c r="H175" s="194"/>
      <c r="I175" s="195"/>
    </row>
    <row r="176" spans="1:9" ht="132">
      <c r="A176" s="194" t="str">
        <f t="shared" si="13"/>
        <v>[Mobi_Admin-137]</v>
      </c>
      <c r="B176" s="194" t="s">
        <v>556</v>
      </c>
      <c r="C176" s="194" t="s">
        <v>557</v>
      </c>
      <c r="D176" s="194" t="s">
        <v>192</v>
      </c>
      <c r="E176" s="194" t="s">
        <v>192</v>
      </c>
      <c r="F176" s="198" t="s">
        <v>22</v>
      </c>
      <c r="G176" s="194"/>
      <c r="H176" s="194"/>
      <c r="I176" s="195"/>
    </row>
    <row r="177" spans="1:9">
      <c r="A177" s="196" t="s">
        <v>558</v>
      </c>
      <c r="B177" s="191"/>
      <c r="C177" s="192"/>
      <c r="D177" s="192"/>
      <c r="E177" s="192"/>
      <c r="F177" s="197"/>
      <c r="G177" s="192"/>
      <c r="H177" s="192"/>
      <c r="I177" s="193"/>
    </row>
    <row r="178" spans="1:9" ht="145.19999999999999">
      <c r="A178" s="194" t="str">
        <f>IF(OR(B178&lt;&gt;"",D178&lt;&gt;""),"["&amp;TEXT($B$2,"##")&amp;"-"&amp;TEXT(ROW()-40,"##")&amp;"]","")</f>
        <v>[Mobi_Admin-138]</v>
      </c>
      <c r="B178" s="194" t="s">
        <v>559</v>
      </c>
      <c r="C178" s="194" t="s">
        <v>560</v>
      </c>
      <c r="D178" s="194" t="s">
        <v>192</v>
      </c>
      <c r="E178" s="194" t="s">
        <v>192</v>
      </c>
      <c r="F178" s="198" t="s">
        <v>22</v>
      </c>
      <c r="G178" s="194"/>
      <c r="H178" s="194"/>
      <c r="I178" s="195"/>
    </row>
    <row r="179" spans="1:9">
      <c r="A179" s="196" t="s">
        <v>96</v>
      </c>
      <c r="B179" s="191"/>
      <c r="C179" s="192"/>
      <c r="D179" s="192"/>
      <c r="E179" s="192"/>
      <c r="F179" s="197"/>
      <c r="G179" s="192"/>
      <c r="H179" s="192"/>
      <c r="I179" s="193"/>
    </row>
    <row r="180" spans="1:9" ht="92.4">
      <c r="A180" s="194" t="str">
        <f>IF(OR(B180&lt;&gt;"",D180&lt;&gt;""),"["&amp;TEXT($B$2,"##")&amp;"-"&amp;TEXT(ROW()-41,"##")&amp;"]","")</f>
        <v>[Mobi_Admin-139]</v>
      </c>
      <c r="B180" s="194" t="s">
        <v>561</v>
      </c>
      <c r="C180" s="194" t="s">
        <v>562</v>
      </c>
      <c r="D180" s="194" t="s">
        <v>552</v>
      </c>
      <c r="E180" s="194" t="s">
        <v>552</v>
      </c>
      <c r="F180" s="198" t="s">
        <v>22</v>
      </c>
      <c r="G180" s="194"/>
      <c r="H180" s="194"/>
      <c r="I180" s="195"/>
    </row>
    <row r="181" spans="1:9" ht="105.6">
      <c r="A181" s="194" t="str">
        <f t="shared" ref="A181:A182" si="14">IF(OR(B181&lt;&gt;"",D181&lt;&gt;""),"["&amp;TEXT($B$2,"##")&amp;"-"&amp;TEXT(ROW()-41,"##")&amp;"]","")</f>
        <v>[Mobi_Admin-140]</v>
      </c>
      <c r="B181" s="194" t="s">
        <v>563</v>
      </c>
      <c r="C181" s="194" t="s">
        <v>564</v>
      </c>
      <c r="D181" s="194" t="s">
        <v>555</v>
      </c>
      <c r="E181" s="194" t="s">
        <v>555</v>
      </c>
      <c r="F181" s="198" t="s">
        <v>22</v>
      </c>
      <c r="G181" s="194"/>
      <c r="H181" s="194"/>
      <c r="I181" s="195"/>
    </row>
    <row r="182" spans="1:9" ht="92.4">
      <c r="A182" s="194" t="str">
        <f t="shared" si="14"/>
        <v>[Mobi_Admin-141]</v>
      </c>
      <c r="B182" s="194" t="s">
        <v>565</v>
      </c>
      <c r="C182" s="194" t="s">
        <v>566</v>
      </c>
      <c r="D182" s="194" t="s">
        <v>525</v>
      </c>
      <c r="E182" s="194" t="s">
        <v>282</v>
      </c>
      <c r="F182" s="198" t="s">
        <v>22</v>
      </c>
      <c r="G182" s="194"/>
      <c r="H182" s="194"/>
      <c r="I182" s="195"/>
    </row>
  </sheetData>
  <mergeCells count="3">
    <mergeCell ref="B2:E2"/>
    <mergeCell ref="B3:E3"/>
    <mergeCell ref="B4:E4"/>
  </mergeCells>
  <dataValidations count="1">
    <dataValidation type="list" allowBlank="1" showErrorMessage="1" sqref="G2:G3 G7 F8 F27 G158:G163 G165:G170 G172 G180:G182 G174:G176 G178 F29:F87 F89 F96 F104 F106 F114 F116 F124 F132 F134 F148 F150 F10:F12 F14 F16:F25 F177 F179">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7"/>
  <sheetViews>
    <sheetView zoomScale="85" zoomScaleNormal="85" workbookViewId="0">
      <pane ySplit="8" topLeftCell="A102" activePane="bottomLeft" state="frozen"/>
      <selection pane="bottomLeft"/>
    </sheetView>
  </sheetViews>
  <sheetFormatPr defaultColWidth="9" defaultRowHeight="13.2"/>
  <cols>
    <col min="1" max="1" width="20.109375" style="7" customWidth="1"/>
    <col min="2" max="2" width="19.109375" style="7" customWidth="1"/>
    <col min="3" max="4" width="25.6640625" style="7" customWidth="1"/>
    <col min="5" max="5" width="28.33203125" style="7" customWidth="1"/>
    <col min="6" max="6" width="11.109375" style="7" customWidth="1"/>
    <col min="7" max="7" width="10.6640625" style="7" customWidth="1"/>
    <col min="8" max="8" width="9" style="54"/>
    <col min="9" max="9" width="23.109375" style="54" customWidth="1"/>
    <col min="10" max="10" width="37.109375" style="7" customWidth="1"/>
    <col min="11" max="11" width="8.109375" style="55" customWidth="1"/>
    <col min="12" max="12" width="9.6640625" style="7" hidden="1" customWidth="1"/>
    <col min="13" max="16384" width="9" style="7"/>
  </cols>
  <sheetData>
    <row r="1" spans="1:12" ht="13.8" thickBot="1"/>
    <row r="2" spans="1:12" s="57" customFormat="1" ht="15" customHeight="1">
      <c r="A2" s="109" t="s">
        <v>21</v>
      </c>
      <c r="B2" s="216" t="s">
        <v>575</v>
      </c>
      <c r="C2" s="217"/>
      <c r="D2" s="217"/>
      <c r="E2" s="218"/>
      <c r="F2" s="107"/>
      <c r="G2" s="101"/>
      <c r="H2" s="58"/>
      <c r="I2" s="58"/>
      <c r="J2" s="39"/>
      <c r="K2" s="56"/>
      <c r="L2" s="57" t="s">
        <v>22</v>
      </c>
    </row>
    <row r="3" spans="1:12" s="57" customFormat="1">
      <c r="A3" s="110" t="s">
        <v>23</v>
      </c>
      <c r="B3" s="219" t="s">
        <v>65</v>
      </c>
      <c r="C3" s="220"/>
      <c r="D3" s="220"/>
      <c r="E3" s="221"/>
      <c r="F3" s="107"/>
      <c r="G3" s="101"/>
      <c r="H3" s="58"/>
      <c r="I3" s="58"/>
      <c r="J3" s="39"/>
      <c r="K3" s="56"/>
      <c r="L3" s="57" t="s">
        <v>24</v>
      </c>
    </row>
    <row r="4" spans="1:12" s="57" customFormat="1" ht="18" customHeight="1">
      <c r="A4" s="110" t="s">
        <v>25</v>
      </c>
      <c r="B4" s="219"/>
      <c r="C4" s="220"/>
      <c r="D4" s="220"/>
      <c r="E4" s="221"/>
      <c r="F4" s="107"/>
      <c r="G4" s="101"/>
      <c r="H4" s="58"/>
      <c r="I4" s="58"/>
      <c r="J4" s="39"/>
      <c r="K4" s="56"/>
      <c r="L4" s="57" t="s">
        <v>26</v>
      </c>
    </row>
    <row r="5" spans="1:12" s="57" customFormat="1" ht="19.5" customHeight="1">
      <c r="A5" s="111" t="s">
        <v>22</v>
      </c>
      <c r="B5" s="108" t="s">
        <v>24</v>
      </c>
      <c r="C5" s="108" t="s">
        <v>27</v>
      </c>
      <c r="D5" s="108" t="s">
        <v>28</v>
      </c>
      <c r="E5" s="112" t="s">
        <v>29</v>
      </c>
      <c r="F5" s="102"/>
      <c r="G5" s="102"/>
      <c r="H5" s="59"/>
      <c r="I5" s="59"/>
      <c r="J5" s="59"/>
      <c r="K5" s="60"/>
      <c r="L5" s="57" t="s">
        <v>28</v>
      </c>
    </row>
    <row r="6" spans="1:12" s="57" customFormat="1" ht="15" customHeight="1" thickBot="1">
      <c r="A6" s="113">
        <f>COUNTIF(F9:F947,"Pass")</f>
        <v>75</v>
      </c>
      <c r="B6" s="114">
        <f>COUNTIF(F9:F947,"Fail")</f>
        <v>0</v>
      </c>
      <c r="C6" s="114">
        <f>E6-D6-B6-A6</f>
        <v>0</v>
      </c>
      <c r="D6" s="114">
        <f>COUNTIF(G9:G947,"N/A")</f>
        <v>0</v>
      </c>
      <c r="E6" s="115">
        <f>COUNTA(A9:A947)-24</f>
        <v>75</v>
      </c>
      <c r="F6" s="103"/>
      <c r="G6" s="103"/>
      <c r="H6" s="59"/>
      <c r="I6" s="59"/>
      <c r="J6" s="59"/>
      <c r="K6" s="60"/>
    </row>
    <row r="7" spans="1:12" s="57" customFormat="1" ht="15" customHeight="1">
      <c r="A7" s="59"/>
      <c r="B7" s="59"/>
      <c r="C7" s="59"/>
      <c r="D7" s="59"/>
      <c r="E7" s="59"/>
      <c r="F7" s="61"/>
      <c r="G7" s="59"/>
      <c r="H7" s="59"/>
      <c r="I7" s="59"/>
      <c r="J7" s="59"/>
      <c r="K7" s="60"/>
    </row>
    <row r="8" spans="1:12" s="57" customFormat="1" ht="25.5" customHeight="1">
      <c r="A8" s="116" t="s">
        <v>30</v>
      </c>
      <c r="B8" s="116" t="s">
        <v>31</v>
      </c>
      <c r="C8" s="116" t="s">
        <v>32</v>
      </c>
      <c r="D8" s="116" t="s">
        <v>33</v>
      </c>
      <c r="E8" s="116" t="s">
        <v>59</v>
      </c>
      <c r="F8" s="116" t="s">
        <v>34</v>
      </c>
      <c r="G8" s="116" t="s">
        <v>35</v>
      </c>
      <c r="H8" s="116" t="s">
        <v>36</v>
      </c>
      <c r="I8" s="116" t="s">
        <v>37</v>
      </c>
      <c r="K8" s="62"/>
    </row>
    <row r="9" spans="1:12">
      <c r="A9" s="196" t="s">
        <v>49</v>
      </c>
      <c r="B9" s="196"/>
      <c r="C9" s="105"/>
      <c r="D9" s="105"/>
      <c r="E9" s="105"/>
      <c r="F9" s="192"/>
      <c r="G9" s="105"/>
      <c r="H9" s="105"/>
      <c r="I9" s="106"/>
    </row>
    <row r="10" spans="1:12" ht="39.6">
      <c r="A10" s="194" t="str">
        <f>IF(OR(B10&lt;&gt;"",D10&lt;&gt;""),"["&amp;TEXT($B$2,"##")&amp;"-"&amp;TEXT(ROW()-10,"##")&amp;"]","")</f>
        <v>[Mobi_Manager-]</v>
      </c>
      <c r="B10" s="194" t="s">
        <v>53</v>
      </c>
      <c r="C10" s="194" t="s">
        <v>63</v>
      </c>
      <c r="D10" s="121" t="s">
        <v>54</v>
      </c>
      <c r="E10" s="121" t="s">
        <v>54</v>
      </c>
      <c r="F10" s="194" t="s">
        <v>22</v>
      </c>
      <c r="G10" s="194"/>
      <c r="H10" s="194"/>
      <c r="I10" s="195"/>
    </row>
    <row r="11" spans="1:12" ht="39.6">
      <c r="A11" s="194" t="str">
        <f>IF(OR(B11&lt;&gt;"",D11&lt;&gt;""),"["&amp;TEXT($B$2,"##")&amp;"-"&amp;TEXT(ROW()-10,"##")&amp;"]","")</f>
        <v>[Mobi_Manager-1]</v>
      </c>
      <c r="B11" s="194" t="s">
        <v>55</v>
      </c>
      <c r="C11" s="194" t="s">
        <v>63</v>
      </c>
      <c r="D11" s="121" t="s">
        <v>58</v>
      </c>
      <c r="E11" s="121" t="s">
        <v>58</v>
      </c>
      <c r="F11" s="194" t="s">
        <v>22</v>
      </c>
      <c r="G11" s="194"/>
      <c r="H11" s="194"/>
      <c r="I11" s="195"/>
    </row>
    <row r="12" spans="1:12" ht="52.8">
      <c r="A12" s="194" t="str">
        <f>IF(OR(B12&lt;&gt;"",D12&lt;&gt;""),"["&amp;TEXT($B$2,"##")&amp;"-"&amp;TEXT(ROW()-10,"##")&amp;"]","")</f>
        <v>[Mobi_Manager-2]</v>
      </c>
      <c r="B12" s="194" t="s">
        <v>56</v>
      </c>
      <c r="C12" s="194" t="s">
        <v>61</v>
      </c>
      <c r="D12" s="71" t="s">
        <v>57</v>
      </c>
      <c r="E12" s="71" t="s">
        <v>57</v>
      </c>
      <c r="F12" s="194" t="s">
        <v>22</v>
      </c>
      <c r="G12" s="194"/>
      <c r="H12" s="194"/>
      <c r="I12" s="195"/>
    </row>
    <row r="13" spans="1:12">
      <c r="A13" s="196" t="s">
        <v>50</v>
      </c>
      <c r="B13" s="191"/>
      <c r="C13" s="192"/>
      <c r="D13" s="192"/>
      <c r="E13" s="192"/>
      <c r="F13" s="192"/>
      <c r="G13" s="192"/>
      <c r="H13" s="192"/>
      <c r="I13" s="193"/>
    </row>
    <row r="14" spans="1:12" ht="39.6">
      <c r="A14" s="194" t="str">
        <f>IF(OR(B14&lt;&gt;"",D14&lt;&gt;""),"["&amp;TEXT($B$2,"##")&amp;"-"&amp;TEXT(ROW()-11,"##")&amp;"]","")</f>
        <v>[Mobi_Manager-3]</v>
      </c>
      <c r="B14" s="194" t="s">
        <v>50</v>
      </c>
      <c r="C14" s="194" t="s">
        <v>62</v>
      </c>
      <c r="D14" s="194" t="s">
        <v>60</v>
      </c>
      <c r="E14" s="194" t="s">
        <v>60</v>
      </c>
      <c r="F14" s="194" t="s">
        <v>22</v>
      </c>
      <c r="G14" s="194"/>
      <c r="H14" s="194"/>
      <c r="I14" s="195"/>
    </row>
    <row r="15" spans="1:12">
      <c r="A15" s="196" t="s">
        <v>70</v>
      </c>
      <c r="B15" s="191"/>
      <c r="C15" s="192"/>
      <c r="D15" s="192"/>
      <c r="E15" s="192"/>
      <c r="F15" s="105"/>
      <c r="G15" s="192"/>
      <c r="H15" s="192"/>
      <c r="I15" s="193"/>
    </row>
    <row r="16" spans="1:12" ht="79.2">
      <c r="A16" s="194" t="str">
        <f>IF(OR(B16&lt;&gt;"",D16&lt;&gt;""),"["&amp;TEXT($B$2,"##")&amp;"-"&amp;TEXT(ROW()-12,"##")&amp;"]","")</f>
        <v>[Mobi_Manager-4]</v>
      </c>
      <c r="B16" s="194" t="s">
        <v>129</v>
      </c>
      <c r="C16" s="194" t="s">
        <v>120</v>
      </c>
      <c r="D16" s="194" t="s">
        <v>144</v>
      </c>
      <c r="E16" s="194" t="s">
        <v>144</v>
      </c>
      <c r="F16" s="194" t="s">
        <v>22</v>
      </c>
      <c r="G16" s="194"/>
      <c r="H16" s="194"/>
      <c r="I16" s="195"/>
    </row>
    <row r="17" spans="1:9" ht="79.2">
      <c r="A17" s="194" t="str">
        <f>IF(OR(B17&lt;&gt;"",D17&lt;&gt;""),"["&amp;TEXT($B$2,"##")&amp;"-"&amp;TEXT(ROW()-12,"##")&amp;"]","")</f>
        <v>[Mobi_Manager-5]</v>
      </c>
      <c r="B17" s="194" t="s">
        <v>130</v>
      </c>
      <c r="C17" s="194" t="s">
        <v>121</v>
      </c>
      <c r="D17" s="194" t="s">
        <v>115</v>
      </c>
      <c r="E17" s="194" t="s">
        <v>115</v>
      </c>
      <c r="F17" s="194" t="s">
        <v>22</v>
      </c>
      <c r="G17" s="194"/>
      <c r="H17" s="194"/>
      <c r="I17" s="195"/>
    </row>
    <row r="18" spans="1:9" ht="92.4">
      <c r="A18" s="194" t="str">
        <f>IF(OR(B18&lt;&gt;"",D18&lt;&gt;""),"["&amp;TEXT($B$2,"##")&amp;"-"&amp;TEXT(ROW()-12,"##")&amp;"]","")</f>
        <v>[Mobi_Manager-6]</v>
      </c>
      <c r="B18" s="194" t="s">
        <v>131</v>
      </c>
      <c r="C18" s="194" t="s">
        <v>122</v>
      </c>
      <c r="D18" s="194" t="s">
        <v>116</v>
      </c>
      <c r="E18" s="194" t="s">
        <v>116</v>
      </c>
      <c r="F18" s="194" t="s">
        <v>22</v>
      </c>
      <c r="G18" s="194"/>
      <c r="H18" s="194"/>
      <c r="I18" s="195"/>
    </row>
    <row r="19" spans="1:9" ht="79.2">
      <c r="A19" s="194" t="str">
        <f t="shared" ref="A19:A25" si="0">IF(OR(B19&lt;&gt;"",D19&lt;&gt;""),"["&amp;TEXT($B$2,"##")&amp;"-"&amp;TEXT(ROW()-12,"##")&amp;"]","")</f>
        <v>[Mobi_Manager-7]</v>
      </c>
      <c r="B19" s="194" t="s">
        <v>132</v>
      </c>
      <c r="C19" s="194" t="s">
        <v>123</v>
      </c>
      <c r="D19" s="194" t="s">
        <v>117</v>
      </c>
      <c r="E19" s="194" t="s">
        <v>117</v>
      </c>
      <c r="F19" s="194" t="s">
        <v>22</v>
      </c>
      <c r="G19" s="194"/>
      <c r="H19" s="194"/>
      <c r="I19" s="195"/>
    </row>
    <row r="20" spans="1:9" ht="79.2">
      <c r="A20" s="194" t="str">
        <f t="shared" si="0"/>
        <v>[Mobi_Manager-8]</v>
      </c>
      <c r="B20" s="194" t="s">
        <v>133</v>
      </c>
      <c r="C20" s="194" t="s">
        <v>124</v>
      </c>
      <c r="D20" s="194" t="s">
        <v>118</v>
      </c>
      <c r="E20" s="194" t="s">
        <v>118</v>
      </c>
      <c r="F20" s="194" t="s">
        <v>22</v>
      </c>
      <c r="G20" s="194"/>
      <c r="H20" s="194"/>
      <c r="I20" s="195"/>
    </row>
    <row r="21" spans="1:9" ht="79.2">
      <c r="A21" s="194" t="str">
        <f t="shared" si="0"/>
        <v>[Mobi_Manager-9]</v>
      </c>
      <c r="B21" s="194" t="s">
        <v>134</v>
      </c>
      <c r="C21" s="194" t="s">
        <v>125</v>
      </c>
      <c r="D21" s="194" t="s">
        <v>119</v>
      </c>
      <c r="E21" s="194" t="s">
        <v>119</v>
      </c>
      <c r="F21" s="194" t="s">
        <v>22</v>
      </c>
      <c r="G21" s="194"/>
      <c r="H21" s="194"/>
      <c r="I21" s="195"/>
    </row>
    <row r="22" spans="1:9" ht="92.4">
      <c r="A22" s="194" t="str">
        <f t="shared" si="0"/>
        <v>[Mobi_Manager-10]</v>
      </c>
      <c r="B22" s="194" t="s">
        <v>135</v>
      </c>
      <c r="C22" s="194" t="s">
        <v>126</v>
      </c>
      <c r="D22" s="194" t="s">
        <v>138</v>
      </c>
      <c r="E22" s="194" t="s">
        <v>138</v>
      </c>
      <c r="F22" s="194" t="s">
        <v>22</v>
      </c>
      <c r="G22" s="194"/>
      <c r="H22" s="194"/>
      <c r="I22" s="195"/>
    </row>
    <row r="23" spans="1:9" ht="92.4">
      <c r="A23" s="194" t="str">
        <f t="shared" si="0"/>
        <v>[Mobi_Manager-11]</v>
      </c>
      <c r="B23" s="194" t="s">
        <v>136</v>
      </c>
      <c r="C23" s="194" t="s">
        <v>127</v>
      </c>
      <c r="D23" s="194" t="s">
        <v>143</v>
      </c>
      <c r="E23" s="194" t="s">
        <v>143</v>
      </c>
      <c r="F23" s="194" t="s">
        <v>22</v>
      </c>
      <c r="G23" s="194"/>
      <c r="H23" s="194"/>
      <c r="I23" s="195"/>
    </row>
    <row r="24" spans="1:9" ht="92.4">
      <c r="A24" s="194" t="str">
        <f t="shared" si="0"/>
        <v>[Mobi_Manager-12]</v>
      </c>
      <c r="B24" s="194" t="s">
        <v>137</v>
      </c>
      <c r="C24" s="194" t="s">
        <v>128</v>
      </c>
      <c r="D24" s="194" t="s">
        <v>142</v>
      </c>
      <c r="E24" s="194" t="s">
        <v>142</v>
      </c>
      <c r="F24" s="194" t="s">
        <v>22</v>
      </c>
      <c r="G24" s="194"/>
      <c r="H24" s="194"/>
      <c r="I24" s="195"/>
    </row>
    <row r="25" spans="1:9" ht="79.2">
      <c r="A25" s="194" t="str">
        <f t="shared" si="0"/>
        <v>[Mobi_Manager-13]</v>
      </c>
      <c r="B25" s="194" t="s">
        <v>139</v>
      </c>
      <c r="C25" s="194" t="s">
        <v>140</v>
      </c>
      <c r="D25" s="194" t="s">
        <v>141</v>
      </c>
      <c r="E25" s="194" t="s">
        <v>141</v>
      </c>
      <c r="F25" s="194" t="s">
        <v>22</v>
      </c>
      <c r="G25" s="194"/>
      <c r="H25" s="194"/>
      <c r="I25" s="195"/>
    </row>
    <row r="26" spans="1:9">
      <c r="A26" s="196" t="s">
        <v>69</v>
      </c>
      <c r="B26" s="191"/>
      <c r="C26" s="192"/>
      <c r="D26" s="192"/>
      <c r="E26" s="192"/>
      <c r="F26" s="105"/>
      <c r="G26" s="192"/>
      <c r="H26" s="192"/>
      <c r="I26" s="193"/>
    </row>
    <row r="27" spans="1:9" ht="26.4">
      <c r="A27" s="194" t="str">
        <f>IF(OR(B27&lt;&gt;"",D27&lt;&gt;""),"["&amp;TEXT($B$2,"##")&amp;"-"&amp;TEXT(ROW()-13,"##")&amp;"]","")</f>
        <v>[Mobi_Manager-14]</v>
      </c>
      <c r="B27" s="194" t="s">
        <v>145</v>
      </c>
      <c r="C27" s="194" t="s">
        <v>146</v>
      </c>
      <c r="D27" s="194" t="s">
        <v>147</v>
      </c>
      <c r="E27" s="194" t="s">
        <v>147</v>
      </c>
      <c r="F27" s="194" t="s">
        <v>22</v>
      </c>
      <c r="G27" s="194"/>
      <c r="H27" s="194"/>
      <c r="I27" s="195"/>
    </row>
    <row r="28" spans="1:9">
      <c r="A28" s="196" t="s">
        <v>98</v>
      </c>
      <c r="B28" s="191"/>
      <c r="C28" s="192"/>
      <c r="D28" s="192"/>
      <c r="E28" s="192"/>
      <c r="F28" s="105"/>
      <c r="G28" s="192"/>
      <c r="H28" s="192"/>
      <c r="I28" s="193"/>
    </row>
    <row r="29" spans="1:9" ht="66">
      <c r="A29" s="194" t="str">
        <f>IF(OR(B29&lt;&gt;"",D29&lt;&gt;""),"["&amp;TEXT($B$2,"##")&amp;"-"&amp;TEXT(ROW()-14,"##")&amp;"]","")</f>
        <v>[Mobi_Manager-15]</v>
      </c>
      <c r="B29" s="194" t="s">
        <v>218</v>
      </c>
      <c r="C29" s="194" t="s">
        <v>219</v>
      </c>
      <c r="D29" s="194" t="s">
        <v>220</v>
      </c>
      <c r="E29" s="194" t="s">
        <v>220</v>
      </c>
      <c r="F29" s="194" t="s">
        <v>22</v>
      </c>
      <c r="G29" s="194"/>
      <c r="H29" s="194"/>
      <c r="I29" s="195"/>
    </row>
    <row r="30" spans="1:9" ht="52.8">
      <c r="A30" s="194" t="str">
        <f t="shared" ref="A30:A34" si="1">IF(OR(B30&lt;&gt;"",D30&lt;&gt;""),"["&amp;TEXT($B$2,"##")&amp;"-"&amp;TEXT(ROW()-14,"##")&amp;"]","")</f>
        <v>[Mobi_Manager-16]</v>
      </c>
      <c r="B30" s="194" t="s">
        <v>221</v>
      </c>
      <c r="C30" s="194" t="s">
        <v>222</v>
      </c>
      <c r="D30" s="194" t="s">
        <v>223</v>
      </c>
      <c r="E30" s="194" t="s">
        <v>223</v>
      </c>
      <c r="F30" s="194" t="s">
        <v>22</v>
      </c>
      <c r="G30" s="194"/>
      <c r="H30" s="194"/>
      <c r="I30" s="195"/>
    </row>
    <row r="31" spans="1:9" ht="52.8">
      <c r="A31" s="194" t="str">
        <f t="shared" si="1"/>
        <v>[Mobi_Manager-17]</v>
      </c>
      <c r="B31" s="194" t="s">
        <v>224</v>
      </c>
      <c r="C31" s="194" t="s">
        <v>225</v>
      </c>
      <c r="D31" s="194" t="s">
        <v>226</v>
      </c>
      <c r="E31" s="194" t="s">
        <v>226</v>
      </c>
      <c r="F31" s="194" t="s">
        <v>22</v>
      </c>
      <c r="G31" s="194"/>
      <c r="H31" s="194"/>
      <c r="I31" s="195"/>
    </row>
    <row r="32" spans="1:9" ht="66">
      <c r="A32" s="194" t="str">
        <f t="shared" si="1"/>
        <v>[Mobi_Manager-18]</v>
      </c>
      <c r="B32" s="194" t="s">
        <v>227</v>
      </c>
      <c r="C32" s="194" t="s">
        <v>228</v>
      </c>
      <c r="D32" s="194" t="s">
        <v>229</v>
      </c>
      <c r="E32" s="194" t="s">
        <v>229</v>
      </c>
      <c r="F32" s="194" t="s">
        <v>22</v>
      </c>
      <c r="G32" s="194"/>
      <c r="H32" s="194"/>
      <c r="I32" s="195"/>
    </row>
    <row r="33" spans="1:9" ht="66">
      <c r="A33" s="194" t="str">
        <f t="shared" si="1"/>
        <v>[Mobi_Manager-19]</v>
      </c>
      <c r="B33" s="194" t="s">
        <v>230</v>
      </c>
      <c r="C33" s="194" t="s">
        <v>231</v>
      </c>
      <c r="D33" s="194" t="s">
        <v>232</v>
      </c>
      <c r="E33" s="194" t="s">
        <v>232</v>
      </c>
      <c r="F33" s="194" t="s">
        <v>22</v>
      </c>
      <c r="G33" s="194"/>
      <c r="H33" s="194"/>
      <c r="I33" s="195"/>
    </row>
    <row r="34" spans="1:9" ht="66">
      <c r="A34" s="194" t="str">
        <f t="shared" si="1"/>
        <v>[Mobi_Manager-20]</v>
      </c>
      <c r="B34" s="194" t="s">
        <v>233</v>
      </c>
      <c r="C34" s="194" t="s">
        <v>234</v>
      </c>
      <c r="D34" s="194" t="s">
        <v>235</v>
      </c>
      <c r="E34" s="194" t="s">
        <v>235</v>
      </c>
      <c r="F34" s="194" t="s">
        <v>22</v>
      </c>
      <c r="G34" s="194"/>
      <c r="H34" s="194"/>
      <c r="I34" s="195"/>
    </row>
    <row r="35" spans="1:9">
      <c r="A35" s="196" t="s">
        <v>99</v>
      </c>
      <c r="B35" s="191"/>
      <c r="C35" s="192"/>
      <c r="D35" s="192"/>
      <c r="E35" s="192"/>
      <c r="F35" s="105"/>
      <c r="G35" s="192"/>
      <c r="H35" s="192"/>
      <c r="I35" s="193"/>
    </row>
    <row r="36" spans="1:9" ht="39.6">
      <c r="A36" s="194" t="str">
        <f>IF(OR(B36&lt;&gt;"",D36&lt;&gt;""),"["&amp;TEXT($B$2,"##")&amp;"-"&amp;TEXT(ROW()-15,"##")&amp;"]","")</f>
        <v>[Mobi_Manager-21]</v>
      </c>
      <c r="B36" s="194" t="s">
        <v>236</v>
      </c>
      <c r="C36" s="194" t="s">
        <v>237</v>
      </c>
      <c r="D36" s="194" t="s">
        <v>238</v>
      </c>
      <c r="E36" s="194" t="s">
        <v>238</v>
      </c>
      <c r="F36" s="194" t="s">
        <v>22</v>
      </c>
      <c r="G36" s="194"/>
      <c r="H36" s="194"/>
      <c r="I36" s="195"/>
    </row>
    <row r="37" spans="1:9">
      <c r="A37" s="196" t="s">
        <v>100</v>
      </c>
      <c r="B37" s="191"/>
      <c r="C37" s="192"/>
      <c r="D37" s="192"/>
      <c r="E37" s="192"/>
      <c r="F37" s="105"/>
      <c r="G37" s="192"/>
      <c r="H37" s="192"/>
      <c r="I37" s="193"/>
    </row>
    <row r="38" spans="1:9" ht="105.6">
      <c r="A38" s="194" t="str">
        <f>IF(OR(B38&lt;&gt;"",D38&lt;&gt;""),"["&amp;TEXT($B$2,"##")&amp;"-"&amp;TEXT(ROW()-16,"##")&amp;"]","")</f>
        <v>[Mobi_Manager-22]</v>
      </c>
      <c r="B38" s="194" t="s">
        <v>239</v>
      </c>
      <c r="C38" s="194" t="s">
        <v>240</v>
      </c>
      <c r="D38" s="194" t="s">
        <v>241</v>
      </c>
      <c r="E38" s="194" t="s">
        <v>241</v>
      </c>
      <c r="F38" s="194" t="s">
        <v>22</v>
      </c>
      <c r="G38" s="194"/>
      <c r="H38" s="194"/>
      <c r="I38" s="195"/>
    </row>
    <row r="39" spans="1:9" ht="118.8">
      <c r="A39" s="194" t="str">
        <f t="shared" ref="A39:A40" si="2">IF(OR(B39&lt;&gt;"",D39&lt;&gt;""),"["&amp;TEXT($B$2,"##")&amp;"-"&amp;TEXT(ROW()-16,"##")&amp;"]","")</f>
        <v>[Mobi_Manager-23]</v>
      </c>
      <c r="B39" s="194" t="s">
        <v>242</v>
      </c>
      <c r="C39" s="194" t="s">
        <v>243</v>
      </c>
      <c r="D39" s="194" t="s">
        <v>244</v>
      </c>
      <c r="E39" s="194" t="s">
        <v>244</v>
      </c>
      <c r="F39" s="194" t="s">
        <v>22</v>
      </c>
      <c r="G39" s="194"/>
      <c r="H39" s="194"/>
      <c r="I39" s="195"/>
    </row>
    <row r="40" spans="1:9" ht="105.6">
      <c r="A40" s="194" t="str">
        <f t="shared" si="2"/>
        <v>[Mobi_Manager-24]</v>
      </c>
      <c r="B40" s="194" t="s">
        <v>245</v>
      </c>
      <c r="C40" s="194" t="s">
        <v>246</v>
      </c>
      <c r="D40" s="194" t="s">
        <v>192</v>
      </c>
      <c r="E40" s="194" t="s">
        <v>192</v>
      </c>
      <c r="F40" s="194" t="s">
        <v>22</v>
      </c>
      <c r="G40" s="194"/>
      <c r="H40" s="194"/>
      <c r="I40" s="195"/>
    </row>
    <row r="41" spans="1:9">
      <c r="A41" s="196" t="s">
        <v>75</v>
      </c>
      <c r="B41" s="191"/>
      <c r="C41" s="192"/>
      <c r="D41" s="192"/>
      <c r="E41" s="192"/>
      <c r="F41" s="105"/>
      <c r="G41" s="192"/>
      <c r="H41" s="192"/>
      <c r="I41" s="193"/>
    </row>
    <row r="42" spans="1:9" ht="145.19999999999999">
      <c r="A42" s="194" t="str">
        <f>IF(OR(B42&lt;&gt;"",D42&lt;&gt;""),"["&amp;TEXT($B$2,"##")&amp;"-"&amp;TEXT(ROW()-17,"##")&amp;"]","")</f>
        <v>[Mobi_Manager-25]</v>
      </c>
      <c r="B42" s="194" t="s">
        <v>247</v>
      </c>
      <c r="C42" s="194" t="s">
        <v>248</v>
      </c>
      <c r="D42" s="194" t="s">
        <v>192</v>
      </c>
      <c r="E42" s="194" t="s">
        <v>192</v>
      </c>
      <c r="F42" s="194" t="s">
        <v>22</v>
      </c>
      <c r="G42" s="194"/>
      <c r="H42" s="194"/>
      <c r="I42" s="195"/>
    </row>
    <row r="43" spans="1:9">
      <c r="A43" s="196" t="s">
        <v>102</v>
      </c>
      <c r="B43" s="191"/>
      <c r="C43" s="192"/>
      <c r="D43" s="192"/>
      <c r="E43" s="192"/>
      <c r="F43" s="105"/>
      <c r="G43" s="192"/>
      <c r="H43" s="192"/>
      <c r="I43" s="193"/>
    </row>
    <row r="44" spans="1:9" ht="79.2">
      <c r="A44" s="194" t="str">
        <f>IF(OR(B44&lt;&gt;"",D44&lt;&gt;""),"["&amp;TEXT($B$2,"##")&amp;"-"&amp;TEXT(ROW()-18,"##")&amp;"]","")</f>
        <v>[Mobi_Manager-26]</v>
      </c>
      <c r="B44" s="194" t="s">
        <v>249</v>
      </c>
      <c r="C44" s="194" t="s">
        <v>281</v>
      </c>
      <c r="D44" s="194" t="s">
        <v>241</v>
      </c>
      <c r="E44" s="194" t="s">
        <v>241</v>
      </c>
      <c r="F44" s="194" t="s">
        <v>22</v>
      </c>
      <c r="G44" s="194"/>
      <c r="H44" s="194"/>
      <c r="I44" s="195"/>
    </row>
    <row r="45" spans="1:9" ht="79.2">
      <c r="A45" s="194" t="str">
        <f t="shared" ref="A45:A47" si="3">IF(OR(B45&lt;&gt;"",D45&lt;&gt;""),"["&amp;TEXT($B$2,"##")&amp;"-"&amp;TEXT(ROW()-18,"##")&amp;"]","")</f>
        <v>[Mobi_Manager-27]</v>
      </c>
      <c r="B45" s="194" t="s">
        <v>250</v>
      </c>
      <c r="C45" s="194" t="s">
        <v>251</v>
      </c>
      <c r="D45" s="194" t="s">
        <v>252</v>
      </c>
      <c r="E45" s="194" t="s">
        <v>252</v>
      </c>
      <c r="F45" s="194" t="s">
        <v>22</v>
      </c>
      <c r="G45" s="194"/>
      <c r="H45" s="194"/>
      <c r="I45" s="195"/>
    </row>
    <row r="46" spans="1:9" ht="79.2">
      <c r="A46" s="194" t="str">
        <f t="shared" si="3"/>
        <v>[Mobi_Manager-28]</v>
      </c>
      <c r="B46" s="194" t="s">
        <v>253</v>
      </c>
      <c r="C46" s="194" t="s">
        <v>254</v>
      </c>
      <c r="D46" s="194" t="s">
        <v>255</v>
      </c>
      <c r="E46" s="194" t="s">
        <v>255</v>
      </c>
      <c r="F46" s="194" t="s">
        <v>22</v>
      </c>
      <c r="G46" s="194"/>
      <c r="H46" s="194"/>
      <c r="I46" s="195"/>
    </row>
    <row r="47" spans="1:9" ht="79.2">
      <c r="A47" s="194" t="str">
        <f t="shared" si="3"/>
        <v>[Mobi_Manager-29]</v>
      </c>
      <c r="B47" s="194" t="s">
        <v>256</v>
      </c>
      <c r="C47" s="194" t="s">
        <v>257</v>
      </c>
      <c r="D47" s="194" t="s">
        <v>258</v>
      </c>
      <c r="E47" s="194" t="s">
        <v>258</v>
      </c>
      <c r="F47" s="194" t="s">
        <v>22</v>
      </c>
      <c r="G47" s="194"/>
      <c r="H47" s="194"/>
      <c r="I47" s="195"/>
    </row>
    <row r="48" spans="1:9">
      <c r="A48" s="196" t="s">
        <v>103</v>
      </c>
      <c r="B48" s="191"/>
      <c r="C48" s="192"/>
      <c r="D48" s="192"/>
      <c r="E48" s="192"/>
      <c r="F48" s="105"/>
      <c r="G48" s="192"/>
      <c r="H48" s="192"/>
      <c r="I48" s="193"/>
    </row>
    <row r="49" spans="1:9" ht="39.6">
      <c r="A49" s="194" t="str">
        <f>IF(OR(B49&lt;&gt;"",D49&lt;&gt;""),"["&amp;TEXT($B$2,"##")&amp;"-"&amp;TEXT(ROW()-19,"##")&amp;"]","")</f>
        <v>[Mobi_Manager-30]</v>
      </c>
      <c r="B49" s="194" t="s">
        <v>260</v>
      </c>
      <c r="C49" s="194" t="s">
        <v>261</v>
      </c>
      <c r="D49" s="194" t="s">
        <v>262</v>
      </c>
      <c r="E49" s="194" t="s">
        <v>262</v>
      </c>
      <c r="F49" s="194" t="s">
        <v>22</v>
      </c>
      <c r="G49" s="194"/>
      <c r="H49" s="194"/>
      <c r="I49" s="195"/>
    </row>
    <row r="50" spans="1:9">
      <c r="A50" s="196" t="s">
        <v>104</v>
      </c>
      <c r="B50" s="191"/>
      <c r="C50" s="192"/>
      <c r="D50" s="192"/>
      <c r="E50" s="192"/>
      <c r="F50" s="105"/>
      <c r="G50" s="192"/>
      <c r="H50" s="192"/>
      <c r="I50" s="193"/>
    </row>
    <row r="51" spans="1:9" ht="39.6">
      <c r="A51" s="194" t="str">
        <f>IF(OR(B51&lt;&gt;"",D51&lt;&gt;""),"["&amp;TEXT($B$2,"##")&amp;"-"&amp;TEXT(ROW()-20,"##")&amp;"]","")</f>
        <v>[Mobi_Manager-31]</v>
      </c>
      <c r="B51" s="194" t="s">
        <v>266</v>
      </c>
      <c r="C51" s="194" t="s">
        <v>263</v>
      </c>
      <c r="D51" s="194" t="s">
        <v>264</v>
      </c>
      <c r="E51" s="194" t="s">
        <v>264</v>
      </c>
      <c r="F51" s="194" t="s">
        <v>22</v>
      </c>
      <c r="G51" s="194"/>
      <c r="H51" s="194"/>
      <c r="I51" s="195"/>
    </row>
    <row r="52" spans="1:9">
      <c r="A52" s="196" t="s">
        <v>105</v>
      </c>
      <c r="B52" s="191"/>
      <c r="C52" s="192"/>
      <c r="D52" s="192"/>
      <c r="E52" s="192"/>
      <c r="F52" s="105"/>
      <c r="G52" s="192"/>
      <c r="H52" s="192"/>
      <c r="I52" s="193"/>
    </row>
    <row r="53" spans="1:9" ht="92.4">
      <c r="A53" s="194" t="str">
        <f>IF(OR(B53&lt;&gt;"",D53&lt;&gt;""),"["&amp;TEXT($B$2,"##")&amp;"-"&amp;TEXT(ROW()-21,"##")&amp;"]","")</f>
        <v>[Mobi_Manager-32]</v>
      </c>
      <c r="B53" s="194" t="s">
        <v>265</v>
      </c>
      <c r="C53" s="194" t="s">
        <v>267</v>
      </c>
      <c r="D53" s="194" t="s">
        <v>268</v>
      </c>
      <c r="E53" s="194" t="s">
        <v>268</v>
      </c>
      <c r="F53" s="194" t="s">
        <v>22</v>
      </c>
      <c r="G53" s="194"/>
      <c r="H53" s="194"/>
      <c r="I53" s="195"/>
    </row>
    <row r="54" spans="1:9" ht="118.8">
      <c r="A54" s="194" t="str">
        <f t="shared" ref="A54:A56" si="4">IF(OR(B54&lt;&gt;"",D54&lt;&gt;""),"["&amp;TEXT($B$2,"##")&amp;"-"&amp;TEXT(ROW()-21,"##")&amp;"]","")</f>
        <v>[Mobi_Manager-33]</v>
      </c>
      <c r="B54" s="194" t="s">
        <v>269</v>
      </c>
      <c r="C54" s="194" t="s">
        <v>270</v>
      </c>
      <c r="D54" s="194" t="s">
        <v>271</v>
      </c>
      <c r="E54" s="194" t="s">
        <v>271</v>
      </c>
      <c r="F54" s="194" t="s">
        <v>22</v>
      </c>
      <c r="G54" s="194"/>
      <c r="H54" s="194"/>
      <c r="I54" s="195"/>
    </row>
    <row r="55" spans="1:9" ht="79.2">
      <c r="A55" s="194" t="str">
        <f t="shared" si="4"/>
        <v>[Mobi_Manager-34]</v>
      </c>
      <c r="B55" s="194" t="s">
        <v>272</v>
      </c>
      <c r="C55" s="194" t="s">
        <v>273</v>
      </c>
      <c r="D55" s="194" t="s">
        <v>276</v>
      </c>
      <c r="E55" s="194" t="s">
        <v>276</v>
      </c>
      <c r="F55" s="194" t="s">
        <v>22</v>
      </c>
      <c r="G55" s="194"/>
      <c r="H55" s="194"/>
      <c r="I55" s="195"/>
    </row>
    <row r="56" spans="1:9" ht="105.6">
      <c r="A56" s="194" t="str">
        <f t="shared" si="4"/>
        <v>[Mobi_Manager-35]</v>
      </c>
      <c r="B56" s="194" t="s">
        <v>274</v>
      </c>
      <c r="C56" s="194" t="s">
        <v>275</v>
      </c>
      <c r="D56" s="194" t="s">
        <v>277</v>
      </c>
      <c r="E56" s="194" t="s">
        <v>277</v>
      </c>
      <c r="F56" s="194" t="s">
        <v>22</v>
      </c>
      <c r="G56" s="194"/>
      <c r="H56" s="194"/>
      <c r="I56" s="195"/>
    </row>
    <row r="57" spans="1:9">
      <c r="A57" s="196" t="s">
        <v>259</v>
      </c>
      <c r="B57" s="191"/>
      <c r="C57" s="192"/>
      <c r="D57" s="192"/>
      <c r="E57" s="192"/>
      <c r="F57" s="105"/>
      <c r="G57" s="192"/>
      <c r="H57" s="192"/>
      <c r="I57" s="193"/>
    </row>
    <row r="58" spans="1:9" ht="171.6">
      <c r="A58" s="194" t="str">
        <f>IF(OR(B58&lt;&gt;"",D58&lt;&gt;""),"["&amp;TEXT($B$2,"##")&amp;"-"&amp;TEXT(ROW()-22,"##")&amp;"]","")</f>
        <v>[Mobi_Manager-36]</v>
      </c>
      <c r="B58" s="194" t="s">
        <v>278</v>
      </c>
      <c r="C58" s="194" t="s">
        <v>279</v>
      </c>
      <c r="D58" s="194" t="s">
        <v>192</v>
      </c>
      <c r="E58" s="194" t="s">
        <v>192</v>
      </c>
      <c r="F58" s="194" t="s">
        <v>22</v>
      </c>
      <c r="G58" s="194"/>
      <c r="H58" s="194"/>
      <c r="I58" s="195"/>
    </row>
    <row r="59" spans="1:9">
      <c r="A59" s="196" t="s">
        <v>107</v>
      </c>
      <c r="B59" s="191"/>
      <c r="C59" s="192"/>
      <c r="D59" s="192"/>
      <c r="E59" s="192"/>
      <c r="F59" s="192"/>
      <c r="G59" s="192"/>
      <c r="H59" s="192"/>
      <c r="I59" s="193"/>
    </row>
    <row r="60" spans="1:9" ht="79.2">
      <c r="A60" s="194" t="str">
        <f>IF(OR(B60&lt;&gt;"",D60&lt;&gt;""),"["&amp;TEXT($B$2,"##")&amp;"-"&amp;TEXT(ROW()-23,"##")&amp;"]","")</f>
        <v>[Mobi_Manager-37]</v>
      </c>
      <c r="B60" s="194" t="s">
        <v>280</v>
      </c>
      <c r="C60" s="194" t="s">
        <v>257</v>
      </c>
      <c r="D60" s="194" t="s">
        <v>282</v>
      </c>
      <c r="E60" s="194" t="s">
        <v>282</v>
      </c>
      <c r="F60" s="194" t="s">
        <v>22</v>
      </c>
      <c r="G60" s="194"/>
      <c r="H60" s="194"/>
      <c r="I60" s="195"/>
    </row>
    <row r="61" spans="1:9">
      <c r="A61" s="196" t="s">
        <v>66</v>
      </c>
      <c r="B61" s="191"/>
      <c r="C61" s="192"/>
      <c r="D61" s="192"/>
      <c r="E61" s="192"/>
      <c r="F61" s="105"/>
      <c r="G61" s="192"/>
      <c r="H61" s="192"/>
      <c r="I61" s="193"/>
    </row>
    <row r="62" spans="1:9" ht="52.8">
      <c r="A62" s="194" t="str">
        <f>IF(OR(B62&lt;&gt;"",D62&lt;&gt;""),"["&amp;TEXT($B$2,"##")&amp;"-"&amp;TEXT(ROW()-24,"##")&amp;"]","")</f>
        <v>[Mobi_Manager-38]</v>
      </c>
      <c r="B62" s="194" t="s">
        <v>150</v>
      </c>
      <c r="C62" s="194" t="s">
        <v>151</v>
      </c>
      <c r="D62" s="194" t="s">
        <v>152</v>
      </c>
      <c r="E62" s="194" t="s">
        <v>153</v>
      </c>
      <c r="F62" s="194" t="s">
        <v>22</v>
      </c>
      <c r="G62" s="194"/>
      <c r="H62" s="194"/>
      <c r="I62" s="195"/>
    </row>
    <row r="63" spans="1:9" ht="66">
      <c r="A63" s="194" t="str">
        <f>IF(OR(B63&lt;&gt;"",D63&lt;&gt;""),"["&amp;TEXT($B$2,"##")&amp;"-"&amp;TEXT(ROW()-24,"##")&amp;"]","")</f>
        <v>[Mobi_Manager-39]</v>
      </c>
      <c r="B63" s="194" t="s">
        <v>154</v>
      </c>
      <c r="C63" s="194" t="s">
        <v>155</v>
      </c>
      <c r="D63" s="194" t="s">
        <v>156</v>
      </c>
      <c r="E63" s="194" t="s">
        <v>157</v>
      </c>
      <c r="F63" s="194" t="s">
        <v>22</v>
      </c>
      <c r="G63" s="194"/>
      <c r="H63" s="194"/>
      <c r="I63" s="195"/>
    </row>
    <row r="64" spans="1:9">
      <c r="A64" s="196" t="s">
        <v>67</v>
      </c>
      <c r="B64" s="191"/>
      <c r="C64" s="192"/>
      <c r="D64" s="192"/>
      <c r="E64" s="192"/>
      <c r="F64" s="105"/>
      <c r="G64" s="192"/>
      <c r="H64" s="192"/>
      <c r="I64" s="193"/>
    </row>
    <row r="65" spans="1:9" ht="66">
      <c r="A65" s="194" t="str">
        <f>IF(OR(B65&lt;&gt;"",D65&lt;&gt;""),"["&amp;TEXT($B$2,"##")&amp;"-"&amp;TEXT(ROW()-25,"##")&amp;"]","")</f>
        <v>[Mobi_Manager-40]</v>
      </c>
      <c r="B65" s="194" t="s">
        <v>301</v>
      </c>
      <c r="C65" s="194" t="s">
        <v>302</v>
      </c>
      <c r="D65" s="194" t="s">
        <v>303</v>
      </c>
      <c r="E65" s="194" t="s">
        <v>303</v>
      </c>
      <c r="F65" s="194" t="s">
        <v>22</v>
      </c>
      <c r="G65" s="194"/>
      <c r="H65" s="194"/>
      <c r="I65" s="195"/>
    </row>
    <row r="66" spans="1:9">
      <c r="A66" s="196" t="s">
        <v>69</v>
      </c>
      <c r="B66" s="191"/>
      <c r="C66" s="192"/>
      <c r="D66" s="192"/>
      <c r="E66" s="192"/>
      <c r="F66" s="105"/>
      <c r="G66" s="192"/>
      <c r="H66" s="192"/>
      <c r="I66" s="193"/>
    </row>
    <row r="67" spans="1:9" ht="26.4">
      <c r="A67" s="194" t="str">
        <f>IF(OR(B67&lt;&gt;"",D67&lt;&gt;""),"["&amp;TEXT($B$2,"##")&amp;"-"&amp;TEXT(ROW()-26,"##")&amp;"]","")</f>
        <v>[Mobi_Manager-41]</v>
      </c>
      <c r="B67" s="194" t="s">
        <v>297</v>
      </c>
      <c r="C67" s="194" t="s">
        <v>146</v>
      </c>
      <c r="D67" s="194" t="s">
        <v>147</v>
      </c>
      <c r="E67" s="194" t="s">
        <v>147</v>
      </c>
      <c r="F67" s="194" t="s">
        <v>22</v>
      </c>
      <c r="G67" s="194"/>
      <c r="H67" s="194"/>
      <c r="I67" s="195"/>
    </row>
    <row r="68" spans="1:9">
      <c r="A68" s="196" t="s">
        <v>70</v>
      </c>
      <c r="B68" s="191"/>
      <c r="C68" s="192"/>
      <c r="D68" s="192"/>
      <c r="E68" s="192"/>
      <c r="F68" s="105"/>
      <c r="G68" s="192"/>
      <c r="H68" s="192"/>
      <c r="I68" s="193"/>
    </row>
    <row r="69" spans="1:9" ht="105.6">
      <c r="A69" s="194" t="str">
        <f>IF(OR(B69&lt;&gt;"",D69&lt;&gt;""),"["&amp;TEXT($B$2,"##")&amp;"-"&amp;TEXT(ROW()-27,"##")&amp;"]","")</f>
        <v>[Mobi_Manager-42]</v>
      </c>
      <c r="B69" s="194" t="s">
        <v>129</v>
      </c>
      <c r="C69" s="194" t="s">
        <v>284</v>
      </c>
      <c r="D69" s="194" t="s">
        <v>144</v>
      </c>
      <c r="E69" s="194" t="s">
        <v>144</v>
      </c>
      <c r="F69" s="194" t="s">
        <v>22</v>
      </c>
      <c r="G69" s="194"/>
      <c r="H69" s="194"/>
      <c r="I69" s="195"/>
    </row>
    <row r="70" spans="1:9" ht="105.6">
      <c r="A70" s="194" t="str">
        <f t="shared" ref="A70:A78" si="5">IF(OR(B70&lt;&gt;"",D70&lt;&gt;""),"["&amp;TEXT($B$2,"##")&amp;"-"&amp;TEXT(ROW()-27,"##")&amp;"]","")</f>
        <v>[Mobi_Manager-43]</v>
      </c>
      <c r="B70" s="194" t="s">
        <v>130</v>
      </c>
      <c r="C70" s="194" t="s">
        <v>285</v>
      </c>
      <c r="D70" s="194" t="s">
        <v>115</v>
      </c>
      <c r="E70" s="194" t="s">
        <v>115</v>
      </c>
      <c r="F70" s="194" t="s">
        <v>22</v>
      </c>
      <c r="G70" s="194"/>
      <c r="H70" s="194"/>
      <c r="I70" s="195"/>
    </row>
    <row r="71" spans="1:9" ht="118.8">
      <c r="A71" s="194" t="str">
        <f t="shared" si="5"/>
        <v>[Mobi_Manager-44]</v>
      </c>
      <c r="B71" s="194" t="s">
        <v>131</v>
      </c>
      <c r="C71" s="194" t="s">
        <v>286</v>
      </c>
      <c r="D71" s="194" t="s">
        <v>116</v>
      </c>
      <c r="E71" s="194" t="s">
        <v>116</v>
      </c>
      <c r="F71" s="194" t="s">
        <v>22</v>
      </c>
      <c r="G71" s="194"/>
      <c r="H71" s="194"/>
      <c r="I71" s="195"/>
    </row>
    <row r="72" spans="1:9" ht="118.8">
      <c r="A72" s="194" t="str">
        <f t="shared" si="5"/>
        <v>[Mobi_Manager-45]</v>
      </c>
      <c r="B72" s="194" t="s">
        <v>132</v>
      </c>
      <c r="C72" s="194" t="s">
        <v>286</v>
      </c>
      <c r="D72" s="194" t="s">
        <v>287</v>
      </c>
      <c r="E72" s="194" t="s">
        <v>117</v>
      </c>
      <c r="F72" s="194" t="s">
        <v>22</v>
      </c>
      <c r="G72" s="194"/>
      <c r="H72" s="194"/>
      <c r="I72" s="195"/>
    </row>
    <row r="73" spans="1:9" ht="105.6">
      <c r="A73" s="194" t="str">
        <f t="shared" si="5"/>
        <v>[Mobi_Manager-46]</v>
      </c>
      <c r="B73" s="194" t="s">
        <v>133</v>
      </c>
      <c r="C73" s="194" t="s">
        <v>288</v>
      </c>
      <c r="D73" s="194" t="s">
        <v>118</v>
      </c>
      <c r="E73" s="194" t="s">
        <v>118</v>
      </c>
      <c r="F73" s="194" t="s">
        <v>22</v>
      </c>
      <c r="G73" s="194"/>
      <c r="H73" s="194"/>
      <c r="I73" s="195"/>
    </row>
    <row r="74" spans="1:9" ht="105.6">
      <c r="A74" s="194" t="str">
        <f t="shared" si="5"/>
        <v>[Mobi_Manager-47]</v>
      </c>
      <c r="B74" s="194" t="s">
        <v>134</v>
      </c>
      <c r="C74" s="194" t="s">
        <v>289</v>
      </c>
      <c r="D74" s="194" t="s">
        <v>119</v>
      </c>
      <c r="E74" s="194" t="s">
        <v>119</v>
      </c>
      <c r="F74" s="194" t="s">
        <v>22</v>
      </c>
      <c r="G74" s="194"/>
      <c r="H74" s="194"/>
      <c r="I74" s="195"/>
    </row>
    <row r="75" spans="1:9" ht="118.8">
      <c r="A75" s="194" t="str">
        <f t="shared" si="5"/>
        <v>[Mobi_Manager-48]</v>
      </c>
      <c r="B75" s="194" t="s">
        <v>135</v>
      </c>
      <c r="C75" s="194" t="s">
        <v>290</v>
      </c>
      <c r="D75" s="194" t="s">
        <v>174</v>
      </c>
      <c r="E75" s="194" t="s">
        <v>174</v>
      </c>
      <c r="F75" s="194" t="s">
        <v>22</v>
      </c>
      <c r="G75" s="194"/>
      <c r="H75" s="194"/>
      <c r="I75" s="195"/>
    </row>
    <row r="76" spans="1:9" ht="118.8">
      <c r="A76" s="194" t="str">
        <f t="shared" si="5"/>
        <v>[Mobi_Manager-49]</v>
      </c>
      <c r="B76" s="194" t="s">
        <v>136</v>
      </c>
      <c r="C76" s="194" t="s">
        <v>291</v>
      </c>
      <c r="D76" s="194" t="s">
        <v>292</v>
      </c>
      <c r="E76" s="194" t="s">
        <v>292</v>
      </c>
      <c r="F76" s="194" t="s">
        <v>22</v>
      </c>
      <c r="G76" s="194"/>
      <c r="H76" s="194"/>
      <c r="I76" s="195"/>
    </row>
    <row r="77" spans="1:9" ht="118.8">
      <c r="A77" s="194" t="str">
        <f t="shared" si="5"/>
        <v>[Mobi_Manager-50]</v>
      </c>
      <c r="B77" s="194" t="s">
        <v>137</v>
      </c>
      <c r="C77" s="194" t="s">
        <v>293</v>
      </c>
      <c r="D77" s="194" t="s">
        <v>294</v>
      </c>
      <c r="E77" s="194" t="s">
        <v>294</v>
      </c>
      <c r="F77" s="194" t="s">
        <v>22</v>
      </c>
      <c r="G77" s="194"/>
      <c r="H77" s="194"/>
      <c r="I77" s="195"/>
    </row>
    <row r="78" spans="1:9" ht="105.6">
      <c r="A78" s="194" t="str">
        <f t="shared" si="5"/>
        <v>[Mobi_Manager-51]</v>
      </c>
      <c r="B78" s="194" t="s">
        <v>139</v>
      </c>
      <c r="C78" s="194" t="s">
        <v>295</v>
      </c>
      <c r="D78" s="194" t="s">
        <v>296</v>
      </c>
      <c r="E78" s="194" t="s">
        <v>296</v>
      </c>
      <c r="F78" s="194" t="s">
        <v>22</v>
      </c>
      <c r="G78" s="194"/>
      <c r="H78" s="194"/>
      <c r="I78" s="195"/>
    </row>
    <row r="79" spans="1:9">
      <c r="A79" s="196" t="s">
        <v>92</v>
      </c>
      <c r="B79" s="191"/>
      <c r="C79" s="192"/>
      <c r="D79" s="192"/>
      <c r="E79" s="192"/>
      <c r="F79" s="105"/>
      <c r="G79" s="192"/>
      <c r="H79" s="192"/>
      <c r="I79" s="193"/>
    </row>
    <row r="80" spans="1:9" ht="39.6">
      <c r="A80" s="194" t="str">
        <f>IF(OR(B80&lt;&gt;"",D80&lt;&gt;""),"["&amp;TEXT($B$2,"##")&amp;"-"&amp;TEXT(ROW()-28,"##")&amp;"]","")</f>
        <v>[Mobi_Manager-52]</v>
      </c>
      <c r="B80" s="194" t="s">
        <v>526</v>
      </c>
      <c r="C80" s="194" t="s">
        <v>527</v>
      </c>
      <c r="D80" s="194" t="s">
        <v>528</v>
      </c>
      <c r="E80" s="194" t="s">
        <v>528</v>
      </c>
      <c r="F80" s="198" t="s">
        <v>22</v>
      </c>
      <c r="G80" s="194"/>
      <c r="H80" s="194"/>
      <c r="I80" s="195"/>
    </row>
    <row r="81" spans="1:9" ht="66">
      <c r="A81" s="194" t="str">
        <f t="shared" ref="A81:A85" si="6">IF(OR(B81&lt;&gt;"",D81&lt;&gt;""),"["&amp;TEXT($B$2,"##")&amp;"-"&amp;TEXT(ROW()-28,"##")&amp;"]","")</f>
        <v>[Mobi_Manager-53]</v>
      </c>
      <c r="B81" s="194" t="s">
        <v>529</v>
      </c>
      <c r="C81" s="194" t="s">
        <v>530</v>
      </c>
      <c r="D81" s="194" t="s">
        <v>531</v>
      </c>
      <c r="E81" s="194" t="s">
        <v>531</v>
      </c>
      <c r="F81" s="198" t="s">
        <v>22</v>
      </c>
      <c r="G81" s="194"/>
      <c r="H81" s="194"/>
      <c r="I81" s="195"/>
    </row>
    <row r="82" spans="1:9" ht="66">
      <c r="A82" s="194" t="str">
        <f t="shared" si="6"/>
        <v>[Mobi_Manager-54]</v>
      </c>
      <c r="B82" s="194" t="s">
        <v>532</v>
      </c>
      <c r="C82" s="194" t="s">
        <v>533</v>
      </c>
      <c r="D82" s="194" t="s">
        <v>534</v>
      </c>
      <c r="E82" s="194" t="s">
        <v>534</v>
      </c>
      <c r="F82" s="198" t="s">
        <v>22</v>
      </c>
      <c r="G82" s="194"/>
      <c r="H82" s="194"/>
      <c r="I82" s="195"/>
    </row>
    <row r="83" spans="1:9" ht="92.4">
      <c r="A83" s="194" t="str">
        <f t="shared" si="6"/>
        <v>[Mobi_Manager-55]</v>
      </c>
      <c r="B83" s="194" t="s">
        <v>535</v>
      </c>
      <c r="C83" s="194" t="s">
        <v>536</v>
      </c>
      <c r="D83" s="194" t="s">
        <v>537</v>
      </c>
      <c r="E83" s="194" t="s">
        <v>538</v>
      </c>
      <c r="F83" s="198" t="s">
        <v>22</v>
      </c>
      <c r="G83" s="194"/>
      <c r="H83" s="194"/>
      <c r="I83" s="195"/>
    </row>
    <row r="84" spans="1:9" ht="92.4">
      <c r="A84" s="194" t="str">
        <f t="shared" si="6"/>
        <v>[Mobi_Manager-56]</v>
      </c>
      <c r="B84" s="194" t="s">
        <v>539</v>
      </c>
      <c r="C84" s="194" t="s">
        <v>540</v>
      </c>
      <c r="D84" s="194" t="s">
        <v>541</v>
      </c>
      <c r="E84" s="194" t="s">
        <v>542</v>
      </c>
      <c r="F84" s="198" t="s">
        <v>22</v>
      </c>
      <c r="G84" s="194"/>
      <c r="H84" s="194"/>
      <c r="I84" s="195"/>
    </row>
    <row r="85" spans="1:9" ht="92.4">
      <c r="A85" s="194" t="str">
        <f t="shared" si="6"/>
        <v>[Mobi_Manager-57]</v>
      </c>
      <c r="B85" s="199" t="s">
        <v>543</v>
      </c>
      <c r="C85" s="199" t="s">
        <v>544</v>
      </c>
      <c r="D85" s="199" t="s">
        <v>545</v>
      </c>
      <c r="E85" s="199" t="s">
        <v>546</v>
      </c>
      <c r="F85" s="198" t="s">
        <v>22</v>
      </c>
      <c r="G85" s="194"/>
      <c r="H85" s="194"/>
      <c r="I85" s="195"/>
    </row>
    <row r="86" spans="1:9">
      <c r="A86" s="196" t="s">
        <v>93</v>
      </c>
      <c r="B86" s="191"/>
      <c r="C86" s="192"/>
      <c r="D86" s="192"/>
      <c r="E86" s="192"/>
      <c r="F86" s="105"/>
      <c r="G86" s="192"/>
      <c r="H86" s="192"/>
      <c r="I86" s="193"/>
    </row>
    <row r="87" spans="1:9" ht="39.6">
      <c r="A87" s="194" t="str">
        <f>IF(OR(B87&lt;&gt;"",D87&lt;&gt;""),"["&amp;TEXT($B$2,"##")&amp;"-"&amp;TEXT(ROW()-29,"##")&amp;"]","")</f>
        <v>[Mobi_Manager-58]</v>
      </c>
      <c r="B87" s="194" t="s">
        <v>547</v>
      </c>
      <c r="C87" s="194" t="s">
        <v>548</v>
      </c>
      <c r="D87" s="194" t="s">
        <v>549</v>
      </c>
      <c r="E87" s="194" t="s">
        <v>549</v>
      </c>
      <c r="F87" s="198" t="s">
        <v>22</v>
      </c>
      <c r="G87" s="194"/>
      <c r="H87" s="194"/>
      <c r="I87" s="195"/>
    </row>
    <row r="88" spans="1:9">
      <c r="A88" s="196" t="s">
        <v>87</v>
      </c>
      <c r="B88" s="191"/>
      <c r="C88" s="192"/>
      <c r="D88" s="192"/>
      <c r="E88" s="192"/>
      <c r="F88" s="105"/>
      <c r="G88" s="192"/>
      <c r="H88" s="192"/>
      <c r="I88" s="193"/>
    </row>
    <row r="89" spans="1:9" ht="66">
      <c r="A89" s="194" t="str">
        <f>IF(OR(B89&lt;&gt;"",D89&lt;&gt;""),"["&amp;TEXT($B$2,"##")&amp;"-"&amp;TEXT(ROW()-30,"##")&amp;"]","")</f>
        <v>[Mobi_Manager-59]</v>
      </c>
      <c r="B89" s="194" t="s">
        <v>434</v>
      </c>
      <c r="C89" s="194" t="s">
        <v>435</v>
      </c>
      <c r="D89" s="194" t="s">
        <v>436</v>
      </c>
      <c r="E89" s="194" t="s">
        <v>436</v>
      </c>
      <c r="F89" s="198" t="s">
        <v>22</v>
      </c>
      <c r="G89" s="194"/>
      <c r="H89" s="194"/>
      <c r="I89" s="195"/>
    </row>
    <row r="90" spans="1:9" ht="66">
      <c r="A90" s="194" t="str">
        <f t="shared" ref="A90:A95" si="7">IF(OR(B90&lt;&gt;"",D90&lt;&gt;""),"["&amp;TEXT($B$2,"##")&amp;"-"&amp;TEXT(ROW()-30,"##")&amp;"]","")</f>
        <v>[Mobi_Manager-60]</v>
      </c>
      <c r="B90" s="194" t="s">
        <v>437</v>
      </c>
      <c r="C90" s="194" t="s">
        <v>438</v>
      </c>
      <c r="D90" s="194" t="s">
        <v>439</v>
      </c>
      <c r="E90" s="194" t="s">
        <v>439</v>
      </c>
      <c r="F90" s="198" t="s">
        <v>22</v>
      </c>
      <c r="G90" s="194"/>
      <c r="H90" s="194"/>
      <c r="I90" s="195"/>
    </row>
    <row r="91" spans="1:9" ht="66">
      <c r="A91" s="194" t="str">
        <f t="shared" si="7"/>
        <v>[Mobi_Manager-61]</v>
      </c>
      <c r="B91" s="194" t="s">
        <v>440</v>
      </c>
      <c r="C91" s="194" t="s">
        <v>441</v>
      </c>
      <c r="D91" s="194" t="s">
        <v>442</v>
      </c>
      <c r="E91" s="194" t="s">
        <v>442</v>
      </c>
      <c r="F91" s="198" t="s">
        <v>22</v>
      </c>
      <c r="G91" s="194"/>
      <c r="H91" s="194"/>
      <c r="I91" s="195"/>
    </row>
    <row r="92" spans="1:9" ht="79.2">
      <c r="A92" s="194" t="str">
        <f t="shared" si="7"/>
        <v>[Mobi_Manager-62]</v>
      </c>
      <c r="B92" s="194" t="s">
        <v>443</v>
      </c>
      <c r="C92" s="194" t="s">
        <v>444</v>
      </c>
      <c r="D92" s="194" t="s">
        <v>445</v>
      </c>
      <c r="E92" s="194" t="s">
        <v>445</v>
      </c>
      <c r="F92" s="198" t="s">
        <v>22</v>
      </c>
      <c r="G92" s="194"/>
      <c r="H92" s="194"/>
      <c r="I92" s="195"/>
    </row>
    <row r="93" spans="1:9" ht="79.2">
      <c r="A93" s="194" t="str">
        <f t="shared" si="7"/>
        <v>[Mobi_Manager-63]</v>
      </c>
      <c r="B93" s="194" t="s">
        <v>446</v>
      </c>
      <c r="C93" s="194" t="s">
        <v>447</v>
      </c>
      <c r="D93" s="194" t="s">
        <v>448</v>
      </c>
      <c r="E93" s="194" t="s">
        <v>448</v>
      </c>
      <c r="F93" s="198" t="s">
        <v>22</v>
      </c>
      <c r="G93" s="194"/>
      <c r="H93" s="194"/>
      <c r="I93" s="195"/>
    </row>
    <row r="94" spans="1:9" ht="79.2">
      <c r="A94" s="194" t="str">
        <f t="shared" si="7"/>
        <v>[Mobi_Manager-64]</v>
      </c>
      <c r="B94" s="194" t="s">
        <v>449</v>
      </c>
      <c r="C94" s="194" t="s">
        <v>450</v>
      </c>
      <c r="D94" s="194" t="s">
        <v>451</v>
      </c>
      <c r="E94" s="194" t="s">
        <v>451</v>
      </c>
      <c r="F94" s="198" t="s">
        <v>22</v>
      </c>
      <c r="G94" s="194"/>
      <c r="H94" s="194"/>
      <c r="I94" s="195"/>
    </row>
    <row r="95" spans="1:9" ht="79.2">
      <c r="A95" s="194" t="str">
        <f t="shared" si="7"/>
        <v>[Mobi_Manager-65]</v>
      </c>
      <c r="B95" s="194" t="s">
        <v>452</v>
      </c>
      <c r="C95" s="194" t="s">
        <v>453</v>
      </c>
      <c r="D95" s="194" t="s">
        <v>454</v>
      </c>
      <c r="E95" s="194" t="s">
        <v>454</v>
      </c>
      <c r="F95" s="198" t="s">
        <v>22</v>
      </c>
      <c r="G95" s="194"/>
      <c r="H95" s="194"/>
      <c r="I95" s="195"/>
    </row>
    <row r="96" spans="1:9">
      <c r="A96" s="196" t="s">
        <v>88</v>
      </c>
      <c r="B96" s="191"/>
      <c r="C96" s="192"/>
      <c r="D96" s="192"/>
      <c r="E96" s="192"/>
      <c r="F96" s="105"/>
      <c r="G96" s="192"/>
      <c r="H96" s="192"/>
      <c r="I96" s="193"/>
    </row>
    <row r="97" spans="1:9" ht="39.6">
      <c r="A97" s="194" t="str">
        <f>IF(OR(B97&lt;&gt;"",D97&lt;&gt;""),"["&amp;TEXT($B$2,"##")&amp;"-"&amp;TEXT(ROW()-31,"##")&amp;"]","")</f>
        <v>[Mobi_Manager-66]</v>
      </c>
      <c r="B97" s="194" t="s">
        <v>455</v>
      </c>
      <c r="C97" s="194" t="s">
        <v>456</v>
      </c>
      <c r="D97" s="194" t="s">
        <v>457</v>
      </c>
      <c r="E97" s="194" t="s">
        <v>457</v>
      </c>
      <c r="F97" s="198" t="s">
        <v>22</v>
      </c>
      <c r="G97" s="194"/>
      <c r="H97" s="194"/>
      <c r="I97" s="195"/>
    </row>
    <row r="98" spans="1:9">
      <c r="A98" s="196" t="s">
        <v>379</v>
      </c>
      <c r="B98" s="191"/>
      <c r="C98" s="192"/>
      <c r="D98" s="192"/>
      <c r="E98" s="192"/>
      <c r="F98" s="105"/>
      <c r="G98" s="192"/>
      <c r="H98" s="192"/>
      <c r="I98" s="193"/>
    </row>
    <row r="99" spans="1:9" ht="66">
      <c r="A99" s="194" t="str">
        <f>IF(OR(B99&lt;&gt;"",D99&lt;&gt;""),"["&amp;TEXT($B$2,"##")&amp;"-"&amp;TEXT(ROW()-32,"##")&amp;"]","")</f>
        <v>[Mobi_Manager-67]</v>
      </c>
      <c r="B99" s="194" t="s">
        <v>380</v>
      </c>
      <c r="C99" s="194" t="s">
        <v>381</v>
      </c>
      <c r="D99" s="194" t="s">
        <v>382</v>
      </c>
      <c r="E99" s="194" t="s">
        <v>382</v>
      </c>
      <c r="F99" s="198" t="s">
        <v>22</v>
      </c>
      <c r="G99" s="194"/>
      <c r="H99" s="194"/>
      <c r="I99" s="195"/>
    </row>
    <row r="100" spans="1:9" ht="66">
      <c r="A100" s="194" t="str">
        <f t="shared" ref="A100:A105" si="8">IF(OR(B100&lt;&gt;"",D100&lt;&gt;""),"["&amp;TEXT($B$2,"##")&amp;"-"&amp;TEXT(ROW()-32,"##")&amp;"]","")</f>
        <v>[Mobi_Manager-68]</v>
      </c>
      <c r="B100" s="194" t="s">
        <v>383</v>
      </c>
      <c r="C100" s="194" t="s">
        <v>384</v>
      </c>
      <c r="D100" s="194" t="s">
        <v>385</v>
      </c>
      <c r="E100" s="194" t="s">
        <v>385</v>
      </c>
      <c r="F100" s="198" t="s">
        <v>22</v>
      </c>
      <c r="G100" s="194"/>
      <c r="H100" s="194"/>
      <c r="I100" s="195"/>
    </row>
    <row r="101" spans="1:9" ht="66">
      <c r="A101" s="194" t="str">
        <f t="shared" si="8"/>
        <v>[Mobi_Manager-69]</v>
      </c>
      <c r="B101" s="194" t="s">
        <v>386</v>
      </c>
      <c r="C101" s="194" t="s">
        <v>387</v>
      </c>
      <c r="D101" s="194" t="s">
        <v>388</v>
      </c>
      <c r="E101" s="194" t="s">
        <v>388</v>
      </c>
      <c r="F101" s="198" t="s">
        <v>22</v>
      </c>
      <c r="G101" s="194"/>
      <c r="H101" s="194"/>
      <c r="I101" s="195"/>
    </row>
    <row r="102" spans="1:9" ht="79.2">
      <c r="A102" s="194" t="str">
        <f t="shared" si="8"/>
        <v>[Mobi_Manager-70]</v>
      </c>
      <c r="B102" s="194" t="s">
        <v>389</v>
      </c>
      <c r="C102" s="194" t="s">
        <v>390</v>
      </c>
      <c r="D102" s="194" t="s">
        <v>391</v>
      </c>
      <c r="E102" s="194" t="s">
        <v>391</v>
      </c>
      <c r="F102" s="198" t="s">
        <v>22</v>
      </c>
      <c r="G102" s="194"/>
      <c r="H102" s="194"/>
      <c r="I102" s="195"/>
    </row>
    <row r="103" spans="1:9" ht="79.2">
      <c r="A103" s="194" t="str">
        <f t="shared" si="8"/>
        <v>[Mobi_Manager-71]</v>
      </c>
      <c r="B103" s="194" t="s">
        <v>392</v>
      </c>
      <c r="C103" s="194" t="s">
        <v>393</v>
      </c>
      <c r="D103" s="194" t="s">
        <v>394</v>
      </c>
      <c r="E103" s="194" t="s">
        <v>394</v>
      </c>
      <c r="F103" s="198" t="s">
        <v>22</v>
      </c>
      <c r="G103" s="194"/>
      <c r="H103" s="194"/>
      <c r="I103" s="195"/>
    </row>
    <row r="104" spans="1:9" ht="79.2">
      <c r="A104" s="194" t="str">
        <f t="shared" si="8"/>
        <v>[Mobi_Manager-72]</v>
      </c>
      <c r="B104" s="194" t="s">
        <v>395</v>
      </c>
      <c r="C104" s="194" t="s">
        <v>396</v>
      </c>
      <c r="D104" s="194" t="s">
        <v>397</v>
      </c>
      <c r="E104" s="194" t="s">
        <v>397</v>
      </c>
      <c r="F104" s="198" t="s">
        <v>22</v>
      </c>
      <c r="G104" s="194"/>
      <c r="H104" s="194"/>
      <c r="I104" s="195"/>
    </row>
    <row r="105" spans="1:9" ht="79.2">
      <c r="A105" s="194" t="str">
        <f t="shared" si="8"/>
        <v>[Mobi_Manager-73]</v>
      </c>
      <c r="B105" s="194" t="s">
        <v>398</v>
      </c>
      <c r="C105" s="194" t="s">
        <v>399</v>
      </c>
      <c r="D105" s="194" t="s">
        <v>400</v>
      </c>
      <c r="E105" s="194" t="s">
        <v>400</v>
      </c>
      <c r="F105" s="198" t="s">
        <v>22</v>
      </c>
      <c r="G105" s="194"/>
      <c r="H105" s="194"/>
      <c r="I105" s="195"/>
    </row>
    <row r="106" spans="1:9">
      <c r="A106" s="196" t="s">
        <v>83</v>
      </c>
      <c r="B106" s="191"/>
      <c r="C106" s="192"/>
      <c r="D106" s="192"/>
      <c r="E106" s="192"/>
      <c r="F106" s="105"/>
      <c r="G106" s="192"/>
      <c r="H106" s="192"/>
      <c r="I106" s="193"/>
    </row>
    <row r="107" spans="1:9" ht="39.6">
      <c r="A107" s="194" t="str">
        <f>IF(OR(B107&lt;&gt;"",D107&lt;&gt;""),"["&amp;TEXT($B$2,"##")&amp;"-"&amp;TEXT(ROW()-33,"##")&amp;"]","")</f>
        <v>[Mobi_Manager-74]</v>
      </c>
      <c r="B107" s="194" t="s">
        <v>401</v>
      </c>
      <c r="C107" s="194" t="s">
        <v>402</v>
      </c>
      <c r="D107" s="194" t="s">
        <v>403</v>
      </c>
      <c r="E107" s="194" t="s">
        <v>403</v>
      </c>
      <c r="F107" s="198" t="s">
        <v>22</v>
      </c>
      <c r="G107" s="194"/>
      <c r="H107" s="194"/>
      <c r="I107" s="195"/>
    </row>
  </sheetData>
  <mergeCells count="3">
    <mergeCell ref="B2:E2"/>
    <mergeCell ref="B3:E3"/>
    <mergeCell ref="B4:E4"/>
  </mergeCells>
  <dataValidations count="1">
    <dataValidation type="list" allowBlank="1" showErrorMessage="1" sqref="G2:G3 G7 F8 F49 G37:G47 G52:G60 G80:G85 G87 F69:F78 F67 F65 F62:F63 F51 F42 F38:F40 F53:F56 F10:F12 F14 F16:F25 F27 F29:F34 F36 F44:F47 F58 F60">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heetViews>
  <sheetFormatPr defaultColWidth="9" defaultRowHeight="13.2"/>
  <cols>
    <col min="1" max="1" width="9" style="7"/>
    <col min="2" max="2" width="13.33203125" style="7" customWidth="1"/>
    <col min="3" max="3" width="19.109375" style="7" customWidth="1"/>
    <col min="4" max="4" width="14.109375" style="7" customWidth="1"/>
    <col min="5" max="6" width="11.6640625" style="7" customWidth="1"/>
    <col min="7" max="7" width="9" style="7"/>
    <col min="8" max="8" width="35.33203125" style="7" customWidth="1"/>
    <col min="9" max="9" width="33.109375" style="7" customWidth="1"/>
    <col min="10" max="16384" width="9" style="7"/>
  </cols>
  <sheetData>
    <row r="1" spans="1:9" ht="25.5" customHeight="1">
      <c r="B1" s="224" t="s">
        <v>38</v>
      </c>
      <c r="C1" s="224"/>
      <c r="D1" s="224"/>
      <c r="E1" s="224"/>
      <c r="F1" s="224"/>
      <c r="G1" s="224"/>
      <c r="H1" s="224"/>
    </row>
    <row r="2" spans="1:9" ht="14.25" customHeight="1">
      <c r="A2" s="72"/>
      <c r="B2" s="72"/>
      <c r="C2" s="73"/>
      <c r="D2" s="73"/>
      <c r="E2" s="73"/>
      <c r="F2" s="73"/>
      <c r="G2" s="73"/>
      <c r="H2" s="74"/>
    </row>
    <row r="3" spans="1:9" ht="12" customHeight="1">
      <c r="B3" s="117" t="s">
        <v>1</v>
      </c>
      <c r="C3" s="215" t="s">
        <v>108</v>
      </c>
      <c r="D3" s="215"/>
      <c r="E3" s="222" t="s">
        <v>2</v>
      </c>
      <c r="F3" s="222"/>
      <c r="G3" s="75"/>
      <c r="H3" s="76"/>
    </row>
    <row r="4" spans="1:9" ht="12" customHeight="1">
      <c r="B4" s="117" t="s">
        <v>3</v>
      </c>
      <c r="C4" s="215" t="s">
        <v>109</v>
      </c>
      <c r="D4" s="215"/>
      <c r="E4" s="222" t="s">
        <v>4</v>
      </c>
      <c r="F4" s="222"/>
      <c r="G4" s="75"/>
      <c r="H4" s="76"/>
    </row>
    <row r="5" spans="1:9" ht="12" customHeight="1">
      <c r="B5" s="77" t="s">
        <v>5</v>
      </c>
      <c r="C5" s="215" t="str">
        <f>C4&amp;"_"&amp;"Test Report"&amp;"_"&amp;"v1.0"</f>
        <v>SU21SE45_Test Report_v1.0</v>
      </c>
      <c r="D5" s="215"/>
      <c r="E5" s="222" t="s">
        <v>6</v>
      </c>
      <c r="F5" s="222"/>
      <c r="G5" s="75"/>
      <c r="H5" s="78" t="s">
        <v>579</v>
      </c>
    </row>
    <row r="6" spans="1:9" ht="21.75" customHeight="1">
      <c r="A6" s="72"/>
      <c r="B6" s="77" t="s">
        <v>39</v>
      </c>
      <c r="C6" s="223" t="s">
        <v>578</v>
      </c>
      <c r="D6" s="223"/>
      <c r="E6" s="223"/>
      <c r="F6" s="223"/>
      <c r="G6" s="223"/>
      <c r="H6" s="223"/>
    </row>
    <row r="7" spans="1:9" ht="14.25" customHeight="1">
      <c r="A7" s="72"/>
      <c r="B7" s="79"/>
      <c r="C7" s="80"/>
      <c r="D7" s="73"/>
      <c r="E7" s="73"/>
      <c r="F7" s="73"/>
      <c r="G7" s="73"/>
      <c r="H7" s="74"/>
    </row>
    <row r="8" spans="1:9">
      <c r="B8" s="79"/>
      <c r="C8" s="80"/>
      <c r="D8" s="73"/>
      <c r="E8" s="73"/>
      <c r="F8" s="73"/>
      <c r="G8" s="73"/>
      <c r="H8" s="74"/>
    </row>
    <row r="9" spans="1:9">
      <c r="A9" s="81"/>
      <c r="B9" s="81"/>
      <c r="C9" s="81"/>
      <c r="D9" s="81"/>
      <c r="E9" s="81"/>
      <c r="F9" s="81"/>
      <c r="G9" s="81"/>
      <c r="H9" s="81"/>
    </row>
    <row r="10" spans="1:9">
      <c r="A10" s="82"/>
      <c r="B10" s="83" t="s">
        <v>16</v>
      </c>
      <c r="C10" s="84" t="s">
        <v>40</v>
      </c>
      <c r="D10" s="85" t="s">
        <v>22</v>
      </c>
      <c r="E10" s="84" t="s">
        <v>24</v>
      </c>
      <c r="F10" s="84" t="s">
        <v>27</v>
      </c>
      <c r="G10" s="86" t="s">
        <v>28</v>
      </c>
      <c r="H10" s="160" t="s">
        <v>41</v>
      </c>
    </row>
    <row r="11" spans="1:9">
      <c r="A11" s="87"/>
      <c r="B11" s="88">
        <v>1</v>
      </c>
      <c r="C11" s="89" t="str">
        <f>Web_Admin!B2</f>
        <v>Web_Admin</v>
      </c>
      <c r="D11" s="90">
        <f>Web_Admin!A6</f>
        <v>141</v>
      </c>
      <c r="E11" s="90">
        <f>Web_Admin!B6</f>
        <v>0</v>
      </c>
      <c r="F11" s="90">
        <f>Web_Admin!C6</f>
        <v>0</v>
      </c>
      <c r="G11" s="91">
        <f>Web_Admin!D6</f>
        <v>0</v>
      </c>
      <c r="H11" s="92">
        <f>Web_Admin!E6</f>
        <v>141</v>
      </c>
    </row>
    <row r="12" spans="1:9">
      <c r="A12" s="87"/>
      <c r="B12" s="88">
        <v>2</v>
      </c>
      <c r="C12" s="89" t="str">
        <f>Mobi_Manager!B2</f>
        <v>Mobi_Manager</v>
      </c>
      <c r="D12" s="90">
        <f>Mobi_Manager!A6</f>
        <v>75</v>
      </c>
      <c r="E12" s="90">
        <f>Mobi_Manager!B6</f>
        <v>0</v>
      </c>
      <c r="F12" s="90">
        <f>Mobi_Manager!C6</f>
        <v>0</v>
      </c>
      <c r="G12" s="90">
        <f>Mobi_Manager!D6</f>
        <v>0</v>
      </c>
      <c r="H12" s="91">
        <f>Mobi_Manager!E6</f>
        <v>75</v>
      </c>
      <c r="I12" s="159"/>
    </row>
    <row r="13" spans="1:9">
      <c r="A13" s="87"/>
      <c r="B13" s="142">
        <v>3</v>
      </c>
      <c r="C13" s="89" t="str">
        <f>Mobi_Admin!B2</f>
        <v>Mobi_Admin</v>
      </c>
      <c r="D13" s="90">
        <f>Mobi_Admin!A6</f>
        <v>141</v>
      </c>
      <c r="E13" s="90">
        <f>Mobi_Admin!B6</f>
        <v>0</v>
      </c>
      <c r="F13" s="90">
        <f>Mobi_Admin!C6</f>
        <v>0</v>
      </c>
      <c r="G13" s="90">
        <f>Mobi_Admin!D6</f>
        <v>0</v>
      </c>
      <c r="H13" s="91">
        <f>Mobi_Admin!E6</f>
        <v>141</v>
      </c>
      <c r="I13" s="159"/>
    </row>
    <row r="14" spans="1:9">
      <c r="A14" s="87"/>
      <c r="B14" s="143">
        <v>4</v>
      </c>
      <c r="C14" s="89" t="str">
        <f>Web_Manager!B2</f>
        <v>Web_Manager</v>
      </c>
      <c r="D14" s="90">
        <f>Web_Manager!A6</f>
        <v>78</v>
      </c>
      <c r="E14" s="90">
        <f>Web_Manager!B6</f>
        <v>0</v>
      </c>
      <c r="F14" s="90">
        <f>Web_Manager!C6</f>
        <v>0</v>
      </c>
      <c r="G14" s="90">
        <f>Web_Manager!D6</f>
        <v>0</v>
      </c>
      <c r="H14" s="91">
        <f>Web_Manager!E6</f>
        <v>78</v>
      </c>
      <c r="I14" s="159"/>
    </row>
    <row r="15" spans="1:9">
      <c r="A15" s="158"/>
      <c r="B15" s="93"/>
      <c r="C15" s="94" t="s">
        <v>42</v>
      </c>
      <c r="D15" s="95">
        <f>SUM(D9:D14)</f>
        <v>435</v>
      </c>
      <c r="E15" s="95">
        <f>SUM(E9:E14)</f>
        <v>0</v>
      </c>
      <c r="F15" s="95">
        <f>SUM(F9:F14)</f>
        <v>0</v>
      </c>
      <c r="G15" s="95">
        <f>SUM(G9:G14)</f>
        <v>0</v>
      </c>
      <c r="H15" s="161">
        <f>SUM(H9:H14)</f>
        <v>435</v>
      </c>
      <c r="I15" s="159"/>
    </row>
    <row r="16" spans="1:9">
      <c r="A16" s="81"/>
      <c r="B16" s="96"/>
      <c r="C16" s="81"/>
      <c r="D16" s="97"/>
      <c r="E16" s="98"/>
      <c r="F16" s="98"/>
      <c r="G16" s="98"/>
      <c r="H16" s="98"/>
    </row>
    <row r="17" spans="1:8">
      <c r="A17" s="81"/>
      <c r="B17" s="81"/>
      <c r="C17" s="99" t="s">
        <v>43</v>
      </c>
      <c r="D17" s="81"/>
      <c r="E17" s="100">
        <f>(D15+E15)*100/(H15-G15)</f>
        <v>100</v>
      </c>
      <c r="F17" s="81" t="s">
        <v>44</v>
      </c>
      <c r="G17" s="81"/>
      <c r="H17" s="61"/>
    </row>
    <row r="18" spans="1:8">
      <c r="B18" s="81"/>
      <c r="C18" s="99" t="s">
        <v>45</v>
      </c>
      <c r="D18" s="81"/>
      <c r="E18" s="100">
        <f>D15*100/(H15-G15)</f>
        <v>100</v>
      </c>
      <c r="F18" s="81" t="s">
        <v>44</v>
      </c>
      <c r="G18" s="81"/>
      <c r="H18" s="61"/>
    </row>
    <row r="19" spans="1:8">
      <c r="C19" s="81"/>
      <c r="D19" s="81"/>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Web_Admin</vt:lpstr>
      <vt:lpstr>Web_Manager</vt:lpstr>
      <vt:lpstr>Mobi_Admin</vt:lpstr>
      <vt:lpstr>Mobi_Manager</vt:lpstr>
      <vt:lpstr>Test Report</vt:lpstr>
    </vt:vector>
  </TitlesOfParts>
  <Manager/>
  <Company>FSOFT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cp:keywords/>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cp:revision/>
  <dcterms:created xsi:type="dcterms:W3CDTF">2020-03-17T17:34:29Z</dcterms:created>
  <dcterms:modified xsi:type="dcterms:W3CDTF">2021-08-15T12:30:51Z</dcterms:modified>
  <cp:category>BM</cp:category>
  <cp:contentStatus/>
</cp:coreProperties>
</file>