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CAPSTONE\Capstone-doc\Capstone-document\0. Create\SE_ThanhPC_HoaDNT_SU21SE45\Test_Case\"/>
    </mc:Choice>
  </mc:AlternateContent>
  <bookViews>
    <workbookView xWindow="0" yWindow="0" windowWidth="23040" windowHeight="10452"/>
  </bookViews>
  <sheets>
    <sheet name="Cover" sheetId="1" r:id="rId1"/>
    <sheet name="Test case List" sheetId="2" r:id="rId2"/>
    <sheet name="Web_Admin" sheetId="3" r:id="rId3"/>
    <sheet name="Web_Manager" sheetId="4" r:id="rId4"/>
    <sheet name="Mobile_Admin" sheetId="5" r:id="rId5"/>
    <sheet name="Mobile_Manager" sheetId="6" r:id="rId6"/>
    <sheet name="Test Report" sheetId="7" r:id="rId7"/>
  </sheets>
  <definedNames>
    <definedName name="ACTION" localSheetId="4">#REF!</definedName>
    <definedName name="ACTION" localSheetId="5">#REF!</definedName>
    <definedName name="ACTION" localSheetId="3">#REF!</definedName>
    <definedName name="ACTION">#REF!</definedName>
  </definedNames>
  <calcPr calcId="162913"/>
  <extLst>
    <ext uri="GoogleSheetsCustomDataVersion1">
      <go:sheetsCustomData xmlns:go="http://customooxmlschemas.google.com/" r:id="rId11" roundtripDataSignature="AMtx7mjjvKzUmGEKXwk2fevEW720FGj1iQ=="/>
    </ext>
  </extLst>
</workbook>
</file>

<file path=xl/calcChain.xml><?xml version="1.0" encoding="utf-8"?>
<calcChain xmlns="http://schemas.openxmlformats.org/spreadsheetml/2006/main">
  <c r="I134" i="7" l="1"/>
  <c r="F136" i="7" s="1"/>
  <c r="H134" i="7"/>
  <c r="G134" i="7"/>
  <c r="F134" i="7"/>
  <c r="E134" i="7"/>
  <c r="F137" i="7" s="1"/>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F15" i="7"/>
  <c r="C14" i="7"/>
  <c r="C13" i="7"/>
  <c r="C12" i="7"/>
  <c r="C11" i="7"/>
  <c r="C5" i="7"/>
  <c r="A94" i="6"/>
  <c r="A92" i="6"/>
  <c r="A91" i="6"/>
  <c r="A90" i="6"/>
  <c r="A89" i="6"/>
  <c r="A88" i="6"/>
  <c r="A87" i="6"/>
  <c r="A86" i="6"/>
  <c r="A84" i="6"/>
  <c r="A82" i="6"/>
  <c r="A81" i="6"/>
  <c r="A80" i="6"/>
  <c r="A79" i="6"/>
  <c r="A78" i="6"/>
  <c r="A77" i="6"/>
  <c r="A76" i="6"/>
  <c r="A74" i="6"/>
  <c r="A72" i="6"/>
  <c r="A71" i="6"/>
  <c r="A70" i="6"/>
  <c r="A69" i="6"/>
  <c r="A68" i="6"/>
  <c r="A67" i="6"/>
  <c r="A65" i="6"/>
  <c r="A63" i="6"/>
  <c r="A62" i="6"/>
  <c r="A60" i="6"/>
  <c r="A58" i="6"/>
  <c r="A56" i="6"/>
  <c r="A55" i="6"/>
  <c r="A54" i="6"/>
  <c r="A53" i="6"/>
  <c r="A51" i="6"/>
  <c r="A49" i="6"/>
  <c r="A47" i="6"/>
  <c r="A46" i="6"/>
  <c r="A45" i="6"/>
  <c r="A44" i="6"/>
  <c r="A42" i="6"/>
  <c r="A40" i="6"/>
  <c r="A39" i="6"/>
  <c r="A38" i="6"/>
  <c r="A36" i="6"/>
  <c r="A34" i="6"/>
  <c r="A33" i="6"/>
  <c r="A32" i="6"/>
  <c r="A31" i="6"/>
  <c r="A30" i="6"/>
  <c r="A29" i="6"/>
  <c r="A27" i="6"/>
  <c r="A25" i="6"/>
  <c r="A24" i="6"/>
  <c r="A23" i="6"/>
  <c r="A22" i="6"/>
  <c r="A21" i="6"/>
  <c r="A20" i="6"/>
  <c r="A19" i="6"/>
  <c r="A18" i="6"/>
  <c r="A17" i="6"/>
  <c r="A16" i="6"/>
  <c r="A14" i="6"/>
  <c r="A12" i="6"/>
  <c r="E6" i="6" s="1"/>
  <c r="H14" i="7" s="1"/>
  <c r="A11" i="6"/>
  <c r="A10" i="6"/>
  <c r="D6" i="6"/>
  <c r="G14" i="7" s="1"/>
  <c r="B6" i="6"/>
  <c r="E14" i="7" s="1"/>
  <c r="A6" i="6"/>
  <c r="D14" i="7" s="1"/>
  <c r="A182" i="5"/>
  <c r="A181" i="5"/>
  <c r="A180" i="5"/>
  <c r="A178" i="5"/>
  <c r="A176" i="5"/>
  <c r="A175" i="5"/>
  <c r="A174" i="5"/>
  <c r="A172" i="5"/>
  <c r="A170" i="5"/>
  <c r="A169" i="5"/>
  <c r="A168" i="5"/>
  <c r="A167" i="5"/>
  <c r="A166" i="5"/>
  <c r="A165" i="5"/>
  <c r="A163" i="5"/>
  <c r="A162" i="5"/>
  <c r="A161" i="5"/>
  <c r="A160" i="5"/>
  <c r="A159" i="5"/>
  <c r="A158" i="5"/>
  <c r="A157" i="5"/>
  <c r="A156" i="5"/>
  <c r="A155" i="5"/>
  <c r="A154" i="5"/>
  <c r="A153" i="5"/>
  <c r="A152" i="5"/>
  <c r="A151" i="5"/>
  <c r="A149" i="5"/>
  <c r="A147" i="5"/>
  <c r="A146" i="5"/>
  <c r="A145" i="5"/>
  <c r="A144" i="5"/>
  <c r="A143" i="5"/>
  <c r="A142" i="5"/>
  <c r="A141" i="5"/>
  <c r="A140" i="5"/>
  <c r="A139" i="5"/>
  <c r="A138" i="5"/>
  <c r="A137" i="5"/>
  <c r="A136" i="5"/>
  <c r="A135" i="5"/>
  <c r="A133" i="5"/>
  <c r="A131" i="5"/>
  <c r="A130" i="5"/>
  <c r="A129" i="5"/>
  <c r="A128" i="5"/>
  <c r="A127" i="5"/>
  <c r="A126" i="5"/>
  <c r="A125" i="5"/>
  <c r="A123" i="5"/>
  <c r="A122" i="5"/>
  <c r="A121" i="5"/>
  <c r="A120" i="5"/>
  <c r="A119" i="5"/>
  <c r="A118" i="5"/>
  <c r="A117" i="5"/>
  <c r="A115" i="5"/>
  <c r="A113" i="5"/>
  <c r="A112" i="5"/>
  <c r="A111" i="5"/>
  <c r="A110" i="5"/>
  <c r="A109" i="5"/>
  <c r="A108" i="5"/>
  <c r="A107" i="5"/>
  <c r="A105" i="5"/>
  <c r="A103" i="5"/>
  <c r="A102" i="5"/>
  <c r="A101" i="5"/>
  <c r="A100" i="5"/>
  <c r="A99" i="5"/>
  <c r="A98" i="5"/>
  <c r="A97" i="5"/>
  <c r="A95" i="5"/>
  <c r="A94" i="5"/>
  <c r="A93" i="5"/>
  <c r="A92" i="5"/>
  <c r="A91" i="5"/>
  <c r="A90" i="5"/>
  <c r="A88" i="5"/>
  <c r="A86" i="5"/>
  <c r="A85" i="5"/>
  <c r="A84" i="5"/>
  <c r="A83" i="5"/>
  <c r="A82" i="5"/>
  <c r="A80" i="5"/>
  <c r="A78" i="5"/>
  <c r="A77" i="5"/>
  <c r="A76" i="5"/>
  <c r="A75" i="5"/>
  <c r="A74" i="5"/>
  <c r="A73" i="5"/>
  <c r="A72" i="5"/>
  <c r="A70" i="5"/>
  <c r="A69" i="5"/>
  <c r="A68" i="5"/>
  <c r="A67" i="5"/>
  <c r="A66" i="5"/>
  <c r="A65" i="5"/>
  <c r="A64" i="5"/>
  <c r="A63" i="5"/>
  <c r="A62" i="5"/>
  <c r="A61" i="5"/>
  <c r="A60" i="5"/>
  <c r="A58" i="5"/>
  <c r="A56" i="5"/>
  <c r="A55" i="5"/>
  <c r="A54" i="5"/>
  <c r="A53" i="5"/>
  <c r="A52" i="5"/>
  <c r="A51" i="5"/>
  <c r="A50" i="5"/>
  <c r="A49" i="5"/>
  <c r="A48" i="5"/>
  <c r="A47" i="5"/>
  <c r="A45" i="5"/>
  <c r="A43" i="5"/>
  <c r="A42" i="5"/>
  <c r="A41" i="5"/>
  <c r="A40" i="5"/>
  <c r="A39" i="5"/>
  <c r="A38" i="5"/>
  <c r="A37" i="5"/>
  <c r="A36" i="5"/>
  <c r="A34" i="5"/>
  <c r="A33" i="5"/>
  <c r="A31" i="5"/>
  <c r="A29" i="5"/>
  <c r="A27" i="5"/>
  <c r="A25" i="5"/>
  <c r="A24" i="5"/>
  <c r="A23" i="5"/>
  <c r="A22" i="5"/>
  <c r="A21" i="5"/>
  <c r="A20" i="5"/>
  <c r="A19" i="5"/>
  <c r="A18" i="5"/>
  <c r="E6" i="5" s="1"/>
  <c r="A17" i="5"/>
  <c r="A16" i="5"/>
  <c r="A14" i="5"/>
  <c r="A12" i="5"/>
  <c r="A11" i="5"/>
  <c r="A10" i="5"/>
  <c r="D6" i="5"/>
  <c r="G13" i="7" s="1"/>
  <c r="B6" i="5"/>
  <c r="E13" i="7" s="1"/>
  <c r="A6" i="5"/>
  <c r="D13" i="7" s="1"/>
  <c r="A97" i="4"/>
  <c r="A95" i="4"/>
  <c r="A94" i="4"/>
  <c r="A93" i="4"/>
  <c r="A92" i="4"/>
  <c r="A91" i="4"/>
  <c r="A90" i="4"/>
  <c r="A89" i="4"/>
  <c r="A87" i="4"/>
  <c r="A85" i="4"/>
  <c r="A84" i="4"/>
  <c r="A83" i="4"/>
  <c r="A82" i="4"/>
  <c r="A81" i="4"/>
  <c r="A80" i="4"/>
  <c r="A79" i="4"/>
  <c r="A77" i="4"/>
  <c r="A75" i="4"/>
  <c r="A74" i="4"/>
  <c r="A73" i="4"/>
  <c r="A72" i="4"/>
  <c r="A71" i="4"/>
  <c r="A70" i="4"/>
  <c r="A68" i="4"/>
  <c r="A67" i="4"/>
  <c r="A65" i="4"/>
  <c r="A63" i="4"/>
  <c r="A62" i="4"/>
  <c r="A60" i="4"/>
  <c r="A58" i="4"/>
  <c r="A56" i="4"/>
  <c r="A55" i="4"/>
  <c r="A54" i="4"/>
  <c r="A53" i="4"/>
  <c r="A51" i="4"/>
  <c r="A49" i="4"/>
  <c r="A47" i="4"/>
  <c r="A46" i="4"/>
  <c r="A45" i="4"/>
  <c r="A44" i="4"/>
  <c r="A42" i="4"/>
  <c r="A40" i="4"/>
  <c r="A39" i="4"/>
  <c r="A38" i="4"/>
  <c r="A36" i="4"/>
  <c r="A34" i="4"/>
  <c r="A33" i="4"/>
  <c r="A32" i="4"/>
  <c r="A31" i="4"/>
  <c r="A30" i="4"/>
  <c r="A29" i="4"/>
  <c r="A27" i="4"/>
  <c r="A25" i="4"/>
  <c r="A24" i="4"/>
  <c r="A23" i="4"/>
  <c r="A22" i="4"/>
  <c r="A21" i="4"/>
  <c r="A20" i="4"/>
  <c r="A19" i="4"/>
  <c r="A18" i="4"/>
  <c r="A17" i="4"/>
  <c r="A16" i="4"/>
  <c r="A14" i="4"/>
  <c r="A12" i="4"/>
  <c r="E6" i="4" s="1"/>
  <c r="H12" i="7" s="1"/>
  <c r="A11" i="4"/>
  <c r="A10" i="4"/>
  <c r="D6" i="4"/>
  <c r="G12" i="7" s="1"/>
  <c r="B6" i="4"/>
  <c r="E12" i="7" s="1"/>
  <c r="A6" i="4"/>
  <c r="D12" i="7" s="1"/>
  <c r="A182" i="3"/>
  <c r="A181" i="3"/>
  <c r="A180" i="3"/>
  <c r="A178" i="3"/>
  <c r="A176" i="3"/>
  <c r="A175" i="3"/>
  <c r="A174" i="3"/>
  <c r="A172" i="3"/>
  <c r="A170" i="3"/>
  <c r="A169" i="3"/>
  <c r="A168" i="3"/>
  <c r="A167" i="3"/>
  <c r="A166" i="3"/>
  <c r="A165" i="3"/>
  <c r="A163" i="3"/>
  <c r="A162" i="3"/>
  <c r="A161" i="3"/>
  <c r="A160" i="3"/>
  <c r="A159" i="3"/>
  <c r="A158" i="3"/>
  <c r="A157" i="3"/>
  <c r="A156" i="3"/>
  <c r="A155" i="3"/>
  <c r="A154" i="3"/>
  <c r="A153" i="3"/>
  <c r="A152" i="3"/>
  <c r="A151" i="3"/>
  <c r="A149" i="3"/>
  <c r="A147" i="3"/>
  <c r="A146" i="3"/>
  <c r="A145" i="3"/>
  <c r="A144" i="3"/>
  <c r="A143" i="3"/>
  <c r="A142" i="3"/>
  <c r="A141" i="3"/>
  <c r="A140" i="3"/>
  <c r="A139" i="3"/>
  <c r="A138" i="3"/>
  <c r="A137" i="3"/>
  <c r="A136" i="3"/>
  <c r="A135" i="3"/>
  <c r="A133" i="3"/>
  <c r="A131" i="3"/>
  <c r="A130" i="3"/>
  <c r="A129" i="3"/>
  <c r="A128" i="3"/>
  <c r="A127" i="3"/>
  <c r="A126" i="3"/>
  <c r="A125" i="3"/>
  <c r="A123" i="3"/>
  <c r="A122" i="3"/>
  <c r="A121" i="3"/>
  <c r="A120" i="3"/>
  <c r="A119" i="3"/>
  <c r="A118" i="3"/>
  <c r="A117" i="3"/>
  <c r="A115" i="3"/>
  <c r="A113" i="3"/>
  <c r="A112" i="3"/>
  <c r="A111" i="3"/>
  <c r="A110" i="3"/>
  <c r="A109" i="3"/>
  <c r="A108" i="3"/>
  <c r="A107" i="3"/>
  <c r="A105" i="3"/>
  <c r="A103" i="3"/>
  <c r="A102" i="3"/>
  <c r="A101" i="3"/>
  <c r="A100" i="3"/>
  <c r="A99" i="3"/>
  <c r="A98" i="3"/>
  <c r="A97" i="3"/>
  <c r="A95" i="3"/>
  <c r="A94" i="3"/>
  <c r="A93" i="3"/>
  <c r="A92" i="3"/>
  <c r="A91" i="3"/>
  <c r="A90" i="3"/>
  <c r="A88" i="3"/>
  <c r="A86" i="3"/>
  <c r="A85" i="3"/>
  <c r="A84" i="3"/>
  <c r="A83" i="3"/>
  <c r="A82" i="3"/>
  <c r="A80" i="3"/>
  <c r="A78" i="3"/>
  <c r="A77" i="3"/>
  <c r="A76" i="3"/>
  <c r="A75" i="3"/>
  <c r="A74" i="3"/>
  <c r="A73" i="3"/>
  <c r="A72" i="3"/>
  <c r="A70" i="3"/>
  <c r="A69" i="3"/>
  <c r="A68" i="3"/>
  <c r="A67" i="3"/>
  <c r="A66" i="3"/>
  <c r="A65" i="3"/>
  <c r="A64" i="3"/>
  <c r="A63" i="3"/>
  <c r="A62" i="3"/>
  <c r="A61" i="3"/>
  <c r="A60" i="3"/>
  <c r="A58" i="3"/>
  <c r="A56" i="3"/>
  <c r="A55" i="3"/>
  <c r="A54" i="3"/>
  <c r="A53" i="3"/>
  <c r="A52" i="3"/>
  <c r="A51" i="3"/>
  <c r="A50" i="3"/>
  <c r="A49" i="3"/>
  <c r="A48" i="3"/>
  <c r="A47" i="3"/>
  <c r="A45" i="3"/>
  <c r="A43" i="3"/>
  <c r="A42" i="3"/>
  <c r="A41" i="3"/>
  <c r="A40" i="3"/>
  <c r="A39" i="3"/>
  <c r="A38" i="3"/>
  <c r="A37" i="3"/>
  <c r="A36" i="3"/>
  <c r="A34" i="3"/>
  <c r="A33" i="3"/>
  <c r="A31" i="3"/>
  <c r="A29" i="3"/>
  <c r="A27" i="3"/>
  <c r="A25" i="3"/>
  <c r="A24" i="3"/>
  <c r="A23" i="3"/>
  <c r="A22" i="3"/>
  <c r="A21" i="3"/>
  <c r="A20" i="3"/>
  <c r="A19" i="3"/>
  <c r="A18" i="3"/>
  <c r="A17" i="3"/>
  <c r="A16" i="3"/>
  <c r="E6" i="3" s="1"/>
  <c r="A14" i="3"/>
  <c r="A12" i="3"/>
  <c r="A11" i="3"/>
  <c r="A10" i="3"/>
  <c r="D6" i="3"/>
  <c r="G11" i="7" s="1"/>
  <c r="G15" i="7" s="1"/>
  <c r="B6" i="3"/>
  <c r="E11" i="7" s="1"/>
  <c r="A6" i="3"/>
  <c r="D11" i="7" s="1"/>
  <c r="D15" i="7" s="1"/>
  <c r="D4" i="2"/>
  <c r="D3" i="2"/>
  <c r="C6" i="1"/>
  <c r="H13" i="7" l="1"/>
  <c r="C6" i="5"/>
  <c r="H11" i="7"/>
  <c r="H15" i="7" s="1"/>
  <c r="E18" i="7" s="1"/>
  <c r="C6" i="3"/>
  <c r="E15" i="7"/>
  <c r="E17" i="7" s="1"/>
</calcChain>
</file>

<file path=xl/comments1.xml><?xml version="1.0" encoding="utf-8"?>
<comments xmlns="http://schemas.openxmlformats.org/spreadsheetml/2006/main">
  <authors>
    <author/>
  </authors>
  <commentList>
    <comment ref="E11" authorId="0" shapeId="0">
      <text>
        <r>
          <rPr>
            <sz val="11"/>
            <color rgb="FF000000"/>
            <rFont val="MS PGothic"/>
          </rPr>
          <t>======
ID#AAAANsr3nfU
    (2021-08-16 03:49:48)
*A: Add
  M: Modify
  D: Delete</t>
        </r>
      </text>
    </comment>
  </commentList>
  <extLst>
    <ext xmlns:r="http://schemas.openxmlformats.org/officeDocument/2006/relationships" uri="GoogleSheetsCustomDataVersion1">
      <go:sheetsCustomData xmlns:go="http://customooxmlschemas.google.com/" r:id="rId1" roundtripDataSignature="AMtx7mgOICVW013+LQhUmKLXHawTPxpJAA=="/>
    </ext>
  </extLst>
</comments>
</file>

<file path=xl/comments2.xml><?xml version="1.0" encoding="utf-8"?>
<comments xmlns="http://schemas.openxmlformats.org/spreadsheetml/2006/main">
  <authors>
    <author/>
  </authors>
  <commentList>
    <comment ref="F8" authorId="0" shapeId="0">
      <text>
        <r>
          <rPr>
            <sz val="11"/>
            <color rgb="FF000000"/>
            <rFont val="MS PGothic"/>
          </rPr>
          <t>======
ID#AAAANsr3nfY
    (2021-08-16 03:49:48)
Pass
Fail
Untested
N/A</t>
        </r>
      </text>
    </comment>
  </commentList>
  <extLst>
    <ext xmlns:r="http://schemas.openxmlformats.org/officeDocument/2006/relationships" uri="GoogleSheetsCustomDataVersion1">
      <go:sheetsCustomData xmlns:go="http://customooxmlschemas.google.com/" r:id="rId1" roundtripDataSignature="AMtx7miHonWAPPxE29epNzt1zM13bfarpQ=="/>
    </ext>
  </extLst>
</comments>
</file>

<file path=xl/comments3.xml><?xml version="1.0" encoding="utf-8"?>
<comments xmlns="http://schemas.openxmlformats.org/spreadsheetml/2006/main">
  <authors>
    <author/>
  </authors>
  <commentList>
    <comment ref="F8" authorId="0" shapeId="0">
      <text>
        <r>
          <rPr>
            <sz val="11"/>
            <color rgb="FF000000"/>
            <rFont val="MS PGothic"/>
          </rPr>
          <t>======
ID#AAAANsr3nfM
    (2021-08-16 03:49:48)
Pass
Fail
Untested
N/A</t>
        </r>
      </text>
    </comment>
  </commentList>
  <extLst>
    <ext xmlns:r="http://schemas.openxmlformats.org/officeDocument/2006/relationships" uri="GoogleSheetsCustomDataVersion1">
      <go:sheetsCustomData xmlns:go="http://customooxmlschemas.google.com/" r:id="rId1" roundtripDataSignature="AMtx7mjQEn4zAeH0dfK2R0ento+jP0+fEA=="/>
    </ext>
  </extLst>
</comments>
</file>

<file path=xl/comments4.xml><?xml version="1.0" encoding="utf-8"?>
<comments xmlns="http://schemas.openxmlformats.org/spreadsheetml/2006/main">
  <authors>
    <author/>
  </authors>
  <commentList>
    <comment ref="F8" authorId="0" shapeId="0">
      <text>
        <r>
          <rPr>
            <sz val="11"/>
            <color rgb="FF000000"/>
            <rFont val="MS PGothic"/>
          </rPr>
          <t>======
ID#AAAANsr3nfQ
    (2021-08-16 03:49:48)
Pass
Fail
Untested
N/A</t>
        </r>
      </text>
    </comment>
  </commentList>
  <extLst>
    <ext xmlns:r="http://schemas.openxmlformats.org/officeDocument/2006/relationships" uri="GoogleSheetsCustomDataVersion1">
      <go:sheetsCustomData xmlns:go="http://customooxmlschemas.google.com/" r:id="rId1" roundtripDataSignature="AMtx7mjaHKdoce90x/AaO8hAjYtn3oSEKg=="/>
    </ext>
  </extLst>
</comments>
</file>

<file path=xl/comments5.xml><?xml version="1.0" encoding="utf-8"?>
<comments xmlns="http://schemas.openxmlformats.org/spreadsheetml/2006/main">
  <authors>
    <author/>
  </authors>
  <commentList>
    <comment ref="F8" authorId="0" shapeId="0">
      <text>
        <r>
          <rPr>
            <sz val="11"/>
            <color rgb="FF000000"/>
            <rFont val="MS PGothic"/>
          </rPr>
          <t>======
ID#AAAANsr3nfc
    (2021-08-16 03:49:48)
Pass
Fail
Untested
N/A</t>
        </r>
      </text>
    </comment>
  </commentList>
  <extLst>
    <ext xmlns:r="http://schemas.openxmlformats.org/officeDocument/2006/relationships" uri="GoogleSheetsCustomDataVersion1">
      <go:sheetsCustomData xmlns:go="http://customooxmlschemas.google.com/" r:id="rId1" roundtripDataSignature="AMtx7miICFRTw83rtRB05Fk7nYNtvuJPdQ=="/>
    </ext>
  </extLst>
</comments>
</file>

<file path=xl/sharedStrings.xml><?xml version="1.0" encoding="utf-8"?>
<sst xmlns="http://schemas.openxmlformats.org/spreadsheetml/2006/main" count="2770" uniqueCount="585">
  <si>
    <t>SYSTEM TEST CASE</t>
  </si>
  <si>
    <t>Project Name</t>
  </si>
  <si>
    <t>Customer feedback through facial expression analysis</t>
  </si>
  <si>
    <t>Creator</t>
  </si>
  <si>
    <t>Project Code</t>
  </si>
  <si>
    <t>SU21SE45</t>
  </si>
  <si>
    <t>Reviewer/Approver</t>
  </si>
  <si>
    <t>Document Code</t>
  </si>
  <si>
    <t>Issue Date</t>
  </si>
  <si>
    <t>Version</t>
  </si>
  <si>
    <t>Record of change</t>
  </si>
  <si>
    <t>Effective Date</t>
  </si>
  <si>
    <t>Change Item</t>
  </si>
  <si>
    <t>Change description</t>
  </si>
  <si>
    <t>Reference</t>
  </si>
  <si>
    <t>1.0</t>
  </si>
  <si>
    <t>New Document</t>
  </si>
  <si>
    <t>TEST CASE LIST</t>
  </si>
  <si>
    <t>Test Environment Setup Description</t>
  </si>
  <si>
    <t xml:space="preserve">1. Database: Google Cloud SQL
2. Web Browser: Safari 14.1.2 </t>
  </si>
  <si>
    <t>No</t>
  </si>
  <si>
    <t>Function Name</t>
  </si>
  <si>
    <t>Sheet Name</t>
  </si>
  <si>
    <t>Description</t>
  </si>
  <si>
    <t>Pre-Condition</t>
  </si>
  <si>
    <t>Login</t>
  </si>
  <si>
    <t>Web_Admin</t>
  </si>
  <si>
    <t>Logout</t>
  </si>
  <si>
    <t>Update own profile</t>
  </si>
  <si>
    <t>Get own profile</t>
  </si>
  <si>
    <t>Reset manager’s account password</t>
  </si>
  <si>
    <t>Get the video</t>
  </si>
  <si>
    <t>Get the report</t>
  </si>
  <si>
    <t>Get the managers</t>
  </si>
  <si>
    <t>Get the manager detail</t>
  </si>
  <si>
    <t>Update the manager</t>
  </si>
  <si>
    <t>Delete the manager</t>
  </si>
  <si>
    <t>Create the manager</t>
  </si>
  <si>
    <t>Get the stores</t>
  </si>
  <si>
    <t>Get the store detail</t>
  </si>
  <si>
    <t>Update the store</t>
  </si>
  <si>
    <t xml:space="preserve">Delete the store </t>
  </si>
  <si>
    <t>Create the store</t>
  </si>
  <si>
    <t>Get the products</t>
  </si>
  <si>
    <t>Get the product detail</t>
  </si>
  <si>
    <t>Update the product</t>
  </si>
  <si>
    <t xml:space="preserve">Delete the product </t>
  </si>
  <si>
    <t>Create the product</t>
  </si>
  <si>
    <t>Get the cameras</t>
  </si>
  <si>
    <t>Get the camera detail</t>
  </si>
  <si>
    <t>Update the camera</t>
  </si>
  <si>
    <t xml:space="preserve">Delete the camera </t>
  </si>
  <si>
    <t>Create the camera</t>
  </si>
  <si>
    <t>Get the categories</t>
  </si>
  <si>
    <t>Get the category detail</t>
  </si>
  <si>
    <t>Update the category</t>
  </si>
  <si>
    <t xml:space="preserve">Delete the category </t>
  </si>
  <si>
    <t>Create the category</t>
  </si>
  <si>
    <t>Web Manager</t>
  </si>
  <si>
    <t>Get the shelves</t>
  </si>
  <si>
    <t>Get the shelf detail</t>
  </si>
  <si>
    <t>Update the shelf</t>
  </si>
  <si>
    <t xml:space="preserve">Delete the shelf </t>
  </si>
  <si>
    <t>Create the shelf</t>
  </si>
  <si>
    <t>Get the stacks</t>
  </si>
  <si>
    <t>Get the stack detail</t>
  </si>
  <si>
    <t>Update the stack</t>
  </si>
  <si>
    <t xml:space="preserve">Delete the stack </t>
  </si>
  <si>
    <t>Create the stack</t>
  </si>
  <si>
    <t>Upload video</t>
  </si>
  <si>
    <r>
      <rPr>
        <sz val="7"/>
        <color rgb="FF000000"/>
        <rFont val="Times New Roman"/>
      </rPr>
      <t xml:space="preserve"> </t>
    </r>
    <r>
      <rPr>
        <sz val="10"/>
        <color rgb="FF000000"/>
        <rFont val="Times New Roman"/>
      </rPr>
      <t>Get the products</t>
    </r>
  </si>
  <si>
    <t>Mobile_Admin</t>
  </si>
  <si>
    <r>
      <rPr>
        <sz val="7"/>
        <color rgb="FF000000"/>
        <rFont val="Times New Roman"/>
      </rPr>
      <t xml:space="preserve"> </t>
    </r>
    <r>
      <rPr>
        <sz val="10"/>
        <color rgb="FF000000"/>
        <rFont val="Times New Roman"/>
      </rPr>
      <t>Get the products</t>
    </r>
  </si>
  <si>
    <r>
      <rPr>
        <sz val="7"/>
        <color rgb="FF000000"/>
        <rFont val="Times New Roman"/>
      </rPr>
      <t xml:space="preserve"> </t>
    </r>
    <r>
      <rPr>
        <sz val="10"/>
        <color rgb="FF000000"/>
        <rFont val="Times New Roman"/>
      </rPr>
      <t xml:space="preserve">Delete the product </t>
    </r>
  </si>
  <si>
    <t>Mobile_Manager</t>
  </si>
  <si>
    <t>Module Code</t>
  </si>
  <si>
    <t>Pass</t>
  </si>
  <si>
    <t>Test requirement</t>
  </si>
  <si>
    <t>Test the functions with role "Administrator"</t>
  </si>
  <si>
    <t>Fail</t>
  </si>
  <si>
    <t>Reference Document</t>
  </si>
  <si>
    <t>Untesed</t>
  </si>
  <si>
    <t>Untested</t>
  </si>
  <si>
    <t>N/A</t>
  </si>
  <si>
    <t>Number of Test cases</t>
  </si>
  <si>
    <t>ID</t>
  </si>
  <si>
    <t>Test Case Description</t>
  </si>
  <si>
    <t>Test Case Procedure</t>
  </si>
  <si>
    <t>Expected Results</t>
  </si>
  <si>
    <t>Actual Result</t>
  </si>
  <si>
    <t>Result</t>
  </si>
  <si>
    <t>Test date</t>
  </si>
  <si>
    <t>Tester</t>
  </si>
  <si>
    <t>Note</t>
  </si>
  <si>
    <t xml:space="preserve">User input "Username" and "Password" (valid account) </t>
  </si>
  <si>
    <t>1. User fills the form fields.
2. User clicks the "Login" button.</t>
  </si>
  <si>
    <t>Redirect user to "Home" page.</t>
  </si>
  <si>
    <t xml:space="preserve">User input "Id" and "Password" (invalid account) </t>
  </si>
  <si>
    <t>Return "Inavalid Username or Password" message.</t>
  </si>
  <si>
    <t>User input one field (Username or Password)</t>
  </si>
  <si>
    <t>1. User fills one fields "Username" or "Password".
2. User clicks the "Login" button.</t>
  </si>
  <si>
    <t>Return "Username is required" or "Password is required"  message.</t>
  </si>
  <si>
    <t>1. User clicks the "Logout" icon button on the top left corner.</t>
  </si>
  <si>
    <t>Redirect to "Login" Page</t>
  </si>
  <si>
    <t>Redirect to Login Page</t>
  </si>
  <si>
    <t>User edits own profile by inputting the fullname field is an empty value.</t>
  </si>
  <si>
    <t>1. User goes to "Own profile" page.
2. User clicks "Edit information" icon.
3. User inputs the fullname field is an empty value.
4. User clicks "Update" button.</t>
  </si>
  <si>
    <t>Show message: "Fullname is required".</t>
  </si>
  <si>
    <t>User edits own profile by inputting the birthdate field is an empty value.</t>
  </si>
  <si>
    <t>1. User goes to "Own profile" page.
2. User clicks "Edit information" icon.
3. User inputs the birthdate field is an empty value.
4. User clicks "Update" button.</t>
  </si>
  <si>
    <t>Show message: "Birthdate is required".</t>
  </si>
  <si>
    <t>User edits own profile by inputting the identity card field is an empty value.</t>
  </si>
  <si>
    <t>1. User goes to "Own profile" page.
2. User clicks "Edit information" icon.
3. User inputs the phone number field is an empty value.
4. User clicks "Update" button.</t>
  </si>
  <si>
    <t xml:space="preserve"> Show message: "Identity card is required".</t>
  </si>
  <si>
    <t>User edits own profile by inputting the phone number field is an empty value.</t>
  </si>
  <si>
    <t xml:space="preserve"> Show message: "Phone is required".</t>
  </si>
  <si>
    <t xml:space="preserve"> Show message: "Phone number is required".</t>
  </si>
  <si>
    <t>User edits own profile by inputting the email field is an empty value.</t>
  </si>
  <si>
    <t>1. User goes to "Own profile" page.
2. User clicks "Edit information" icon.
3. User inputs the email field is an empty value.
4. User clicks "Update" button.</t>
  </si>
  <si>
    <t>Show message: "Email is required".</t>
  </si>
  <si>
    <t>User edits own profile by inputting the address field is an empty value.</t>
  </si>
  <si>
    <t>1. User goes to "Own profile" page.
2. User clicks "Edit information" icon.
3. User inputs the address field is an empty value.
4. User clicks "Update" button.</t>
  </si>
  <si>
    <t xml:space="preserve"> Show the message: "Address is required".</t>
  </si>
  <si>
    <t>User edits own profile by inputting the phone field is an invalid phone format value.</t>
  </si>
  <si>
    <t>1. User goes to "Own profile" page.
2. User clicks "Edit information" icon.
3. User inputs the phone field is an invalid phone format value.
4. User clicks "Update" button.</t>
  </si>
  <si>
    <t>Show message: "Phone is between 10 to 13 digits".</t>
  </si>
  <si>
    <t>User edits own profile by inputting the email field is an invalid email format value.</t>
  </si>
  <si>
    <t>1. User goes to "Own profile" page.
2. User clicks "Edit information" icon.
3. User inputs the email field is an invalid email format value.
4. User clicks "Update" button.</t>
  </si>
  <si>
    <t>Show message: "The email format is wrong.".</t>
  </si>
  <si>
    <t>User edits own profile by inputting the identity card field is an invalid identity card format value.</t>
  </si>
  <si>
    <t>1. User goes to "Own profile" page.
2. User clicks "Edit information" icon.
3. User inputs the identity card field is an invalid identity card format value.
4. User clicks "Update" button.</t>
  </si>
  <si>
    <t>Show message: "The identity card format is wrong.".</t>
  </si>
  <si>
    <t>User edits own profile by inputting all fields are valid values.</t>
  </si>
  <si>
    <t>1. User goes to "Own profile" page.
2. User clicks "Edit information" icon.
3. User inputs all fields are valid values.
4. User clicks "Update" button.</t>
  </si>
  <si>
    <t>Show message: "Updating process is successful!".</t>
  </si>
  <si>
    <t>User views "Own profile" page.</t>
  </si>
  <si>
    <t>1. User clicks "Profile" button.</t>
  </si>
  <si>
    <t>Redirect "Profile" page and show own profile detail.</t>
  </si>
  <si>
    <t>Reset manager's account password</t>
  </si>
  <si>
    <t>User resets the manager's account password by clicking "Reset password" icon.</t>
  </si>
  <si>
    <t>1. User goes to the "Manager detail" page.
2. User clicks "Reset password" icon.
3. User clicks "Ok" button on the confirm popup.</t>
  </si>
  <si>
    <t>Show message: "Updating process is successful" and send the new password to the manager.</t>
  </si>
  <si>
    <t>Show message: "Updating process is successful" and the new password will be sent to the manager's email.</t>
  </si>
  <si>
    <t>User clicks the video and watches it.</t>
  </si>
  <si>
    <t>1. User goes to "Video" page.
2. User clicks the video.
3. User clicks the play button to watch it.</t>
  </si>
  <si>
    <t>The video will be played.</t>
  </si>
  <si>
    <t>User views the emotion report.</t>
  </si>
  <si>
    <t>1. User goes to "Dashboard" page.
2. User clicks "Emotion" to view emotion report.</t>
  </si>
  <si>
    <t>Statistics facial emotion report will be displayed.</t>
  </si>
  <si>
    <t>Statistics facial emotion report will be shown.</t>
  </si>
  <si>
    <t>User views the couting customer report.</t>
  </si>
  <si>
    <t>1. User goes to "Dashboard" page.
2. User clicks "Counting customer " to view the counting customer report.</t>
  </si>
  <si>
    <t>Couting customer report will be displayed.</t>
  </si>
  <si>
    <t>Couting customer report will be shown.</t>
  </si>
  <si>
    <t>User views "Manager" page.</t>
  </si>
  <si>
    <t>1. User goes to "Manager" page.</t>
  </si>
  <si>
    <t>"Manager" page shows the list of managers that has 7 records maximum on each page and the list is ordered by last updated.</t>
  </si>
  <si>
    <t>User searches the managers by like as the manager's full name. (User inputs valid value)</t>
  </si>
  <si>
    <t>1. Use goes to "Manager" page.
2. User inputs the valid manager name into the search field.</t>
  </si>
  <si>
    <t>"Manager" page shows the list of managers who have the name like the search value.</t>
  </si>
  <si>
    <t>User searches the managers by like as the manager's full name. (User inputs invalid value)</t>
  </si>
  <si>
    <t>1. Use goes to "Manager" page.
2. User inputs the invalid manager name into the search field.</t>
  </si>
  <si>
    <t>"Manager" page shows "No data".</t>
  </si>
  <si>
    <t>User searches the managers by like as the manager's username. (User inputs valid value)</t>
  </si>
  <si>
    <t>1. User goes to "Manager" page.
2. User hovers "Fullname" combobox to show  "Username" item.
3. User clicks "Username" item.
2. User inputs the valid manager username into the search field.</t>
  </si>
  <si>
    <t>"Manager" page shows the list of managers who have the username like the search value.</t>
  </si>
  <si>
    <t>User searches the managers by like as the manager's username. (User inputs invalid value)</t>
  </si>
  <si>
    <t>1. User goes to "Manager" page.
2. User hovers "Fullname" combobox to show  "Username" item.
3. User clicks "Username" item.
2. User inputs the invalid manager username into the search field.</t>
  </si>
  <si>
    <t>User filters the managers by "Active" status.</t>
  </si>
  <si>
    <t>1. User has the manager list.
2. User hovers "All statuses" combobox to show statuses.
3. User clicks "Active" status.</t>
  </si>
  <si>
    <t>The manager list will show the list that was filtered by "Active" status.</t>
  </si>
  <si>
    <t>User filters the managers by "Pending" status.</t>
  </si>
  <si>
    <t>1. User has the manager list.
2. User hovers "All statuses" combobox to show statuses.
3. User clicks "Pending" status.</t>
  </si>
  <si>
    <t>The manager list will show the list that was filtered by "Pending" status.</t>
  </si>
  <si>
    <t>User filters the managers by "Inactive" status.</t>
  </si>
  <si>
    <t>1. User has the manager list.
2. User hovers "All statuses" combobox to show statuses.
3. User clicks "Inactive" status.</t>
  </si>
  <si>
    <t>The manager list will show the list that was filtered by "Inactive" status.</t>
  </si>
  <si>
    <t>Users views the "Manager detail" page.</t>
  </si>
  <si>
    <t>1. User has a manager list.
2. User clicks the manager's username value on the list.</t>
  </si>
  <si>
    <t>Redirect "Manager detail" page and show the manager detail.</t>
  </si>
  <si>
    <t>User edits the manager information by inputting the fullname field is an empty value.</t>
  </si>
  <si>
    <t>1. User goes to "Manager detail" page.
2. User clicks "Edit information" icon.
3. User inputs the fullname field is an empty value.
4. User clicks "Update" button.</t>
  </si>
  <si>
    <t>User edits the manager information by inputting the birthdate field is an empty value.</t>
  </si>
  <si>
    <t>1. User goes to "Manager detail" page.
2. User clicks "Edit information" icon.
3. User inputs the birthdate field is an empty value.
4. User clicks "Update" button.</t>
  </si>
  <si>
    <t>User edits the manager information by inputting the phone number field is an empty value.</t>
  </si>
  <si>
    <t>1. User goes to "Manager detail" page.
2. User clicks "Edit information" icon.
3. User inputs the phone number field is an empty value.
4. User clicks "Update" button.</t>
  </si>
  <si>
    <t>User edits the manager information by inputting the identity card field is an empty value.</t>
  </si>
  <si>
    <t>1. User goes to "Manager detail" page.
2. User clicks "Edit information" icon.
3. User inputs the identity card field is an empty value.
4. User clicks "Update" button.</t>
  </si>
  <si>
    <t>User edits the manager information by inputting the email field is an empty value.</t>
  </si>
  <si>
    <t>1. User goes to "Manager detail" page.
2. User clicks "Edit information" icon.
3. User inputs the email field is an empty value.
4. User clicks "Update" button.</t>
  </si>
  <si>
    <t>User edits  the manager information by inputting the address field is an empty value.</t>
  </si>
  <si>
    <t>1. User goes to "Manager detail" page.
2. User clicks "Edit information" icon.
3. User inputs the address field is an empty value.
4. User clicks "Update" button.</t>
  </si>
  <si>
    <t>User edits the manager information by inputting the phone field is an invalid phone format value.</t>
  </si>
  <si>
    <t>1. User goes to "Manager detail" page.
2. User clicks "Edit information" icon.
3. User inputs the phone field is an invalid phone format value.
4. User clicks "Update" button.</t>
  </si>
  <si>
    <t>Show message: "The phone format is wrong.".</t>
  </si>
  <si>
    <t>User edits the manager information by inputting the email field is an invalid email format value.</t>
  </si>
  <si>
    <t>1. User goes to "Manager detail" page.
2. User clicks "Edit information" icon.
3. User inputs the email field is an invalid email format value.
4. User clicks "Update" button.</t>
  </si>
  <si>
    <t>Show message: "The email format is wrong".</t>
  </si>
  <si>
    <t>User edits the manager by inputting the identity card field is an invalid identity card format value.</t>
  </si>
  <si>
    <t>1. User goes to "Manager detail" page.
2. User clicks "Edit information" icon.
3. User inputs the identity card field is an invalid identity card format value.
4. User clicks "Update" button.</t>
  </si>
  <si>
    <t>Show message: "The identity card format is wrong".</t>
  </si>
  <si>
    <t>User edits the manager information by inputting all fields are valid values.</t>
  </si>
  <si>
    <t>1. User goes to "Manager detail" page.
2. User clicks "Edit information" icon.
3. User inputs all fields are valid values.
4. User clicks "Update" button.</t>
  </si>
  <si>
    <t>Show message: "Updating process is successful".</t>
  </si>
  <si>
    <t>User deletes the manager</t>
  </si>
  <si>
    <t xml:space="preserve">1. User goes the manager detail that has "Pending" status.
2. User hovers "Pending" combobox to show "Inactive" item.
3. User clicks "Inactive" item.
4. User inputs the inactive reason on the confirm popup.
5. User clicks "Ok" button on the confirm popup.  </t>
  </si>
  <si>
    <t>User creates the manager by inputting the fullname field is an empty value.</t>
  </si>
  <si>
    <t>1. User goes to "Manager" page.
2. User clicks "New" button.
3. User inputs the fullname field is an empty value.
4. User clicks "Create" button.</t>
  </si>
  <si>
    <t>User creates the manager by inputting the birthdate field is an empty value.</t>
  </si>
  <si>
    <t>1. User goes to "Manager" page.
2. User clicks "New" button.
3. User inputs the birthdate field is an empty value.
4. User clicks "Create" button.</t>
  </si>
  <si>
    <t>User creates the manager by inputting the identity card field is an empty value.</t>
  </si>
  <si>
    <t>1. User goes to "Manager" page.
2. User clicks "New" button.
3. User inputs the identity card field is an empty value.
4. User clicks "Create" button.</t>
  </si>
  <si>
    <t>User creates the manager by inputting the phone number field is an empty value.</t>
  </si>
  <si>
    <t>1. User goes to "Manager" page.
2. User clicks "New" button.
3. User inputs the phone field is an empty value.
4. User clicks "Create" button.</t>
  </si>
  <si>
    <t>User creates the manager by inputting the email field is an empty value.</t>
  </si>
  <si>
    <t>1. User goes to "Manager" page.
2. User clicks "New" button.
3. User inputs the email field is an empty value.
4. User clicks "Create" button.</t>
  </si>
  <si>
    <t>User creates the manager by inputting the address field is an empty value.</t>
  </si>
  <si>
    <t>1. User goes to "Manager" page.
2. User clicks "New" button.
3. User inputs the address field is an empty value.
4. User clicks "Create" button.</t>
  </si>
  <si>
    <t>User creates the manager by inputting the city field is an empty value.</t>
  </si>
  <si>
    <t>1. User goes to "Manager" page.
2. User clicks "New" button.
3. User inputs the city field is an empty value.
4. User clicks "Create" button.</t>
  </si>
  <si>
    <t xml:space="preserve"> Show the message: "City is required".</t>
  </si>
  <si>
    <t>User creates the manager by inputting the phone field is an invalid phone format value.</t>
  </si>
  <si>
    <t>1. User goes to "Manager" page.
2. User clicks "New" button.
3. User inputs the phone field is an invalid phone format value.
4. User clicks "Create" button.</t>
  </si>
  <si>
    <t>Show message: "The phone number format is wrong.".</t>
  </si>
  <si>
    <t>User creates the manager by inputting the email field is an invalid email format value.</t>
  </si>
  <si>
    <t>1. User goes to "Manager" page.
2. User clicks "New" button.
3. User inputs the email field is an invalid email format value.
4. User clicks "Create" button.</t>
  </si>
  <si>
    <t>User creates the manager by inputting the identity card field is an invalid identity card format value.</t>
  </si>
  <si>
    <t>1. User goes to "Manager" page.
2. User clicks "New" button.
3. User inputs the identity card field is an invalid identity card format value.
4. User clicks "Create" button.</t>
  </si>
  <si>
    <t>User creates the manager by inputting all fields are valid values.</t>
  </si>
  <si>
    <t>1. User goes to "Manager" page.
2. User clicks "New" button.
3. User inputs all fields are valid value.
4. User clicks "Create" button.</t>
  </si>
  <si>
    <t>Show message: "Creating process is successful.".</t>
  </si>
  <si>
    <t>User views "Store" page.</t>
  </si>
  <si>
    <t>1. User goes to "Store" page.</t>
  </si>
  <si>
    <t>"Store" page shows the list of stores that has 7 records maximum on each page and the list is ordered by last updated.</t>
  </si>
  <si>
    <t>User searches the stores by like as the store name. (User inputs valid value)</t>
  </si>
  <si>
    <t>1. Use goes to "Store" page.
2. User inputs the valid store name into the search field.</t>
  </si>
  <si>
    <t>"Store" page shows a list of stores with the same name as the search value.</t>
  </si>
  <si>
    <t>User searches the stores by like as the store name. (User inputs invalid value)</t>
  </si>
  <si>
    <t>1. Use goes to "Store" page.
2. User inputs the invalid store name into the search field.</t>
  </si>
  <si>
    <t>"Store" page shows "No data".</t>
  </si>
  <si>
    <t>User filters the stores by the city name.</t>
  </si>
  <si>
    <t>1. User has the store list.
2. User hovers "All cities" combobox to show the city list.
3. User clicks the city name.</t>
  </si>
  <si>
    <t>The store list will show the list that was filtered by the city name.</t>
  </si>
  <si>
    <t>User filters the stores by the "Active" status.</t>
  </si>
  <si>
    <t>1. User has the store list.
2. User hovers "All statuses" combobox to show "Active" item.
3. User clicks the "Active" item.</t>
  </si>
  <si>
    <t>The store list will show the list that was filtered by "Active" status.</t>
  </si>
  <si>
    <t>User filters the stores by the "Pending" status.</t>
  </si>
  <si>
    <t>1. User has the store list.
2. User hovers "All statuses" combobox to show "Pending" item.
3. User clicks the "Pending" item.</t>
  </si>
  <si>
    <t>The store list will show the list that was filtered by "Pending" status.</t>
  </si>
  <si>
    <t>User filters the stores by the "Inactive" status.</t>
  </si>
  <si>
    <t>1. User has the store list.
2. User hovers "All statuses" combobox to show "Inactive" item.
3. User clicks the "Inactive" item.</t>
  </si>
  <si>
    <t>The store list will show the list that was filtered by "Inactive" status.</t>
  </si>
  <si>
    <t>Users views the "Store detail" page.</t>
  </si>
  <si>
    <t>1. User has a store list.
2. User clicks the store name value on the list.</t>
  </si>
  <si>
    <t>Redirect "Store detail" page and show the store detail.</t>
  </si>
  <si>
    <t>User edits the store information by inputting the store name field is an empty value.</t>
  </si>
  <si>
    <t>1. User goes to "Store detail" page.
2. User clicks "Edit information" icon.
3. User inputs the store name field is an empty value.
4. User clicks "Update" button.</t>
  </si>
  <si>
    <t>Show message: "Store name is required.".</t>
  </si>
  <si>
    <t>User edits the store information by inputting the address field is an empty value.</t>
  </si>
  <si>
    <t>1. User goes to "Store detail" page.
2. User clicks "Edit information" icon.
3. User inputs the address field is an empty value.
4. User clicks "Update" button.</t>
  </si>
  <si>
    <t>Show message: "Address is required.".</t>
  </si>
  <si>
    <t>User edits the store information by inputting the store name field is an exited value.</t>
  </si>
  <si>
    <t>1. User goes to "Store detail" page.
2. User clicks "Edit information" icon.
3. User inputs the store name field is an existed value.
4. User clicks "Update" button.</t>
  </si>
  <si>
    <t>Show message: "Product name already exists.".</t>
  </si>
  <si>
    <t>User edits the store information by inputting the image field is an invalid image type value.</t>
  </si>
  <si>
    <t>1. User goes to "Store detail" page.
2. User clicks "Edit information" icon.
3. User inputs the image field is an invalid image type values.
4. User clicks "Update" button.</t>
  </si>
  <si>
    <t>Show message: "The image must be png, jpg, jpeg format".</t>
  </si>
  <si>
    <t>User edits the store information by inputting the all fields are valid values.</t>
  </si>
  <si>
    <t>1. User goes to "Store detail" page.
2. User clicks "Edit information" icon.
3. User inputs the all fields are valid values.
4. User clicks "Update" button.</t>
  </si>
  <si>
    <t>Delete the store</t>
  </si>
  <si>
    <t>User deletes the store</t>
  </si>
  <si>
    <t xml:space="preserve">1. User goes the store detail that has "Pending" status.
2. User hovers "Pending" combobox to show "Inactive" item.
3. User clicks "Inactive" item.
4. User inputs the inactive reason on the confirm popup.
5. User clicks "Ok" button on the confirm popup.  </t>
  </si>
  <si>
    <t>User creates the store by inputting the store name field is an empty value.</t>
  </si>
  <si>
    <t>1. User goes to "Store" page.
2. User clicks "New" button.
3. User inputs the store name field is an empty value.
4. User clicks "Create" button.</t>
  </si>
  <si>
    <t>Show message: "Store name is required".</t>
  </si>
  <si>
    <t>User creates the store by inputting the address field is an empty value.</t>
  </si>
  <si>
    <t>1. User goes to "Store" page.
2. User clicks "New" button.
3. User inputs the address field is an empty value.
4. User clicks "Create" button.</t>
  </si>
  <si>
    <t>Show message: "Address is required".</t>
  </si>
  <si>
    <t>User creates the store by inputting the city field is an empty value.</t>
  </si>
  <si>
    <t>1. User goes to "Store" page.
2. User clicks "New" button.
3. User inputs the city field is an empty value.
4. User clicks "Create" button.</t>
  </si>
  <si>
    <t>Show message: "City is required".</t>
  </si>
  <si>
    <t>User creates the store information by inputting the store name field is an exited value.</t>
  </si>
  <si>
    <t>1. User goes to "Store" page.
2. User clicks "New" button.
3. User inputs the store name field is an existed value.
4. User clicks "Create" button.</t>
  </si>
  <si>
    <t>Show message: "Store name already exists.".</t>
  </si>
  <si>
    <t>User creates the store information by inputting the image field is an invalid image type value.</t>
  </si>
  <si>
    <t>1. User goes to "Store" page.
2. User clicks "New" button.
3. User inputs the image field is an invalid image type values.
4. User clicks "Create" button.</t>
  </si>
  <si>
    <t>User creates the store by inputting all fields are valid values.</t>
  </si>
  <si>
    <t>1. User goes to "Store" page.
2. User clicks "New" button.
3. User inputs all fields are valid value.
4. User clicks "Create" button.</t>
  </si>
  <si>
    <t>User views "Product" page.</t>
  </si>
  <si>
    <t>1. User goes to "Product" page.</t>
  </si>
  <si>
    <t>"Product" page shows the list of products that has 7 records maximum on each page and the list is ordered by last updated.</t>
  </si>
  <si>
    <t>User searches the products by like as the product name. (User inputs valid value)</t>
  </si>
  <si>
    <t>1. Use goes to "Product" page.
2. User inputs the valid product name into the search field.</t>
  </si>
  <si>
    <t>"Product" page shows a list of products with the same name as the search value.</t>
  </si>
  <si>
    <t>User searches the products by like as the product name. (User inputs invalid value)</t>
  </si>
  <si>
    <t>1. Use goes to "Product" page.
2. User inputs the invalid product name into the search field.</t>
  </si>
  <si>
    <t>"Product" page shows "No data".</t>
  </si>
  <si>
    <t>User filters the products by the category name.</t>
  </si>
  <si>
    <t>1. User has the product list.
2. User hovers "All categories" combobox to show the category list.
3. User clicks the category name.</t>
  </si>
  <si>
    <t>The product list will show the list that was filtered by the category name.</t>
  </si>
  <si>
    <t>User filters the products by the "Active" status.</t>
  </si>
  <si>
    <t>1. User has the product list.
2. User hovers "All statuses" combobox to show "Active" item.
3. User clicks the "Active" item.</t>
  </si>
  <si>
    <t>The product list will show the list that was filtered by "Active" status.</t>
  </si>
  <si>
    <t>User filters the products by the "Pending" status.</t>
  </si>
  <si>
    <t>1. User has the product list.
2. User hovers "All statuses" combobox to show "Pending" item.
3. User clicks the "Pending" item.</t>
  </si>
  <si>
    <t>The product list will show the list that was filtered by "Pending" status.</t>
  </si>
  <si>
    <t>User filters the products by the "Inactive" status.</t>
  </si>
  <si>
    <t>1. User has the product list.
2. User hovers "All statuses" combobox to show "Inactive" item.
3. User clicks the "Inactive" item.</t>
  </si>
  <si>
    <t>The product list will show the list that was filtered by "Inactive" status.</t>
  </si>
  <si>
    <t>Users views the "Product detail" page.</t>
  </si>
  <si>
    <t>1. User has a product list.
2. User clicks the product name value on the list.</t>
  </si>
  <si>
    <t>Redirect "Product detail" page and show the product detail.</t>
  </si>
  <si>
    <t>User edits the product information by inputting the product name field is an empty value.</t>
  </si>
  <si>
    <t>1. User goes to "Product detail" page.
2. User clicks "Edit information" icon.
3. User inputs the product name field is an empty value.
4. User clicks "Update" button.</t>
  </si>
  <si>
    <t>Show message: "Product name is required.".</t>
  </si>
  <si>
    <t>User edits the product information by inputting the description field is an empty value.</t>
  </si>
  <si>
    <t>1. User goes to "Product detail" page.
2. User clicks "Edit information" icon.
3. User inputs the description field is an empty value.
4. User clicks "Update" button.</t>
  </si>
  <si>
    <t>Show message: "Description is required.".</t>
  </si>
  <si>
    <t>User edits the product information by inputting the category field is an empty value.</t>
  </si>
  <si>
    <t>1. User goes to "Product detail" page.
2. User clicks "Edit information" icon.
3. User inputs the category field is an empty value.
4. User clicks "Update" button.</t>
  </si>
  <si>
    <t>Show message: "Category is required.".</t>
  </si>
  <si>
    <t>User edits the product information by inputting the product name field is an exited value.</t>
  </si>
  <si>
    <t>1. User goes to "Product detail" page.
2. User clicks "Edit information" icon.
3. User inputs the product name field is an existed value.
4. User clicks "Update" button.</t>
  </si>
  <si>
    <t>User edits the product information by inputting the image field is an invalid image type value.</t>
  </si>
  <si>
    <t>1. User goes to "Product detail" page.
2. User clicks "Edit information" icon.
3. User inputs the image field is an invalid image type values.
4. User clicks "Update" button.</t>
  </si>
  <si>
    <t>User edits the product information by inputting the all fields are valid values.</t>
  </si>
  <si>
    <t>1. User goes to "Product detail" page.
2. User clicks "Edit information" icon.
3. User inputs the all fields are valid values.
4. User clicks "Update" button.</t>
  </si>
  <si>
    <t>Delete the product</t>
  </si>
  <si>
    <t>User deletes the product</t>
  </si>
  <si>
    <t xml:space="preserve">1. User goes the product detail that has "Pending" status.
2. User hovers "Pending" combobox to show "Inactive" item.
3. User clicks "Inactive" item.
4. User inputs the inactive reason on the confirm popup.
5. User clicks "Ok" button on the confirm popup.  </t>
  </si>
  <si>
    <t>User creates the product information by inputting the product name field is an empty value.</t>
  </si>
  <si>
    <t>1. User goes to "Product" page.
2. User clicks "New" button.
3. User inputs the product name field is an empty value.
4. User clicks "Create" button.</t>
  </si>
  <si>
    <t>User creates the product information by inputting the description field is an empty value.</t>
  </si>
  <si>
    <t>1. User goes to "Product" page.
2. User clicks "New" button.
3. User inputs the description field is an empty value.
4. User clicks "Create" button.</t>
  </si>
  <si>
    <t>User creates the product information by inputting the category field is an empty value.</t>
  </si>
  <si>
    <t>1. User goes to "Product" page.
2. User clicks "New" button.
3. User inputs the category field is an empty value.
4. User clicks "Create" button.</t>
  </si>
  <si>
    <t>User creates the product information by inputting the product name field is an exited value.</t>
  </si>
  <si>
    <t>1. User goes to "Product" page.
2. User clicks "New" button.
3. User inputs the product name field is an existed value.
4. User clicks "Create" button.</t>
  </si>
  <si>
    <t>User creates the product information by inputting the image field is an invalid image type value.</t>
  </si>
  <si>
    <t>1. User goes to "Product" page.
2. User clicks "New" button.
3. User inputs the image field is an invalid image type values.
4. User clicks "Create" button.</t>
  </si>
  <si>
    <t>User creates the product information by inputting the all fields are valid values.</t>
  </si>
  <si>
    <t>1. User goes to "Product" page.
2. User clicks "New" button.
3. User inputs the all fields are valid values.
4. User clicks "Create" button.</t>
  </si>
  <si>
    <t>Show message: "Creating process is successful".</t>
  </si>
  <si>
    <t>User views "Camera" page.</t>
  </si>
  <si>
    <t>1. User goes to "Camera" page.</t>
  </si>
  <si>
    <t>"Camera" page shows the list of products that has 7 records maximum on each page and the list is ordered by last updated.</t>
  </si>
  <si>
    <t>User searches the cameras by like as the camera name. (User inputs valid value)</t>
  </si>
  <si>
    <t>1. Use goes to "Camera" page.
2. User inputs the valid camera name into the search field.</t>
  </si>
  <si>
    <t>"Camera" page shows a list of cameras with the same name as the search value.</t>
  </si>
  <si>
    <t>User searches the cameras by like as the camera name. (User inputs invalid value)</t>
  </si>
  <si>
    <t>1. Use goes to "Camera" page.
2. User inputs the invalid camera name into the search field.</t>
  </si>
  <si>
    <t>"Camera" page shows "No data".</t>
  </si>
  <si>
    <t>User filters the cameras by the store.</t>
  </si>
  <si>
    <t>1. User has the camera list.
2. User hovers "All store" combobox to show the store list.
3. User clicks the store name.</t>
  </si>
  <si>
    <t>The camera list will show the list that was filtered by the store name.</t>
  </si>
  <si>
    <t>User filters the cameras by the "Active" status.</t>
  </si>
  <si>
    <t>1. User has the camera list.
2. User hovers "All statuses" combobox to show "Active" item.
3. User clicks the "Active" item.</t>
  </si>
  <si>
    <t>The camera list will show the list that was filtered by "Active" status.</t>
  </si>
  <si>
    <t>User filters the cameras by the "Pending" status.</t>
  </si>
  <si>
    <t>1. User has the camera list.
2. User hovers "All statuses" combobox to show "Pending" item.
3. User clicks the "Pending" item.</t>
  </si>
  <si>
    <t>The camera list will show the list that was filtered by "Pending" status.</t>
  </si>
  <si>
    <t>User filters the cameras by the "Inactive" status.</t>
  </si>
  <si>
    <t>1. User has the camera list.
2. User hovers "All statuses" combobox to show "Inactive" item.
3. User clicks the "Inactive" item.</t>
  </si>
  <si>
    <t>The camera list will show the list that was filtered by "Inactive" status.</t>
  </si>
  <si>
    <t>Users views the "Camera detail" page.</t>
  </si>
  <si>
    <t>1. User has a camera list.
2. User clicks the camera name value on the list.</t>
  </si>
  <si>
    <t>Redirect "Camera detail" page and show the camera detail.</t>
  </si>
  <si>
    <t>User edits the camera information by inputting the camera name field is an empty value.</t>
  </si>
  <si>
    <t>1. User goes to "Camera detail" page.
2. User clicks "Edit information" icon.
3. User inputs the camera name field is an empty value.
4. User clicks "Update" button.</t>
  </si>
  <si>
    <t>Show message: "Camera name is required.".</t>
  </si>
  <si>
    <t>User edits the camera information by inputting the IP address field is an empty value.</t>
  </si>
  <si>
    <t>1. User goes to "Camera detail" page.
2. User clicks "Edit information" icon.
3. User inputs the IP address field is an empty value.
4. User clicks "Update" button.</t>
  </si>
  <si>
    <t>Show message: "IP address is required.".</t>
  </si>
  <si>
    <t>User edits the camera information by inputting the MAC address field is an empty value.</t>
  </si>
  <si>
    <t>1. User goes to "Camera detail" page.
2. User clicks "Edit information" icon.
3. User inputs the MAC address field is an empty value.
4. User clicks "Update" button.</t>
  </si>
  <si>
    <t>Show message: "MAC address is required.".</t>
  </si>
  <si>
    <t>User edits the camera information by inputting the RTSP string field is an empty value.</t>
  </si>
  <si>
    <t>1. User goes to "Camera detail" page.
2. User clicks "Edit information" icon.
3. User inputs the RTSP string field is an empty value.
4. User clicks "Update" button.</t>
  </si>
  <si>
    <t>Show message: "RTSP string is required.".</t>
  </si>
  <si>
    <t>User edits the camera information by inputting the IP address field is an invalid IP address format value.</t>
  </si>
  <si>
    <t>1. User goes to "Camera detail" page.
2. User clicks "Edit information" icon.
3. User inputs the IP address field is an invalid IP address format value.
4. User clicks "Update" button.</t>
  </si>
  <si>
    <t>Show message: "The IP address format is wrong.".</t>
  </si>
  <si>
    <t>Show message: "The IP address formate is wrong.".</t>
  </si>
  <si>
    <t>User edits the camera information by inputting the MAC address field is an invalid MAC address format value.</t>
  </si>
  <si>
    <t>1. User goes to "Camera detail" page.
2. User clicks "Edit information" icon.
3. User inputs the MAC address field is an invalid MAC address format value.
4. User clicks "Update" button.</t>
  </si>
  <si>
    <t>Show message: "The MAC address format is wrong.".</t>
  </si>
  <si>
    <t>User edits the camera information by inputting the RTSP string field is an invalid RTSP string format value.</t>
  </si>
  <si>
    <t>1. User goes to "Camera detail" page.
2. User clicks "Edit information" icon.
3. User inputs the RTSP string field is an invalid RTSP string format value.
4. User clicks "Update" button.</t>
  </si>
  <si>
    <t>Show message: "The RTSP string format is wrong.".</t>
  </si>
  <si>
    <t>User edits the camera information by inputting the camera name field is an exited value.</t>
  </si>
  <si>
    <t>1. User goes to "Camera detail" page.
2. User clicks "Edit information" icon.
3. User inputs the camera name field is an existed value.
4. User clicks "Update" button.</t>
  </si>
  <si>
    <t>Show message: "Camera name already exists.".</t>
  </si>
  <si>
    <t>User edits the camera information by inputting the IP address field is an exited value.</t>
  </si>
  <si>
    <t>1. User goes to "Camera detail" page.
2. User clicks "Edit information" icon.
3. User inputs the IP address field is an existed value.
4. User clicks "Update" button.</t>
  </si>
  <si>
    <t>Show message: "IP address already exists.".</t>
  </si>
  <si>
    <t>User edits the camera information by inputting the MAC address field is an exited value.</t>
  </si>
  <si>
    <t>1. User goes to "Camera detail" page.
2. User clicks "Edit information" icon.
3. User inputs the MAC address field is an existed value.
4. User clicks "Update" button.</t>
  </si>
  <si>
    <t>Show message: "MAC address already exists.".</t>
  </si>
  <si>
    <t>User edits the camera information by inputting the RTSP string field is an exited value.</t>
  </si>
  <si>
    <t>1. User goes to "Camera detail" page.
2. User clicks "Edit information" icon.
3. User inputs the RTSP string field is an existed value.
4. User clicks "Update" button.</t>
  </si>
  <si>
    <t>Show message: "RTSP string already exists.".</t>
  </si>
  <si>
    <t>User edits the camera information by inputting the image field is an invalid image type value.</t>
  </si>
  <si>
    <t>1. User goes to "Camera detail" page.
2. User clicks "Edit information" icon.
3. User inputs the image field is an invalid image type values.
4. User clicks "Update" button.</t>
  </si>
  <si>
    <t>User edits the camera information by inputting the all fields are valid values.</t>
  </si>
  <si>
    <t>1. User goes to "Camera detail" page.
2. User clicks "Edit information" icon.
3. User inputs the all fields are valid values.
4. User clicks "Update" button.</t>
  </si>
  <si>
    <t>Delete the camera</t>
  </si>
  <si>
    <t>User deletes the camera</t>
  </si>
  <si>
    <t xml:space="preserve">1. User goes the camera detail that has "Pending" status.
2. User hovers "Pending" combobox to show "Inactive" item.
3. User clicks "Inactive" item.
4. User inputs the inactive reason on the confirm popup.
5. User clicks "Ok" button on the confirm popup.  </t>
  </si>
  <si>
    <t>User creates the camera information by inputting the camera name field is an empty value.</t>
  </si>
  <si>
    <t>1. User goes to "Camera" page.
2. User clicks "New" button.
3. User inputs the camera name field is an empty value.
4. User clicks "Create" button.</t>
  </si>
  <si>
    <t>User creates the camera information by inputting the IP address field is an empty value.</t>
  </si>
  <si>
    <t>1. User goes to "Camera" page.
2. User clicks "New" button.
3. User inputs the IP address field is an empty value.
4. User clicks "Create" button.</t>
  </si>
  <si>
    <t>User creates the camera information by inputting the MAC address field is an empty value.</t>
  </si>
  <si>
    <t>1. User goes to "Camera detail" page.
2. User clicks "New" button.
3. User inputs the MAC address field is an empty value.
4. User clicks "Create" button.</t>
  </si>
  <si>
    <t>User creates the camera information by inputting the RTSP string field is an empty value.</t>
  </si>
  <si>
    <t>1. User goes to "Camera detail" page.
2. User clicks "New" button.
3. User inputs the RTSP string field is an empty value.
4. User clicks "Create" button.</t>
  </si>
  <si>
    <t>User creates the camera information by inputting the IP address field is an invalid IP address format value.</t>
  </si>
  <si>
    <t>1. User goes to "Camera detail" page.
2. User clicks "New" button.
3. User inputs the IP address field is an invalid IP address format value.
4. User clicks "Create" button.</t>
  </si>
  <si>
    <t>User creates the camera information by inputting the MAC address field is an invalid MAC address format value.</t>
  </si>
  <si>
    <t>1. User goes to "Camera detail" page.
2. User clicks "New" button.
3. User inputs the MAC address field is an invalid MAC address format value.
4. User clicks "Create" button.</t>
  </si>
  <si>
    <t>User creates the camera information by inputting the RTSP string field is an invalid RTSP string format value.</t>
  </si>
  <si>
    <t>1. User goes to "Camera detail" page.
2. User clicks "New" button.
3. User inputs the RTSP string field is an invalid RTSP string format value.
4. User clicks "Create" button.</t>
  </si>
  <si>
    <t>User creates the camera information by inputting the camera name field is an exited value.</t>
  </si>
  <si>
    <t>1. User goes to "Camera" page.
2. User clicks "New" button.
3. User inputs the camera name field is an existed value.
4. User clicks "Create" button.</t>
  </si>
  <si>
    <t>User creates the camera information by inputting the IP address field is an exited value.</t>
  </si>
  <si>
    <t>1. User goes to "Camera" page.
2. User clicks "New" button.
3. User inputs the IP address field is an existed value.
4. User clicks "Create" button.</t>
  </si>
  <si>
    <t>User creates the camera information by inputting the MAC address field is an exited value.</t>
  </si>
  <si>
    <t>1. User goes to "Camera detail" page.
2. User clicks "New" button.
3. User inputs the MAC address field is an existed value.
4. User clicks "Create" button.</t>
  </si>
  <si>
    <t>User creates the camera information by inputting the RTSP string field is an exited value.</t>
  </si>
  <si>
    <t>1. User goes to "Camera detail" page.
2. User clicks "New" button.
3. User inputs the RTSP string field is an existed value.
4. User clicks "Create" button.</t>
  </si>
  <si>
    <t>User creates the camera information by inputting the image field is an invalid image type value.</t>
  </si>
  <si>
    <t>1. User goes to "Camera" page.
2. User clicks "New" button.
3. User inputs the image field is an invalid image type values.
4. User clicks "Create" button.</t>
  </si>
  <si>
    <t>User creates the camera information by inputting the all fields are valid values.</t>
  </si>
  <si>
    <t>1. User goes to "Camera" page.
2. User clicks "New" button.
3. User inputs the all fields are valid values.
4. User clicks "Create" button.</t>
  </si>
  <si>
    <t>Show message: "Createing process is successful".</t>
  </si>
  <si>
    <t>User views "Category" page.</t>
  </si>
  <si>
    <t>1. User goes to "Category" page.</t>
  </si>
  <si>
    <t>"Category" page shows the list of category that is ordered by name.</t>
  </si>
  <si>
    <t>User searches the categories by like as the category name. (User inputs valid value)</t>
  </si>
  <si>
    <t>1. Use goes to "Category" page.
2. User inputs the valid category name into the search field.</t>
  </si>
  <si>
    <t>"Category" page shows a list of categories with the same name as the search value.</t>
  </si>
  <si>
    <t>User searches the categories by like as the category name. (User inputs invalid value)</t>
  </si>
  <si>
    <t>1. Use goes to "Category" page.
2. User inputs the invalid category name into the search field.</t>
  </si>
  <si>
    <t>"Category" page shows "No data".</t>
  </si>
  <si>
    <t>User filters the categories by the "Active" status.</t>
  </si>
  <si>
    <t>1. User has the categories list.
2. User hovers "All statuses" combobox to show "Active" item.
3. User clicks the "Active" item.</t>
  </si>
  <si>
    <t>The categorylist will show the list that was filtered by "Active" status.</t>
  </si>
  <si>
    <t>The categories list will show the list that was filtered by "Active" status.</t>
  </si>
  <si>
    <t>User filters the categories by the "Pending" status.</t>
  </si>
  <si>
    <t>1. User has the categories list.
2. User hovers "All statuses" combobox to show "Pending" item.
3. User clicks the "Pending" item.</t>
  </si>
  <si>
    <t>The category list will show the list that was filtered by "Pending" status.</t>
  </si>
  <si>
    <t>The categories list will show the list that was filtered by "Pending" status.</t>
  </si>
  <si>
    <t>User filters the categories by the "Inactive" status.</t>
  </si>
  <si>
    <t>1. User has the categories list.
2. User hovers "All statuses" combobox to show "Inactive" item.
3. User clicks the "Inactive" item.</t>
  </si>
  <si>
    <t>The category list will show the list that was filtered by "Inactive" status.</t>
  </si>
  <si>
    <t>The categories list will show the list that was filtered by "Inactive" status.</t>
  </si>
  <si>
    <t>Users views the category detail.</t>
  </si>
  <si>
    <t>1. User has a category list.
2. User clicks the category name value on the list.</t>
  </si>
  <si>
    <t>"Category" page shows the product list belongs to the category.</t>
  </si>
  <si>
    <t>User edits the category information by inputting the category name field is an empty value.</t>
  </si>
  <si>
    <t>1. User goes to "Camera" page.
2. User clicks the category name.
3. User clicks "Edit information" icon.
4. User inputs the camera name field is an empty value.
5. User clicks "Update" button.</t>
  </si>
  <si>
    <t>Show message: "Category name is required.".</t>
  </si>
  <si>
    <t>User edits the category information by inputting the category name field is an exited value.</t>
  </si>
  <si>
    <t>1. User goes to "Category" page.
2. User clicks the category name.
3. User clicks "Edit information" icon.
4. User inputs the category name field is an existed value.
5. User clicks "Update" button.</t>
  </si>
  <si>
    <t>Show message: "Category name already exists.".</t>
  </si>
  <si>
    <t>User edits the category information by inputting the category name field is a valid value.</t>
  </si>
  <si>
    <t>1. User goes to "Category" page.
2. User clicks the category name.
3. User clicks "Edit information" icon.
4. User inputs the category name field is a valid value.
5. User clicks "Update" button.</t>
  </si>
  <si>
    <t>Delete the category</t>
  </si>
  <si>
    <t>User deletes the category</t>
  </si>
  <si>
    <t xml:space="preserve">1. User clicks category that has "Pending" status.
2. User hovers "Pending" combobox to show "Inactive" item.
3. User clicks "Inactive" item.
4. User inputs the inactive reason on the confirm popup.
5. User clicks "Ok" button on the confirm popup.  </t>
  </si>
  <si>
    <t>User creates the category information by inputting the category name field is an empty value.</t>
  </si>
  <si>
    <t>1. User goes to "Category" page.
2. User clicks "New" button.
3. User inputs the category name field is an empty value.
4. User clicks "Create" button.</t>
  </si>
  <si>
    <t>User creates the category information by inputting the category name field is an exited value.</t>
  </si>
  <si>
    <t>1. User goes to "Category" page.
2. User clicks "New" button.
3. User inputs the category name field is an existed value.
4. User clicks "Create" button.</t>
  </si>
  <si>
    <t>User creates the category information by inputting the category name is a valid value.</t>
  </si>
  <si>
    <t>1. User goes to "Category" page.
2. User clicks "New" button.
3. User inputs the category name is a valid value.
4. User clicks "Create" button.</t>
  </si>
  <si>
    <t>Web_Manager</t>
  </si>
  <si>
    <t>Test the functions with role "Manager"</t>
  </si>
  <si>
    <t xml:space="preserve">User input "Id" and "Password" (valid account) </t>
  </si>
  <si>
    <t>Return "Incorrect Id or Password" message.</t>
  </si>
  <si>
    <t>User input one field (Id or Password)</t>
  </si>
  <si>
    <t>1. User filsl one fields "Id" or "Password".
2. User clicks the "Login" button.</t>
  </si>
  <si>
    <t>Return "The id is required" or "The password is required"  message.</t>
  </si>
  <si>
    <t>1. User clicks "Edit information" icon.
2. User inputs the fullname field is an empty value.
3. User clicks "Update" button.</t>
  </si>
  <si>
    <t>1. User clicks "Edit information" icon.
2. User inputs the birthdate field is an empty value.
3. User clicks "Update" button.</t>
  </si>
  <si>
    <t>1. User clicks "Edit information" icon.
2. User inputs the phone number field is an empty value.
3. User clicks "Update" button.</t>
  </si>
  <si>
    <t>1. User clicks "Edit information" icon.
2. User inputs the identity card field is an empty value.
3. User clicks "Update" button.</t>
  </si>
  <si>
    <t>1. User clicks "Edit information" icon.
2. User inputs the email field is an empty value.
3. User clicks "Update" button.</t>
  </si>
  <si>
    <t>1. User clicks "Edit information" icon.
2. User inputs the address field is an empty value.
3. User clicks "Update" button.</t>
  </si>
  <si>
    <t>1. User clicks "Edit information" icon.
2. User inputs the phone field is an invalid phone format value.
3. User clicks "Update" button.</t>
  </si>
  <si>
    <t>Show message: "Invalid phone format".</t>
  </si>
  <si>
    <t>1. User clicks "Edit information" icon.
2. User inputs the email field is an invalid email format value.
3. User clicks "Update" button.</t>
  </si>
  <si>
    <t>Show message: "Invalid email format".</t>
  </si>
  <si>
    <t>1. User clicks "Edit information" icon.
2. User inputs the identity card field is an invalid identity card format value.
3. User clicks "Update" button.</t>
  </si>
  <si>
    <t>Show message: "Invalid identity card format".</t>
  </si>
  <si>
    <t>1. User clicks "Edit information" icon.
2. User inputs all fields are valid values.
3. User clicks "Update" button.</t>
  </si>
  <si>
    <t>Show message: "Update own profile is successful!".</t>
  </si>
  <si>
    <t>User gets own profile</t>
  </si>
  <si>
    <t>User views the shelf page.</t>
  </si>
  <si>
    <t>1. User goes to "Shelf" page.</t>
  </si>
  <si>
    <t>The shelf page shows the list of shelf that has 8 records maximum on each page and the list is ordered by last updated.</t>
  </si>
  <si>
    <t>User searches the shelf by like as the shelf name. (User inputs valid value)</t>
  </si>
  <si>
    <t>1. Use goes to "Shelf" page.
2. User inputs the valid shelf name into the search field.</t>
  </si>
  <si>
    <t>The shelf page shows the list of shelf which have the name like the search value.</t>
  </si>
  <si>
    <t>User searches the shelf by like as the shelf name. (User inputs invalid value)</t>
  </si>
  <si>
    <t>1. Use goes to "Shelf" page.
2. User inputs the invalid shelf name into the search field.</t>
  </si>
  <si>
    <t>The shelf page shows "No data".</t>
  </si>
  <si>
    <t>User filters the shelf by "Active" status.</t>
  </si>
  <si>
    <t>1. User has the shelf list.
2. User hovers "All statuses" combobox to show statuses.
3. User clicks "Active" status.</t>
  </si>
  <si>
    <t>The shelf list will show the list that was filtered by "Active" status.</t>
  </si>
  <si>
    <t>User filters the shelf by "Pending" status.</t>
  </si>
  <si>
    <t>1. User has the shelf list.
2. User hovers "All statuses" combobox to show statuses.
3. User clicks "Pending" status.</t>
  </si>
  <si>
    <t>The shelf list will show the list that was filtered by "Pending" status.</t>
  </si>
  <si>
    <t>User filters the shelf by "Inactive" status.</t>
  </si>
  <si>
    <t>1. User has the shelf list.
2. User hovers "All statuses" combobox to show statuses.
3. User clicks "Inactive" status.</t>
  </si>
  <si>
    <t>The shelf list will show the list that was filtered by "Inactive" status.</t>
  </si>
  <si>
    <t>Users view the shelf detail</t>
  </si>
  <si>
    <t>1. User has a shelf list.
2. User clicks shelf name value on the list.</t>
  </si>
  <si>
    <t>Redirect "Shelf Detail" page and show shelf detail.</t>
  </si>
  <si>
    <t>User edits the shelf information by inputting the shelf name field is an empty value.</t>
  </si>
  <si>
    <t>1. User goes to "Shelf detail" page.
2. User clicks "Edit information" icon.
3. User inputs the shelf name field is an empty value.
4. User clicks "Update" button.</t>
  </si>
  <si>
    <t>Show message: "Shelf name is required".</t>
  </si>
  <si>
    <t>User edits the shelf information by inputting the shelf description is an empty value.</t>
  </si>
  <si>
    <t>1. User goes to "Shelf detail" page.
2. User clicks "Edit information" icon.
3. User inputs the shelf description field is an empty value.
4. User clicks "Update" button.</t>
  </si>
  <si>
    <t>Show message: "Description is required".</t>
  </si>
  <si>
    <t>User edits the shelf information by inputting all fields are valid values.</t>
  </si>
  <si>
    <t>1. User goes to "Shelf detail" page.
2. User clicks "Edit information" icon.
3. User inputs all fields are valid values.
4. User clicks "Update" button.</t>
  </si>
  <si>
    <t>Delete the shelf</t>
  </si>
  <si>
    <t>User deletes the shelf</t>
  </si>
  <si>
    <t xml:space="preserve">1. User goes the shelf detail that has "Pending" status.
2. User hovers "Pending" combobox to show "Inactive" item.
3. User clicks "Inactive" item.
4. User inputs the inactive reason on the confirm popup.
5. User clicks "Ok" button on the confirm popup.  </t>
  </si>
  <si>
    <t>User creates the shelf by inputting the shelf name field is an empty value.</t>
  </si>
  <si>
    <t>1. User goes to "Shelf" page.
2. User clicks "New" button.
3. User inputs the shelf name field is an empty value.
4. User clicks "Create" button.</t>
  </si>
  <si>
    <t>User creates the shelf by inputting the description field is an empty value.</t>
  </si>
  <si>
    <t>1. User goes to "Shelf" page.
2. User clicks "New" button.
3. User inputs the description field is an empty value.
4. User clicks "Create" button.</t>
  </si>
  <si>
    <t>Show message: "Desciption is required".</t>
  </si>
  <si>
    <t>User creates the shelf by inputting the number of stack field is an invalid value.</t>
  </si>
  <si>
    <t>1. User goes to "Shelf" page.
2. User clicks "New" button.
3. User inputs the number of stack field is an invalid value.
4. User clicks "Create" button.</t>
  </si>
  <si>
    <t>Show message: "Input digits".
Show message: "Shelf contains 1 to 30 stacks".</t>
  </si>
  <si>
    <t>User creates the shelf by inputting all fields are valid values.</t>
  </si>
  <si>
    <t>1. User goes to "Shelf" page.
2. User clicks "New" button.
3. User inputs all fields are valid value.
4. User clicks "Create" button.</t>
  </si>
  <si>
    <t>Show message: "Create a new shelf is successful".</t>
  </si>
  <si>
    <t>User views the stacks page.</t>
  </si>
  <si>
    <t>1. User goes to "Shelf Detail" page.</t>
  </si>
  <si>
    <t>The shelf detail page shows the list of stack  ordered by position.</t>
  </si>
  <si>
    <t>Users view the stack detail.</t>
  </si>
  <si>
    <t>1. User has a stacks list.
2. User clicks stack value on the list.</t>
  </si>
  <si>
    <t>"Shelf Detail" page show stack detail.</t>
  </si>
  <si>
    <t>User add a product to the stack.</t>
  </si>
  <si>
    <t>1. User goes to "stack detail".
2. User clicks "Add Product" icon.
3. User select a product in "Choose Product" popup.
4. User clicks "Add" button.</t>
  </si>
  <si>
    <t>Show message: "Add a product is successful".</t>
  </si>
  <si>
    <t>User add a camera to the stack.</t>
  </si>
  <si>
    <t>1. User goes to "stack detail".
2. Stack must contain a product.
3. User clicks "Add Camera" icon.
3. User select a camera in "Choose Camera" popup.
4. User clicks "Add" button.</t>
  </si>
  <si>
    <t>Show message: "Add a camera is successful".
Stack status change to "Active"</t>
  </si>
  <si>
    <t>User remove a camera from the stack.</t>
  </si>
  <si>
    <t>1. User goes to "stack detail".
2. User clicks "Romove Camera" icon.
3. User confirm "Yes" button in confirm popup.</t>
  </si>
  <si>
    <t>Show message: "Remove camera is successful".
Stack status change to "Pending"</t>
  </si>
  <si>
    <t>User remove a product from the stack.</t>
  </si>
  <si>
    <t>1. User goes to "stack detail".
2. Stack must not have any camera.
2. User clicks "Romove Product" icon.
3. User confirm "Yes" button in confirm popup.</t>
  </si>
  <si>
    <t>Show message: "Remove prodcut is successful".</t>
  </si>
  <si>
    <t>Delete the stack</t>
  </si>
  <si>
    <t>User deletes the stack</t>
  </si>
  <si>
    <t xml:space="preserve">1. User goes the stack detail that has "Pending" status.
2. Stack must not have any product
2. User hovers "Pending" combobox to show "Inactive" item.
3. User clicks "Inactive" item.
4. User inputs the inactive reason on the confirm popup.
5. User clicks "Ok" button on the confirm popup.  </t>
  </si>
  <si>
    <t>User creates the stack by inputting the number of stack field when create a shelf.</t>
  </si>
  <si>
    <t>Upload the video</t>
  </si>
  <si>
    <t>User upload invalid video.</t>
  </si>
  <si>
    <t>1. User goes to "Video" page.
2. User clicks the "upload video" icon.
3. User chosse invalid videos.
4. User click "upload" button.</t>
  </si>
  <si>
    <t>The error message will be displayed.</t>
  </si>
  <si>
    <t>User upload valid video.</t>
  </si>
  <si>
    <t>1. User goes to "Video" page.
2. User clicks the "upload video" icon.
3. User chosse valid videos.
4. User click "upload" button.</t>
  </si>
  <si>
    <t>Show message: "Uploading process is successful".</t>
  </si>
  <si>
    <t>Test the functions with role "Admin"</t>
  </si>
  <si>
    <t>TEST REPORT</t>
  </si>
  <si>
    <t>17/08/2021</t>
  </si>
  <si>
    <t>Notes</t>
  </si>
  <si>
    <t>Release 1 includes 4 modules: Web_Admin, Web_Manager, Mobile_Admin, Mobile_Manager</t>
  </si>
  <si>
    <t>Module code</t>
  </si>
  <si>
    <t>Number of  test cases</t>
  </si>
  <si>
    <t>Sub total</t>
  </si>
  <si>
    <t>Test coverage</t>
  </si>
  <si>
    <t>%</t>
  </si>
  <si>
    <t>Test successful coverage</t>
  </si>
  <si>
    <t>Role</t>
  </si>
  <si>
    <r>
      <rPr>
        <sz val="7"/>
        <color rgb="FF000000"/>
        <rFont val="Times New Roman"/>
      </rPr>
      <t xml:space="preserve"> </t>
    </r>
    <r>
      <rPr>
        <sz val="10"/>
        <color rgb="FF000000"/>
        <rFont val="Times New Roman"/>
      </rPr>
      <t>Get the products</t>
    </r>
  </si>
  <si>
    <r>
      <rPr>
        <sz val="7"/>
        <color rgb="FF000000"/>
        <rFont val="Times New Roman"/>
      </rPr>
      <t xml:space="preserve"> </t>
    </r>
    <r>
      <rPr>
        <sz val="10"/>
        <color rgb="FF000000"/>
        <rFont val="Times New Roman"/>
      </rPr>
      <t>Get the products</t>
    </r>
  </si>
  <si>
    <r>
      <rPr>
        <sz val="7"/>
        <color rgb="FF000000"/>
        <rFont val="Times New Roman"/>
      </rPr>
      <t xml:space="preserve"> </t>
    </r>
    <r>
      <rPr>
        <sz val="10"/>
        <color rgb="FF000000"/>
        <rFont val="Times New Roman"/>
      </rPr>
      <t xml:space="preserve">Delete the product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</si>
</sst>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3" x14ac:knownFonts="1">
    <font>
      <sz val="11"/>
      <color rgb="FF000000"/>
      <name val="MS PGothic"/>
    </font>
    <font>
      <sz val="10"/>
      <color theme="1"/>
      <name val="Tahoma"/>
    </font>
    <font>
      <b/>
      <sz val="22"/>
      <color rgb="FFFF0000"/>
      <name val="Tahoma"/>
    </font>
    <font>
      <b/>
      <sz val="26"/>
      <color rgb="FFFF0000"/>
      <name val="Tahoma"/>
    </font>
    <font>
      <sz val="11"/>
      <name val="MS PGothic"/>
    </font>
    <font>
      <b/>
      <sz val="20"/>
      <color rgb="FF000000"/>
      <name val="Tahoma"/>
    </font>
    <font>
      <b/>
      <sz val="10"/>
      <color rgb="FF993300"/>
      <name val="Tahoma"/>
    </font>
    <font>
      <i/>
      <sz val="10"/>
      <color rgb="FF008000"/>
      <name val="Tahoma"/>
    </font>
    <font>
      <b/>
      <sz val="10"/>
      <color rgb="FFFFFFFF"/>
      <name val="Arial"/>
    </font>
    <font>
      <b/>
      <sz val="10"/>
      <color rgb="FFFFFFFF"/>
      <name val="Tahoma"/>
    </font>
    <font>
      <sz val="10"/>
      <name val="Tahoma"/>
    </font>
    <font>
      <i/>
      <sz val="10"/>
      <color rgb="FF008000"/>
      <name val="Arial"/>
    </font>
    <font>
      <b/>
      <sz val="10"/>
      <color rgb="FF000000"/>
      <name val="Tahoma"/>
    </font>
    <font>
      <b/>
      <sz val="10"/>
      <color rgb="FFFF0000"/>
      <name val="Tahoma"/>
    </font>
    <font>
      <b/>
      <sz val="10"/>
      <color theme="1"/>
      <name val="Tahoma"/>
    </font>
    <font>
      <sz val="10"/>
      <name val="Arial"/>
    </font>
    <font>
      <u/>
      <sz val="11"/>
      <color rgb="FF0000FF"/>
      <name val="MS PGothic"/>
    </font>
    <font>
      <u/>
      <sz val="10"/>
      <color rgb="FF0000FF"/>
      <name val="Tahoma"/>
    </font>
    <font>
      <u/>
      <sz val="11"/>
      <color rgb="FF0000FF"/>
      <name val="MS PGothic"/>
    </font>
    <font>
      <u/>
      <sz val="11"/>
      <color rgb="FF0000FF"/>
      <name val="MS PGothic"/>
    </font>
    <font>
      <sz val="10"/>
      <color theme="1"/>
      <name val="Arial"/>
    </font>
    <font>
      <u/>
      <sz val="11"/>
      <color rgb="FF0000FF"/>
      <name val="MS PGothic"/>
    </font>
    <font>
      <sz val="10"/>
      <color rgb="FFFF0000"/>
      <name val="Tahoma"/>
    </font>
    <font>
      <sz val="10"/>
      <color rgb="FF000000"/>
      <name val="Tahoma"/>
    </font>
    <font>
      <b/>
      <i/>
      <sz val="10"/>
      <color theme="1"/>
      <name val="Tahoma"/>
    </font>
    <font>
      <b/>
      <sz val="10"/>
      <color rgb="FFCCFFFF"/>
      <name val="Tahoma"/>
    </font>
    <font>
      <b/>
      <i/>
      <sz val="10"/>
      <name val="Arial"/>
    </font>
    <font>
      <b/>
      <sz val="10"/>
      <name val="Arial"/>
    </font>
    <font>
      <b/>
      <sz val="10"/>
      <name val="Tahoma"/>
    </font>
    <font>
      <sz val="10"/>
      <color rgb="FFFFFFFF"/>
      <name val="Tahoma"/>
    </font>
    <font>
      <b/>
      <sz val="10"/>
      <color rgb="FF0000FF"/>
      <name val="Tahoma"/>
    </font>
    <font>
      <sz val="7"/>
      <color rgb="FF000000"/>
      <name val="Times New Roman"/>
    </font>
    <font>
      <sz val="10"/>
      <color rgb="FF000000"/>
      <name val="Times New Roman"/>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thin">
        <color rgb="FF000000"/>
      </left>
      <right style="hair">
        <color rgb="FF000000"/>
      </right>
      <top/>
      <bottom/>
      <diagonal/>
    </border>
    <border>
      <left style="thin">
        <color rgb="FF000000"/>
      </left>
      <right/>
      <top/>
      <bottom/>
      <diagonal/>
    </border>
    <border>
      <left style="thin">
        <color rgb="FF000000"/>
      </left>
      <right/>
      <top style="hair">
        <color rgb="FF000000"/>
      </top>
      <bottom/>
      <diagonal/>
    </border>
    <border>
      <left/>
      <right/>
      <top style="hair">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medium">
        <color rgb="FF000000"/>
      </left>
      <right/>
      <top/>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hair">
        <color rgb="FF000000"/>
      </left>
      <right style="hair">
        <color rgb="FF000000"/>
      </right>
      <top style="hair">
        <color rgb="FF000000"/>
      </top>
      <bottom/>
      <diagonal/>
    </border>
    <border>
      <left/>
      <right style="hair">
        <color rgb="FF000000"/>
      </right>
      <top style="hair">
        <color rgb="FF000000"/>
      </top>
      <bottom style="thin">
        <color rgb="FF000000"/>
      </bottom>
      <diagonal/>
    </border>
  </borders>
  <cellStyleXfs count="1">
    <xf numFmtId="0" fontId="0" fillId="0" borderId="0"/>
  </cellStyleXfs>
  <cellXfs count="180">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7" fillId="0" borderId="4" xfId="0" applyFont="1" applyBorder="1" applyAlignment="1">
      <alignment horizontal="left"/>
    </xf>
    <xf numFmtId="164" fontId="7" fillId="0" borderId="4" xfId="0" applyNumberFormat="1"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0" fontId="8"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10" fillId="0" borderId="0" xfId="0" applyFont="1" applyAlignment="1">
      <alignment vertical="center"/>
    </xf>
    <xf numFmtId="0" fontId="1" fillId="0" borderId="0" xfId="0" applyFont="1" applyAlignment="1">
      <alignment vertical="top"/>
    </xf>
    <xf numFmtId="14" fontId="11"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0" fillId="0" borderId="18" xfId="0" applyNumberFormat="1" applyFont="1" applyBorder="1" applyAlignment="1">
      <alignment vertical="top"/>
    </xf>
    <xf numFmtId="0" fontId="7" fillId="0" borderId="19" xfId="0" applyFont="1" applyBorder="1" applyAlignment="1">
      <alignment vertical="top" wrapText="1"/>
    </xf>
    <xf numFmtId="0" fontId="10" fillId="0" borderId="0" xfId="0" applyFont="1" applyAlignment="1">
      <alignment vertical="top"/>
    </xf>
    <xf numFmtId="15" fontId="1" fillId="0" borderId="17" xfId="0" applyNumberFormat="1" applyFont="1" applyBorder="1" applyAlignment="1">
      <alignment vertical="top"/>
    </xf>
    <xf numFmtId="0" fontId="10" fillId="0" borderId="18" xfId="0" applyFont="1" applyBorder="1" applyAlignment="1">
      <alignment vertical="top"/>
    </xf>
    <xf numFmtId="0" fontId="10"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0" fillId="0" borderId="21" xfId="0" applyFont="1" applyBorder="1" applyAlignment="1">
      <alignment vertical="top"/>
    </xf>
    <xf numFmtId="0" fontId="10"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5" fillId="2" borderId="1" xfId="0" applyFont="1" applyFill="1" applyBorder="1" applyAlignment="1">
      <alignment horizontal="left"/>
    </xf>
    <xf numFmtId="0" fontId="12" fillId="2" borderId="1" xfId="0" applyFont="1" applyFill="1" applyBorder="1" applyAlignment="1">
      <alignment horizontal="left"/>
    </xf>
    <xf numFmtId="0" fontId="13"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4" fillId="2" borderId="1" xfId="0" applyFont="1" applyFill="1" applyBorder="1" applyAlignment="1">
      <alignment horizontal="center"/>
    </xf>
    <xf numFmtId="1" fontId="9" fillId="4" borderId="14" xfId="0" applyNumberFormat="1" applyFont="1" applyFill="1" applyBorder="1" applyAlignment="1">
      <alignment horizontal="center" vertical="center"/>
    </xf>
    <xf numFmtId="0" fontId="9" fillId="4" borderId="15"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6" xfId="0" applyFont="1" applyFill="1" applyBorder="1" applyAlignment="1">
      <alignment horizontal="center" vertical="center"/>
    </xf>
    <xf numFmtId="1" fontId="1" fillId="2" borderId="17" xfId="0" applyNumberFormat="1" applyFont="1" applyFill="1" applyBorder="1" applyAlignment="1">
      <alignment vertical="center"/>
    </xf>
    <xf numFmtId="0" fontId="15" fillId="2" borderId="18" xfId="0" applyFont="1" applyFill="1" applyBorder="1" applyAlignment="1">
      <alignment horizontal="left"/>
    </xf>
    <xf numFmtId="0" fontId="16" fillId="0" borderId="18" xfId="0" applyFont="1" applyBorder="1"/>
    <xf numFmtId="0" fontId="17" fillId="2" borderId="18" xfId="0" applyFont="1" applyFill="1" applyBorder="1" applyAlignment="1">
      <alignment horizontal="left" vertical="center"/>
    </xf>
    <xf numFmtId="0" fontId="1" fillId="2" borderId="19" xfId="0" applyFont="1" applyFill="1" applyBorder="1" applyAlignment="1">
      <alignment horizontal="left" vertical="center"/>
    </xf>
    <xf numFmtId="1" fontId="1" fillId="2" borderId="25" xfId="0" applyNumberFormat="1" applyFont="1" applyFill="1" applyBorder="1" applyAlignment="1">
      <alignment vertical="center"/>
    </xf>
    <xf numFmtId="0" fontId="10" fillId="2" borderId="19" xfId="0" applyFont="1" applyFill="1" applyBorder="1" applyAlignment="1">
      <alignment horizontal="left" vertical="center"/>
    </xf>
    <xf numFmtId="0" fontId="18" fillId="2" borderId="1" xfId="0" applyFont="1" applyFill="1" applyBorder="1" applyAlignment="1">
      <alignment horizontal="left" vertical="center"/>
    </xf>
    <xf numFmtId="1" fontId="1" fillId="2" borderId="26" xfId="0" applyNumberFormat="1" applyFont="1" applyFill="1" applyBorder="1" applyAlignment="1">
      <alignment vertical="center"/>
    </xf>
    <xf numFmtId="1" fontId="1" fillId="2" borderId="27" xfId="0" applyNumberFormat="1" applyFont="1" applyFill="1" applyBorder="1" applyAlignment="1">
      <alignment vertical="center"/>
    </xf>
    <xf numFmtId="0" fontId="1" fillId="2" borderId="28" xfId="0" applyFont="1" applyFill="1" applyBorder="1"/>
    <xf numFmtId="1" fontId="1" fillId="2" borderId="29" xfId="0" applyNumberFormat="1" applyFont="1" applyFill="1" applyBorder="1" applyAlignment="1">
      <alignment vertical="center"/>
    </xf>
    <xf numFmtId="1" fontId="1" fillId="2" borderId="17" xfId="0" applyNumberFormat="1" applyFont="1" applyFill="1" applyBorder="1"/>
    <xf numFmtId="0" fontId="19" fillId="2" borderId="18" xfId="0" applyFont="1" applyFill="1" applyBorder="1" applyAlignment="1">
      <alignment horizontal="left" vertical="center"/>
    </xf>
    <xf numFmtId="1" fontId="1" fillId="2" borderId="28" xfId="0" applyNumberFormat="1" applyFont="1" applyFill="1" applyBorder="1"/>
    <xf numFmtId="0" fontId="20" fillId="2" borderId="18" xfId="0" applyFont="1" applyFill="1" applyBorder="1" applyAlignment="1">
      <alignment horizontal="left"/>
    </xf>
    <xf numFmtId="0" fontId="21" fillId="0" borderId="30" xfId="0" applyFont="1" applyBorder="1"/>
    <xf numFmtId="0" fontId="22" fillId="2" borderId="1" xfId="0" applyFont="1" applyFill="1" applyBorder="1"/>
    <xf numFmtId="0" fontId="14" fillId="2" borderId="31" xfId="0" applyFont="1" applyFill="1" applyBorder="1" applyAlignment="1">
      <alignment vertical="top" wrapText="1"/>
    </xf>
    <xf numFmtId="0" fontId="7" fillId="2" borderId="1" xfId="0" applyFont="1" applyFill="1" applyBorder="1" applyAlignment="1">
      <alignment wrapText="1"/>
    </xf>
    <xf numFmtId="0" fontId="7" fillId="2" borderId="1" xfId="0" applyFont="1" applyFill="1" applyBorder="1" applyAlignment="1">
      <alignment horizontal="left" wrapText="1"/>
    </xf>
    <xf numFmtId="0" fontId="22" fillId="2" borderId="1" xfId="0" applyFont="1" applyFill="1" applyBorder="1" applyAlignment="1">
      <alignment wrapText="1"/>
    </xf>
    <xf numFmtId="0" fontId="23" fillId="2" borderId="1" xfId="0" applyFont="1" applyFill="1" applyBorder="1"/>
    <xf numFmtId="0" fontId="14" fillId="2" borderId="35" xfId="0" applyFont="1" applyFill="1" applyBorder="1" applyAlignment="1">
      <alignment vertical="top" wrapText="1"/>
    </xf>
    <xf numFmtId="0" fontId="24" fillId="2" borderId="35" xfId="0" applyFont="1" applyFill="1" applyBorder="1" applyAlignment="1">
      <alignment horizontal="center" vertical="top" wrapText="1"/>
    </xf>
    <xf numFmtId="0" fontId="24" fillId="2" borderId="5" xfId="0" applyFont="1" applyFill="1" applyBorder="1" applyAlignment="1">
      <alignment horizontal="center" vertical="top" wrapText="1"/>
    </xf>
    <xf numFmtId="0" fontId="24" fillId="2" borderId="37" xfId="0" applyFont="1" applyFill="1" applyBorder="1" applyAlignment="1">
      <alignment horizontal="center" vertical="top" wrapText="1"/>
    </xf>
    <xf numFmtId="0" fontId="12"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2" fillId="2" borderId="1" xfId="0" applyFont="1" applyFill="1" applyBorder="1" applyAlignment="1">
      <alignment horizontal="center" wrapText="1"/>
    </xf>
    <xf numFmtId="0" fontId="1" fillId="2" borderId="38" xfId="0" applyFont="1" applyFill="1" applyBorder="1" applyAlignment="1">
      <alignment horizontal="center" vertical="top" wrapText="1"/>
    </xf>
    <xf numFmtId="0" fontId="1"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wrapText="1"/>
    </xf>
    <xf numFmtId="0" fontId="9" fillId="5" borderId="5"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6" borderId="41" xfId="0" applyFont="1" applyFill="1" applyBorder="1" applyAlignment="1">
      <alignment horizontal="left" vertical="center"/>
    </xf>
    <xf numFmtId="0" fontId="14" fillId="6" borderId="42" xfId="0" applyFont="1" applyFill="1" applyBorder="1" applyAlignment="1">
      <alignment horizontal="left" vertical="center"/>
    </xf>
    <xf numFmtId="0" fontId="14" fillId="6" borderId="43" xfId="0" applyFont="1" applyFill="1" applyBorder="1" applyAlignment="1">
      <alignment horizontal="left" vertical="center"/>
    </xf>
    <xf numFmtId="0" fontId="13" fillId="2" borderId="1" xfId="0" applyFont="1" applyFill="1" applyBorder="1" applyAlignment="1">
      <alignment horizontal="left" vertical="center"/>
    </xf>
    <xf numFmtId="0" fontId="1" fillId="2" borderId="5" xfId="0" applyFont="1" applyFill="1" applyBorder="1" applyAlignment="1">
      <alignment vertical="top" wrapText="1"/>
    </xf>
    <xf numFmtId="0" fontId="1" fillId="2" borderId="5" xfId="0" applyFont="1" applyFill="1" applyBorder="1" applyAlignment="1">
      <alignment horizontal="left" vertical="top" wrapText="1"/>
    </xf>
    <xf numFmtId="0" fontId="23" fillId="2" borderId="1" xfId="0" applyFont="1" applyFill="1" applyBorder="1" applyAlignment="1">
      <alignment vertical="top"/>
    </xf>
    <xf numFmtId="0" fontId="22" fillId="2" borderId="1" xfId="0" applyFont="1" applyFill="1" applyBorder="1" applyAlignment="1">
      <alignment vertical="top" wrapText="1"/>
    </xf>
    <xf numFmtId="0" fontId="23" fillId="2" borderId="5" xfId="0" applyFont="1" applyFill="1" applyBorder="1" applyAlignment="1">
      <alignment horizontal="left" vertical="top" wrapText="1"/>
    </xf>
    <xf numFmtId="0" fontId="14" fillId="6" borderId="44" xfId="0" applyFont="1" applyFill="1" applyBorder="1" applyAlignment="1">
      <alignment horizontal="left" vertical="center"/>
    </xf>
    <xf numFmtId="0" fontId="14" fillId="6" borderId="45" xfId="0" applyFont="1" applyFill="1" applyBorder="1" applyAlignment="1">
      <alignment horizontal="left" vertical="center"/>
    </xf>
    <xf numFmtId="0" fontId="14" fillId="6" borderId="46" xfId="0" applyFont="1" applyFill="1" applyBorder="1" applyAlignment="1">
      <alignment horizontal="left" vertical="center"/>
    </xf>
    <xf numFmtId="0" fontId="25" fillId="6" borderId="45" xfId="0" applyFont="1" applyFill="1" applyBorder="1" applyAlignment="1">
      <alignment horizontal="left" vertical="center"/>
    </xf>
    <xf numFmtId="0" fontId="1" fillId="2" borderId="46" xfId="0" applyFont="1" applyFill="1" applyBorder="1" applyAlignment="1">
      <alignment vertical="top" wrapText="1"/>
    </xf>
    <xf numFmtId="0" fontId="26" fillId="2" borderId="37" xfId="0" applyFont="1" applyFill="1" applyBorder="1" applyAlignment="1">
      <alignment horizontal="center" vertical="top" wrapText="1"/>
    </xf>
    <xf numFmtId="0" fontId="15" fillId="2" borderId="39" xfId="0" applyFont="1" applyFill="1" applyBorder="1" applyAlignment="1">
      <alignment horizontal="center" vertical="top" wrapText="1"/>
    </xf>
    <xf numFmtId="0" fontId="20" fillId="2" borderId="5" xfId="0" applyFont="1" applyFill="1" applyBorder="1" applyAlignment="1">
      <alignment vertical="top" wrapText="1"/>
    </xf>
    <xf numFmtId="0" fontId="27" fillId="6" borderId="41" xfId="0" applyFont="1" applyFill="1" applyBorder="1" applyAlignment="1">
      <alignment horizontal="left" vertical="center"/>
    </xf>
    <xf numFmtId="0" fontId="28" fillId="6" borderId="42" xfId="0" applyFont="1" applyFill="1" applyBorder="1" applyAlignment="1">
      <alignment horizontal="left" vertical="center"/>
    </xf>
    <xf numFmtId="0" fontId="28" fillId="6" borderId="45" xfId="0" applyFont="1" applyFill="1" applyBorder="1" applyAlignment="1">
      <alignment horizontal="left" vertical="center"/>
    </xf>
    <xf numFmtId="0" fontId="10" fillId="2" borderId="5" xfId="0" applyFont="1" applyFill="1" applyBorder="1" applyAlignment="1">
      <alignment vertical="top" wrapText="1"/>
    </xf>
    <xf numFmtId="0" fontId="14" fillId="2" borderId="1" xfId="0" applyFont="1" applyFill="1" applyBorder="1"/>
    <xf numFmtId="15" fontId="1" fillId="2" borderId="1" xfId="0" applyNumberFormat="1" applyFont="1" applyFill="1" applyBorder="1"/>
    <xf numFmtId="0" fontId="6" fillId="2" borderId="5" xfId="0" applyFont="1" applyFill="1" applyBorder="1" applyAlignment="1">
      <alignment horizontal="left" vertical="center"/>
    </xf>
    <xf numFmtId="0" fontId="6" fillId="2" borderId="46" xfId="0" applyFont="1" applyFill="1" applyBorder="1" applyAlignment="1">
      <alignment horizontal="left"/>
    </xf>
    <xf numFmtId="0" fontId="1" fillId="2" borderId="46" xfId="0" applyFont="1" applyFill="1" applyBorder="1" applyAlignment="1">
      <alignment vertical="top"/>
    </xf>
    <xf numFmtId="0" fontId="6" fillId="2" borderId="5" xfId="0" applyFont="1" applyFill="1" applyBorder="1" applyAlignment="1">
      <alignment vertical="center"/>
    </xf>
    <xf numFmtId="0" fontId="7" fillId="2" borderId="46" xfId="0" applyFont="1" applyFill="1" applyBorder="1" applyAlignment="1">
      <alignment vertical="top"/>
    </xf>
    <xf numFmtId="0" fontId="7" fillId="2" borderId="1" xfId="0" applyFont="1" applyFill="1" applyBorder="1"/>
    <xf numFmtId="0" fontId="1" fillId="2" borderId="50" xfId="0" applyFont="1" applyFill="1" applyBorder="1"/>
    <xf numFmtId="0" fontId="9" fillId="3" borderId="51" xfId="0" applyFont="1" applyFill="1" applyBorder="1" applyAlignment="1">
      <alignment horizontal="center"/>
    </xf>
    <xf numFmtId="0" fontId="9" fillId="3" borderId="15" xfId="0" applyFont="1" applyFill="1" applyBorder="1" applyAlignment="1">
      <alignment horizontal="center"/>
    </xf>
    <xf numFmtId="0" fontId="9" fillId="3" borderId="15" xfId="0" applyFont="1" applyFill="1" applyBorder="1" applyAlignment="1">
      <alignment horizontal="center" wrapText="1"/>
    </xf>
    <xf numFmtId="0" fontId="9" fillId="3" borderId="24" xfId="0" applyFont="1" applyFill="1" applyBorder="1" applyAlignment="1">
      <alignment horizontal="center"/>
    </xf>
    <xf numFmtId="0" fontId="9" fillId="3" borderId="52" xfId="0" applyFont="1" applyFill="1" applyBorder="1" applyAlignment="1">
      <alignment horizontal="center" wrapText="1"/>
    </xf>
    <xf numFmtId="0" fontId="1" fillId="2" borderId="53"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5" fillId="2" borderId="18" xfId="0" applyFont="1" applyFill="1" applyBorder="1" applyAlignment="1">
      <alignment horizontal="center"/>
    </xf>
    <xf numFmtId="0" fontId="1" fillId="2" borderId="54" xfId="0" applyFont="1" applyFill="1" applyBorder="1" applyAlignment="1">
      <alignment horizontal="center"/>
    </xf>
    <xf numFmtId="0" fontId="15" fillId="2" borderId="55" xfId="0" applyFont="1" applyFill="1" applyBorder="1" applyAlignment="1">
      <alignment horizontal="center"/>
    </xf>
    <xf numFmtId="0" fontId="20" fillId="2" borderId="18" xfId="0" applyFont="1" applyFill="1" applyBorder="1" applyAlignment="1">
      <alignment horizontal="center"/>
    </xf>
    <xf numFmtId="0" fontId="1" fillId="2" borderId="56" xfId="0" applyFont="1" applyFill="1" applyBorder="1" applyAlignment="1">
      <alignment horizontal="center"/>
    </xf>
    <xf numFmtId="0" fontId="1" fillId="2" borderId="57" xfId="0" applyFont="1" applyFill="1" applyBorder="1"/>
    <xf numFmtId="0" fontId="10" fillId="2" borderId="53" xfId="0" applyFont="1" applyFill="1" applyBorder="1" applyAlignment="1">
      <alignment horizontal="center"/>
    </xf>
    <xf numFmtId="0" fontId="29" fillId="3" borderId="58" xfId="0" applyFont="1" applyFill="1" applyBorder="1" applyAlignment="1">
      <alignment horizontal="center"/>
    </xf>
    <xf numFmtId="0" fontId="9" fillId="3" borderId="21" xfId="0" applyFont="1" applyFill="1" applyBorder="1"/>
    <xf numFmtId="0" fontId="29" fillId="3" borderId="21" xfId="0" applyFont="1" applyFill="1" applyBorder="1" applyAlignment="1">
      <alignment horizontal="center"/>
    </xf>
    <xf numFmtId="0" fontId="29" fillId="3" borderId="59"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30" fillId="2" borderId="1" xfId="0" applyNumberFormat="1" applyFont="1" applyFill="1" applyBorder="1" applyAlignment="1">
      <alignment horizontal="right" wrapText="1"/>
    </xf>
    <xf numFmtId="0" fontId="8" fillId="3" borderId="51" xfId="0" applyFont="1" applyFill="1" applyBorder="1" applyAlignment="1">
      <alignment horizontal="center"/>
    </xf>
    <xf numFmtId="0" fontId="8" fillId="3" borderId="15" xfId="0" applyFont="1" applyFill="1" applyBorder="1" applyAlignment="1">
      <alignment horizontal="center"/>
    </xf>
    <xf numFmtId="1" fontId="10" fillId="2" borderId="17" xfId="0" applyNumberFormat="1" applyFont="1" applyFill="1" applyBorder="1" applyAlignment="1">
      <alignment vertical="center"/>
    </xf>
    <xf numFmtId="0" fontId="10" fillId="2" borderId="49" xfId="0" applyFont="1" applyFill="1" applyBorder="1"/>
    <xf numFmtId="0" fontId="15" fillId="2" borderId="60" xfId="0" applyFont="1" applyFill="1" applyBorder="1" applyAlignment="1">
      <alignment horizontal="center"/>
    </xf>
    <xf numFmtId="1" fontId="10" fillId="2" borderId="17" xfId="0" applyNumberFormat="1" applyFont="1" applyFill="1" applyBorder="1"/>
    <xf numFmtId="0" fontId="29" fillId="3" borderId="61" xfId="0" applyFont="1" applyFill="1" applyBorder="1" applyAlignment="1">
      <alignment horizontal="center"/>
    </xf>
    <xf numFmtId="9" fontId="29" fillId="3" borderId="21" xfId="0" applyNumberFormat="1" applyFont="1" applyFill="1" applyBorder="1" applyAlignment="1">
      <alignment horizontal="center"/>
    </xf>
    <xf numFmtId="0" fontId="10" fillId="2" borderId="1" xfId="0" applyFont="1" applyFill="1" applyBorder="1" applyAlignment="1">
      <alignment horizontal="center"/>
    </xf>
    <xf numFmtId="0" fontId="10" fillId="2" borderId="1" xfId="0" applyFont="1" applyFill="1" applyBorder="1"/>
    <xf numFmtId="10" fontId="10" fillId="2" borderId="1" xfId="0" applyNumberFormat="1" applyFont="1" applyFill="1" applyBorder="1" applyAlignment="1">
      <alignment horizontal="center"/>
    </xf>
    <xf numFmtId="9" fontId="10" fillId="2" borderId="1" xfId="0" applyNumberFormat="1" applyFont="1" applyFill="1" applyBorder="1" applyAlignment="1">
      <alignment horizontal="center"/>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2" borderId="6" xfId="0" applyFont="1" applyFill="1" applyBorder="1" applyAlignment="1">
      <alignment horizontal="left" vertical="center"/>
    </xf>
    <xf numFmtId="0" fontId="4" fillId="0" borderId="10" xfId="0" applyFont="1" applyBorder="1"/>
    <xf numFmtId="0" fontId="5" fillId="0" borderId="2" xfId="0" applyFont="1" applyBorder="1" applyAlignment="1">
      <alignment horizontal="left" vertical="center"/>
    </xf>
    <xf numFmtId="0" fontId="7" fillId="0" borderId="2" xfId="0" applyFont="1" applyBorder="1" applyAlignment="1">
      <alignment horizontal="left"/>
    </xf>
    <xf numFmtId="0" fontId="7"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6" fillId="2" borderId="2" xfId="0" applyNumberFormat="1" applyFont="1" applyFill="1" applyBorder="1"/>
    <xf numFmtId="0" fontId="4"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 fillId="2" borderId="32" xfId="0" applyFont="1" applyFill="1" applyBorder="1" applyAlignment="1">
      <alignment horizontal="left" vertical="top" wrapText="1"/>
    </xf>
    <xf numFmtId="0" fontId="4" fillId="0" borderId="33" xfId="0" applyFont="1" applyBorder="1"/>
    <xf numFmtId="0" fontId="4" fillId="0" borderId="34" xfId="0" applyFont="1" applyBorder="1"/>
    <xf numFmtId="0" fontId="1" fillId="2" borderId="2" xfId="0" applyFont="1" applyFill="1" applyBorder="1" applyAlignment="1">
      <alignment horizontal="left" vertical="top" wrapText="1"/>
    </xf>
    <xf numFmtId="0" fontId="4" fillId="0" borderId="36" xfId="0" applyFont="1" applyBorder="1"/>
    <xf numFmtId="0" fontId="20" fillId="2" borderId="32" xfId="0" applyFont="1" applyFill="1" applyBorder="1" applyAlignment="1">
      <alignment horizontal="left" vertical="top" wrapText="1"/>
    </xf>
    <xf numFmtId="0" fontId="5" fillId="2" borderId="47" xfId="0" applyFont="1" applyFill="1" applyBorder="1" applyAlignment="1">
      <alignment horizontal="center"/>
    </xf>
    <xf numFmtId="0" fontId="4" fillId="0" borderId="48" xfId="0" applyFont="1" applyBorder="1"/>
    <xf numFmtId="0" fontId="4" fillId="0" borderId="49" xfId="0" applyFont="1" applyBorder="1"/>
    <xf numFmtId="0" fontId="6" fillId="2" borderId="2" xfId="0" applyFont="1" applyFill="1" applyBorder="1" applyAlignment="1">
      <alignment horizontal="left"/>
    </xf>
    <xf numFmtId="0" fontId="7" fillId="2" borderId="2"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523875</xdr:colOff>
      <xdr:row>1</xdr:row>
      <xdr:rowOff>95250</xdr:rowOff>
    </xdr:from>
    <xdr:ext cx="2133600" cy="695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2.6640625" defaultRowHeight="15" customHeight="1" x14ac:dyDescent="0.2"/>
  <cols>
    <col min="1" max="1" width="2.109375" customWidth="1"/>
    <col min="2" max="2" width="19.6640625" customWidth="1"/>
    <col min="3" max="3" width="9.109375" customWidth="1"/>
    <col min="4" max="4" width="14.33203125" customWidth="1"/>
    <col min="5" max="5" width="34" customWidth="1"/>
    <col min="6" max="6" width="31.109375" customWidth="1"/>
    <col min="7" max="7" width="31" customWidth="1"/>
    <col min="8" max="26" width="9"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151"/>
      <c r="C2" s="152"/>
      <c r="D2" s="153"/>
      <c r="E2" s="156" t="s">
        <v>0</v>
      </c>
      <c r="F2" s="152"/>
      <c r="G2" s="153"/>
      <c r="H2" s="4"/>
      <c r="I2" s="4"/>
      <c r="J2" s="4"/>
      <c r="K2" s="4"/>
      <c r="L2" s="4"/>
      <c r="M2" s="4"/>
      <c r="N2" s="4"/>
      <c r="O2" s="4"/>
      <c r="P2" s="4"/>
      <c r="Q2" s="4"/>
      <c r="R2" s="4"/>
      <c r="S2" s="4"/>
      <c r="T2" s="4"/>
      <c r="U2" s="4"/>
      <c r="V2" s="4"/>
      <c r="W2" s="4"/>
      <c r="X2" s="4"/>
      <c r="Y2" s="4"/>
      <c r="Z2" s="4"/>
    </row>
    <row r="3" spans="1:26" ht="12.75" customHeight="1" x14ac:dyDescent="0.25">
      <c r="A3" s="1"/>
      <c r="B3" s="5"/>
      <c r="C3" s="6"/>
      <c r="D3" s="1"/>
      <c r="E3" s="1"/>
      <c r="F3" s="7"/>
      <c r="G3" s="1"/>
      <c r="H3" s="1"/>
      <c r="I3" s="1"/>
      <c r="J3" s="1"/>
      <c r="K3" s="1"/>
      <c r="L3" s="1"/>
      <c r="M3" s="1"/>
      <c r="N3" s="1"/>
      <c r="O3" s="1"/>
      <c r="P3" s="1"/>
      <c r="Q3" s="1"/>
      <c r="R3" s="1"/>
      <c r="S3" s="1"/>
      <c r="T3" s="1"/>
      <c r="U3" s="1"/>
      <c r="V3" s="1"/>
      <c r="W3" s="1"/>
      <c r="X3" s="1"/>
      <c r="Y3" s="1"/>
      <c r="Z3" s="1"/>
    </row>
    <row r="4" spans="1:26" ht="14.25" customHeight="1" x14ac:dyDescent="0.25">
      <c r="A4" s="1"/>
      <c r="B4" s="8" t="s">
        <v>1</v>
      </c>
      <c r="C4" s="157" t="s">
        <v>2</v>
      </c>
      <c r="D4" s="152"/>
      <c r="E4" s="153"/>
      <c r="F4" s="8" t="s">
        <v>3</v>
      </c>
      <c r="G4" s="9"/>
      <c r="H4" s="1"/>
      <c r="I4" s="1"/>
      <c r="J4" s="1"/>
      <c r="K4" s="1"/>
      <c r="L4" s="1"/>
      <c r="M4" s="1"/>
      <c r="N4" s="1"/>
      <c r="O4" s="1"/>
      <c r="P4" s="1"/>
      <c r="Q4" s="1"/>
      <c r="R4" s="1"/>
      <c r="S4" s="1"/>
      <c r="T4" s="1"/>
      <c r="U4" s="1"/>
      <c r="V4" s="1"/>
      <c r="W4" s="1"/>
      <c r="X4" s="1"/>
      <c r="Y4" s="1"/>
      <c r="Z4" s="1"/>
    </row>
    <row r="5" spans="1:26" ht="14.25" customHeight="1" x14ac:dyDescent="0.25">
      <c r="A5" s="1"/>
      <c r="B5" s="8" t="s">
        <v>4</v>
      </c>
      <c r="C5" s="157" t="s">
        <v>5</v>
      </c>
      <c r="D5" s="152"/>
      <c r="E5" s="153"/>
      <c r="F5" s="8" t="s">
        <v>6</v>
      </c>
      <c r="G5" s="9"/>
      <c r="H5" s="1"/>
      <c r="I5" s="1"/>
      <c r="J5" s="1"/>
      <c r="K5" s="1"/>
      <c r="L5" s="1"/>
      <c r="M5" s="1"/>
      <c r="N5" s="1"/>
      <c r="O5" s="1"/>
      <c r="P5" s="1"/>
      <c r="Q5" s="1"/>
      <c r="R5" s="1"/>
      <c r="S5" s="1"/>
      <c r="T5" s="1"/>
      <c r="U5" s="1"/>
      <c r="V5" s="1"/>
      <c r="W5" s="1"/>
      <c r="X5" s="1"/>
      <c r="Y5" s="1"/>
      <c r="Z5" s="1"/>
    </row>
    <row r="6" spans="1:26" ht="15.75" customHeight="1" x14ac:dyDescent="0.25">
      <c r="A6" s="1"/>
      <c r="B6" s="154" t="s">
        <v>7</v>
      </c>
      <c r="C6" s="158" t="str">
        <f>C5&amp;"_"&amp;"Test Report"&amp;"_"&amp;"v1.0"</f>
        <v>SU21SE45_Test Report_v1.0</v>
      </c>
      <c r="D6" s="159"/>
      <c r="E6" s="160"/>
      <c r="F6" s="8" t="s">
        <v>8</v>
      </c>
      <c r="G6" s="10"/>
      <c r="H6" s="1"/>
      <c r="I6" s="1"/>
      <c r="J6" s="1"/>
      <c r="K6" s="1"/>
      <c r="L6" s="1"/>
      <c r="M6" s="1"/>
      <c r="N6" s="1"/>
      <c r="O6" s="1"/>
      <c r="P6" s="1"/>
      <c r="Q6" s="1"/>
      <c r="R6" s="1"/>
      <c r="S6" s="1"/>
      <c r="T6" s="1"/>
      <c r="U6" s="1"/>
      <c r="V6" s="1"/>
      <c r="W6" s="1"/>
      <c r="X6" s="1"/>
      <c r="Y6" s="1"/>
      <c r="Z6" s="1"/>
    </row>
    <row r="7" spans="1:26" ht="13.5" customHeight="1" x14ac:dyDescent="0.25">
      <c r="A7" s="1"/>
      <c r="B7" s="155"/>
      <c r="C7" s="161"/>
      <c r="D7" s="162"/>
      <c r="E7" s="163"/>
      <c r="F7" s="8" t="s">
        <v>9</v>
      </c>
      <c r="G7" s="11">
        <v>1</v>
      </c>
      <c r="H7" s="1"/>
      <c r="I7" s="1"/>
      <c r="J7" s="1"/>
      <c r="K7" s="1"/>
      <c r="L7" s="1"/>
      <c r="M7" s="1"/>
      <c r="N7" s="1"/>
      <c r="O7" s="1"/>
      <c r="P7" s="1"/>
      <c r="Q7" s="1"/>
      <c r="R7" s="1"/>
      <c r="S7" s="1"/>
      <c r="T7" s="1"/>
      <c r="U7" s="1"/>
      <c r="V7" s="1"/>
      <c r="W7" s="1"/>
      <c r="X7" s="1"/>
      <c r="Y7" s="1"/>
      <c r="Z7" s="1"/>
    </row>
    <row r="8" spans="1:26" ht="12.75" customHeight="1" x14ac:dyDescent="0.25">
      <c r="A8" s="1"/>
      <c r="B8" s="12"/>
      <c r="C8" s="6"/>
      <c r="D8" s="1"/>
      <c r="E8" s="1"/>
      <c r="F8" s="5"/>
      <c r="G8" s="6"/>
      <c r="H8" s="1"/>
      <c r="I8" s="1"/>
      <c r="J8" s="1"/>
      <c r="K8" s="1"/>
      <c r="L8" s="1"/>
      <c r="M8" s="1"/>
      <c r="N8" s="1"/>
      <c r="O8" s="1"/>
      <c r="P8" s="1"/>
      <c r="Q8" s="1"/>
      <c r="R8" s="1"/>
      <c r="S8" s="1"/>
      <c r="T8" s="1"/>
      <c r="U8" s="1"/>
      <c r="V8" s="1"/>
      <c r="W8" s="1"/>
      <c r="X8" s="1"/>
      <c r="Y8" s="1"/>
      <c r="Z8" s="1"/>
    </row>
    <row r="9" spans="1:26" ht="12.7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11</v>
      </c>
      <c r="C11" s="16" t="s">
        <v>9</v>
      </c>
      <c r="D11" s="16" t="s">
        <v>12</v>
      </c>
      <c r="E11" s="16" t="s">
        <v>13</v>
      </c>
      <c r="F11" s="17" t="s">
        <v>14</v>
      </c>
      <c r="G11" s="18"/>
      <c r="H11" s="18"/>
      <c r="I11" s="18"/>
      <c r="J11" s="18"/>
      <c r="K11" s="18"/>
      <c r="L11" s="18"/>
      <c r="M11" s="18"/>
      <c r="N11" s="18"/>
      <c r="O11" s="18"/>
      <c r="P11" s="18"/>
      <c r="Q11" s="18"/>
      <c r="R11" s="18"/>
      <c r="S11" s="18"/>
      <c r="T11" s="18"/>
      <c r="U11" s="18"/>
      <c r="V11" s="18"/>
      <c r="W11" s="18"/>
      <c r="X11" s="18"/>
      <c r="Y11" s="18"/>
    </row>
    <row r="12" spans="1:26" ht="12.75" customHeight="1" x14ac:dyDescent="0.2">
      <c r="A12" s="19"/>
      <c r="B12" s="20">
        <v>44393</v>
      </c>
      <c r="C12" s="21" t="s">
        <v>15</v>
      </c>
      <c r="D12" s="22" t="s">
        <v>16</v>
      </c>
      <c r="E12" s="23"/>
      <c r="F12" s="24"/>
      <c r="G12" s="25"/>
      <c r="H12" s="25"/>
      <c r="I12" s="25"/>
      <c r="J12" s="25"/>
      <c r="K12" s="25"/>
      <c r="L12" s="25"/>
      <c r="M12" s="25"/>
      <c r="N12" s="25"/>
      <c r="O12" s="25"/>
      <c r="P12" s="25"/>
      <c r="Q12" s="25"/>
      <c r="R12" s="25"/>
      <c r="S12" s="25"/>
      <c r="T12" s="25"/>
      <c r="U12" s="25"/>
      <c r="V12" s="25"/>
      <c r="W12" s="25"/>
      <c r="X12" s="25"/>
      <c r="Y12" s="25"/>
    </row>
    <row r="13" spans="1:26" ht="21.75" customHeight="1" x14ac:dyDescent="0.2">
      <c r="A13" s="19"/>
      <c r="B13" s="26"/>
      <c r="C13" s="21"/>
      <c r="D13" s="22"/>
      <c r="E13" s="27"/>
      <c r="F13" s="28"/>
      <c r="G13" s="25"/>
      <c r="H13" s="25"/>
      <c r="I13" s="25"/>
      <c r="J13" s="25"/>
      <c r="K13" s="25"/>
      <c r="L13" s="25"/>
      <c r="M13" s="25"/>
      <c r="N13" s="25"/>
      <c r="O13" s="25"/>
      <c r="P13" s="25"/>
      <c r="Q13" s="25"/>
      <c r="R13" s="25"/>
      <c r="S13" s="25"/>
      <c r="T13" s="25"/>
      <c r="U13" s="25"/>
      <c r="V13" s="25"/>
      <c r="W13" s="25"/>
      <c r="X13" s="25"/>
      <c r="Y13" s="25"/>
    </row>
    <row r="14" spans="1:26" ht="19.5" customHeight="1" x14ac:dyDescent="0.2">
      <c r="A14" s="19"/>
      <c r="B14" s="26"/>
      <c r="C14" s="21"/>
      <c r="D14" s="22"/>
      <c r="E14" s="27"/>
      <c r="F14" s="28"/>
      <c r="G14" s="25"/>
      <c r="H14" s="25"/>
      <c r="I14" s="25"/>
      <c r="J14" s="25"/>
      <c r="K14" s="25"/>
      <c r="L14" s="25"/>
      <c r="M14" s="25"/>
      <c r="N14" s="25"/>
      <c r="O14" s="25"/>
      <c r="P14" s="25"/>
      <c r="Q14" s="25"/>
      <c r="R14" s="25"/>
      <c r="S14" s="25"/>
      <c r="T14" s="25"/>
      <c r="U14" s="25"/>
      <c r="V14" s="25"/>
      <c r="W14" s="25"/>
      <c r="X14" s="25"/>
      <c r="Y14" s="25"/>
    </row>
    <row r="15" spans="1:26" ht="21.75" customHeight="1" x14ac:dyDescent="0.2">
      <c r="A15" s="19"/>
      <c r="B15" s="26"/>
      <c r="C15" s="21"/>
      <c r="D15" s="22"/>
      <c r="E15" s="27"/>
      <c r="F15" s="28"/>
      <c r="G15" s="25"/>
      <c r="H15" s="25"/>
      <c r="I15" s="25"/>
      <c r="J15" s="25"/>
      <c r="K15" s="25"/>
      <c r="L15" s="25"/>
      <c r="M15" s="25"/>
      <c r="N15" s="25"/>
      <c r="O15" s="25"/>
      <c r="P15" s="25"/>
      <c r="Q15" s="25"/>
      <c r="R15" s="25"/>
      <c r="S15" s="25"/>
      <c r="T15" s="25"/>
      <c r="U15" s="25"/>
      <c r="V15" s="25"/>
      <c r="W15" s="25"/>
      <c r="X15" s="25"/>
      <c r="Y15" s="25"/>
    </row>
    <row r="16" spans="1:26" ht="19.5" customHeight="1" x14ac:dyDescent="0.2">
      <c r="A16" s="19"/>
      <c r="B16" s="26"/>
      <c r="C16" s="21"/>
      <c r="D16" s="22"/>
      <c r="E16" s="27"/>
      <c r="F16" s="28"/>
      <c r="G16" s="25"/>
      <c r="H16" s="25"/>
      <c r="I16" s="25"/>
      <c r="J16" s="25"/>
      <c r="K16" s="25"/>
      <c r="L16" s="25"/>
      <c r="M16" s="25"/>
      <c r="N16" s="25"/>
      <c r="O16" s="25"/>
      <c r="P16" s="25"/>
      <c r="Q16" s="25"/>
      <c r="R16" s="25"/>
      <c r="S16" s="25"/>
      <c r="T16" s="25"/>
      <c r="U16" s="25"/>
      <c r="V16" s="25"/>
      <c r="W16" s="25"/>
      <c r="X16" s="25"/>
      <c r="Y16" s="25"/>
    </row>
    <row r="17" spans="1:26" ht="21.75" customHeight="1" x14ac:dyDescent="0.2">
      <c r="A17" s="19"/>
      <c r="B17" s="26"/>
      <c r="C17" s="21"/>
      <c r="D17" s="22"/>
      <c r="E17" s="27"/>
      <c r="F17" s="28"/>
      <c r="G17" s="25"/>
      <c r="H17" s="25"/>
      <c r="I17" s="25"/>
      <c r="J17" s="25"/>
      <c r="K17" s="25"/>
      <c r="L17" s="25"/>
      <c r="M17" s="25"/>
      <c r="N17" s="25"/>
      <c r="O17" s="25"/>
      <c r="P17" s="25"/>
      <c r="Q17" s="25"/>
      <c r="R17" s="25"/>
      <c r="S17" s="25"/>
      <c r="T17" s="25"/>
      <c r="U17" s="25"/>
      <c r="V17" s="25"/>
      <c r="W17" s="25"/>
      <c r="X17" s="25"/>
      <c r="Y17" s="25"/>
    </row>
    <row r="18" spans="1:26" ht="19.5" customHeight="1" x14ac:dyDescent="0.2">
      <c r="A18" s="19"/>
      <c r="B18" s="29"/>
      <c r="C18" s="30"/>
      <c r="D18" s="31"/>
      <c r="E18" s="32"/>
      <c r="F18" s="33"/>
      <c r="G18" s="25"/>
      <c r="H18" s="25"/>
      <c r="I18" s="25"/>
      <c r="J18" s="25"/>
      <c r="K18" s="25"/>
      <c r="L18" s="25"/>
      <c r="M18" s="25"/>
      <c r="N18" s="25"/>
      <c r="O18" s="25"/>
      <c r="P18" s="25"/>
      <c r="Q18" s="25"/>
      <c r="R18" s="25"/>
      <c r="S18" s="25"/>
      <c r="T18" s="25"/>
      <c r="U18" s="25"/>
      <c r="V18" s="25"/>
      <c r="W18" s="25"/>
      <c r="X18" s="25"/>
      <c r="Y18" s="25"/>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B6:B7"/>
    <mergeCell ref="E2:G2"/>
    <mergeCell ref="C4:E4"/>
    <mergeCell ref="C5:E5"/>
    <mergeCell ref="C6:E7"/>
  </mergeCells>
  <pageMargins left="0.47013888888888888" right="0.47013888888888888" top="0.5" bottom="0.35138888888888886" header="0" footer="0"/>
  <pageSetup paperSize="9" orientation="landscape"/>
  <headerFooter>
    <oddFooter>&amp;L 02ae-BM/PM/HDCV/FSOFT v2/0&amp;CInternal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x14ac:dyDescent="0.2"/>
  <cols>
    <col min="1" max="1" width="1.109375" customWidth="1"/>
    <col min="2" max="2" width="11.6640625" customWidth="1"/>
    <col min="3" max="3" width="26.33203125" customWidth="1"/>
    <col min="4" max="4" width="17.109375" customWidth="1"/>
    <col min="5" max="5" width="28.109375" customWidth="1"/>
    <col min="6" max="6" width="30.6640625" customWidth="1"/>
    <col min="7" max="26" width="9" customWidth="1"/>
  </cols>
  <sheetData>
    <row r="1" spans="1:26" ht="12.75" customHeight="1" x14ac:dyDescent="0.4">
      <c r="A1" s="7"/>
      <c r="B1" s="34"/>
      <c r="C1" s="35"/>
      <c r="D1" s="36" t="s">
        <v>17</v>
      </c>
      <c r="E1" s="37"/>
      <c r="F1" s="35"/>
      <c r="G1" s="7"/>
      <c r="H1" s="7"/>
      <c r="I1" s="7"/>
      <c r="J1" s="7"/>
      <c r="K1" s="7"/>
      <c r="L1" s="7"/>
      <c r="M1" s="7"/>
      <c r="N1" s="7"/>
      <c r="O1" s="7"/>
      <c r="P1" s="7"/>
      <c r="Q1" s="7"/>
      <c r="R1" s="7"/>
      <c r="S1" s="7"/>
      <c r="T1" s="7"/>
      <c r="U1" s="7"/>
      <c r="V1" s="7"/>
      <c r="W1" s="7"/>
      <c r="X1" s="7"/>
      <c r="Y1" s="7"/>
      <c r="Z1" s="7"/>
    </row>
    <row r="2" spans="1:26" ht="13.5" customHeight="1" x14ac:dyDescent="0.25">
      <c r="A2" s="7"/>
      <c r="B2" s="34"/>
      <c r="C2" s="35"/>
      <c r="D2" s="38"/>
      <c r="E2" s="38"/>
      <c r="F2" s="35"/>
      <c r="G2" s="7"/>
      <c r="H2" s="7"/>
      <c r="I2" s="7"/>
      <c r="J2" s="7"/>
      <c r="K2" s="7"/>
      <c r="L2" s="7"/>
      <c r="M2" s="7"/>
      <c r="N2" s="7"/>
      <c r="O2" s="7"/>
      <c r="P2" s="7"/>
      <c r="Q2" s="7"/>
      <c r="R2" s="7"/>
      <c r="S2" s="7"/>
      <c r="T2" s="7"/>
      <c r="U2" s="7"/>
      <c r="V2" s="7"/>
      <c r="W2" s="7"/>
      <c r="X2" s="7"/>
      <c r="Y2" s="7"/>
      <c r="Z2" s="7"/>
    </row>
    <row r="3" spans="1:26" ht="12.75" customHeight="1" x14ac:dyDescent="0.25">
      <c r="A3" s="7"/>
      <c r="B3" s="164" t="s">
        <v>1</v>
      </c>
      <c r="C3" s="165"/>
      <c r="D3" s="166" t="str">
        <f>Cover!C4</f>
        <v>Customer feedback through facial expression analysis</v>
      </c>
      <c r="E3" s="152"/>
      <c r="F3" s="153"/>
      <c r="G3" s="7"/>
      <c r="H3" s="7"/>
      <c r="I3" s="7"/>
      <c r="J3" s="7"/>
      <c r="K3" s="7"/>
      <c r="L3" s="7"/>
      <c r="M3" s="7"/>
      <c r="N3" s="7"/>
      <c r="O3" s="7"/>
      <c r="P3" s="7"/>
      <c r="Q3" s="7"/>
      <c r="R3" s="7"/>
      <c r="S3" s="7"/>
      <c r="T3" s="7"/>
      <c r="U3" s="7"/>
      <c r="V3" s="7"/>
      <c r="W3" s="7"/>
      <c r="X3" s="7"/>
      <c r="Y3" s="7"/>
      <c r="Z3" s="7"/>
    </row>
    <row r="4" spans="1:26" ht="12.75" customHeight="1" x14ac:dyDescent="0.25">
      <c r="A4" s="7"/>
      <c r="B4" s="164" t="s">
        <v>4</v>
      </c>
      <c r="C4" s="165"/>
      <c r="D4" s="166" t="str">
        <f>Cover!C5</f>
        <v>SU21SE45</v>
      </c>
      <c r="E4" s="152"/>
      <c r="F4" s="153"/>
      <c r="G4" s="7"/>
      <c r="H4" s="7"/>
      <c r="I4" s="7"/>
      <c r="J4" s="7"/>
      <c r="K4" s="7"/>
      <c r="L4" s="7"/>
      <c r="M4" s="7"/>
      <c r="N4" s="7"/>
      <c r="O4" s="7"/>
      <c r="P4" s="7"/>
      <c r="Q4" s="7"/>
      <c r="R4" s="7"/>
      <c r="S4" s="7"/>
      <c r="T4" s="7"/>
      <c r="U4" s="7"/>
      <c r="V4" s="7"/>
      <c r="W4" s="7"/>
      <c r="X4" s="7"/>
      <c r="Y4" s="7"/>
      <c r="Z4" s="7"/>
    </row>
    <row r="5" spans="1:26" ht="84.75" customHeight="1" x14ac:dyDescent="0.25">
      <c r="A5" s="39"/>
      <c r="B5" s="167" t="s">
        <v>18</v>
      </c>
      <c r="C5" s="153"/>
      <c r="D5" s="168" t="s">
        <v>19</v>
      </c>
      <c r="E5" s="152"/>
      <c r="F5" s="153"/>
      <c r="G5" s="39"/>
      <c r="H5" s="39"/>
      <c r="I5" s="39"/>
      <c r="J5" s="39"/>
      <c r="K5" s="39"/>
      <c r="L5" s="39"/>
      <c r="M5" s="39"/>
      <c r="N5" s="39"/>
      <c r="O5" s="39"/>
      <c r="P5" s="39"/>
      <c r="Q5" s="39"/>
      <c r="R5" s="39"/>
      <c r="S5" s="39"/>
      <c r="T5" s="39"/>
      <c r="U5" s="39"/>
      <c r="V5" s="39"/>
      <c r="W5" s="39"/>
      <c r="X5" s="39"/>
      <c r="Y5" s="39"/>
      <c r="Z5" s="39"/>
    </row>
    <row r="6" spans="1:26" ht="12.75" customHeight="1" x14ac:dyDescent="0.25">
      <c r="A6" s="7"/>
      <c r="B6" s="40"/>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41"/>
      <c r="B7" s="42"/>
      <c r="C7" s="43"/>
      <c r="D7" s="43"/>
      <c r="E7" s="43"/>
      <c r="F7" s="43"/>
      <c r="G7" s="41"/>
      <c r="H7" s="41"/>
      <c r="I7" s="41"/>
      <c r="J7" s="41"/>
      <c r="K7" s="41"/>
      <c r="L7" s="41"/>
      <c r="M7" s="41"/>
      <c r="N7" s="41"/>
      <c r="O7" s="41"/>
      <c r="P7" s="41"/>
      <c r="Q7" s="41"/>
      <c r="R7" s="41"/>
      <c r="S7" s="41"/>
      <c r="T7" s="41"/>
      <c r="U7" s="41"/>
      <c r="V7" s="41"/>
      <c r="W7" s="41"/>
      <c r="X7" s="41"/>
      <c r="Y7" s="41"/>
      <c r="Z7" s="41"/>
    </row>
    <row r="8" spans="1:26" ht="21" customHeight="1" x14ac:dyDescent="0.25">
      <c r="A8" s="44"/>
      <c r="B8" s="45" t="s">
        <v>20</v>
      </c>
      <c r="C8" s="46" t="s">
        <v>21</v>
      </c>
      <c r="D8" s="46" t="s">
        <v>22</v>
      </c>
      <c r="E8" s="47" t="s">
        <v>23</v>
      </c>
      <c r="F8" s="48" t="s">
        <v>24</v>
      </c>
      <c r="G8" s="44"/>
      <c r="H8" s="44"/>
      <c r="I8" s="44"/>
      <c r="J8" s="44"/>
      <c r="K8" s="44"/>
      <c r="L8" s="44"/>
      <c r="M8" s="44"/>
      <c r="N8" s="44"/>
      <c r="O8" s="44"/>
      <c r="P8" s="44"/>
      <c r="Q8" s="44"/>
      <c r="R8" s="44"/>
      <c r="S8" s="44"/>
      <c r="T8" s="44"/>
      <c r="U8" s="44"/>
      <c r="V8" s="44"/>
      <c r="W8" s="44"/>
      <c r="X8" s="44"/>
      <c r="Y8" s="44"/>
      <c r="Z8" s="44"/>
    </row>
    <row r="9" spans="1:26" ht="12.75" customHeight="1" x14ac:dyDescent="0.25">
      <c r="A9" s="7"/>
      <c r="B9" s="49">
        <v>1</v>
      </c>
      <c r="C9" s="50" t="s">
        <v>25</v>
      </c>
      <c r="D9" s="51" t="s">
        <v>26</v>
      </c>
      <c r="E9" s="52"/>
      <c r="F9" s="53"/>
      <c r="G9" s="7"/>
      <c r="H9" s="7"/>
      <c r="I9" s="7"/>
      <c r="J9" s="7"/>
      <c r="K9" s="7"/>
      <c r="L9" s="7"/>
      <c r="M9" s="7"/>
      <c r="N9" s="7"/>
      <c r="O9" s="7"/>
      <c r="P9" s="7"/>
      <c r="Q9" s="7"/>
      <c r="R9" s="7"/>
      <c r="S9" s="7"/>
      <c r="T9" s="7"/>
      <c r="U9" s="7"/>
      <c r="V9" s="7"/>
      <c r="W9" s="7"/>
      <c r="X9" s="7"/>
      <c r="Y9" s="7"/>
      <c r="Z9" s="7"/>
    </row>
    <row r="10" spans="1:26" ht="12.75" customHeight="1" x14ac:dyDescent="0.25">
      <c r="A10" s="7"/>
      <c r="B10" s="49">
        <v>2</v>
      </c>
      <c r="C10" s="50" t="s">
        <v>27</v>
      </c>
      <c r="D10" s="51" t="s">
        <v>26</v>
      </c>
      <c r="E10" s="52"/>
      <c r="F10" s="53"/>
      <c r="G10" s="7"/>
      <c r="H10" s="7"/>
      <c r="I10" s="7"/>
      <c r="J10" s="7"/>
      <c r="K10" s="7"/>
      <c r="L10" s="7"/>
      <c r="M10" s="7"/>
      <c r="N10" s="7"/>
      <c r="O10" s="7"/>
      <c r="P10" s="7"/>
      <c r="Q10" s="7"/>
      <c r="R10" s="7"/>
      <c r="S10" s="7"/>
      <c r="T10" s="7"/>
      <c r="U10" s="7"/>
      <c r="V10" s="7"/>
      <c r="W10" s="7"/>
      <c r="X10" s="7"/>
      <c r="Y10" s="7"/>
      <c r="Z10" s="7"/>
    </row>
    <row r="11" spans="1:26" ht="12.75" customHeight="1" x14ac:dyDescent="0.25">
      <c r="A11" s="7"/>
      <c r="B11" s="49">
        <v>3</v>
      </c>
      <c r="C11" s="50" t="s">
        <v>28</v>
      </c>
      <c r="D11" s="51" t="s">
        <v>26</v>
      </c>
      <c r="E11" s="52"/>
      <c r="F11" s="53"/>
      <c r="G11" s="7"/>
      <c r="H11" s="7"/>
      <c r="I11" s="7"/>
      <c r="J11" s="7"/>
      <c r="K11" s="7"/>
      <c r="L11" s="7"/>
      <c r="M11" s="7"/>
      <c r="N11" s="7"/>
      <c r="O11" s="7"/>
      <c r="P11" s="7"/>
      <c r="Q11" s="7"/>
      <c r="R11" s="7"/>
      <c r="S11" s="7"/>
      <c r="T11" s="7"/>
      <c r="U11" s="7"/>
      <c r="V11" s="7"/>
      <c r="W11" s="7"/>
      <c r="X11" s="7"/>
      <c r="Y11" s="7"/>
      <c r="Z11" s="7"/>
    </row>
    <row r="12" spans="1:26" ht="12.75" customHeight="1" x14ac:dyDescent="0.25">
      <c r="A12" s="7"/>
      <c r="B12" s="49">
        <v>4</v>
      </c>
      <c r="C12" s="50" t="s">
        <v>29</v>
      </c>
      <c r="D12" s="51" t="s">
        <v>26</v>
      </c>
      <c r="E12" s="52"/>
      <c r="F12" s="53"/>
      <c r="G12" s="7"/>
      <c r="H12" s="7"/>
      <c r="I12" s="7"/>
      <c r="J12" s="7"/>
      <c r="K12" s="7"/>
      <c r="L12" s="7"/>
      <c r="M12" s="7"/>
      <c r="N12" s="7"/>
      <c r="O12" s="7"/>
      <c r="P12" s="7"/>
      <c r="Q12" s="7"/>
      <c r="R12" s="7"/>
      <c r="S12" s="7"/>
      <c r="T12" s="7"/>
      <c r="U12" s="7"/>
      <c r="V12" s="7"/>
      <c r="W12" s="7"/>
      <c r="X12" s="7"/>
      <c r="Y12" s="7"/>
      <c r="Z12" s="7"/>
    </row>
    <row r="13" spans="1:26" ht="12.75" customHeight="1" x14ac:dyDescent="0.25">
      <c r="A13" s="7"/>
      <c r="B13" s="49">
        <v>5</v>
      </c>
      <c r="C13" s="50" t="s">
        <v>30</v>
      </c>
      <c r="D13" s="51" t="s">
        <v>26</v>
      </c>
      <c r="E13" s="52"/>
      <c r="F13" s="53"/>
      <c r="G13" s="7"/>
      <c r="H13" s="7"/>
      <c r="I13" s="7"/>
      <c r="J13" s="7"/>
      <c r="K13" s="7"/>
      <c r="L13" s="7"/>
      <c r="M13" s="7"/>
      <c r="N13" s="7"/>
      <c r="O13" s="7"/>
      <c r="P13" s="7"/>
      <c r="Q13" s="7"/>
      <c r="R13" s="7"/>
      <c r="S13" s="7"/>
      <c r="T13" s="7"/>
      <c r="U13" s="7"/>
      <c r="V13" s="7"/>
      <c r="W13" s="7"/>
      <c r="X13" s="7"/>
      <c r="Y13" s="7"/>
      <c r="Z13" s="7"/>
    </row>
    <row r="14" spans="1:26" ht="12.75" customHeight="1" x14ac:dyDescent="0.25">
      <c r="A14" s="7"/>
      <c r="B14" s="49">
        <v>6</v>
      </c>
      <c r="C14" s="50" t="s">
        <v>31</v>
      </c>
      <c r="D14" s="51" t="s">
        <v>26</v>
      </c>
      <c r="E14" s="52"/>
      <c r="F14" s="53"/>
      <c r="G14" s="7"/>
      <c r="H14" s="7"/>
      <c r="I14" s="7"/>
      <c r="J14" s="7"/>
      <c r="K14" s="7"/>
      <c r="L14" s="7"/>
      <c r="M14" s="7"/>
      <c r="N14" s="7"/>
      <c r="O14" s="7"/>
      <c r="P14" s="7"/>
      <c r="Q14" s="7"/>
      <c r="R14" s="7"/>
      <c r="S14" s="7"/>
      <c r="T14" s="7"/>
      <c r="U14" s="7"/>
      <c r="V14" s="7"/>
      <c r="W14" s="7"/>
      <c r="X14" s="7"/>
      <c r="Y14" s="7"/>
      <c r="Z14" s="7"/>
    </row>
    <row r="15" spans="1:26" ht="12.75" customHeight="1" x14ac:dyDescent="0.25">
      <c r="A15" s="7"/>
      <c r="B15" s="49">
        <v>7</v>
      </c>
      <c r="C15" s="50" t="s">
        <v>32</v>
      </c>
      <c r="D15" s="51" t="s">
        <v>26</v>
      </c>
      <c r="E15" s="52"/>
      <c r="F15" s="5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49">
        <v>8</v>
      </c>
      <c r="C16" s="50" t="s">
        <v>33</v>
      </c>
      <c r="D16" s="51" t="s">
        <v>26</v>
      </c>
      <c r="E16" s="52"/>
      <c r="F16" s="5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49">
        <v>9</v>
      </c>
      <c r="C17" s="50" t="s">
        <v>34</v>
      </c>
      <c r="D17" s="51" t="s">
        <v>26</v>
      </c>
      <c r="E17" s="52"/>
      <c r="F17" s="5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49">
        <v>10</v>
      </c>
      <c r="C18" s="50" t="s">
        <v>35</v>
      </c>
      <c r="D18" s="51" t="s">
        <v>26</v>
      </c>
      <c r="E18" s="52"/>
      <c r="F18" s="5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49">
        <v>11</v>
      </c>
      <c r="C19" s="50" t="s">
        <v>36</v>
      </c>
      <c r="D19" s="51" t="s">
        <v>26</v>
      </c>
      <c r="E19" s="52"/>
      <c r="F19" s="5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49">
        <v>12</v>
      </c>
      <c r="C20" s="50" t="s">
        <v>37</v>
      </c>
      <c r="D20" s="51" t="s">
        <v>26</v>
      </c>
      <c r="E20" s="52"/>
      <c r="F20" s="5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54">
        <v>13</v>
      </c>
      <c r="C21" s="50" t="s">
        <v>38</v>
      </c>
      <c r="D21" s="51" t="s">
        <v>26</v>
      </c>
      <c r="E21" s="52"/>
      <c r="F21" s="55"/>
      <c r="G21" s="7"/>
      <c r="H21" s="7"/>
      <c r="I21" s="7"/>
      <c r="J21" s="7"/>
      <c r="K21" s="7"/>
      <c r="L21" s="7"/>
      <c r="M21" s="7"/>
      <c r="N21" s="7"/>
      <c r="O21" s="7"/>
      <c r="P21" s="7"/>
      <c r="Q21" s="7"/>
      <c r="R21" s="7"/>
      <c r="S21" s="7"/>
      <c r="T21" s="7"/>
      <c r="U21" s="7"/>
      <c r="V21" s="7"/>
      <c r="W21" s="7"/>
      <c r="X21" s="7"/>
      <c r="Y21" s="7"/>
      <c r="Z21" s="7"/>
    </row>
    <row r="22" spans="1:26" ht="12.75" customHeight="1" x14ac:dyDescent="0.25">
      <c r="A22" s="7"/>
      <c r="B22" s="54">
        <v>14</v>
      </c>
      <c r="C22" s="50" t="s">
        <v>39</v>
      </c>
      <c r="D22" s="51" t="s">
        <v>26</v>
      </c>
      <c r="E22" s="52"/>
      <c r="F22" s="55"/>
      <c r="G22" s="7"/>
      <c r="H22" s="7"/>
      <c r="I22" s="7"/>
      <c r="J22" s="7"/>
      <c r="K22" s="7"/>
      <c r="L22" s="7"/>
      <c r="M22" s="7"/>
      <c r="N22" s="7"/>
      <c r="O22" s="7"/>
      <c r="P22" s="7"/>
      <c r="Q22" s="7"/>
      <c r="R22" s="7"/>
      <c r="S22" s="7"/>
      <c r="T22" s="7"/>
      <c r="U22" s="7"/>
      <c r="V22" s="7"/>
      <c r="W22" s="7"/>
      <c r="X22" s="7"/>
      <c r="Y22" s="7"/>
      <c r="Z22" s="7"/>
    </row>
    <row r="23" spans="1:26" ht="12.75" customHeight="1" x14ac:dyDescent="0.25">
      <c r="A23" s="7"/>
      <c r="B23" s="54">
        <v>15</v>
      </c>
      <c r="C23" s="50" t="s">
        <v>40</v>
      </c>
      <c r="D23" s="51" t="s">
        <v>26</v>
      </c>
      <c r="E23" s="52"/>
      <c r="F23" s="55"/>
      <c r="G23" s="7"/>
      <c r="H23" s="7"/>
      <c r="I23" s="7"/>
      <c r="J23" s="34"/>
      <c r="K23" s="7"/>
      <c r="L23" s="56"/>
      <c r="M23" s="7"/>
      <c r="N23" s="7"/>
      <c r="O23" s="7"/>
      <c r="P23" s="7"/>
      <c r="Q23" s="7"/>
      <c r="R23" s="7"/>
      <c r="S23" s="7"/>
      <c r="T23" s="7"/>
      <c r="U23" s="7"/>
      <c r="V23" s="7"/>
      <c r="W23" s="7"/>
      <c r="X23" s="7"/>
      <c r="Y23" s="7"/>
      <c r="Z23" s="7"/>
    </row>
    <row r="24" spans="1:26" ht="12.75" customHeight="1" x14ac:dyDescent="0.25">
      <c r="A24" s="7"/>
      <c r="B24" s="49">
        <v>16</v>
      </c>
      <c r="C24" s="50" t="s">
        <v>41</v>
      </c>
      <c r="D24" s="51" t="s">
        <v>26</v>
      </c>
      <c r="E24" s="52"/>
      <c r="F24" s="55"/>
      <c r="G24" s="7"/>
      <c r="H24" s="7"/>
      <c r="I24" s="7"/>
      <c r="J24" s="34"/>
      <c r="K24" s="7"/>
      <c r="L24" s="56"/>
      <c r="M24" s="7"/>
      <c r="N24" s="7"/>
      <c r="O24" s="7"/>
      <c r="P24" s="7"/>
      <c r="Q24" s="7"/>
      <c r="R24" s="7"/>
      <c r="S24" s="7"/>
      <c r="T24" s="7"/>
      <c r="U24" s="7"/>
      <c r="V24" s="7"/>
      <c r="W24" s="7"/>
      <c r="X24" s="7"/>
      <c r="Y24" s="7"/>
      <c r="Z24" s="7"/>
    </row>
    <row r="25" spans="1:26" ht="12.75" customHeight="1" x14ac:dyDescent="0.25">
      <c r="A25" s="7"/>
      <c r="B25" s="54">
        <v>17</v>
      </c>
      <c r="C25" s="50" t="s">
        <v>42</v>
      </c>
      <c r="D25" s="51" t="s">
        <v>26</v>
      </c>
      <c r="E25" s="52"/>
      <c r="F25" s="55"/>
      <c r="G25" s="7"/>
      <c r="H25" s="7"/>
      <c r="I25" s="7"/>
      <c r="J25" s="34"/>
      <c r="K25" s="7"/>
      <c r="L25" s="56"/>
      <c r="M25" s="7"/>
      <c r="N25" s="7"/>
      <c r="O25" s="7"/>
      <c r="P25" s="7"/>
      <c r="Q25" s="7"/>
      <c r="R25" s="7"/>
      <c r="S25" s="7"/>
      <c r="T25" s="7"/>
      <c r="U25" s="7"/>
      <c r="V25" s="7"/>
      <c r="W25" s="7"/>
      <c r="X25" s="7"/>
      <c r="Y25" s="7"/>
      <c r="Z25" s="7"/>
    </row>
    <row r="26" spans="1:26" ht="12.75" customHeight="1" x14ac:dyDescent="0.25">
      <c r="A26" s="7"/>
      <c r="B26" s="49">
        <v>18</v>
      </c>
      <c r="C26" s="50" t="s">
        <v>43</v>
      </c>
      <c r="D26" s="51" t="s">
        <v>26</v>
      </c>
      <c r="E26" s="52"/>
      <c r="F26" s="55"/>
      <c r="G26" s="7"/>
      <c r="H26" s="7"/>
      <c r="I26" s="7"/>
      <c r="J26" s="34"/>
      <c r="K26" s="7"/>
      <c r="L26" s="56"/>
      <c r="M26" s="7"/>
      <c r="N26" s="7"/>
      <c r="O26" s="7"/>
      <c r="P26" s="7"/>
      <c r="Q26" s="7"/>
      <c r="R26" s="7"/>
      <c r="S26" s="7"/>
      <c r="T26" s="7"/>
      <c r="U26" s="7"/>
      <c r="V26" s="7"/>
      <c r="W26" s="7"/>
      <c r="X26" s="7"/>
      <c r="Y26" s="7"/>
      <c r="Z26" s="7"/>
    </row>
    <row r="27" spans="1:26" ht="12.75" customHeight="1" x14ac:dyDescent="0.25">
      <c r="A27" s="7"/>
      <c r="B27" s="49">
        <v>19</v>
      </c>
      <c r="C27" s="50" t="s">
        <v>44</v>
      </c>
      <c r="D27" s="51" t="s">
        <v>26</v>
      </c>
      <c r="E27" s="52"/>
      <c r="F27" s="55"/>
      <c r="G27" s="7"/>
      <c r="H27" s="7"/>
      <c r="I27" s="7"/>
      <c r="J27" s="34"/>
      <c r="K27" s="7"/>
      <c r="L27" s="56"/>
      <c r="M27" s="7"/>
      <c r="N27" s="7"/>
      <c r="O27" s="7"/>
      <c r="P27" s="7"/>
      <c r="Q27" s="7"/>
      <c r="R27" s="7"/>
      <c r="S27" s="7"/>
      <c r="T27" s="7"/>
      <c r="U27" s="7"/>
      <c r="V27" s="7"/>
      <c r="W27" s="7"/>
      <c r="X27" s="7"/>
      <c r="Y27" s="7"/>
      <c r="Z27" s="7"/>
    </row>
    <row r="28" spans="1:26" ht="12.75" customHeight="1" x14ac:dyDescent="0.25">
      <c r="A28" s="7"/>
      <c r="B28" s="57">
        <v>20</v>
      </c>
      <c r="C28" s="50" t="s">
        <v>45</v>
      </c>
      <c r="D28" s="51" t="s">
        <v>26</v>
      </c>
      <c r="E28" s="52"/>
      <c r="F28" s="55"/>
      <c r="G28" s="7"/>
      <c r="H28" s="7"/>
      <c r="I28" s="7"/>
      <c r="J28" s="34"/>
      <c r="K28" s="7"/>
      <c r="L28" s="56"/>
      <c r="M28" s="7"/>
      <c r="N28" s="7"/>
      <c r="O28" s="7"/>
      <c r="P28" s="7"/>
      <c r="Q28" s="7"/>
      <c r="R28" s="7"/>
      <c r="S28" s="7"/>
      <c r="T28" s="7"/>
      <c r="U28" s="7"/>
      <c r="V28" s="7"/>
      <c r="W28" s="7"/>
      <c r="X28" s="7"/>
      <c r="Y28" s="7"/>
      <c r="Z28" s="7"/>
    </row>
    <row r="29" spans="1:26" ht="12.75" customHeight="1" x14ac:dyDescent="0.25">
      <c r="A29" s="7"/>
      <c r="B29" s="58">
        <v>21</v>
      </c>
      <c r="C29" s="50" t="s">
        <v>46</v>
      </c>
      <c r="D29" s="51" t="s">
        <v>26</v>
      </c>
      <c r="E29" s="52"/>
      <c r="F29" s="55"/>
      <c r="G29" s="7"/>
      <c r="H29" s="7"/>
      <c r="I29" s="7"/>
      <c r="J29" s="34"/>
      <c r="K29" s="7"/>
      <c r="L29" s="56"/>
      <c r="M29" s="7"/>
      <c r="N29" s="7"/>
      <c r="O29" s="7"/>
      <c r="P29" s="7"/>
      <c r="Q29" s="7"/>
      <c r="R29" s="7"/>
      <c r="S29" s="7"/>
      <c r="T29" s="7"/>
      <c r="U29" s="7"/>
      <c r="V29" s="7"/>
      <c r="W29" s="7"/>
      <c r="X29" s="7"/>
      <c r="Y29" s="7"/>
      <c r="Z29" s="7"/>
    </row>
    <row r="30" spans="1:26" ht="12.75" customHeight="1" x14ac:dyDescent="0.25">
      <c r="A30" s="7"/>
      <c r="B30" s="49">
        <v>22</v>
      </c>
      <c r="C30" s="50" t="s">
        <v>47</v>
      </c>
      <c r="D30" s="51" t="s">
        <v>26</v>
      </c>
      <c r="E30" s="52"/>
      <c r="F30" s="55"/>
      <c r="G30" s="7"/>
      <c r="H30" s="7"/>
      <c r="I30" s="7"/>
      <c r="J30" s="7"/>
      <c r="K30" s="7"/>
      <c r="L30" s="7"/>
      <c r="M30" s="7"/>
      <c r="N30" s="7"/>
      <c r="O30" s="7"/>
      <c r="P30" s="7"/>
      <c r="Q30" s="7"/>
      <c r="R30" s="7"/>
      <c r="S30" s="7"/>
      <c r="T30" s="7"/>
      <c r="U30" s="7"/>
      <c r="V30" s="7"/>
      <c r="W30" s="7"/>
      <c r="X30" s="7"/>
      <c r="Y30" s="7"/>
      <c r="Z30" s="7"/>
    </row>
    <row r="31" spans="1:26" ht="12.75" customHeight="1" x14ac:dyDescent="0.25">
      <c r="A31" s="7"/>
      <c r="B31" s="49">
        <v>23</v>
      </c>
      <c r="C31" s="50" t="s">
        <v>48</v>
      </c>
      <c r="D31" s="51" t="s">
        <v>26</v>
      </c>
      <c r="E31" s="52"/>
      <c r="F31" s="55"/>
      <c r="G31" s="7"/>
      <c r="H31" s="7"/>
      <c r="I31" s="7"/>
      <c r="J31" s="7"/>
      <c r="K31" s="7"/>
      <c r="L31" s="7"/>
      <c r="M31" s="7"/>
      <c r="N31" s="7"/>
      <c r="O31" s="7"/>
      <c r="P31" s="7"/>
      <c r="Q31" s="7"/>
      <c r="R31" s="7"/>
      <c r="S31" s="7"/>
      <c r="T31" s="7"/>
      <c r="U31" s="7"/>
      <c r="V31" s="7"/>
      <c r="W31" s="7"/>
      <c r="X31" s="7"/>
      <c r="Y31" s="7"/>
      <c r="Z31" s="7"/>
    </row>
    <row r="32" spans="1:26" ht="12.75" customHeight="1" x14ac:dyDescent="0.25">
      <c r="A32" s="7"/>
      <c r="B32" s="49">
        <v>24</v>
      </c>
      <c r="C32" s="50" t="s">
        <v>49</v>
      </c>
      <c r="D32" s="51" t="s">
        <v>26</v>
      </c>
      <c r="E32" s="52"/>
      <c r="F32" s="55"/>
      <c r="G32" s="7"/>
      <c r="H32" s="7"/>
      <c r="I32" s="7"/>
      <c r="J32" s="7"/>
      <c r="K32" s="7"/>
      <c r="L32" s="7"/>
      <c r="M32" s="7"/>
      <c r="N32" s="7"/>
      <c r="O32" s="7"/>
      <c r="P32" s="7"/>
      <c r="Q32" s="7"/>
      <c r="R32" s="7"/>
      <c r="S32" s="7"/>
      <c r="T32" s="7"/>
      <c r="U32" s="7"/>
      <c r="V32" s="7"/>
      <c r="W32" s="7"/>
      <c r="X32" s="7"/>
      <c r="Y32" s="7"/>
      <c r="Z32" s="7"/>
    </row>
    <row r="33" spans="1:26" ht="12.75" customHeight="1" x14ac:dyDescent="0.25">
      <c r="A33" s="7"/>
      <c r="B33" s="58">
        <v>25</v>
      </c>
      <c r="C33" s="50" t="s">
        <v>50</v>
      </c>
      <c r="D33" s="51" t="s">
        <v>26</v>
      </c>
      <c r="E33" s="52"/>
      <c r="F33" s="55"/>
      <c r="G33" s="7"/>
      <c r="H33" s="7"/>
      <c r="I33" s="7"/>
      <c r="J33" s="7"/>
      <c r="K33" s="7"/>
      <c r="L33" s="7"/>
      <c r="M33" s="7"/>
      <c r="N33" s="7"/>
      <c r="O33" s="7"/>
      <c r="P33" s="7"/>
      <c r="Q33" s="7"/>
      <c r="R33" s="7"/>
      <c r="S33" s="7"/>
      <c r="T33" s="7"/>
      <c r="U33" s="7"/>
      <c r="V33" s="7"/>
      <c r="W33" s="7"/>
      <c r="X33" s="7"/>
      <c r="Y33" s="7"/>
      <c r="Z33" s="7"/>
    </row>
    <row r="34" spans="1:26" ht="12.75" customHeight="1" x14ac:dyDescent="0.25">
      <c r="A34" s="7"/>
      <c r="B34" s="49">
        <v>26</v>
      </c>
      <c r="C34" s="50" t="s">
        <v>51</v>
      </c>
      <c r="D34" s="51" t="s">
        <v>26</v>
      </c>
      <c r="E34" s="52"/>
      <c r="F34" s="55"/>
      <c r="G34" s="7"/>
      <c r="H34" s="7"/>
      <c r="I34" s="7"/>
      <c r="J34" s="7"/>
      <c r="K34" s="7"/>
      <c r="L34" s="7"/>
      <c r="M34" s="7"/>
      <c r="N34" s="7"/>
      <c r="O34" s="7"/>
      <c r="P34" s="7"/>
      <c r="Q34" s="7"/>
      <c r="R34" s="7"/>
      <c r="S34" s="7"/>
      <c r="T34" s="7"/>
      <c r="U34" s="7"/>
      <c r="V34" s="7"/>
      <c r="W34" s="7"/>
      <c r="X34" s="7"/>
      <c r="Y34" s="7"/>
      <c r="Z34" s="7"/>
    </row>
    <row r="35" spans="1:26" ht="12.75" customHeight="1" x14ac:dyDescent="0.25">
      <c r="A35" s="7"/>
      <c r="B35" s="49">
        <v>27</v>
      </c>
      <c r="C35" s="50" t="s">
        <v>52</v>
      </c>
      <c r="D35" s="51" t="s">
        <v>26</v>
      </c>
      <c r="E35" s="52"/>
      <c r="F35" s="55"/>
      <c r="G35" s="7"/>
      <c r="H35" s="7"/>
      <c r="I35" s="7"/>
      <c r="J35" s="7"/>
      <c r="K35" s="7"/>
      <c r="L35" s="7"/>
      <c r="M35" s="7"/>
      <c r="N35" s="7"/>
      <c r="O35" s="7"/>
      <c r="P35" s="7"/>
      <c r="Q35" s="7"/>
      <c r="R35" s="7"/>
      <c r="S35" s="7"/>
      <c r="T35" s="7"/>
      <c r="U35" s="7"/>
      <c r="V35" s="7"/>
      <c r="W35" s="7"/>
      <c r="X35" s="7"/>
      <c r="Y35" s="7"/>
      <c r="Z35" s="7"/>
    </row>
    <row r="36" spans="1:26" ht="12.75" customHeight="1" x14ac:dyDescent="0.25">
      <c r="A36" s="7"/>
      <c r="B36" s="49">
        <v>28</v>
      </c>
      <c r="C36" s="50" t="s">
        <v>53</v>
      </c>
      <c r="D36" s="51" t="s">
        <v>26</v>
      </c>
      <c r="E36" s="52"/>
      <c r="F36" s="55"/>
      <c r="G36" s="7"/>
      <c r="H36" s="7"/>
      <c r="I36" s="7"/>
      <c r="J36" s="7"/>
      <c r="K36" s="7"/>
      <c r="L36" s="7"/>
      <c r="M36" s="7"/>
      <c r="N36" s="7"/>
      <c r="O36" s="7"/>
      <c r="P36" s="7"/>
      <c r="Q36" s="7"/>
      <c r="R36" s="7"/>
      <c r="S36" s="7"/>
      <c r="T36" s="7"/>
      <c r="U36" s="7"/>
      <c r="V36" s="7"/>
      <c r="W36" s="7"/>
      <c r="X36" s="7"/>
      <c r="Y36" s="7"/>
      <c r="Z36" s="7"/>
    </row>
    <row r="37" spans="1:26" ht="12.75" customHeight="1" x14ac:dyDescent="0.25">
      <c r="A37" s="7"/>
      <c r="B37" s="57">
        <v>29</v>
      </c>
      <c r="C37" s="50" t="s">
        <v>54</v>
      </c>
      <c r="D37" s="51" t="s">
        <v>26</v>
      </c>
      <c r="E37" s="52"/>
      <c r="F37" s="55"/>
      <c r="G37" s="59"/>
      <c r="H37" s="7"/>
      <c r="I37" s="7"/>
      <c r="J37" s="7"/>
      <c r="K37" s="7"/>
      <c r="L37" s="7"/>
      <c r="M37" s="7"/>
      <c r="N37" s="7"/>
      <c r="O37" s="7"/>
      <c r="P37" s="7"/>
      <c r="Q37" s="7"/>
      <c r="R37" s="7"/>
      <c r="S37" s="7"/>
      <c r="T37" s="7"/>
      <c r="U37" s="7"/>
      <c r="V37" s="7"/>
      <c r="W37" s="7"/>
      <c r="X37" s="7"/>
      <c r="Y37" s="7"/>
      <c r="Z37" s="7"/>
    </row>
    <row r="38" spans="1:26" ht="12.75" customHeight="1" x14ac:dyDescent="0.25">
      <c r="A38" s="7"/>
      <c r="B38" s="54">
        <v>30</v>
      </c>
      <c r="C38" s="50" t="s">
        <v>55</v>
      </c>
      <c r="D38" s="51" t="s">
        <v>26</v>
      </c>
      <c r="E38" s="52"/>
      <c r="F38" s="55"/>
      <c r="G38" s="7"/>
      <c r="H38" s="7"/>
      <c r="I38" s="7"/>
      <c r="J38" s="7"/>
      <c r="K38" s="7"/>
      <c r="L38" s="7"/>
      <c r="M38" s="7"/>
      <c r="N38" s="7"/>
      <c r="O38" s="7"/>
      <c r="P38" s="7"/>
      <c r="Q38" s="7"/>
      <c r="R38" s="7"/>
      <c r="S38" s="7"/>
      <c r="T38" s="7"/>
      <c r="U38" s="7"/>
      <c r="V38" s="7"/>
      <c r="W38" s="7"/>
      <c r="X38" s="7"/>
      <c r="Y38" s="7"/>
      <c r="Z38" s="7"/>
    </row>
    <row r="39" spans="1:26" ht="12.75" customHeight="1" x14ac:dyDescent="0.25">
      <c r="A39" s="7"/>
      <c r="B39" s="60">
        <v>31</v>
      </c>
      <c r="C39" s="50" t="s">
        <v>56</v>
      </c>
      <c r="D39" s="51" t="s">
        <v>26</v>
      </c>
      <c r="E39" s="52"/>
      <c r="F39" s="55"/>
      <c r="G39" s="7"/>
      <c r="H39" s="7"/>
      <c r="I39" s="7"/>
      <c r="J39" s="7"/>
      <c r="K39" s="7"/>
      <c r="L39" s="7"/>
      <c r="M39" s="7"/>
      <c r="N39" s="7"/>
      <c r="O39" s="7"/>
      <c r="P39" s="7"/>
      <c r="Q39" s="7"/>
      <c r="R39" s="7"/>
      <c r="S39" s="7"/>
      <c r="T39" s="7"/>
      <c r="U39" s="7"/>
      <c r="V39" s="7"/>
      <c r="W39" s="7"/>
      <c r="X39" s="7"/>
      <c r="Y39" s="7"/>
      <c r="Z39" s="7"/>
    </row>
    <row r="40" spans="1:26" ht="12.75" customHeight="1" x14ac:dyDescent="0.25">
      <c r="A40" s="7"/>
      <c r="B40" s="49">
        <v>32</v>
      </c>
      <c r="C40" s="50" t="s">
        <v>57</v>
      </c>
      <c r="D40" s="51" t="s">
        <v>26</v>
      </c>
      <c r="E40" s="52"/>
      <c r="F40" s="55"/>
      <c r="G40" s="7"/>
      <c r="H40" s="7"/>
      <c r="I40" s="7"/>
      <c r="J40" s="7"/>
      <c r="K40" s="7"/>
      <c r="L40" s="7"/>
      <c r="M40" s="7"/>
      <c r="N40" s="7"/>
      <c r="O40" s="7"/>
      <c r="P40" s="7"/>
      <c r="Q40" s="7"/>
      <c r="R40" s="7"/>
      <c r="S40" s="7"/>
      <c r="T40" s="7"/>
      <c r="U40" s="7"/>
      <c r="V40" s="7"/>
      <c r="W40" s="7"/>
      <c r="X40" s="7"/>
      <c r="Y40" s="7"/>
      <c r="Z40" s="7"/>
    </row>
    <row r="41" spans="1:26" ht="12.75" customHeight="1" x14ac:dyDescent="0.25">
      <c r="A41" s="7"/>
      <c r="B41" s="61">
        <v>33</v>
      </c>
      <c r="C41" s="50" t="s">
        <v>25</v>
      </c>
      <c r="D41" s="62" t="s">
        <v>58</v>
      </c>
      <c r="E41" s="52"/>
      <c r="F41" s="55"/>
      <c r="G41" s="7"/>
      <c r="H41" s="7"/>
      <c r="I41" s="7"/>
      <c r="J41" s="7"/>
      <c r="K41" s="7"/>
      <c r="L41" s="7"/>
      <c r="M41" s="7"/>
      <c r="N41" s="7"/>
      <c r="O41" s="7"/>
      <c r="P41" s="7"/>
      <c r="Q41" s="7"/>
      <c r="R41" s="7"/>
      <c r="S41" s="7"/>
      <c r="T41" s="7"/>
      <c r="U41" s="7"/>
      <c r="V41" s="7"/>
      <c r="W41" s="7"/>
      <c r="X41" s="7"/>
      <c r="Y41" s="7"/>
      <c r="Z41" s="7"/>
    </row>
    <row r="42" spans="1:26" ht="12.75" customHeight="1" x14ac:dyDescent="0.25">
      <c r="A42" s="7"/>
      <c r="B42" s="61">
        <v>34</v>
      </c>
      <c r="C42" s="50" t="s">
        <v>27</v>
      </c>
      <c r="D42" s="62" t="s">
        <v>58</v>
      </c>
      <c r="E42" s="52"/>
      <c r="F42" s="55"/>
      <c r="G42" s="7"/>
      <c r="H42" s="7"/>
      <c r="I42" s="7"/>
      <c r="J42" s="7"/>
      <c r="K42" s="7"/>
      <c r="L42" s="7"/>
      <c r="M42" s="7"/>
      <c r="N42" s="7"/>
      <c r="O42" s="7"/>
      <c r="P42" s="7"/>
      <c r="Q42" s="7"/>
      <c r="R42" s="7"/>
      <c r="S42" s="7"/>
      <c r="T42" s="7"/>
      <c r="U42" s="7"/>
      <c r="V42" s="7"/>
      <c r="W42" s="7"/>
      <c r="X42" s="7"/>
      <c r="Y42" s="7"/>
      <c r="Z42" s="7"/>
    </row>
    <row r="43" spans="1:26" ht="12.75" customHeight="1" x14ac:dyDescent="0.25">
      <c r="A43" s="7"/>
      <c r="B43" s="61">
        <v>35</v>
      </c>
      <c r="C43" s="50" t="s">
        <v>59</v>
      </c>
      <c r="D43" s="62" t="s">
        <v>58</v>
      </c>
      <c r="E43" s="52"/>
      <c r="F43" s="55"/>
      <c r="G43" s="7"/>
      <c r="H43" s="7"/>
      <c r="I43" s="7"/>
      <c r="J43" s="7"/>
      <c r="K43" s="7"/>
      <c r="L43" s="7"/>
      <c r="M43" s="7"/>
      <c r="N43" s="7"/>
      <c r="O43" s="7"/>
      <c r="P43" s="7"/>
      <c r="Q43" s="7"/>
      <c r="R43" s="7"/>
      <c r="S43" s="7"/>
      <c r="T43" s="7"/>
      <c r="U43" s="7"/>
      <c r="V43" s="7"/>
      <c r="W43" s="7"/>
      <c r="X43" s="7"/>
      <c r="Y43" s="7"/>
      <c r="Z43" s="7"/>
    </row>
    <row r="44" spans="1:26" ht="12.75" customHeight="1" x14ac:dyDescent="0.25">
      <c r="A44" s="7"/>
      <c r="B44" s="63">
        <v>36</v>
      </c>
      <c r="C44" s="50" t="s">
        <v>60</v>
      </c>
      <c r="D44" s="62" t="s">
        <v>58</v>
      </c>
      <c r="E44" s="52"/>
      <c r="F44" s="55"/>
      <c r="G44" s="7"/>
      <c r="H44" s="7"/>
      <c r="I44" s="7"/>
      <c r="J44" s="7"/>
      <c r="K44" s="7"/>
      <c r="L44" s="7"/>
      <c r="M44" s="7"/>
      <c r="N44" s="7"/>
      <c r="O44" s="7"/>
      <c r="P44" s="7"/>
      <c r="Q44" s="7"/>
      <c r="R44" s="7"/>
      <c r="S44" s="7"/>
      <c r="T44" s="7"/>
      <c r="U44" s="7"/>
      <c r="V44" s="7"/>
      <c r="W44" s="7"/>
      <c r="X44" s="7"/>
      <c r="Y44" s="7"/>
      <c r="Z44" s="7"/>
    </row>
    <row r="45" spans="1:26" ht="12.75" customHeight="1" x14ac:dyDescent="0.25">
      <c r="A45" s="7"/>
      <c r="B45" s="61">
        <v>37</v>
      </c>
      <c r="C45" s="50" t="s">
        <v>61</v>
      </c>
      <c r="D45" s="62" t="s">
        <v>58</v>
      </c>
      <c r="E45" s="52"/>
      <c r="F45" s="55"/>
      <c r="G45" s="7"/>
      <c r="H45" s="7"/>
      <c r="I45" s="7"/>
      <c r="J45" s="7"/>
      <c r="K45" s="7"/>
      <c r="L45" s="7"/>
      <c r="M45" s="7"/>
      <c r="N45" s="7"/>
      <c r="O45" s="7"/>
      <c r="P45" s="7"/>
      <c r="Q45" s="7"/>
      <c r="R45" s="7"/>
      <c r="S45" s="7"/>
      <c r="T45" s="7"/>
      <c r="U45" s="7"/>
      <c r="V45" s="7"/>
      <c r="W45" s="7"/>
      <c r="X45" s="7"/>
      <c r="Y45" s="7"/>
      <c r="Z45" s="7"/>
    </row>
    <row r="46" spans="1:26" ht="12.75" customHeight="1" x14ac:dyDescent="0.25">
      <c r="A46" s="7"/>
      <c r="B46" s="61">
        <v>38</v>
      </c>
      <c r="C46" s="50" t="s">
        <v>62</v>
      </c>
      <c r="D46" s="62" t="s">
        <v>58</v>
      </c>
      <c r="E46" s="52"/>
      <c r="F46" s="55"/>
      <c r="G46" s="7"/>
      <c r="H46" s="7"/>
      <c r="I46" s="7"/>
      <c r="J46" s="7"/>
      <c r="K46" s="7"/>
      <c r="L46" s="7"/>
      <c r="M46" s="7"/>
      <c r="N46" s="7"/>
      <c r="O46" s="7"/>
      <c r="P46" s="7"/>
      <c r="Q46" s="7"/>
      <c r="R46" s="7"/>
      <c r="S46" s="7"/>
      <c r="T46" s="7"/>
      <c r="U46" s="7"/>
      <c r="V46" s="7"/>
      <c r="W46" s="7"/>
      <c r="X46" s="7"/>
      <c r="Y46" s="7"/>
      <c r="Z46" s="7"/>
    </row>
    <row r="47" spans="1:26" ht="12.75" customHeight="1" x14ac:dyDescent="0.25">
      <c r="A47" s="7"/>
      <c r="B47" s="61">
        <v>39</v>
      </c>
      <c r="C47" s="50" t="s">
        <v>63</v>
      </c>
      <c r="D47" s="62" t="s">
        <v>58</v>
      </c>
      <c r="E47" s="52"/>
      <c r="F47" s="55"/>
      <c r="G47" s="7"/>
      <c r="H47" s="7"/>
      <c r="I47" s="7"/>
      <c r="J47" s="7"/>
      <c r="K47" s="7"/>
      <c r="L47" s="7"/>
      <c r="M47" s="7"/>
      <c r="N47" s="7"/>
      <c r="O47" s="7"/>
      <c r="P47" s="7"/>
      <c r="Q47" s="7"/>
      <c r="R47" s="7"/>
      <c r="S47" s="7"/>
      <c r="T47" s="7"/>
      <c r="U47" s="7"/>
      <c r="V47" s="7"/>
      <c r="W47" s="7"/>
      <c r="X47" s="7"/>
      <c r="Y47" s="7"/>
      <c r="Z47" s="7"/>
    </row>
    <row r="48" spans="1:26" ht="12.75" customHeight="1" x14ac:dyDescent="0.25">
      <c r="A48" s="7"/>
      <c r="B48" s="63">
        <v>40</v>
      </c>
      <c r="C48" s="50" t="s">
        <v>64</v>
      </c>
      <c r="D48" s="62" t="s">
        <v>58</v>
      </c>
      <c r="E48" s="52"/>
      <c r="F48" s="55"/>
      <c r="G48" s="7"/>
      <c r="H48" s="7"/>
      <c r="I48" s="7"/>
      <c r="J48" s="7"/>
      <c r="K48" s="7"/>
      <c r="L48" s="7"/>
      <c r="M48" s="7"/>
      <c r="N48" s="7"/>
      <c r="O48" s="7"/>
      <c r="P48" s="7"/>
      <c r="Q48" s="7"/>
      <c r="R48" s="7"/>
      <c r="S48" s="7"/>
      <c r="T48" s="7"/>
      <c r="U48" s="7"/>
      <c r="V48" s="7"/>
      <c r="W48" s="7"/>
      <c r="X48" s="7"/>
      <c r="Y48" s="7"/>
      <c r="Z48" s="7"/>
    </row>
    <row r="49" spans="1:26" ht="12.75" customHeight="1" x14ac:dyDescent="0.25">
      <c r="A49" s="7"/>
      <c r="B49" s="61">
        <v>41</v>
      </c>
      <c r="C49" s="50" t="s">
        <v>65</v>
      </c>
      <c r="D49" s="62" t="s">
        <v>58</v>
      </c>
      <c r="E49" s="52"/>
      <c r="F49" s="55"/>
      <c r="G49" s="7"/>
      <c r="H49" s="7"/>
      <c r="I49" s="7"/>
      <c r="J49" s="7"/>
      <c r="K49" s="7"/>
      <c r="L49" s="7"/>
      <c r="M49" s="7"/>
      <c r="N49" s="7"/>
      <c r="O49" s="7"/>
      <c r="P49" s="7"/>
      <c r="Q49" s="7"/>
      <c r="R49" s="7"/>
      <c r="S49" s="7"/>
      <c r="T49" s="7"/>
      <c r="U49" s="7"/>
      <c r="V49" s="7"/>
      <c r="W49" s="7"/>
      <c r="X49" s="7"/>
      <c r="Y49" s="7"/>
      <c r="Z49" s="7"/>
    </row>
    <row r="50" spans="1:26" ht="12.75" customHeight="1" x14ac:dyDescent="0.25">
      <c r="A50" s="7"/>
      <c r="B50" s="61">
        <v>42</v>
      </c>
      <c r="C50" s="50" t="s">
        <v>66</v>
      </c>
      <c r="D50" s="62" t="s">
        <v>58</v>
      </c>
      <c r="E50" s="52"/>
      <c r="F50" s="55"/>
      <c r="G50" s="7"/>
      <c r="H50" s="7"/>
      <c r="I50" s="7"/>
      <c r="J50" s="7"/>
      <c r="K50" s="7"/>
      <c r="L50" s="7"/>
      <c r="M50" s="7"/>
      <c r="N50" s="7"/>
      <c r="O50" s="7"/>
      <c r="P50" s="7"/>
      <c r="Q50" s="7"/>
      <c r="R50" s="7"/>
      <c r="S50" s="7"/>
      <c r="T50" s="7"/>
      <c r="U50" s="7"/>
      <c r="V50" s="7"/>
      <c r="W50" s="7"/>
      <c r="X50" s="7"/>
      <c r="Y50" s="7"/>
      <c r="Z50" s="7"/>
    </row>
    <row r="51" spans="1:26" ht="12.75" customHeight="1" x14ac:dyDescent="0.25">
      <c r="A51" s="7"/>
      <c r="B51" s="61">
        <v>43</v>
      </c>
      <c r="C51" s="50" t="s">
        <v>67</v>
      </c>
      <c r="D51" s="62" t="s">
        <v>58</v>
      </c>
      <c r="E51" s="52"/>
      <c r="F51" s="55"/>
      <c r="G51" s="7"/>
      <c r="H51" s="7"/>
      <c r="I51" s="7"/>
      <c r="J51" s="7"/>
      <c r="K51" s="7"/>
      <c r="L51" s="7"/>
      <c r="M51" s="7"/>
      <c r="N51" s="7"/>
      <c r="O51" s="7"/>
      <c r="P51" s="7"/>
      <c r="Q51" s="7"/>
      <c r="R51" s="7"/>
      <c r="S51" s="7"/>
      <c r="T51" s="7"/>
      <c r="U51" s="7"/>
      <c r="V51" s="7"/>
      <c r="W51" s="7"/>
      <c r="X51" s="7"/>
      <c r="Y51" s="7"/>
      <c r="Z51" s="7"/>
    </row>
    <row r="52" spans="1:26" ht="12.75" customHeight="1" x14ac:dyDescent="0.25">
      <c r="A52" s="7"/>
      <c r="B52" s="61">
        <v>44</v>
      </c>
      <c r="C52" s="50" t="s">
        <v>68</v>
      </c>
      <c r="D52" s="62" t="s">
        <v>58</v>
      </c>
      <c r="E52" s="52"/>
      <c r="F52" s="55"/>
      <c r="G52" s="7"/>
      <c r="H52" s="7"/>
      <c r="I52" s="7"/>
      <c r="J52" s="7"/>
      <c r="K52" s="7"/>
      <c r="L52" s="7"/>
      <c r="M52" s="7"/>
      <c r="N52" s="7"/>
      <c r="O52" s="7"/>
      <c r="P52" s="7"/>
      <c r="Q52" s="7"/>
      <c r="R52" s="7"/>
      <c r="S52" s="7"/>
      <c r="T52" s="7"/>
      <c r="U52" s="7"/>
      <c r="V52" s="7"/>
      <c r="W52" s="7"/>
      <c r="X52" s="7"/>
      <c r="Y52" s="7"/>
      <c r="Z52" s="7"/>
    </row>
    <row r="53" spans="1:26" ht="12.75" customHeight="1" x14ac:dyDescent="0.25">
      <c r="A53" s="7"/>
      <c r="B53" s="61">
        <v>45</v>
      </c>
      <c r="C53" s="50" t="s">
        <v>32</v>
      </c>
      <c r="D53" s="62" t="s">
        <v>58</v>
      </c>
      <c r="E53" s="52"/>
      <c r="F53" s="55"/>
      <c r="G53" s="7"/>
      <c r="H53" s="7"/>
      <c r="I53" s="7"/>
      <c r="J53" s="7"/>
      <c r="K53" s="7"/>
      <c r="L53" s="7"/>
      <c r="M53" s="7"/>
      <c r="N53" s="7"/>
      <c r="O53" s="7"/>
      <c r="P53" s="7"/>
      <c r="Q53" s="7"/>
      <c r="R53" s="7"/>
      <c r="S53" s="7"/>
      <c r="T53" s="7"/>
      <c r="U53" s="7"/>
      <c r="V53" s="7"/>
      <c r="W53" s="7"/>
      <c r="X53" s="7"/>
      <c r="Y53" s="7"/>
      <c r="Z53" s="7"/>
    </row>
    <row r="54" spans="1:26" ht="12.75" customHeight="1" x14ac:dyDescent="0.25">
      <c r="A54" s="7"/>
      <c r="B54" s="61">
        <v>46</v>
      </c>
      <c r="C54" s="50" t="s">
        <v>31</v>
      </c>
      <c r="D54" s="62" t="s">
        <v>58</v>
      </c>
      <c r="E54" s="52"/>
      <c r="F54" s="55"/>
      <c r="G54" s="7"/>
      <c r="H54" s="7"/>
      <c r="I54" s="7"/>
      <c r="J54" s="7"/>
      <c r="K54" s="7"/>
      <c r="L54" s="7"/>
      <c r="M54" s="7"/>
      <c r="N54" s="7"/>
      <c r="O54" s="7"/>
      <c r="P54" s="7"/>
      <c r="Q54" s="7"/>
      <c r="R54" s="7"/>
      <c r="S54" s="7"/>
      <c r="T54" s="7"/>
      <c r="U54" s="7"/>
      <c r="V54" s="7"/>
      <c r="W54" s="7"/>
      <c r="X54" s="7"/>
      <c r="Y54" s="7"/>
      <c r="Z54" s="7"/>
    </row>
    <row r="55" spans="1:26" ht="12.75" customHeight="1" x14ac:dyDescent="0.25">
      <c r="A55" s="7"/>
      <c r="B55" s="63">
        <v>47</v>
      </c>
      <c r="C55" s="50" t="s">
        <v>69</v>
      </c>
      <c r="D55" s="62" t="s">
        <v>58</v>
      </c>
      <c r="E55" s="52"/>
      <c r="F55" s="55"/>
      <c r="G55" s="7"/>
      <c r="H55" s="7"/>
      <c r="I55" s="7"/>
      <c r="J55" s="7"/>
      <c r="K55" s="7"/>
      <c r="L55" s="7"/>
      <c r="M55" s="7"/>
      <c r="N55" s="7"/>
      <c r="O55" s="7"/>
      <c r="P55" s="7"/>
      <c r="Q55" s="7"/>
      <c r="R55" s="7"/>
      <c r="S55" s="7"/>
      <c r="T55" s="7"/>
      <c r="U55" s="7"/>
      <c r="V55" s="7"/>
      <c r="W55" s="7"/>
      <c r="X55" s="7"/>
      <c r="Y55" s="7"/>
      <c r="Z55" s="7"/>
    </row>
    <row r="56" spans="1:26" ht="12.75" customHeight="1" x14ac:dyDescent="0.25">
      <c r="A56" s="7"/>
      <c r="B56" s="61">
        <v>48</v>
      </c>
      <c r="C56" s="50" t="s">
        <v>29</v>
      </c>
      <c r="D56" s="62" t="s">
        <v>58</v>
      </c>
      <c r="E56" s="52"/>
      <c r="F56" s="55"/>
      <c r="G56" s="7"/>
      <c r="H56" s="7"/>
      <c r="I56" s="7"/>
      <c r="J56" s="7"/>
      <c r="K56" s="7"/>
      <c r="L56" s="7"/>
      <c r="M56" s="7"/>
      <c r="N56" s="7"/>
      <c r="O56" s="7"/>
      <c r="P56" s="7"/>
      <c r="Q56" s="7"/>
      <c r="R56" s="7"/>
      <c r="S56" s="7"/>
      <c r="T56" s="7"/>
      <c r="U56" s="7"/>
      <c r="V56" s="7"/>
      <c r="W56" s="7"/>
      <c r="X56" s="7"/>
      <c r="Y56" s="7"/>
      <c r="Z56" s="7"/>
    </row>
    <row r="57" spans="1:26" ht="12.75" customHeight="1" x14ac:dyDescent="0.25">
      <c r="A57" s="7"/>
      <c r="B57" s="63">
        <v>49</v>
      </c>
      <c r="C57" s="50" t="s">
        <v>28</v>
      </c>
      <c r="D57" s="62" t="s">
        <v>58</v>
      </c>
      <c r="E57" s="52"/>
      <c r="F57" s="55"/>
      <c r="G57" s="7"/>
      <c r="H57" s="7"/>
      <c r="I57" s="7"/>
      <c r="J57" s="7"/>
      <c r="K57" s="7"/>
      <c r="L57" s="7"/>
      <c r="M57" s="7"/>
      <c r="N57" s="7"/>
      <c r="O57" s="7"/>
      <c r="P57" s="7"/>
      <c r="Q57" s="7"/>
      <c r="R57" s="7"/>
      <c r="S57" s="7"/>
      <c r="T57" s="7"/>
      <c r="U57" s="7"/>
      <c r="V57" s="7"/>
      <c r="W57" s="7"/>
      <c r="X57" s="7"/>
      <c r="Y57" s="7"/>
      <c r="Z57" s="7"/>
    </row>
    <row r="58" spans="1:26" ht="12.75" customHeight="1" x14ac:dyDescent="0.25">
      <c r="A58" s="7"/>
      <c r="B58" s="61">
        <v>50</v>
      </c>
      <c r="C58" s="50" t="s">
        <v>53</v>
      </c>
      <c r="D58" s="62" t="s">
        <v>58</v>
      </c>
      <c r="E58" s="52"/>
      <c r="F58" s="55"/>
      <c r="G58" s="7"/>
      <c r="H58" s="7"/>
      <c r="I58" s="7"/>
      <c r="J58" s="7"/>
      <c r="K58" s="7"/>
      <c r="L58" s="7"/>
      <c r="M58" s="7"/>
      <c r="N58" s="7"/>
      <c r="O58" s="7"/>
      <c r="P58" s="7"/>
      <c r="Q58" s="7"/>
      <c r="R58" s="7"/>
      <c r="S58" s="7"/>
      <c r="T58" s="7"/>
      <c r="U58" s="7"/>
      <c r="V58" s="7"/>
      <c r="W58" s="7"/>
      <c r="X58" s="7"/>
      <c r="Y58" s="7"/>
      <c r="Z58" s="7"/>
    </row>
    <row r="59" spans="1:26" ht="12.75" customHeight="1" x14ac:dyDescent="0.25">
      <c r="A59" s="7"/>
      <c r="B59" s="61">
        <v>51</v>
      </c>
      <c r="C59" s="50" t="s">
        <v>54</v>
      </c>
      <c r="D59" s="62" t="s">
        <v>58</v>
      </c>
      <c r="E59" s="52"/>
      <c r="F59" s="55"/>
      <c r="G59" s="7"/>
      <c r="H59" s="7"/>
      <c r="I59" s="7"/>
      <c r="J59" s="7"/>
      <c r="K59" s="7"/>
      <c r="L59" s="7"/>
      <c r="M59" s="7"/>
      <c r="N59" s="7"/>
      <c r="O59" s="7"/>
      <c r="P59" s="7"/>
      <c r="Q59" s="7"/>
      <c r="R59" s="7"/>
      <c r="S59" s="7"/>
      <c r="T59" s="7"/>
      <c r="U59" s="7"/>
      <c r="V59" s="7"/>
      <c r="W59" s="7"/>
      <c r="X59" s="7"/>
      <c r="Y59" s="7"/>
      <c r="Z59" s="7"/>
    </row>
    <row r="60" spans="1:26" ht="12.75" customHeight="1" x14ac:dyDescent="0.25">
      <c r="A60" s="7"/>
      <c r="B60" s="61">
        <v>52</v>
      </c>
      <c r="C60" s="50" t="s">
        <v>49</v>
      </c>
      <c r="D60" s="62" t="s">
        <v>58</v>
      </c>
      <c r="E60" s="52"/>
      <c r="F60" s="55"/>
      <c r="G60" s="7"/>
      <c r="H60" s="7"/>
      <c r="I60" s="7"/>
      <c r="J60" s="7"/>
      <c r="K60" s="7"/>
      <c r="L60" s="7"/>
      <c r="M60" s="7"/>
      <c r="N60" s="7"/>
      <c r="O60" s="7"/>
      <c r="P60" s="7"/>
      <c r="Q60" s="7"/>
      <c r="R60" s="7"/>
      <c r="S60" s="7"/>
      <c r="T60" s="7"/>
      <c r="U60" s="7"/>
      <c r="V60" s="7"/>
      <c r="W60" s="7"/>
      <c r="X60" s="7"/>
      <c r="Y60" s="7"/>
      <c r="Z60" s="7"/>
    </row>
    <row r="61" spans="1:26" ht="12.75" customHeight="1" x14ac:dyDescent="0.25">
      <c r="A61" s="7"/>
      <c r="B61" s="61">
        <v>53</v>
      </c>
      <c r="C61" s="50" t="s">
        <v>48</v>
      </c>
      <c r="D61" s="62" t="s">
        <v>58</v>
      </c>
      <c r="E61" s="52"/>
      <c r="F61" s="55"/>
      <c r="G61" s="7"/>
      <c r="H61" s="7"/>
      <c r="I61" s="7"/>
      <c r="J61" s="7"/>
      <c r="K61" s="7"/>
      <c r="L61" s="7"/>
      <c r="M61" s="7"/>
      <c r="N61" s="7"/>
      <c r="O61" s="7"/>
      <c r="P61" s="7"/>
      <c r="Q61" s="7"/>
      <c r="R61" s="7"/>
      <c r="S61" s="7"/>
      <c r="T61" s="7"/>
      <c r="U61" s="7"/>
      <c r="V61" s="7"/>
      <c r="W61" s="7"/>
      <c r="X61" s="7"/>
      <c r="Y61" s="7"/>
      <c r="Z61" s="7"/>
    </row>
    <row r="62" spans="1:26" ht="12.75" customHeight="1" x14ac:dyDescent="0.25">
      <c r="A62" s="7"/>
      <c r="B62" s="61">
        <v>54</v>
      </c>
      <c r="C62" s="50" t="s">
        <v>44</v>
      </c>
      <c r="D62" s="62" t="s">
        <v>58</v>
      </c>
      <c r="E62" s="52"/>
      <c r="F62" s="55"/>
      <c r="G62" s="7"/>
      <c r="H62" s="7"/>
      <c r="I62" s="7"/>
      <c r="J62" s="7"/>
      <c r="K62" s="7"/>
      <c r="L62" s="7"/>
      <c r="M62" s="7"/>
      <c r="N62" s="7"/>
      <c r="O62" s="7"/>
      <c r="P62" s="7"/>
      <c r="Q62" s="7"/>
      <c r="R62" s="7"/>
      <c r="S62" s="7"/>
      <c r="T62" s="7"/>
      <c r="U62" s="7"/>
      <c r="V62" s="7"/>
      <c r="W62" s="7"/>
      <c r="X62" s="7"/>
      <c r="Y62" s="7"/>
      <c r="Z62" s="7"/>
    </row>
    <row r="63" spans="1:26" ht="12.75" customHeight="1" x14ac:dyDescent="0.25">
      <c r="A63" s="7"/>
      <c r="B63" s="61">
        <v>55</v>
      </c>
      <c r="C63" s="64" t="s">
        <v>70</v>
      </c>
      <c r="D63" s="62" t="s">
        <v>58</v>
      </c>
      <c r="E63" s="52"/>
      <c r="F63" s="55"/>
      <c r="G63" s="7"/>
      <c r="H63" s="7"/>
      <c r="I63" s="7"/>
      <c r="J63" s="7"/>
      <c r="K63" s="7"/>
      <c r="L63" s="7"/>
      <c r="M63" s="7"/>
      <c r="N63" s="7"/>
      <c r="O63" s="7"/>
      <c r="P63" s="7"/>
      <c r="Q63" s="7"/>
      <c r="R63" s="7"/>
      <c r="S63" s="7"/>
      <c r="T63" s="7"/>
      <c r="U63" s="7"/>
      <c r="V63" s="7"/>
      <c r="W63" s="7"/>
      <c r="X63" s="7"/>
      <c r="Y63" s="7"/>
      <c r="Z63" s="7"/>
    </row>
    <row r="64" spans="1:26" ht="12.75" customHeight="1" x14ac:dyDescent="0.25">
      <c r="A64" s="7"/>
      <c r="B64" s="61">
        <v>56</v>
      </c>
      <c r="C64" s="50" t="s">
        <v>25</v>
      </c>
      <c r="D64" s="65" t="s">
        <v>71</v>
      </c>
      <c r="E64" s="52"/>
      <c r="F64" s="55"/>
      <c r="G64" s="7"/>
      <c r="H64" s="7"/>
      <c r="I64" s="7"/>
      <c r="J64" s="7"/>
      <c r="K64" s="7"/>
      <c r="L64" s="7"/>
      <c r="M64" s="7"/>
      <c r="N64" s="7"/>
      <c r="O64" s="7"/>
      <c r="P64" s="7"/>
      <c r="Q64" s="7"/>
      <c r="R64" s="7"/>
      <c r="S64" s="7"/>
      <c r="T64" s="7"/>
      <c r="U64" s="7"/>
      <c r="V64" s="7"/>
      <c r="W64" s="7"/>
      <c r="X64" s="7"/>
      <c r="Y64" s="7"/>
      <c r="Z64" s="7"/>
    </row>
    <row r="65" spans="1:26" ht="12.75" customHeight="1" x14ac:dyDescent="0.25">
      <c r="A65" s="7"/>
      <c r="B65" s="61">
        <v>57</v>
      </c>
      <c r="C65" s="50" t="s">
        <v>27</v>
      </c>
      <c r="D65" s="65" t="s">
        <v>71</v>
      </c>
      <c r="E65" s="52"/>
      <c r="F65" s="55"/>
      <c r="G65" s="7"/>
      <c r="H65" s="7"/>
      <c r="I65" s="7"/>
      <c r="J65" s="7"/>
      <c r="K65" s="7"/>
      <c r="L65" s="7"/>
      <c r="M65" s="7"/>
      <c r="N65" s="7"/>
      <c r="O65" s="7"/>
      <c r="P65" s="7"/>
      <c r="Q65" s="7"/>
      <c r="R65" s="7"/>
      <c r="S65" s="7"/>
      <c r="T65" s="7"/>
      <c r="U65" s="7"/>
      <c r="V65" s="7"/>
      <c r="W65" s="7"/>
      <c r="X65" s="7"/>
      <c r="Y65" s="7"/>
      <c r="Z65" s="7"/>
    </row>
    <row r="66" spans="1:26" ht="12.75" customHeight="1" x14ac:dyDescent="0.25">
      <c r="A66" s="7"/>
      <c r="B66" s="61">
        <v>58</v>
      </c>
      <c r="C66" s="50" t="s">
        <v>28</v>
      </c>
      <c r="D66" s="65" t="s">
        <v>71</v>
      </c>
      <c r="E66" s="52"/>
      <c r="F66" s="55"/>
      <c r="G66" s="7"/>
      <c r="H66" s="7"/>
      <c r="I66" s="7"/>
      <c r="J66" s="7"/>
      <c r="K66" s="7"/>
      <c r="L66" s="7"/>
      <c r="M66" s="7"/>
      <c r="N66" s="7"/>
      <c r="O66" s="7"/>
      <c r="P66" s="7"/>
      <c r="Q66" s="7"/>
      <c r="R66" s="7"/>
      <c r="S66" s="7"/>
      <c r="T66" s="7"/>
      <c r="U66" s="7"/>
      <c r="V66" s="7"/>
      <c r="W66" s="7"/>
      <c r="X66" s="7"/>
      <c r="Y66" s="7"/>
      <c r="Z66" s="7"/>
    </row>
    <row r="67" spans="1:26" ht="12.75" customHeight="1" x14ac:dyDescent="0.25">
      <c r="A67" s="7"/>
      <c r="B67" s="61">
        <v>59</v>
      </c>
      <c r="C67" s="50" t="s">
        <v>29</v>
      </c>
      <c r="D67" s="65" t="s">
        <v>71</v>
      </c>
      <c r="E67" s="52"/>
      <c r="F67" s="55"/>
      <c r="G67" s="7"/>
      <c r="H67" s="7"/>
      <c r="I67" s="7"/>
      <c r="J67" s="7"/>
      <c r="K67" s="7"/>
      <c r="L67" s="7"/>
      <c r="M67" s="7"/>
      <c r="N67" s="7"/>
      <c r="O67" s="7"/>
      <c r="P67" s="7"/>
      <c r="Q67" s="7"/>
      <c r="R67" s="7"/>
      <c r="S67" s="7"/>
      <c r="T67" s="7"/>
      <c r="U67" s="7"/>
      <c r="V67" s="7"/>
      <c r="W67" s="7"/>
      <c r="X67" s="7"/>
      <c r="Y67" s="7"/>
      <c r="Z67" s="7"/>
    </row>
    <row r="68" spans="1:26" ht="12.75" customHeight="1" x14ac:dyDescent="0.25">
      <c r="A68" s="7"/>
      <c r="B68" s="61">
        <v>60</v>
      </c>
      <c r="C68" s="50" t="s">
        <v>30</v>
      </c>
      <c r="D68" s="65" t="s">
        <v>71</v>
      </c>
      <c r="E68" s="52"/>
      <c r="F68" s="55"/>
      <c r="G68" s="7"/>
      <c r="H68" s="7"/>
      <c r="I68" s="7"/>
      <c r="J68" s="7"/>
      <c r="K68" s="7"/>
      <c r="L68" s="7"/>
      <c r="M68" s="7"/>
      <c r="N68" s="7"/>
      <c r="O68" s="7"/>
      <c r="P68" s="7"/>
      <c r="Q68" s="7"/>
      <c r="R68" s="7"/>
      <c r="S68" s="7"/>
      <c r="T68" s="7"/>
      <c r="U68" s="7"/>
      <c r="V68" s="7"/>
      <c r="W68" s="7"/>
      <c r="X68" s="7"/>
      <c r="Y68" s="7"/>
      <c r="Z68" s="7"/>
    </row>
    <row r="69" spans="1:26" ht="12.75" customHeight="1" x14ac:dyDescent="0.25">
      <c r="A69" s="7"/>
      <c r="B69" s="61">
        <v>61</v>
      </c>
      <c r="C69" s="50" t="s">
        <v>31</v>
      </c>
      <c r="D69" s="65" t="s">
        <v>71</v>
      </c>
      <c r="E69" s="52"/>
      <c r="F69" s="55"/>
      <c r="G69" s="7"/>
      <c r="H69" s="7"/>
      <c r="I69" s="7"/>
      <c r="J69" s="7"/>
      <c r="K69" s="7"/>
      <c r="L69" s="7"/>
      <c r="M69" s="7"/>
      <c r="N69" s="7"/>
      <c r="O69" s="7"/>
      <c r="P69" s="7"/>
      <c r="Q69" s="7"/>
      <c r="R69" s="7"/>
      <c r="S69" s="7"/>
      <c r="T69" s="7"/>
      <c r="U69" s="7"/>
      <c r="V69" s="7"/>
      <c r="W69" s="7"/>
      <c r="X69" s="7"/>
      <c r="Y69" s="7"/>
      <c r="Z69" s="7"/>
    </row>
    <row r="70" spans="1:26" ht="12.75" customHeight="1" x14ac:dyDescent="0.25">
      <c r="A70" s="7"/>
      <c r="B70" s="61">
        <v>62</v>
      </c>
      <c r="C70" s="50" t="s">
        <v>32</v>
      </c>
      <c r="D70" s="65" t="s">
        <v>71</v>
      </c>
      <c r="E70" s="52"/>
      <c r="F70" s="55"/>
      <c r="G70" s="7"/>
      <c r="H70" s="7"/>
      <c r="I70" s="7"/>
      <c r="J70" s="7"/>
      <c r="K70" s="7"/>
      <c r="L70" s="7"/>
      <c r="M70" s="7"/>
      <c r="N70" s="7"/>
      <c r="O70" s="7"/>
      <c r="P70" s="7"/>
      <c r="Q70" s="7"/>
      <c r="R70" s="7"/>
      <c r="S70" s="7"/>
      <c r="T70" s="7"/>
      <c r="U70" s="7"/>
      <c r="V70" s="7"/>
      <c r="W70" s="7"/>
      <c r="X70" s="7"/>
      <c r="Y70" s="7"/>
      <c r="Z70" s="7"/>
    </row>
    <row r="71" spans="1:26" ht="12.75" customHeight="1" x14ac:dyDescent="0.25">
      <c r="A71" s="7"/>
      <c r="B71" s="61">
        <v>63</v>
      </c>
      <c r="C71" s="50" t="s">
        <v>33</v>
      </c>
      <c r="D71" s="65" t="s">
        <v>71</v>
      </c>
      <c r="E71" s="52"/>
      <c r="F71" s="55"/>
      <c r="G71" s="7"/>
      <c r="H71" s="7"/>
      <c r="I71" s="7"/>
      <c r="J71" s="7"/>
      <c r="K71" s="7"/>
      <c r="L71" s="7"/>
      <c r="M71" s="7"/>
      <c r="N71" s="7"/>
      <c r="O71" s="7"/>
      <c r="P71" s="7"/>
      <c r="Q71" s="7"/>
      <c r="R71" s="7"/>
      <c r="S71" s="7"/>
      <c r="T71" s="7"/>
      <c r="U71" s="7"/>
      <c r="V71" s="7"/>
      <c r="W71" s="7"/>
      <c r="X71" s="7"/>
      <c r="Y71" s="7"/>
      <c r="Z71" s="7"/>
    </row>
    <row r="72" spans="1:26" ht="12.75" customHeight="1" x14ac:dyDescent="0.25">
      <c r="A72" s="7"/>
      <c r="B72" s="61">
        <v>64</v>
      </c>
      <c r="C72" s="50" t="s">
        <v>34</v>
      </c>
      <c r="D72" s="65" t="s">
        <v>71</v>
      </c>
      <c r="E72" s="52"/>
      <c r="F72" s="55"/>
      <c r="G72" s="7"/>
      <c r="H72" s="7"/>
      <c r="I72" s="7"/>
      <c r="J72" s="7"/>
      <c r="K72" s="7"/>
      <c r="L72" s="7"/>
      <c r="M72" s="7"/>
      <c r="N72" s="7"/>
      <c r="O72" s="7"/>
      <c r="P72" s="7"/>
      <c r="Q72" s="7"/>
      <c r="R72" s="7"/>
      <c r="S72" s="7"/>
      <c r="T72" s="7"/>
      <c r="U72" s="7"/>
      <c r="V72" s="7"/>
      <c r="W72" s="7"/>
      <c r="X72" s="7"/>
      <c r="Y72" s="7"/>
      <c r="Z72" s="7"/>
    </row>
    <row r="73" spans="1:26" ht="12.75" customHeight="1" x14ac:dyDescent="0.25">
      <c r="A73" s="7"/>
      <c r="B73" s="61">
        <v>65</v>
      </c>
      <c r="C73" s="50" t="s">
        <v>35</v>
      </c>
      <c r="D73" s="65" t="s">
        <v>71</v>
      </c>
      <c r="E73" s="52"/>
      <c r="F73" s="55"/>
      <c r="G73" s="7"/>
      <c r="H73" s="7"/>
      <c r="I73" s="7"/>
      <c r="J73" s="7"/>
      <c r="K73" s="7"/>
      <c r="L73" s="7"/>
      <c r="M73" s="7"/>
      <c r="N73" s="7"/>
      <c r="O73" s="7"/>
      <c r="P73" s="7"/>
      <c r="Q73" s="7"/>
      <c r="R73" s="7"/>
      <c r="S73" s="7"/>
      <c r="T73" s="7"/>
      <c r="U73" s="7"/>
      <c r="V73" s="7"/>
      <c r="W73" s="7"/>
      <c r="X73" s="7"/>
      <c r="Y73" s="7"/>
      <c r="Z73" s="7"/>
    </row>
    <row r="74" spans="1:26" ht="12.75" customHeight="1" x14ac:dyDescent="0.25">
      <c r="A74" s="7"/>
      <c r="B74" s="61">
        <v>66</v>
      </c>
      <c r="C74" s="50" t="s">
        <v>36</v>
      </c>
      <c r="D74" s="65" t="s">
        <v>71</v>
      </c>
      <c r="E74" s="52"/>
      <c r="F74" s="55"/>
      <c r="G74" s="7"/>
      <c r="H74" s="7"/>
      <c r="I74" s="7"/>
      <c r="J74" s="7"/>
      <c r="K74" s="7"/>
      <c r="L74" s="7"/>
      <c r="M74" s="7"/>
      <c r="N74" s="7"/>
      <c r="O74" s="7"/>
      <c r="P74" s="7"/>
      <c r="Q74" s="7"/>
      <c r="R74" s="7"/>
      <c r="S74" s="7"/>
      <c r="T74" s="7"/>
      <c r="U74" s="7"/>
      <c r="V74" s="7"/>
      <c r="W74" s="7"/>
      <c r="X74" s="7"/>
      <c r="Y74" s="7"/>
      <c r="Z74" s="7"/>
    </row>
    <row r="75" spans="1:26" ht="12.75" customHeight="1" x14ac:dyDescent="0.25">
      <c r="A75" s="7"/>
      <c r="B75" s="61">
        <v>67</v>
      </c>
      <c r="C75" s="50" t="s">
        <v>37</v>
      </c>
      <c r="D75" s="65" t="s">
        <v>71</v>
      </c>
      <c r="E75" s="52"/>
      <c r="F75" s="55"/>
      <c r="G75" s="7"/>
      <c r="H75" s="7"/>
      <c r="I75" s="7"/>
      <c r="J75" s="7"/>
      <c r="K75" s="7"/>
      <c r="L75" s="7"/>
      <c r="M75" s="7"/>
      <c r="N75" s="7"/>
      <c r="O75" s="7"/>
      <c r="P75" s="7"/>
      <c r="Q75" s="7"/>
      <c r="R75" s="7"/>
      <c r="S75" s="7"/>
      <c r="T75" s="7"/>
      <c r="U75" s="7"/>
      <c r="V75" s="7"/>
      <c r="W75" s="7"/>
      <c r="X75" s="7"/>
      <c r="Y75" s="7"/>
      <c r="Z75" s="7"/>
    </row>
    <row r="76" spans="1:26" ht="12.75" customHeight="1" x14ac:dyDescent="0.25">
      <c r="A76" s="7"/>
      <c r="B76" s="61">
        <v>68</v>
      </c>
      <c r="C76" s="50" t="s">
        <v>38</v>
      </c>
      <c r="D76" s="65" t="s">
        <v>71</v>
      </c>
      <c r="E76" s="52"/>
      <c r="F76" s="55"/>
      <c r="G76" s="7"/>
      <c r="H76" s="7"/>
      <c r="I76" s="7"/>
      <c r="J76" s="7"/>
      <c r="K76" s="7"/>
      <c r="L76" s="7"/>
      <c r="M76" s="7"/>
      <c r="N76" s="7"/>
      <c r="O76" s="7"/>
      <c r="P76" s="7"/>
      <c r="Q76" s="7"/>
      <c r="R76" s="7"/>
      <c r="S76" s="7"/>
      <c r="T76" s="7"/>
      <c r="U76" s="7"/>
      <c r="V76" s="7"/>
      <c r="W76" s="7"/>
      <c r="X76" s="7"/>
      <c r="Y76" s="7"/>
      <c r="Z76" s="7"/>
    </row>
    <row r="77" spans="1:26" ht="12.75" customHeight="1" x14ac:dyDescent="0.25">
      <c r="A77" s="7"/>
      <c r="B77" s="61">
        <v>69</v>
      </c>
      <c r="C77" s="50" t="s">
        <v>39</v>
      </c>
      <c r="D77" s="65" t="s">
        <v>71</v>
      </c>
      <c r="E77" s="52"/>
      <c r="F77" s="55"/>
      <c r="G77" s="7"/>
      <c r="H77" s="7"/>
      <c r="I77" s="7"/>
      <c r="J77" s="7"/>
      <c r="K77" s="7"/>
      <c r="L77" s="7"/>
      <c r="M77" s="7"/>
      <c r="N77" s="7"/>
      <c r="O77" s="7"/>
      <c r="P77" s="7"/>
      <c r="Q77" s="7"/>
      <c r="R77" s="7"/>
      <c r="S77" s="7"/>
      <c r="T77" s="7"/>
      <c r="U77" s="7"/>
      <c r="V77" s="7"/>
      <c r="W77" s="7"/>
      <c r="X77" s="7"/>
      <c r="Y77" s="7"/>
      <c r="Z77" s="7"/>
    </row>
    <row r="78" spans="1:26" ht="12.75" customHeight="1" x14ac:dyDescent="0.25">
      <c r="A78" s="7"/>
      <c r="B78" s="61">
        <v>70</v>
      </c>
      <c r="C78" s="50" t="s">
        <v>40</v>
      </c>
      <c r="D78" s="65" t="s">
        <v>71</v>
      </c>
      <c r="E78" s="52"/>
      <c r="F78" s="55"/>
      <c r="G78" s="7"/>
      <c r="H78" s="7"/>
      <c r="I78" s="7"/>
      <c r="J78" s="7"/>
      <c r="K78" s="7"/>
      <c r="L78" s="7"/>
      <c r="M78" s="7"/>
      <c r="N78" s="7"/>
      <c r="O78" s="7"/>
      <c r="P78" s="7"/>
      <c r="Q78" s="7"/>
      <c r="R78" s="7"/>
      <c r="S78" s="7"/>
      <c r="T78" s="7"/>
      <c r="U78" s="7"/>
      <c r="V78" s="7"/>
      <c r="W78" s="7"/>
      <c r="X78" s="7"/>
      <c r="Y78" s="7"/>
      <c r="Z78" s="7"/>
    </row>
    <row r="79" spans="1:26" ht="12.75" customHeight="1" x14ac:dyDescent="0.25">
      <c r="A79" s="7"/>
      <c r="B79" s="61">
        <v>71</v>
      </c>
      <c r="C79" s="50" t="s">
        <v>41</v>
      </c>
      <c r="D79" s="65" t="s">
        <v>71</v>
      </c>
      <c r="E79" s="52"/>
      <c r="F79" s="55"/>
      <c r="G79" s="7"/>
      <c r="H79" s="7"/>
      <c r="I79" s="7"/>
      <c r="J79" s="7"/>
      <c r="K79" s="7"/>
      <c r="L79" s="7"/>
      <c r="M79" s="7"/>
      <c r="N79" s="7"/>
      <c r="O79" s="7"/>
      <c r="P79" s="7"/>
      <c r="Q79" s="7"/>
      <c r="R79" s="7"/>
      <c r="S79" s="7"/>
      <c r="T79" s="7"/>
      <c r="U79" s="7"/>
      <c r="V79" s="7"/>
      <c r="W79" s="7"/>
      <c r="X79" s="7"/>
      <c r="Y79" s="7"/>
      <c r="Z79" s="7"/>
    </row>
    <row r="80" spans="1:26" ht="12.75" customHeight="1" x14ac:dyDescent="0.25">
      <c r="A80" s="7"/>
      <c r="B80" s="61">
        <v>72</v>
      </c>
      <c r="C80" s="50" t="s">
        <v>42</v>
      </c>
      <c r="D80" s="65" t="s">
        <v>71</v>
      </c>
      <c r="E80" s="52"/>
      <c r="F80" s="55"/>
      <c r="G80" s="7"/>
      <c r="H80" s="7"/>
      <c r="I80" s="7"/>
      <c r="J80" s="7"/>
      <c r="K80" s="7"/>
      <c r="L80" s="7"/>
      <c r="M80" s="7"/>
      <c r="N80" s="7"/>
      <c r="O80" s="7"/>
      <c r="P80" s="7"/>
      <c r="Q80" s="7"/>
      <c r="R80" s="7"/>
      <c r="S80" s="7"/>
      <c r="T80" s="7"/>
      <c r="U80" s="7"/>
      <c r="V80" s="7"/>
      <c r="W80" s="7"/>
      <c r="X80" s="7"/>
      <c r="Y80" s="7"/>
      <c r="Z80" s="7"/>
    </row>
    <row r="81" spans="1:26" ht="12.75" customHeight="1" x14ac:dyDescent="0.25">
      <c r="A81" s="7"/>
      <c r="B81" s="61">
        <v>73</v>
      </c>
      <c r="C81" s="64" t="s">
        <v>72</v>
      </c>
      <c r="D81" s="65" t="s">
        <v>71</v>
      </c>
      <c r="E81" s="52"/>
      <c r="F81" s="55"/>
      <c r="G81" s="7"/>
      <c r="H81" s="7"/>
      <c r="I81" s="7"/>
      <c r="J81" s="7"/>
      <c r="K81" s="7"/>
      <c r="L81" s="7"/>
      <c r="M81" s="7"/>
      <c r="N81" s="7"/>
      <c r="O81" s="7"/>
      <c r="P81" s="7"/>
      <c r="Q81" s="7"/>
      <c r="R81" s="7"/>
      <c r="S81" s="7"/>
      <c r="T81" s="7"/>
      <c r="U81" s="7"/>
      <c r="V81" s="7"/>
      <c r="W81" s="7"/>
      <c r="X81" s="7"/>
      <c r="Y81" s="7"/>
      <c r="Z81" s="7"/>
    </row>
    <row r="82" spans="1:26" ht="12.75" customHeight="1" x14ac:dyDescent="0.25">
      <c r="A82" s="7"/>
      <c r="B82" s="61">
        <v>74</v>
      </c>
      <c r="C82" s="50" t="s">
        <v>44</v>
      </c>
      <c r="D82" s="65" t="s">
        <v>71</v>
      </c>
      <c r="E82" s="52"/>
      <c r="F82" s="55"/>
      <c r="G82" s="7"/>
      <c r="H82" s="7"/>
      <c r="I82" s="7"/>
      <c r="J82" s="7"/>
      <c r="K82" s="7"/>
      <c r="L82" s="7"/>
      <c r="M82" s="7"/>
      <c r="N82" s="7"/>
      <c r="O82" s="7"/>
      <c r="P82" s="7"/>
      <c r="Q82" s="7"/>
      <c r="R82" s="7"/>
      <c r="S82" s="7"/>
      <c r="T82" s="7"/>
      <c r="U82" s="7"/>
      <c r="V82" s="7"/>
      <c r="W82" s="7"/>
      <c r="X82" s="7"/>
      <c r="Y82" s="7"/>
      <c r="Z82" s="7"/>
    </row>
    <row r="83" spans="1:26" ht="12.75" customHeight="1" x14ac:dyDescent="0.25">
      <c r="A83" s="7"/>
      <c r="B83" s="61">
        <v>75</v>
      </c>
      <c r="C83" s="50" t="s">
        <v>45</v>
      </c>
      <c r="D83" s="65" t="s">
        <v>71</v>
      </c>
      <c r="E83" s="52"/>
      <c r="F83" s="55"/>
      <c r="G83" s="7"/>
      <c r="H83" s="7"/>
      <c r="I83" s="7"/>
      <c r="J83" s="7"/>
      <c r="K83" s="7"/>
      <c r="L83" s="7"/>
      <c r="M83" s="7"/>
      <c r="N83" s="7"/>
      <c r="O83" s="7"/>
      <c r="P83" s="7"/>
      <c r="Q83" s="7"/>
      <c r="R83" s="7"/>
      <c r="S83" s="7"/>
      <c r="T83" s="7"/>
      <c r="U83" s="7"/>
      <c r="V83" s="7"/>
      <c r="W83" s="7"/>
      <c r="X83" s="7"/>
      <c r="Y83" s="7"/>
      <c r="Z83" s="7"/>
    </row>
    <row r="84" spans="1:26" ht="12.75" customHeight="1" x14ac:dyDescent="0.25">
      <c r="A84" s="7"/>
      <c r="B84" s="61">
        <v>76</v>
      </c>
      <c r="C84" s="64" t="s">
        <v>73</v>
      </c>
      <c r="D84" s="65" t="s">
        <v>71</v>
      </c>
      <c r="E84" s="52"/>
      <c r="F84" s="55"/>
      <c r="G84" s="7"/>
      <c r="H84" s="7"/>
      <c r="I84" s="7"/>
      <c r="J84" s="7"/>
      <c r="K84" s="7"/>
      <c r="L84" s="7"/>
      <c r="M84" s="7"/>
      <c r="N84" s="7"/>
      <c r="O84" s="7"/>
      <c r="P84" s="7"/>
      <c r="Q84" s="7"/>
      <c r="R84" s="7"/>
      <c r="S84" s="7"/>
      <c r="T84" s="7"/>
      <c r="U84" s="7"/>
      <c r="V84" s="7"/>
      <c r="W84" s="7"/>
      <c r="X84" s="7"/>
      <c r="Y84" s="7"/>
      <c r="Z84" s="7"/>
    </row>
    <row r="85" spans="1:26" ht="12.75" customHeight="1" x14ac:dyDescent="0.25">
      <c r="A85" s="7"/>
      <c r="B85" s="61">
        <v>77</v>
      </c>
      <c r="C85" s="50" t="s">
        <v>47</v>
      </c>
      <c r="D85" s="65" t="s">
        <v>71</v>
      </c>
      <c r="E85" s="52"/>
      <c r="F85" s="55"/>
      <c r="G85" s="7"/>
      <c r="H85" s="7"/>
      <c r="I85" s="7"/>
      <c r="J85" s="7"/>
      <c r="K85" s="7"/>
      <c r="L85" s="7"/>
      <c r="M85" s="7"/>
      <c r="N85" s="7"/>
      <c r="O85" s="7"/>
      <c r="P85" s="7"/>
      <c r="Q85" s="7"/>
      <c r="R85" s="7"/>
      <c r="S85" s="7"/>
      <c r="T85" s="7"/>
      <c r="U85" s="7"/>
      <c r="V85" s="7"/>
      <c r="W85" s="7"/>
      <c r="X85" s="7"/>
      <c r="Y85" s="7"/>
      <c r="Z85" s="7"/>
    </row>
    <row r="86" spans="1:26" ht="12.75" customHeight="1" x14ac:dyDescent="0.25">
      <c r="A86" s="7"/>
      <c r="B86" s="61">
        <v>78</v>
      </c>
      <c r="C86" s="50" t="s">
        <v>48</v>
      </c>
      <c r="D86" s="65" t="s">
        <v>71</v>
      </c>
      <c r="E86" s="52"/>
      <c r="F86" s="55"/>
      <c r="G86" s="7"/>
      <c r="H86" s="7"/>
      <c r="I86" s="7"/>
      <c r="J86" s="7"/>
      <c r="K86" s="7"/>
      <c r="L86" s="7"/>
      <c r="M86" s="7"/>
      <c r="N86" s="7"/>
      <c r="O86" s="7"/>
      <c r="P86" s="7"/>
      <c r="Q86" s="7"/>
      <c r="R86" s="7"/>
      <c r="S86" s="7"/>
      <c r="T86" s="7"/>
      <c r="U86" s="7"/>
      <c r="V86" s="7"/>
      <c r="W86" s="7"/>
      <c r="X86" s="7"/>
      <c r="Y86" s="7"/>
      <c r="Z86" s="7"/>
    </row>
    <row r="87" spans="1:26" ht="12.75" customHeight="1" x14ac:dyDescent="0.25">
      <c r="A87" s="7"/>
      <c r="B87" s="61">
        <v>79</v>
      </c>
      <c r="C87" s="50" t="s">
        <v>49</v>
      </c>
      <c r="D87" s="65" t="s">
        <v>71</v>
      </c>
      <c r="E87" s="52"/>
      <c r="F87" s="55"/>
      <c r="G87" s="7"/>
      <c r="H87" s="7"/>
      <c r="I87" s="7"/>
      <c r="J87" s="7"/>
      <c r="K87" s="7"/>
      <c r="L87" s="7"/>
      <c r="M87" s="7"/>
      <c r="N87" s="7"/>
      <c r="O87" s="7"/>
      <c r="P87" s="7"/>
      <c r="Q87" s="7"/>
      <c r="R87" s="7"/>
      <c r="S87" s="7"/>
      <c r="T87" s="7"/>
      <c r="U87" s="7"/>
      <c r="V87" s="7"/>
      <c r="W87" s="7"/>
      <c r="X87" s="7"/>
      <c r="Y87" s="7"/>
      <c r="Z87" s="7"/>
    </row>
    <row r="88" spans="1:26" ht="12.75" customHeight="1" x14ac:dyDescent="0.25">
      <c r="A88" s="7"/>
      <c r="B88" s="61">
        <v>80</v>
      </c>
      <c r="C88" s="50" t="s">
        <v>50</v>
      </c>
      <c r="D88" s="65" t="s">
        <v>71</v>
      </c>
      <c r="E88" s="52"/>
      <c r="F88" s="55"/>
      <c r="G88" s="7"/>
      <c r="H88" s="7"/>
      <c r="I88" s="7"/>
      <c r="J88" s="7"/>
      <c r="K88" s="7"/>
      <c r="L88" s="7"/>
      <c r="M88" s="7"/>
      <c r="N88" s="7"/>
      <c r="O88" s="7"/>
      <c r="P88" s="7"/>
      <c r="Q88" s="7"/>
      <c r="R88" s="7"/>
      <c r="S88" s="7"/>
      <c r="T88" s="7"/>
      <c r="U88" s="7"/>
      <c r="V88" s="7"/>
      <c r="W88" s="7"/>
      <c r="X88" s="7"/>
      <c r="Y88" s="7"/>
      <c r="Z88" s="7"/>
    </row>
    <row r="89" spans="1:26" ht="12.75" customHeight="1" x14ac:dyDescent="0.25">
      <c r="A89" s="7"/>
      <c r="B89" s="61">
        <v>81</v>
      </c>
      <c r="C89" s="50" t="s">
        <v>51</v>
      </c>
      <c r="D89" s="65" t="s">
        <v>71</v>
      </c>
      <c r="E89" s="52"/>
      <c r="F89" s="55"/>
      <c r="G89" s="7"/>
      <c r="H89" s="7"/>
      <c r="I89" s="7"/>
      <c r="J89" s="7"/>
      <c r="K89" s="7"/>
      <c r="L89" s="7"/>
      <c r="M89" s="7"/>
      <c r="N89" s="7"/>
      <c r="O89" s="7"/>
      <c r="P89" s="7"/>
      <c r="Q89" s="7"/>
      <c r="R89" s="7"/>
      <c r="S89" s="7"/>
      <c r="T89" s="7"/>
      <c r="U89" s="7"/>
      <c r="V89" s="7"/>
      <c r="W89" s="7"/>
      <c r="X89" s="7"/>
      <c r="Y89" s="7"/>
      <c r="Z89" s="7"/>
    </row>
    <row r="90" spans="1:26" ht="12.75" customHeight="1" x14ac:dyDescent="0.25">
      <c r="A90" s="7"/>
      <c r="B90" s="61">
        <v>82</v>
      </c>
      <c r="C90" s="50" t="s">
        <v>52</v>
      </c>
      <c r="D90" s="65" t="s">
        <v>71</v>
      </c>
      <c r="E90" s="52"/>
      <c r="F90" s="55"/>
      <c r="G90" s="7"/>
      <c r="H90" s="7"/>
      <c r="I90" s="7"/>
      <c r="J90" s="7"/>
      <c r="K90" s="7"/>
      <c r="L90" s="7"/>
      <c r="M90" s="7"/>
      <c r="N90" s="7"/>
      <c r="O90" s="7"/>
      <c r="P90" s="7"/>
      <c r="Q90" s="7"/>
      <c r="R90" s="7"/>
      <c r="S90" s="7"/>
      <c r="T90" s="7"/>
      <c r="U90" s="7"/>
      <c r="V90" s="7"/>
      <c r="W90" s="7"/>
      <c r="X90" s="7"/>
      <c r="Y90" s="7"/>
      <c r="Z90" s="7"/>
    </row>
    <row r="91" spans="1:26" ht="12.75" customHeight="1" x14ac:dyDescent="0.25">
      <c r="A91" s="7"/>
      <c r="B91" s="61">
        <v>83</v>
      </c>
      <c r="C91" s="50" t="s">
        <v>53</v>
      </c>
      <c r="D91" s="65" t="s">
        <v>71</v>
      </c>
      <c r="E91" s="52"/>
      <c r="F91" s="55"/>
      <c r="G91" s="7"/>
      <c r="H91" s="7"/>
      <c r="I91" s="7"/>
      <c r="J91" s="7"/>
      <c r="K91" s="7"/>
      <c r="L91" s="7"/>
      <c r="M91" s="7"/>
      <c r="N91" s="7"/>
      <c r="O91" s="7"/>
      <c r="P91" s="7"/>
      <c r="Q91" s="7"/>
      <c r="R91" s="7"/>
      <c r="S91" s="7"/>
      <c r="T91" s="7"/>
      <c r="U91" s="7"/>
      <c r="V91" s="7"/>
      <c r="W91" s="7"/>
      <c r="X91" s="7"/>
      <c r="Y91" s="7"/>
      <c r="Z91" s="7"/>
    </row>
    <row r="92" spans="1:26" ht="12.75" customHeight="1" x14ac:dyDescent="0.25">
      <c r="A92" s="7"/>
      <c r="B92" s="61">
        <v>84</v>
      </c>
      <c r="C92" s="50" t="s">
        <v>54</v>
      </c>
      <c r="D92" s="65" t="s">
        <v>71</v>
      </c>
      <c r="E92" s="52"/>
      <c r="F92" s="55"/>
      <c r="G92" s="7"/>
      <c r="H92" s="7"/>
      <c r="I92" s="7"/>
      <c r="J92" s="7"/>
      <c r="K92" s="7"/>
      <c r="L92" s="7"/>
      <c r="M92" s="7"/>
      <c r="N92" s="7"/>
      <c r="O92" s="7"/>
      <c r="P92" s="7"/>
      <c r="Q92" s="7"/>
      <c r="R92" s="7"/>
      <c r="S92" s="7"/>
      <c r="T92" s="7"/>
      <c r="U92" s="7"/>
      <c r="V92" s="7"/>
      <c r="W92" s="7"/>
      <c r="X92" s="7"/>
      <c r="Y92" s="7"/>
      <c r="Z92" s="7"/>
    </row>
    <row r="93" spans="1:26" ht="12.75" customHeight="1" x14ac:dyDescent="0.25">
      <c r="A93" s="7"/>
      <c r="B93" s="61">
        <v>85</v>
      </c>
      <c r="C93" s="50" t="s">
        <v>55</v>
      </c>
      <c r="D93" s="65" t="s">
        <v>71</v>
      </c>
      <c r="E93" s="52"/>
      <c r="F93" s="55"/>
      <c r="G93" s="7"/>
      <c r="H93" s="7"/>
      <c r="I93" s="7"/>
      <c r="J93" s="7"/>
      <c r="K93" s="7"/>
      <c r="L93" s="7"/>
      <c r="M93" s="7"/>
      <c r="N93" s="7"/>
      <c r="O93" s="7"/>
      <c r="P93" s="7"/>
      <c r="Q93" s="7"/>
      <c r="R93" s="7"/>
      <c r="S93" s="7"/>
      <c r="T93" s="7"/>
      <c r="U93" s="7"/>
      <c r="V93" s="7"/>
      <c r="W93" s="7"/>
      <c r="X93" s="7"/>
      <c r="Y93" s="7"/>
      <c r="Z93" s="7"/>
    </row>
    <row r="94" spans="1:26" ht="12.75" customHeight="1" x14ac:dyDescent="0.25">
      <c r="A94" s="7"/>
      <c r="B94" s="61">
        <v>86</v>
      </c>
      <c r="C94" s="50" t="s">
        <v>56</v>
      </c>
      <c r="D94" s="65" t="s">
        <v>71</v>
      </c>
      <c r="E94" s="52"/>
      <c r="F94" s="55"/>
      <c r="G94" s="7"/>
      <c r="H94" s="7"/>
      <c r="I94" s="7"/>
      <c r="J94" s="7"/>
      <c r="K94" s="7"/>
      <c r="L94" s="7"/>
      <c r="M94" s="7"/>
      <c r="N94" s="7"/>
      <c r="O94" s="7"/>
      <c r="P94" s="7"/>
      <c r="Q94" s="7"/>
      <c r="R94" s="7"/>
      <c r="S94" s="7"/>
      <c r="T94" s="7"/>
      <c r="U94" s="7"/>
      <c r="V94" s="7"/>
      <c r="W94" s="7"/>
      <c r="X94" s="7"/>
      <c r="Y94" s="7"/>
      <c r="Z94" s="7"/>
    </row>
    <row r="95" spans="1:26" ht="12.75" customHeight="1" x14ac:dyDescent="0.25">
      <c r="A95" s="7"/>
      <c r="B95" s="61">
        <v>87</v>
      </c>
      <c r="C95" s="50" t="s">
        <v>57</v>
      </c>
      <c r="D95" s="65" t="s">
        <v>71</v>
      </c>
      <c r="E95" s="52"/>
      <c r="F95" s="55"/>
      <c r="G95" s="7"/>
      <c r="H95" s="7"/>
      <c r="I95" s="7"/>
      <c r="J95" s="7"/>
      <c r="K95" s="7"/>
      <c r="L95" s="7"/>
      <c r="M95" s="7"/>
      <c r="N95" s="7"/>
      <c r="O95" s="7"/>
      <c r="P95" s="7"/>
      <c r="Q95" s="7"/>
      <c r="R95" s="7"/>
      <c r="S95" s="7"/>
      <c r="T95" s="7"/>
      <c r="U95" s="7"/>
      <c r="V95" s="7"/>
      <c r="W95" s="7"/>
      <c r="X95" s="7"/>
      <c r="Y95" s="7"/>
      <c r="Z95" s="7"/>
    </row>
    <row r="96" spans="1:26" ht="12.75" customHeight="1" x14ac:dyDescent="0.25">
      <c r="A96" s="7"/>
      <c r="B96" s="61">
        <v>88</v>
      </c>
      <c r="C96" s="50" t="s">
        <v>25</v>
      </c>
      <c r="D96" s="65" t="s">
        <v>74</v>
      </c>
      <c r="E96" s="52"/>
      <c r="F96" s="55"/>
      <c r="G96" s="7"/>
      <c r="H96" s="7"/>
      <c r="I96" s="7"/>
      <c r="J96" s="7"/>
      <c r="K96" s="7"/>
      <c r="L96" s="7"/>
      <c r="M96" s="7"/>
      <c r="N96" s="7"/>
      <c r="O96" s="7"/>
      <c r="P96" s="7"/>
      <c r="Q96" s="7"/>
      <c r="R96" s="7"/>
      <c r="S96" s="7"/>
      <c r="T96" s="7"/>
      <c r="U96" s="7"/>
      <c r="V96" s="7"/>
      <c r="W96" s="7"/>
      <c r="X96" s="7"/>
      <c r="Y96" s="7"/>
      <c r="Z96" s="7"/>
    </row>
    <row r="97" spans="1:26" ht="12.75" customHeight="1" x14ac:dyDescent="0.25">
      <c r="A97" s="7"/>
      <c r="B97" s="61">
        <v>89</v>
      </c>
      <c r="C97" s="50" t="s">
        <v>27</v>
      </c>
      <c r="D97" s="65" t="s">
        <v>74</v>
      </c>
      <c r="E97" s="52"/>
      <c r="F97" s="55"/>
      <c r="G97" s="7"/>
      <c r="H97" s="7"/>
      <c r="I97" s="7"/>
      <c r="J97" s="7"/>
      <c r="K97" s="7"/>
      <c r="L97" s="7"/>
      <c r="M97" s="7"/>
      <c r="N97" s="7"/>
      <c r="O97" s="7"/>
      <c r="P97" s="7"/>
      <c r="Q97" s="7"/>
      <c r="R97" s="7"/>
      <c r="S97" s="7"/>
      <c r="T97" s="7"/>
      <c r="U97" s="7"/>
      <c r="V97" s="7"/>
      <c r="W97" s="7"/>
      <c r="X97" s="7"/>
      <c r="Y97" s="7"/>
      <c r="Z97" s="7"/>
    </row>
    <row r="98" spans="1:26" ht="12.75" customHeight="1" x14ac:dyDescent="0.25">
      <c r="A98" s="7"/>
      <c r="B98" s="61">
        <v>90</v>
      </c>
      <c r="C98" s="50" t="s">
        <v>59</v>
      </c>
      <c r="D98" s="65" t="s">
        <v>74</v>
      </c>
      <c r="E98" s="52"/>
      <c r="F98" s="55"/>
      <c r="G98" s="7"/>
      <c r="H98" s="7"/>
      <c r="I98" s="7"/>
      <c r="J98" s="7"/>
      <c r="K98" s="7"/>
      <c r="L98" s="7"/>
      <c r="M98" s="7"/>
      <c r="N98" s="7"/>
      <c r="O98" s="7"/>
      <c r="P98" s="7"/>
      <c r="Q98" s="7"/>
      <c r="R98" s="7"/>
      <c r="S98" s="7"/>
      <c r="T98" s="7"/>
      <c r="U98" s="7"/>
      <c r="V98" s="7"/>
      <c r="W98" s="7"/>
      <c r="X98" s="7"/>
      <c r="Y98" s="7"/>
      <c r="Z98" s="7"/>
    </row>
    <row r="99" spans="1:26" ht="12.75" customHeight="1" x14ac:dyDescent="0.25">
      <c r="A99" s="7"/>
      <c r="B99" s="61">
        <v>91</v>
      </c>
      <c r="C99" s="50" t="s">
        <v>60</v>
      </c>
      <c r="D99" s="65" t="s">
        <v>74</v>
      </c>
      <c r="E99" s="52"/>
      <c r="F99" s="55"/>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61">
        <v>92</v>
      </c>
      <c r="C100" s="50" t="s">
        <v>61</v>
      </c>
      <c r="D100" s="65" t="s">
        <v>74</v>
      </c>
      <c r="E100" s="52"/>
      <c r="F100" s="55"/>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61">
        <v>93</v>
      </c>
      <c r="C101" s="50" t="s">
        <v>62</v>
      </c>
      <c r="D101" s="65" t="s">
        <v>74</v>
      </c>
      <c r="E101" s="52"/>
      <c r="F101" s="55"/>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61">
        <v>94</v>
      </c>
      <c r="C102" s="50" t="s">
        <v>63</v>
      </c>
      <c r="D102" s="65" t="s">
        <v>74</v>
      </c>
      <c r="E102" s="52"/>
      <c r="F102" s="55"/>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61">
        <v>95</v>
      </c>
      <c r="C103" s="50" t="s">
        <v>64</v>
      </c>
      <c r="D103" s="65" t="s">
        <v>74</v>
      </c>
      <c r="E103" s="52"/>
      <c r="F103" s="55"/>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61">
        <v>96</v>
      </c>
      <c r="C104" s="50" t="s">
        <v>65</v>
      </c>
      <c r="D104" s="65" t="s">
        <v>74</v>
      </c>
      <c r="E104" s="52"/>
      <c r="F104" s="55"/>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61">
        <v>97</v>
      </c>
      <c r="C105" s="50" t="s">
        <v>66</v>
      </c>
      <c r="D105" s="65" t="s">
        <v>74</v>
      </c>
      <c r="E105" s="52"/>
      <c r="F105" s="55"/>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61">
        <v>98</v>
      </c>
      <c r="C106" s="50" t="s">
        <v>67</v>
      </c>
      <c r="D106" s="65" t="s">
        <v>74</v>
      </c>
      <c r="E106" s="52"/>
      <c r="F106" s="55"/>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61">
        <v>99</v>
      </c>
      <c r="C107" s="50" t="s">
        <v>68</v>
      </c>
      <c r="D107" s="65" t="s">
        <v>74</v>
      </c>
      <c r="E107" s="52"/>
      <c r="F107" s="55"/>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61">
        <v>100</v>
      </c>
      <c r="C108" s="50" t="s">
        <v>32</v>
      </c>
      <c r="D108" s="65" t="s">
        <v>74</v>
      </c>
      <c r="E108" s="52"/>
      <c r="F108" s="55"/>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61">
        <v>101</v>
      </c>
      <c r="C109" s="50" t="s">
        <v>31</v>
      </c>
      <c r="D109" s="65" t="s">
        <v>74</v>
      </c>
      <c r="E109" s="52"/>
      <c r="F109" s="55"/>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61">
        <v>102</v>
      </c>
      <c r="C110" s="50" t="s">
        <v>29</v>
      </c>
      <c r="D110" s="65" t="s">
        <v>74</v>
      </c>
      <c r="E110" s="52"/>
      <c r="F110" s="55"/>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61">
        <v>103</v>
      </c>
      <c r="C111" s="50" t="s">
        <v>28</v>
      </c>
      <c r="D111" s="65" t="s">
        <v>74</v>
      </c>
      <c r="E111" s="52"/>
      <c r="F111" s="55"/>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61">
        <v>104</v>
      </c>
      <c r="C112" s="50" t="s">
        <v>53</v>
      </c>
      <c r="D112" s="65" t="s">
        <v>74</v>
      </c>
      <c r="E112" s="52"/>
      <c r="F112" s="55"/>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61">
        <v>105</v>
      </c>
      <c r="C113" s="50" t="s">
        <v>54</v>
      </c>
      <c r="D113" s="65" t="s">
        <v>74</v>
      </c>
      <c r="E113" s="52"/>
      <c r="F113" s="55"/>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61">
        <v>106</v>
      </c>
      <c r="C114" s="50" t="s">
        <v>49</v>
      </c>
      <c r="D114" s="65" t="s">
        <v>74</v>
      </c>
      <c r="E114" s="52"/>
      <c r="F114" s="55"/>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61">
        <v>107</v>
      </c>
      <c r="C115" s="50" t="s">
        <v>48</v>
      </c>
      <c r="D115" s="65" t="s">
        <v>74</v>
      </c>
      <c r="E115" s="52"/>
      <c r="F115" s="55"/>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61">
        <v>108</v>
      </c>
      <c r="C116" s="50" t="s">
        <v>44</v>
      </c>
      <c r="D116" s="65" t="s">
        <v>74</v>
      </c>
      <c r="E116" s="52"/>
      <c r="F116" s="55"/>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61">
        <v>109</v>
      </c>
      <c r="C117" s="50" t="s">
        <v>43</v>
      </c>
      <c r="D117" s="65" t="s">
        <v>74</v>
      </c>
      <c r="E117" s="52"/>
      <c r="F117" s="55"/>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4"/>
      <c r="C118" s="35"/>
      <c r="D118" s="35"/>
      <c r="E118" s="35"/>
      <c r="F118" s="35"/>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4"/>
      <c r="C119" s="35"/>
      <c r="D119" s="35"/>
      <c r="E119" s="35"/>
      <c r="F119" s="35"/>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4"/>
      <c r="C120" s="35"/>
      <c r="D120" s="35"/>
      <c r="E120" s="35"/>
      <c r="F120" s="35"/>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4"/>
      <c r="C121" s="35"/>
      <c r="D121" s="35"/>
      <c r="E121" s="35"/>
      <c r="F121" s="35"/>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4"/>
      <c r="C122" s="35"/>
      <c r="D122" s="35"/>
      <c r="E122" s="35"/>
      <c r="F122" s="35"/>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4"/>
      <c r="C123" s="35"/>
      <c r="D123" s="35"/>
      <c r="E123" s="35"/>
      <c r="F123" s="35"/>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4"/>
      <c r="C124" s="35"/>
      <c r="D124" s="35"/>
      <c r="E124" s="35"/>
      <c r="F124" s="35"/>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4"/>
      <c r="C125" s="35"/>
      <c r="D125" s="35"/>
      <c r="E125" s="35"/>
      <c r="F125" s="35"/>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4"/>
      <c r="C126" s="35"/>
      <c r="D126" s="35"/>
      <c r="E126" s="35"/>
      <c r="F126" s="35"/>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4"/>
      <c r="C127" s="35"/>
      <c r="D127" s="35"/>
      <c r="E127" s="35"/>
      <c r="F127" s="35"/>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4"/>
      <c r="C128" s="35"/>
      <c r="D128" s="35"/>
      <c r="E128" s="35"/>
      <c r="F128" s="35"/>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4"/>
      <c r="C129" s="35"/>
      <c r="D129" s="35"/>
      <c r="E129" s="35"/>
      <c r="F129" s="35"/>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4"/>
      <c r="C130" s="35"/>
      <c r="D130" s="35"/>
      <c r="E130" s="35"/>
      <c r="F130" s="35"/>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4"/>
      <c r="C131" s="35"/>
      <c r="D131" s="35"/>
      <c r="E131" s="35"/>
      <c r="F131" s="35"/>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4"/>
      <c r="C132" s="35"/>
      <c r="D132" s="35"/>
      <c r="E132" s="35"/>
      <c r="F132" s="35"/>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4"/>
      <c r="C133" s="35"/>
      <c r="D133" s="35"/>
      <c r="E133" s="35"/>
      <c r="F133" s="35"/>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4"/>
      <c r="C134" s="35"/>
      <c r="D134" s="35"/>
      <c r="E134" s="35"/>
      <c r="F134" s="35"/>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4"/>
      <c r="C135" s="35"/>
      <c r="D135" s="35"/>
      <c r="E135" s="35"/>
      <c r="F135" s="35"/>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4"/>
      <c r="C136" s="35"/>
      <c r="D136" s="35"/>
      <c r="E136" s="35"/>
      <c r="F136" s="35"/>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4"/>
      <c r="C137" s="35"/>
      <c r="D137" s="35"/>
      <c r="E137" s="35"/>
      <c r="F137" s="35"/>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4"/>
      <c r="C138" s="35"/>
      <c r="D138" s="35"/>
      <c r="E138" s="35"/>
      <c r="F138" s="35"/>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4"/>
      <c r="C139" s="35"/>
      <c r="D139" s="35"/>
      <c r="E139" s="35"/>
      <c r="F139" s="35"/>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4"/>
      <c r="C140" s="35"/>
      <c r="D140" s="35"/>
      <c r="E140" s="35"/>
      <c r="F140" s="35"/>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4"/>
      <c r="C141" s="35"/>
      <c r="D141" s="35"/>
      <c r="E141" s="35"/>
      <c r="F141" s="35"/>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4"/>
      <c r="C142" s="35"/>
      <c r="D142" s="35"/>
      <c r="E142" s="35"/>
      <c r="F142" s="35"/>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4"/>
      <c r="C143" s="35"/>
      <c r="D143" s="35"/>
      <c r="E143" s="35"/>
      <c r="F143" s="35"/>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4"/>
      <c r="C144" s="35"/>
      <c r="D144" s="35"/>
      <c r="E144" s="35"/>
      <c r="F144" s="35"/>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4"/>
      <c r="C145" s="35"/>
      <c r="D145" s="35"/>
      <c r="E145" s="35"/>
      <c r="F145" s="35"/>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4"/>
      <c r="C146" s="35"/>
      <c r="D146" s="35"/>
      <c r="E146" s="35"/>
      <c r="F146" s="35"/>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4"/>
      <c r="C147" s="35"/>
      <c r="D147" s="35"/>
      <c r="E147" s="35"/>
      <c r="F147" s="35"/>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4"/>
      <c r="C148" s="35"/>
      <c r="D148" s="35"/>
      <c r="E148" s="35"/>
      <c r="F148" s="35"/>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4"/>
      <c r="C149" s="35"/>
      <c r="D149" s="35"/>
      <c r="E149" s="35"/>
      <c r="F149" s="35"/>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4"/>
      <c r="C150" s="35"/>
      <c r="D150" s="35"/>
      <c r="E150" s="35"/>
      <c r="F150" s="35"/>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4"/>
      <c r="C151" s="35"/>
      <c r="D151" s="35"/>
      <c r="E151" s="35"/>
      <c r="F151" s="35"/>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4"/>
      <c r="C152" s="35"/>
      <c r="D152" s="35"/>
      <c r="E152" s="35"/>
      <c r="F152" s="35"/>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4"/>
      <c r="C153" s="35"/>
      <c r="D153" s="35"/>
      <c r="E153" s="35"/>
      <c r="F153" s="35"/>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4"/>
      <c r="C154" s="35"/>
      <c r="D154" s="35"/>
      <c r="E154" s="35"/>
      <c r="F154" s="35"/>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4"/>
      <c r="C155" s="35"/>
      <c r="D155" s="35"/>
      <c r="E155" s="35"/>
      <c r="F155" s="35"/>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4"/>
      <c r="C156" s="35"/>
      <c r="D156" s="35"/>
      <c r="E156" s="35"/>
      <c r="F156" s="35"/>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4"/>
      <c r="C157" s="35"/>
      <c r="D157" s="35"/>
      <c r="E157" s="35"/>
      <c r="F157" s="35"/>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4"/>
      <c r="C158" s="35"/>
      <c r="D158" s="35"/>
      <c r="E158" s="35"/>
      <c r="F158" s="35"/>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4"/>
      <c r="C159" s="35"/>
      <c r="D159" s="35"/>
      <c r="E159" s="35"/>
      <c r="F159" s="35"/>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4"/>
      <c r="C160" s="35"/>
      <c r="D160" s="35"/>
      <c r="E160" s="35"/>
      <c r="F160" s="35"/>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4"/>
      <c r="C161" s="35"/>
      <c r="D161" s="35"/>
      <c r="E161" s="35"/>
      <c r="F161" s="35"/>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4"/>
      <c r="C162" s="35"/>
      <c r="D162" s="35"/>
      <c r="E162" s="35"/>
      <c r="F162" s="35"/>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4"/>
      <c r="C163" s="35"/>
      <c r="D163" s="35"/>
      <c r="E163" s="35"/>
      <c r="F163" s="35"/>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4"/>
      <c r="C164" s="35"/>
      <c r="D164" s="35"/>
      <c r="E164" s="35"/>
      <c r="F164" s="35"/>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4"/>
      <c r="C165" s="35"/>
      <c r="D165" s="35"/>
      <c r="E165" s="35"/>
      <c r="F165" s="35"/>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4"/>
      <c r="C166" s="35"/>
      <c r="D166" s="35"/>
      <c r="E166" s="35"/>
      <c r="F166" s="35"/>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4"/>
      <c r="C167" s="35"/>
      <c r="D167" s="35"/>
      <c r="E167" s="35"/>
      <c r="F167" s="35"/>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4"/>
      <c r="C168" s="35"/>
      <c r="D168" s="35"/>
      <c r="E168" s="35"/>
      <c r="F168" s="35"/>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4"/>
      <c r="C169" s="35"/>
      <c r="D169" s="35"/>
      <c r="E169" s="35"/>
      <c r="F169" s="35"/>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4"/>
      <c r="C170" s="35"/>
      <c r="D170" s="35"/>
      <c r="E170" s="35"/>
      <c r="F170" s="35"/>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4"/>
      <c r="C171" s="35"/>
      <c r="D171" s="35"/>
      <c r="E171" s="35"/>
      <c r="F171" s="35"/>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4"/>
      <c r="C172" s="35"/>
      <c r="D172" s="35"/>
      <c r="E172" s="35"/>
      <c r="F172" s="35"/>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4"/>
      <c r="C173" s="35"/>
      <c r="D173" s="35"/>
      <c r="E173" s="35"/>
      <c r="F173" s="35"/>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4"/>
      <c r="C174" s="35"/>
      <c r="D174" s="35"/>
      <c r="E174" s="35"/>
      <c r="F174" s="35"/>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4"/>
      <c r="C175" s="35"/>
      <c r="D175" s="35"/>
      <c r="E175" s="35"/>
      <c r="F175" s="35"/>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4"/>
      <c r="C176" s="35"/>
      <c r="D176" s="35"/>
      <c r="E176" s="35"/>
      <c r="F176" s="35"/>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4"/>
      <c r="C177" s="35"/>
      <c r="D177" s="35"/>
      <c r="E177" s="35"/>
      <c r="F177" s="35"/>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4"/>
      <c r="C178" s="35"/>
      <c r="D178" s="35"/>
      <c r="E178" s="35"/>
      <c r="F178" s="35"/>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4"/>
      <c r="C179" s="35"/>
      <c r="D179" s="35"/>
      <c r="E179" s="35"/>
      <c r="F179" s="35"/>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4"/>
      <c r="C180" s="35"/>
      <c r="D180" s="35"/>
      <c r="E180" s="35"/>
      <c r="F180" s="35"/>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4"/>
      <c r="C181" s="35"/>
      <c r="D181" s="35"/>
      <c r="E181" s="35"/>
      <c r="F181" s="35"/>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4"/>
      <c r="C182" s="35"/>
      <c r="D182" s="35"/>
      <c r="E182" s="35"/>
      <c r="F182" s="35"/>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4"/>
      <c r="C183" s="35"/>
      <c r="D183" s="35"/>
      <c r="E183" s="35"/>
      <c r="F183" s="35"/>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4"/>
      <c r="C184" s="35"/>
      <c r="D184" s="35"/>
      <c r="E184" s="35"/>
      <c r="F184" s="35"/>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4"/>
      <c r="C185" s="35"/>
      <c r="D185" s="35"/>
      <c r="E185" s="35"/>
      <c r="F185" s="35"/>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4"/>
      <c r="C186" s="35"/>
      <c r="D186" s="35"/>
      <c r="E186" s="35"/>
      <c r="F186" s="35"/>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4"/>
      <c r="C187" s="35"/>
      <c r="D187" s="35"/>
      <c r="E187" s="35"/>
      <c r="F187" s="35"/>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4"/>
      <c r="C188" s="35"/>
      <c r="D188" s="35"/>
      <c r="E188" s="35"/>
      <c r="F188" s="35"/>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4"/>
      <c r="C189" s="35"/>
      <c r="D189" s="35"/>
      <c r="E189" s="35"/>
      <c r="F189" s="35"/>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4"/>
      <c r="C190" s="35"/>
      <c r="D190" s="35"/>
      <c r="E190" s="35"/>
      <c r="F190" s="35"/>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4"/>
      <c r="C191" s="35"/>
      <c r="D191" s="35"/>
      <c r="E191" s="35"/>
      <c r="F191" s="35"/>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4"/>
      <c r="C192" s="35"/>
      <c r="D192" s="35"/>
      <c r="E192" s="35"/>
      <c r="F192" s="35"/>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4"/>
      <c r="C193" s="35"/>
      <c r="D193" s="35"/>
      <c r="E193" s="35"/>
      <c r="F193" s="35"/>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4"/>
      <c r="C194" s="35"/>
      <c r="D194" s="35"/>
      <c r="E194" s="35"/>
      <c r="F194" s="35"/>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4"/>
      <c r="C195" s="35"/>
      <c r="D195" s="35"/>
      <c r="E195" s="35"/>
      <c r="F195" s="35"/>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4"/>
      <c r="C196" s="35"/>
      <c r="D196" s="35"/>
      <c r="E196" s="35"/>
      <c r="F196" s="35"/>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4"/>
      <c r="C197" s="35"/>
      <c r="D197" s="35"/>
      <c r="E197" s="35"/>
      <c r="F197" s="35"/>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4"/>
      <c r="C198" s="35"/>
      <c r="D198" s="35"/>
      <c r="E198" s="35"/>
      <c r="F198" s="35"/>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4"/>
      <c r="C199" s="35"/>
      <c r="D199" s="35"/>
      <c r="E199" s="35"/>
      <c r="F199" s="35"/>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4"/>
      <c r="C200" s="35"/>
      <c r="D200" s="35"/>
      <c r="E200" s="35"/>
      <c r="F200" s="35"/>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4"/>
      <c r="C201" s="35"/>
      <c r="D201" s="35"/>
      <c r="E201" s="35"/>
      <c r="F201" s="35"/>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4"/>
      <c r="C202" s="35"/>
      <c r="D202" s="35"/>
      <c r="E202" s="35"/>
      <c r="F202" s="35"/>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4"/>
      <c r="C203" s="35"/>
      <c r="D203" s="35"/>
      <c r="E203" s="35"/>
      <c r="F203" s="35"/>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4"/>
      <c r="C204" s="35"/>
      <c r="D204" s="35"/>
      <c r="E204" s="35"/>
      <c r="F204" s="35"/>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4"/>
      <c r="C205" s="35"/>
      <c r="D205" s="35"/>
      <c r="E205" s="35"/>
      <c r="F205" s="35"/>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4"/>
      <c r="C206" s="35"/>
      <c r="D206" s="35"/>
      <c r="E206" s="35"/>
      <c r="F206" s="35"/>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4"/>
      <c r="C207" s="35"/>
      <c r="D207" s="35"/>
      <c r="E207" s="35"/>
      <c r="F207" s="35"/>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4"/>
      <c r="C208" s="35"/>
      <c r="D208" s="35"/>
      <c r="E208" s="35"/>
      <c r="F208" s="35"/>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4"/>
      <c r="C209" s="35"/>
      <c r="D209" s="35"/>
      <c r="E209" s="35"/>
      <c r="F209" s="35"/>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4"/>
      <c r="C210" s="35"/>
      <c r="D210" s="35"/>
      <c r="E210" s="35"/>
      <c r="F210" s="35"/>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4"/>
      <c r="C211" s="35"/>
      <c r="D211" s="35"/>
      <c r="E211" s="35"/>
      <c r="F211" s="35"/>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4"/>
      <c r="C212" s="35"/>
      <c r="D212" s="35"/>
      <c r="E212" s="35"/>
      <c r="F212" s="35"/>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4"/>
      <c r="C213" s="35"/>
      <c r="D213" s="35"/>
      <c r="E213" s="35"/>
      <c r="F213" s="35"/>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4"/>
      <c r="C214" s="35"/>
      <c r="D214" s="35"/>
      <c r="E214" s="35"/>
      <c r="F214" s="35"/>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4"/>
      <c r="C215" s="35"/>
      <c r="D215" s="35"/>
      <c r="E215" s="35"/>
      <c r="F215" s="35"/>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4"/>
      <c r="C216" s="35"/>
      <c r="D216" s="35"/>
      <c r="E216" s="35"/>
      <c r="F216" s="35"/>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4"/>
      <c r="C217" s="35"/>
      <c r="D217" s="35"/>
      <c r="E217" s="35"/>
      <c r="F217" s="35"/>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4"/>
      <c r="C218" s="35"/>
      <c r="D218" s="35"/>
      <c r="E218" s="35"/>
      <c r="F218" s="35"/>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4"/>
      <c r="C219" s="35"/>
      <c r="D219" s="35"/>
      <c r="E219" s="35"/>
      <c r="F219" s="35"/>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4"/>
      <c r="C220" s="35"/>
      <c r="D220" s="35"/>
      <c r="E220" s="35"/>
      <c r="F220" s="35"/>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4"/>
      <c r="C221" s="35"/>
      <c r="D221" s="35"/>
      <c r="E221" s="35"/>
      <c r="F221" s="35"/>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4"/>
      <c r="C222" s="35"/>
      <c r="D222" s="35"/>
      <c r="E222" s="35"/>
      <c r="F222" s="35"/>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4"/>
      <c r="C223" s="35"/>
      <c r="D223" s="35"/>
      <c r="E223" s="35"/>
      <c r="F223" s="35"/>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4"/>
      <c r="C224" s="35"/>
      <c r="D224" s="35"/>
      <c r="E224" s="35"/>
      <c r="F224" s="35"/>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4"/>
      <c r="C225" s="35"/>
      <c r="D225" s="35"/>
      <c r="E225" s="35"/>
      <c r="F225" s="35"/>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4"/>
      <c r="C226" s="35"/>
      <c r="D226" s="35"/>
      <c r="E226" s="35"/>
      <c r="F226" s="35"/>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4"/>
      <c r="C227" s="35"/>
      <c r="D227" s="35"/>
      <c r="E227" s="35"/>
      <c r="F227" s="35"/>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4"/>
      <c r="C228" s="35"/>
      <c r="D228" s="35"/>
      <c r="E228" s="35"/>
      <c r="F228" s="35"/>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4"/>
      <c r="C229" s="35"/>
      <c r="D229" s="35"/>
      <c r="E229" s="35"/>
      <c r="F229" s="35"/>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4"/>
      <c r="C230" s="35"/>
      <c r="D230" s="35"/>
      <c r="E230" s="35"/>
      <c r="F230" s="35"/>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4"/>
      <c r="C231" s="35"/>
      <c r="D231" s="35"/>
      <c r="E231" s="35"/>
      <c r="F231" s="35"/>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4"/>
      <c r="C232" s="35"/>
      <c r="D232" s="35"/>
      <c r="E232" s="35"/>
      <c r="F232" s="35"/>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4"/>
      <c r="C233" s="35"/>
      <c r="D233" s="35"/>
      <c r="E233" s="35"/>
      <c r="F233" s="35"/>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4"/>
      <c r="C234" s="35"/>
      <c r="D234" s="35"/>
      <c r="E234" s="35"/>
      <c r="F234" s="35"/>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4"/>
      <c r="C235" s="35"/>
      <c r="D235" s="35"/>
      <c r="E235" s="35"/>
      <c r="F235" s="35"/>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4"/>
      <c r="C236" s="35"/>
      <c r="D236" s="35"/>
      <c r="E236" s="35"/>
      <c r="F236" s="35"/>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4"/>
      <c r="C237" s="35"/>
      <c r="D237" s="35"/>
      <c r="E237" s="35"/>
      <c r="F237" s="35"/>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4"/>
      <c r="C238" s="35"/>
      <c r="D238" s="35"/>
      <c r="E238" s="35"/>
      <c r="F238" s="35"/>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4"/>
      <c r="C239" s="35"/>
      <c r="D239" s="35"/>
      <c r="E239" s="35"/>
      <c r="F239" s="35"/>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4"/>
      <c r="C240" s="35"/>
      <c r="D240" s="35"/>
      <c r="E240" s="35"/>
      <c r="F240" s="35"/>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4"/>
      <c r="C241" s="35"/>
      <c r="D241" s="35"/>
      <c r="E241" s="35"/>
      <c r="F241" s="35"/>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4"/>
      <c r="C242" s="35"/>
      <c r="D242" s="35"/>
      <c r="E242" s="35"/>
      <c r="F242" s="35"/>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4"/>
      <c r="C243" s="35"/>
      <c r="D243" s="35"/>
      <c r="E243" s="35"/>
      <c r="F243" s="35"/>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4"/>
      <c r="C244" s="35"/>
      <c r="D244" s="35"/>
      <c r="E244" s="35"/>
      <c r="F244" s="35"/>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4"/>
      <c r="C245" s="35"/>
      <c r="D245" s="35"/>
      <c r="E245" s="35"/>
      <c r="F245" s="35"/>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4"/>
      <c r="C246" s="35"/>
      <c r="D246" s="35"/>
      <c r="E246" s="35"/>
      <c r="F246" s="35"/>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4"/>
      <c r="C247" s="35"/>
      <c r="D247" s="35"/>
      <c r="E247" s="35"/>
      <c r="F247" s="35"/>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4"/>
      <c r="C248" s="35"/>
      <c r="D248" s="35"/>
      <c r="E248" s="35"/>
      <c r="F248" s="35"/>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4"/>
      <c r="C249" s="35"/>
      <c r="D249" s="35"/>
      <c r="E249" s="35"/>
      <c r="F249" s="35"/>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4"/>
      <c r="C250" s="35"/>
      <c r="D250" s="35"/>
      <c r="E250" s="35"/>
      <c r="F250" s="35"/>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4"/>
      <c r="C251" s="35"/>
      <c r="D251" s="35"/>
      <c r="E251" s="35"/>
      <c r="F251" s="35"/>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4"/>
      <c r="C252" s="35"/>
      <c r="D252" s="35"/>
      <c r="E252" s="35"/>
      <c r="F252" s="35"/>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4"/>
      <c r="C253" s="35"/>
      <c r="D253" s="35"/>
      <c r="E253" s="35"/>
      <c r="F253" s="35"/>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4"/>
      <c r="C254" s="35"/>
      <c r="D254" s="35"/>
      <c r="E254" s="35"/>
      <c r="F254" s="35"/>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4"/>
      <c r="C255" s="35"/>
      <c r="D255" s="35"/>
      <c r="E255" s="35"/>
      <c r="F255" s="35"/>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4"/>
      <c r="C256" s="35"/>
      <c r="D256" s="35"/>
      <c r="E256" s="35"/>
      <c r="F256" s="35"/>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4"/>
      <c r="C257" s="35"/>
      <c r="D257" s="35"/>
      <c r="E257" s="35"/>
      <c r="F257" s="35"/>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4"/>
      <c r="C258" s="35"/>
      <c r="D258" s="35"/>
      <c r="E258" s="35"/>
      <c r="F258" s="35"/>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4"/>
      <c r="C259" s="35"/>
      <c r="D259" s="35"/>
      <c r="E259" s="35"/>
      <c r="F259" s="35"/>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4"/>
      <c r="C260" s="35"/>
      <c r="D260" s="35"/>
      <c r="E260" s="35"/>
      <c r="F260" s="35"/>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4"/>
      <c r="C261" s="35"/>
      <c r="D261" s="35"/>
      <c r="E261" s="35"/>
      <c r="F261" s="35"/>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4"/>
      <c r="C262" s="35"/>
      <c r="D262" s="35"/>
      <c r="E262" s="35"/>
      <c r="F262" s="35"/>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4"/>
      <c r="C263" s="35"/>
      <c r="D263" s="35"/>
      <c r="E263" s="35"/>
      <c r="F263" s="35"/>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4"/>
      <c r="C264" s="35"/>
      <c r="D264" s="35"/>
      <c r="E264" s="35"/>
      <c r="F264" s="35"/>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4"/>
      <c r="C265" s="35"/>
      <c r="D265" s="35"/>
      <c r="E265" s="35"/>
      <c r="F265" s="35"/>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4"/>
      <c r="C266" s="35"/>
      <c r="D266" s="35"/>
      <c r="E266" s="35"/>
      <c r="F266" s="35"/>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4"/>
      <c r="C267" s="35"/>
      <c r="D267" s="35"/>
      <c r="E267" s="35"/>
      <c r="F267" s="35"/>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4"/>
      <c r="C268" s="35"/>
      <c r="D268" s="35"/>
      <c r="E268" s="35"/>
      <c r="F268" s="35"/>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4"/>
      <c r="C269" s="35"/>
      <c r="D269" s="35"/>
      <c r="E269" s="35"/>
      <c r="F269" s="35"/>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4"/>
      <c r="C270" s="35"/>
      <c r="D270" s="35"/>
      <c r="E270" s="35"/>
      <c r="F270" s="35"/>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4"/>
      <c r="C271" s="35"/>
      <c r="D271" s="35"/>
      <c r="E271" s="35"/>
      <c r="F271" s="35"/>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4"/>
      <c r="C272" s="35"/>
      <c r="D272" s="35"/>
      <c r="E272" s="35"/>
      <c r="F272" s="35"/>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4"/>
      <c r="C273" s="35"/>
      <c r="D273" s="35"/>
      <c r="E273" s="35"/>
      <c r="F273" s="35"/>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4"/>
      <c r="C274" s="35"/>
      <c r="D274" s="35"/>
      <c r="E274" s="35"/>
      <c r="F274" s="35"/>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4"/>
      <c r="C275" s="35"/>
      <c r="D275" s="35"/>
      <c r="E275" s="35"/>
      <c r="F275" s="35"/>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4"/>
      <c r="C276" s="35"/>
      <c r="D276" s="35"/>
      <c r="E276" s="35"/>
      <c r="F276" s="35"/>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4"/>
      <c r="C277" s="35"/>
      <c r="D277" s="35"/>
      <c r="E277" s="35"/>
      <c r="F277" s="35"/>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4"/>
      <c r="C278" s="35"/>
      <c r="D278" s="35"/>
      <c r="E278" s="35"/>
      <c r="F278" s="35"/>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4"/>
      <c r="C279" s="35"/>
      <c r="D279" s="35"/>
      <c r="E279" s="35"/>
      <c r="F279" s="35"/>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4"/>
      <c r="C280" s="35"/>
      <c r="D280" s="35"/>
      <c r="E280" s="35"/>
      <c r="F280" s="35"/>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4"/>
      <c r="C281" s="35"/>
      <c r="D281" s="35"/>
      <c r="E281" s="35"/>
      <c r="F281" s="35"/>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4"/>
      <c r="C282" s="35"/>
      <c r="D282" s="35"/>
      <c r="E282" s="35"/>
      <c r="F282" s="35"/>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4"/>
      <c r="C283" s="35"/>
      <c r="D283" s="35"/>
      <c r="E283" s="35"/>
      <c r="F283" s="35"/>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4"/>
      <c r="C284" s="35"/>
      <c r="D284" s="35"/>
      <c r="E284" s="35"/>
      <c r="F284" s="35"/>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4"/>
      <c r="C285" s="35"/>
      <c r="D285" s="35"/>
      <c r="E285" s="35"/>
      <c r="F285" s="35"/>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4"/>
      <c r="C286" s="35"/>
      <c r="D286" s="35"/>
      <c r="E286" s="35"/>
      <c r="F286" s="35"/>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4"/>
      <c r="C287" s="35"/>
      <c r="D287" s="35"/>
      <c r="E287" s="35"/>
      <c r="F287" s="35"/>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4"/>
      <c r="C288" s="35"/>
      <c r="D288" s="35"/>
      <c r="E288" s="35"/>
      <c r="F288" s="35"/>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4"/>
      <c r="C289" s="35"/>
      <c r="D289" s="35"/>
      <c r="E289" s="35"/>
      <c r="F289" s="35"/>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4"/>
      <c r="C290" s="35"/>
      <c r="D290" s="35"/>
      <c r="E290" s="35"/>
      <c r="F290" s="35"/>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4"/>
      <c r="C291" s="35"/>
      <c r="D291" s="35"/>
      <c r="E291" s="35"/>
      <c r="F291" s="35"/>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4"/>
      <c r="C292" s="35"/>
      <c r="D292" s="35"/>
      <c r="E292" s="35"/>
      <c r="F292" s="35"/>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4"/>
      <c r="C293" s="35"/>
      <c r="D293" s="35"/>
      <c r="E293" s="35"/>
      <c r="F293" s="35"/>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4"/>
      <c r="C294" s="35"/>
      <c r="D294" s="35"/>
      <c r="E294" s="35"/>
      <c r="F294" s="35"/>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4"/>
      <c r="C295" s="35"/>
      <c r="D295" s="35"/>
      <c r="E295" s="35"/>
      <c r="F295" s="35"/>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4"/>
      <c r="C296" s="35"/>
      <c r="D296" s="35"/>
      <c r="E296" s="35"/>
      <c r="F296" s="35"/>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4"/>
      <c r="C297" s="35"/>
      <c r="D297" s="35"/>
      <c r="E297" s="35"/>
      <c r="F297" s="35"/>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4"/>
      <c r="C298" s="35"/>
      <c r="D298" s="35"/>
      <c r="E298" s="35"/>
      <c r="F298" s="35"/>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4"/>
      <c r="C299" s="35"/>
      <c r="D299" s="35"/>
      <c r="E299" s="35"/>
      <c r="F299" s="35"/>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4"/>
      <c r="C300" s="35"/>
      <c r="D300" s="35"/>
      <c r="E300" s="35"/>
      <c r="F300" s="35"/>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4"/>
      <c r="C301" s="35"/>
      <c r="D301" s="35"/>
      <c r="E301" s="35"/>
      <c r="F301" s="35"/>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4"/>
      <c r="C302" s="35"/>
      <c r="D302" s="35"/>
      <c r="E302" s="35"/>
      <c r="F302" s="35"/>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4"/>
      <c r="C303" s="35"/>
      <c r="D303" s="35"/>
      <c r="E303" s="35"/>
      <c r="F303" s="35"/>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4"/>
      <c r="C304" s="35"/>
      <c r="D304" s="35"/>
      <c r="E304" s="35"/>
      <c r="F304" s="35"/>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4"/>
      <c r="C305" s="35"/>
      <c r="D305" s="35"/>
      <c r="E305" s="35"/>
      <c r="F305" s="35"/>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4"/>
      <c r="C306" s="35"/>
      <c r="D306" s="35"/>
      <c r="E306" s="35"/>
      <c r="F306" s="35"/>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4"/>
      <c r="C307" s="35"/>
      <c r="D307" s="35"/>
      <c r="E307" s="35"/>
      <c r="F307" s="35"/>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4"/>
      <c r="C308" s="35"/>
      <c r="D308" s="35"/>
      <c r="E308" s="35"/>
      <c r="F308" s="35"/>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4"/>
      <c r="C309" s="35"/>
      <c r="D309" s="35"/>
      <c r="E309" s="35"/>
      <c r="F309" s="35"/>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4"/>
      <c r="C310" s="35"/>
      <c r="D310" s="35"/>
      <c r="E310" s="35"/>
      <c r="F310" s="35"/>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4"/>
      <c r="C311" s="35"/>
      <c r="D311" s="35"/>
      <c r="E311" s="35"/>
      <c r="F311" s="35"/>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4"/>
      <c r="C312" s="35"/>
      <c r="D312" s="35"/>
      <c r="E312" s="35"/>
      <c r="F312" s="35"/>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4"/>
      <c r="C313" s="35"/>
      <c r="D313" s="35"/>
      <c r="E313" s="35"/>
      <c r="F313" s="35"/>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4"/>
      <c r="C314" s="35"/>
      <c r="D314" s="35"/>
      <c r="E314" s="35"/>
      <c r="F314" s="35"/>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4"/>
      <c r="C315" s="35"/>
      <c r="D315" s="35"/>
      <c r="E315" s="35"/>
      <c r="F315" s="35"/>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4"/>
      <c r="C316" s="35"/>
      <c r="D316" s="35"/>
      <c r="E316" s="35"/>
      <c r="F316" s="35"/>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4"/>
      <c r="C317" s="35"/>
      <c r="D317" s="35"/>
      <c r="E317" s="35"/>
      <c r="F317" s="35"/>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4"/>
      <c r="C318" s="35"/>
      <c r="D318" s="35"/>
      <c r="E318" s="35"/>
      <c r="F318" s="35"/>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4"/>
      <c r="C319" s="35"/>
      <c r="D319" s="35"/>
      <c r="E319" s="35"/>
      <c r="F319" s="35"/>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4"/>
      <c r="C320" s="35"/>
      <c r="D320" s="35"/>
      <c r="E320" s="35"/>
      <c r="F320" s="35"/>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4"/>
      <c r="C321" s="35"/>
      <c r="D321" s="35"/>
      <c r="E321" s="35"/>
      <c r="F321" s="35"/>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4"/>
      <c r="C322" s="35"/>
      <c r="D322" s="35"/>
      <c r="E322" s="35"/>
      <c r="F322" s="35"/>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4"/>
      <c r="C323" s="35"/>
      <c r="D323" s="35"/>
      <c r="E323" s="35"/>
      <c r="F323" s="35"/>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4"/>
      <c r="C324" s="35"/>
      <c r="D324" s="35"/>
      <c r="E324" s="35"/>
      <c r="F324" s="35"/>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4"/>
      <c r="C325" s="35"/>
      <c r="D325" s="35"/>
      <c r="E325" s="35"/>
      <c r="F325" s="35"/>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4"/>
      <c r="C326" s="35"/>
      <c r="D326" s="35"/>
      <c r="E326" s="35"/>
      <c r="F326" s="35"/>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4"/>
      <c r="C327" s="35"/>
      <c r="D327" s="35"/>
      <c r="E327" s="35"/>
      <c r="F327" s="35"/>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4"/>
      <c r="C328" s="35"/>
      <c r="D328" s="35"/>
      <c r="E328" s="35"/>
      <c r="F328" s="35"/>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4"/>
      <c r="C329" s="35"/>
      <c r="D329" s="35"/>
      <c r="E329" s="35"/>
      <c r="F329" s="35"/>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4"/>
      <c r="C330" s="35"/>
      <c r="D330" s="35"/>
      <c r="E330" s="35"/>
      <c r="F330" s="35"/>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4"/>
      <c r="C331" s="35"/>
      <c r="D331" s="35"/>
      <c r="E331" s="35"/>
      <c r="F331" s="35"/>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4"/>
      <c r="C332" s="35"/>
      <c r="D332" s="35"/>
      <c r="E332" s="35"/>
      <c r="F332" s="35"/>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4"/>
      <c r="C333" s="35"/>
      <c r="D333" s="35"/>
      <c r="E333" s="35"/>
      <c r="F333" s="35"/>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4"/>
      <c r="C334" s="35"/>
      <c r="D334" s="35"/>
      <c r="E334" s="35"/>
      <c r="F334" s="35"/>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4"/>
      <c r="C335" s="35"/>
      <c r="D335" s="35"/>
      <c r="E335" s="35"/>
      <c r="F335" s="35"/>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4"/>
      <c r="C336" s="35"/>
      <c r="D336" s="35"/>
      <c r="E336" s="35"/>
      <c r="F336" s="35"/>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4"/>
      <c r="C337" s="35"/>
      <c r="D337" s="35"/>
      <c r="E337" s="35"/>
      <c r="F337" s="35"/>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4"/>
      <c r="C338" s="35"/>
      <c r="D338" s="35"/>
      <c r="E338" s="35"/>
      <c r="F338" s="35"/>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4"/>
      <c r="C339" s="35"/>
      <c r="D339" s="35"/>
      <c r="E339" s="35"/>
      <c r="F339" s="35"/>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4"/>
      <c r="C340" s="35"/>
      <c r="D340" s="35"/>
      <c r="E340" s="35"/>
      <c r="F340" s="35"/>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4"/>
      <c r="C341" s="35"/>
      <c r="D341" s="35"/>
      <c r="E341" s="35"/>
      <c r="F341" s="35"/>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4"/>
      <c r="C342" s="35"/>
      <c r="D342" s="35"/>
      <c r="E342" s="35"/>
      <c r="F342" s="35"/>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4"/>
      <c r="C343" s="35"/>
      <c r="D343" s="35"/>
      <c r="E343" s="35"/>
      <c r="F343" s="35"/>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4"/>
      <c r="C344" s="35"/>
      <c r="D344" s="35"/>
      <c r="E344" s="35"/>
      <c r="F344" s="35"/>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4"/>
      <c r="C345" s="35"/>
      <c r="D345" s="35"/>
      <c r="E345" s="35"/>
      <c r="F345" s="35"/>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4"/>
      <c r="C346" s="35"/>
      <c r="D346" s="35"/>
      <c r="E346" s="35"/>
      <c r="F346" s="35"/>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4"/>
      <c r="C347" s="35"/>
      <c r="D347" s="35"/>
      <c r="E347" s="35"/>
      <c r="F347" s="35"/>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4"/>
      <c r="C348" s="35"/>
      <c r="D348" s="35"/>
      <c r="E348" s="35"/>
      <c r="F348" s="35"/>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4"/>
      <c r="C349" s="35"/>
      <c r="D349" s="35"/>
      <c r="E349" s="35"/>
      <c r="F349" s="35"/>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4"/>
      <c r="C350" s="35"/>
      <c r="D350" s="35"/>
      <c r="E350" s="35"/>
      <c r="F350" s="35"/>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4"/>
      <c r="C351" s="35"/>
      <c r="D351" s="35"/>
      <c r="E351" s="35"/>
      <c r="F351" s="35"/>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4"/>
      <c r="C352" s="35"/>
      <c r="D352" s="35"/>
      <c r="E352" s="35"/>
      <c r="F352" s="35"/>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4"/>
      <c r="C353" s="35"/>
      <c r="D353" s="35"/>
      <c r="E353" s="35"/>
      <c r="F353" s="35"/>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4"/>
      <c r="C354" s="35"/>
      <c r="D354" s="35"/>
      <c r="E354" s="35"/>
      <c r="F354" s="35"/>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4"/>
      <c r="C355" s="35"/>
      <c r="D355" s="35"/>
      <c r="E355" s="35"/>
      <c r="F355" s="35"/>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4"/>
      <c r="C356" s="35"/>
      <c r="D356" s="35"/>
      <c r="E356" s="35"/>
      <c r="F356" s="35"/>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4"/>
      <c r="C357" s="35"/>
      <c r="D357" s="35"/>
      <c r="E357" s="35"/>
      <c r="F357" s="35"/>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4"/>
      <c r="C358" s="35"/>
      <c r="D358" s="35"/>
      <c r="E358" s="35"/>
      <c r="F358" s="35"/>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4"/>
      <c r="C359" s="35"/>
      <c r="D359" s="35"/>
      <c r="E359" s="35"/>
      <c r="F359" s="35"/>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4"/>
      <c r="C360" s="35"/>
      <c r="D360" s="35"/>
      <c r="E360" s="35"/>
      <c r="F360" s="35"/>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4"/>
      <c r="C361" s="35"/>
      <c r="D361" s="35"/>
      <c r="E361" s="35"/>
      <c r="F361" s="35"/>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4"/>
      <c r="C362" s="35"/>
      <c r="D362" s="35"/>
      <c r="E362" s="35"/>
      <c r="F362" s="35"/>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4"/>
      <c r="C363" s="35"/>
      <c r="D363" s="35"/>
      <c r="E363" s="35"/>
      <c r="F363" s="35"/>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4"/>
      <c r="C364" s="35"/>
      <c r="D364" s="35"/>
      <c r="E364" s="35"/>
      <c r="F364" s="35"/>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4"/>
      <c r="C365" s="35"/>
      <c r="D365" s="35"/>
      <c r="E365" s="35"/>
      <c r="F365" s="35"/>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4"/>
      <c r="C366" s="35"/>
      <c r="D366" s="35"/>
      <c r="E366" s="35"/>
      <c r="F366" s="35"/>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4"/>
      <c r="C367" s="35"/>
      <c r="D367" s="35"/>
      <c r="E367" s="35"/>
      <c r="F367" s="35"/>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4"/>
      <c r="C368" s="35"/>
      <c r="D368" s="35"/>
      <c r="E368" s="35"/>
      <c r="F368" s="35"/>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4"/>
      <c r="C369" s="35"/>
      <c r="D369" s="35"/>
      <c r="E369" s="35"/>
      <c r="F369" s="35"/>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4"/>
      <c r="C370" s="35"/>
      <c r="D370" s="35"/>
      <c r="E370" s="35"/>
      <c r="F370" s="35"/>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4"/>
      <c r="C371" s="35"/>
      <c r="D371" s="35"/>
      <c r="E371" s="35"/>
      <c r="F371" s="35"/>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4"/>
      <c r="C372" s="35"/>
      <c r="D372" s="35"/>
      <c r="E372" s="35"/>
      <c r="F372" s="35"/>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4"/>
      <c r="C373" s="35"/>
      <c r="D373" s="35"/>
      <c r="E373" s="35"/>
      <c r="F373" s="35"/>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4"/>
      <c r="C374" s="35"/>
      <c r="D374" s="35"/>
      <c r="E374" s="35"/>
      <c r="F374" s="35"/>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4"/>
      <c r="C375" s="35"/>
      <c r="D375" s="35"/>
      <c r="E375" s="35"/>
      <c r="F375" s="35"/>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4"/>
      <c r="C376" s="35"/>
      <c r="D376" s="35"/>
      <c r="E376" s="35"/>
      <c r="F376" s="35"/>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4"/>
      <c r="C377" s="35"/>
      <c r="D377" s="35"/>
      <c r="E377" s="35"/>
      <c r="F377" s="35"/>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4"/>
      <c r="C378" s="35"/>
      <c r="D378" s="35"/>
      <c r="E378" s="35"/>
      <c r="F378" s="35"/>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4"/>
      <c r="C379" s="35"/>
      <c r="D379" s="35"/>
      <c r="E379" s="35"/>
      <c r="F379" s="35"/>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4"/>
      <c r="C380" s="35"/>
      <c r="D380" s="35"/>
      <c r="E380" s="35"/>
      <c r="F380" s="35"/>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4"/>
      <c r="C381" s="35"/>
      <c r="D381" s="35"/>
      <c r="E381" s="35"/>
      <c r="F381" s="35"/>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4"/>
      <c r="C382" s="35"/>
      <c r="D382" s="35"/>
      <c r="E382" s="35"/>
      <c r="F382" s="35"/>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4"/>
      <c r="C383" s="35"/>
      <c r="D383" s="35"/>
      <c r="E383" s="35"/>
      <c r="F383" s="35"/>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4"/>
      <c r="C384" s="35"/>
      <c r="D384" s="35"/>
      <c r="E384" s="35"/>
      <c r="F384" s="35"/>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4"/>
      <c r="C385" s="35"/>
      <c r="D385" s="35"/>
      <c r="E385" s="35"/>
      <c r="F385" s="35"/>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4"/>
      <c r="C386" s="35"/>
      <c r="D386" s="35"/>
      <c r="E386" s="35"/>
      <c r="F386" s="35"/>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4"/>
      <c r="C387" s="35"/>
      <c r="D387" s="35"/>
      <c r="E387" s="35"/>
      <c r="F387" s="35"/>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4"/>
      <c r="C388" s="35"/>
      <c r="D388" s="35"/>
      <c r="E388" s="35"/>
      <c r="F388" s="35"/>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4"/>
      <c r="C389" s="35"/>
      <c r="D389" s="35"/>
      <c r="E389" s="35"/>
      <c r="F389" s="35"/>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4"/>
      <c r="C390" s="35"/>
      <c r="D390" s="35"/>
      <c r="E390" s="35"/>
      <c r="F390" s="35"/>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4"/>
      <c r="C391" s="35"/>
      <c r="D391" s="35"/>
      <c r="E391" s="35"/>
      <c r="F391" s="35"/>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4"/>
      <c r="C392" s="35"/>
      <c r="D392" s="35"/>
      <c r="E392" s="35"/>
      <c r="F392" s="35"/>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4"/>
      <c r="C393" s="35"/>
      <c r="D393" s="35"/>
      <c r="E393" s="35"/>
      <c r="F393" s="35"/>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4"/>
      <c r="C394" s="35"/>
      <c r="D394" s="35"/>
      <c r="E394" s="35"/>
      <c r="F394" s="35"/>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4"/>
      <c r="C395" s="35"/>
      <c r="D395" s="35"/>
      <c r="E395" s="35"/>
      <c r="F395" s="35"/>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4"/>
      <c r="C396" s="35"/>
      <c r="D396" s="35"/>
      <c r="E396" s="35"/>
      <c r="F396" s="35"/>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4"/>
      <c r="C397" s="35"/>
      <c r="D397" s="35"/>
      <c r="E397" s="35"/>
      <c r="F397" s="35"/>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4"/>
      <c r="C398" s="35"/>
      <c r="D398" s="35"/>
      <c r="E398" s="35"/>
      <c r="F398" s="35"/>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4"/>
      <c r="C399" s="35"/>
      <c r="D399" s="35"/>
      <c r="E399" s="35"/>
      <c r="F399" s="35"/>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4"/>
      <c r="C400" s="35"/>
      <c r="D400" s="35"/>
      <c r="E400" s="35"/>
      <c r="F400" s="35"/>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4"/>
      <c r="C401" s="35"/>
      <c r="D401" s="35"/>
      <c r="E401" s="35"/>
      <c r="F401" s="35"/>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4"/>
      <c r="C402" s="35"/>
      <c r="D402" s="35"/>
      <c r="E402" s="35"/>
      <c r="F402" s="35"/>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4"/>
      <c r="C403" s="35"/>
      <c r="D403" s="35"/>
      <c r="E403" s="35"/>
      <c r="F403" s="35"/>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4"/>
      <c r="C404" s="35"/>
      <c r="D404" s="35"/>
      <c r="E404" s="35"/>
      <c r="F404" s="35"/>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4"/>
      <c r="C405" s="35"/>
      <c r="D405" s="35"/>
      <c r="E405" s="35"/>
      <c r="F405" s="35"/>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4"/>
      <c r="C406" s="35"/>
      <c r="D406" s="35"/>
      <c r="E406" s="35"/>
      <c r="F406" s="35"/>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4"/>
      <c r="C407" s="35"/>
      <c r="D407" s="35"/>
      <c r="E407" s="35"/>
      <c r="F407" s="35"/>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4"/>
      <c r="C408" s="35"/>
      <c r="D408" s="35"/>
      <c r="E408" s="35"/>
      <c r="F408" s="35"/>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4"/>
      <c r="C409" s="35"/>
      <c r="D409" s="35"/>
      <c r="E409" s="35"/>
      <c r="F409" s="35"/>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4"/>
      <c r="C410" s="35"/>
      <c r="D410" s="35"/>
      <c r="E410" s="35"/>
      <c r="F410" s="35"/>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4"/>
      <c r="C411" s="35"/>
      <c r="D411" s="35"/>
      <c r="E411" s="35"/>
      <c r="F411" s="35"/>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4"/>
      <c r="C412" s="35"/>
      <c r="D412" s="35"/>
      <c r="E412" s="35"/>
      <c r="F412" s="35"/>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4"/>
      <c r="C413" s="35"/>
      <c r="D413" s="35"/>
      <c r="E413" s="35"/>
      <c r="F413" s="35"/>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4"/>
      <c r="C414" s="35"/>
      <c r="D414" s="35"/>
      <c r="E414" s="35"/>
      <c r="F414" s="35"/>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4"/>
      <c r="C415" s="35"/>
      <c r="D415" s="35"/>
      <c r="E415" s="35"/>
      <c r="F415" s="35"/>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4"/>
      <c r="C416" s="35"/>
      <c r="D416" s="35"/>
      <c r="E416" s="35"/>
      <c r="F416" s="35"/>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4"/>
      <c r="C417" s="35"/>
      <c r="D417" s="35"/>
      <c r="E417" s="35"/>
      <c r="F417" s="35"/>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4"/>
      <c r="C418" s="35"/>
      <c r="D418" s="35"/>
      <c r="E418" s="35"/>
      <c r="F418" s="35"/>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4"/>
      <c r="C419" s="35"/>
      <c r="D419" s="35"/>
      <c r="E419" s="35"/>
      <c r="F419" s="35"/>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4"/>
      <c r="C420" s="35"/>
      <c r="D420" s="35"/>
      <c r="E420" s="35"/>
      <c r="F420" s="35"/>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4"/>
      <c r="C421" s="35"/>
      <c r="D421" s="35"/>
      <c r="E421" s="35"/>
      <c r="F421" s="35"/>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4"/>
      <c r="C422" s="35"/>
      <c r="D422" s="35"/>
      <c r="E422" s="35"/>
      <c r="F422" s="35"/>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4"/>
      <c r="C423" s="35"/>
      <c r="D423" s="35"/>
      <c r="E423" s="35"/>
      <c r="F423" s="35"/>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4"/>
      <c r="C424" s="35"/>
      <c r="D424" s="35"/>
      <c r="E424" s="35"/>
      <c r="F424" s="35"/>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4"/>
      <c r="C425" s="35"/>
      <c r="D425" s="35"/>
      <c r="E425" s="35"/>
      <c r="F425" s="35"/>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4"/>
      <c r="C426" s="35"/>
      <c r="D426" s="35"/>
      <c r="E426" s="35"/>
      <c r="F426" s="35"/>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4"/>
      <c r="C427" s="35"/>
      <c r="D427" s="35"/>
      <c r="E427" s="35"/>
      <c r="F427" s="35"/>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4"/>
      <c r="C428" s="35"/>
      <c r="D428" s="35"/>
      <c r="E428" s="35"/>
      <c r="F428" s="35"/>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4"/>
      <c r="C429" s="35"/>
      <c r="D429" s="35"/>
      <c r="E429" s="35"/>
      <c r="F429" s="35"/>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4"/>
      <c r="C430" s="35"/>
      <c r="D430" s="35"/>
      <c r="E430" s="35"/>
      <c r="F430" s="35"/>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4"/>
      <c r="C431" s="35"/>
      <c r="D431" s="35"/>
      <c r="E431" s="35"/>
      <c r="F431" s="35"/>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4"/>
      <c r="C432" s="35"/>
      <c r="D432" s="35"/>
      <c r="E432" s="35"/>
      <c r="F432" s="35"/>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4"/>
      <c r="C433" s="35"/>
      <c r="D433" s="35"/>
      <c r="E433" s="35"/>
      <c r="F433" s="35"/>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4"/>
      <c r="C434" s="35"/>
      <c r="D434" s="35"/>
      <c r="E434" s="35"/>
      <c r="F434" s="35"/>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4"/>
      <c r="C435" s="35"/>
      <c r="D435" s="35"/>
      <c r="E435" s="35"/>
      <c r="F435" s="35"/>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4"/>
      <c r="C436" s="35"/>
      <c r="D436" s="35"/>
      <c r="E436" s="35"/>
      <c r="F436" s="35"/>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4"/>
      <c r="C437" s="35"/>
      <c r="D437" s="35"/>
      <c r="E437" s="35"/>
      <c r="F437" s="35"/>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4"/>
      <c r="C438" s="35"/>
      <c r="D438" s="35"/>
      <c r="E438" s="35"/>
      <c r="F438" s="35"/>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4"/>
      <c r="C439" s="35"/>
      <c r="D439" s="35"/>
      <c r="E439" s="35"/>
      <c r="F439" s="35"/>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4"/>
      <c r="C440" s="35"/>
      <c r="D440" s="35"/>
      <c r="E440" s="35"/>
      <c r="F440" s="35"/>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4"/>
      <c r="C441" s="35"/>
      <c r="D441" s="35"/>
      <c r="E441" s="35"/>
      <c r="F441" s="35"/>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4"/>
      <c r="C442" s="35"/>
      <c r="D442" s="35"/>
      <c r="E442" s="35"/>
      <c r="F442" s="35"/>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4"/>
      <c r="C443" s="35"/>
      <c r="D443" s="35"/>
      <c r="E443" s="35"/>
      <c r="F443" s="35"/>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4"/>
      <c r="C444" s="35"/>
      <c r="D444" s="35"/>
      <c r="E444" s="35"/>
      <c r="F444" s="35"/>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4"/>
      <c r="C445" s="35"/>
      <c r="D445" s="35"/>
      <c r="E445" s="35"/>
      <c r="F445" s="35"/>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4"/>
      <c r="C446" s="35"/>
      <c r="D446" s="35"/>
      <c r="E446" s="35"/>
      <c r="F446" s="35"/>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4"/>
      <c r="C447" s="35"/>
      <c r="D447" s="35"/>
      <c r="E447" s="35"/>
      <c r="F447" s="35"/>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4"/>
      <c r="C448" s="35"/>
      <c r="D448" s="35"/>
      <c r="E448" s="35"/>
      <c r="F448" s="35"/>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4"/>
      <c r="C449" s="35"/>
      <c r="D449" s="35"/>
      <c r="E449" s="35"/>
      <c r="F449" s="35"/>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4"/>
      <c r="C450" s="35"/>
      <c r="D450" s="35"/>
      <c r="E450" s="35"/>
      <c r="F450" s="35"/>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4"/>
      <c r="C451" s="35"/>
      <c r="D451" s="35"/>
      <c r="E451" s="35"/>
      <c r="F451" s="35"/>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4"/>
      <c r="C452" s="35"/>
      <c r="D452" s="35"/>
      <c r="E452" s="35"/>
      <c r="F452" s="35"/>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4"/>
      <c r="C453" s="35"/>
      <c r="D453" s="35"/>
      <c r="E453" s="35"/>
      <c r="F453" s="35"/>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4"/>
      <c r="C454" s="35"/>
      <c r="D454" s="35"/>
      <c r="E454" s="35"/>
      <c r="F454" s="35"/>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4"/>
      <c r="C455" s="35"/>
      <c r="D455" s="35"/>
      <c r="E455" s="35"/>
      <c r="F455" s="35"/>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4"/>
      <c r="C456" s="35"/>
      <c r="D456" s="35"/>
      <c r="E456" s="35"/>
      <c r="F456" s="35"/>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4"/>
      <c r="C457" s="35"/>
      <c r="D457" s="35"/>
      <c r="E457" s="35"/>
      <c r="F457" s="35"/>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4"/>
      <c r="C458" s="35"/>
      <c r="D458" s="35"/>
      <c r="E458" s="35"/>
      <c r="F458" s="35"/>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4"/>
      <c r="C459" s="35"/>
      <c r="D459" s="35"/>
      <c r="E459" s="35"/>
      <c r="F459" s="35"/>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4"/>
      <c r="C460" s="35"/>
      <c r="D460" s="35"/>
      <c r="E460" s="35"/>
      <c r="F460" s="35"/>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4"/>
      <c r="C461" s="35"/>
      <c r="D461" s="35"/>
      <c r="E461" s="35"/>
      <c r="F461" s="35"/>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4"/>
      <c r="C462" s="35"/>
      <c r="D462" s="35"/>
      <c r="E462" s="35"/>
      <c r="F462" s="35"/>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4"/>
      <c r="C463" s="35"/>
      <c r="D463" s="35"/>
      <c r="E463" s="35"/>
      <c r="F463" s="35"/>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4"/>
      <c r="C464" s="35"/>
      <c r="D464" s="35"/>
      <c r="E464" s="35"/>
      <c r="F464" s="35"/>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4"/>
      <c r="C465" s="35"/>
      <c r="D465" s="35"/>
      <c r="E465" s="35"/>
      <c r="F465" s="35"/>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4"/>
      <c r="C466" s="35"/>
      <c r="D466" s="35"/>
      <c r="E466" s="35"/>
      <c r="F466" s="35"/>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4"/>
      <c r="C467" s="35"/>
      <c r="D467" s="35"/>
      <c r="E467" s="35"/>
      <c r="F467" s="35"/>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4"/>
      <c r="C468" s="35"/>
      <c r="D468" s="35"/>
      <c r="E468" s="35"/>
      <c r="F468" s="35"/>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4"/>
      <c r="C469" s="35"/>
      <c r="D469" s="35"/>
      <c r="E469" s="35"/>
      <c r="F469" s="35"/>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4"/>
      <c r="C470" s="35"/>
      <c r="D470" s="35"/>
      <c r="E470" s="35"/>
      <c r="F470" s="35"/>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4"/>
      <c r="C471" s="35"/>
      <c r="D471" s="35"/>
      <c r="E471" s="35"/>
      <c r="F471" s="35"/>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4"/>
      <c r="C472" s="35"/>
      <c r="D472" s="35"/>
      <c r="E472" s="35"/>
      <c r="F472" s="35"/>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4"/>
      <c r="C473" s="35"/>
      <c r="D473" s="35"/>
      <c r="E473" s="35"/>
      <c r="F473" s="35"/>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4"/>
      <c r="C474" s="35"/>
      <c r="D474" s="35"/>
      <c r="E474" s="35"/>
      <c r="F474" s="35"/>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4"/>
      <c r="C475" s="35"/>
      <c r="D475" s="35"/>
      <c r="E475" s="35"/>
      <c r="F475" s="35"/>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4"/>
      <c r="C476" s="35"/>
      <c r="D476" s="35"/>
      <c r="E476" s="35"/>
      <c r="F476" s="35"/>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4"/>
      <c r="C477" s="35"/>
      <c r="D477" s="35"/>
      <c r="E477" s="35"/>
      <c r="F477" s="35"/>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4"/>
      <c r="C478" s="35"/>
      <c r="D478" s="35"/>
      <c r="E478" s="35"/>
      <c r="F478" s="35"/>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4"/>
      <c r="C479" s="35"/>
      <c r="D479" s="35"/>
      <c r="E479" s="35"/>
      <c r="F479" s="35"/>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4"/>
      <c r="C480" s="35"/>
      <c r="D480" s="35"/>
      <c r="E480" s="35"/>
      <c r="F480" s="35"/>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4"/>
      <c r="C481" s="35"/>
      <c r="D481" s="35"/>
      <c r="E481" s="35"/>
      <c r="F481" s="35"/>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4"/>
      <c r="C482" s="35"/>
      <c r="D482" s="35"/>
      <c r="E482" s="35"/>
      <c r="F482" s="35"/>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4"/>
      <c r="C483" s="35"/>
      <c r="D483" s="35"/>
      <c r="E483" s="35"/>
      <c r="F483" s="35"/>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4"/>
      <c r="C484" s="35"/>
      <c r="D484" s="35"/>
      <c r="E484" s="35"/>
      <c r="F484" s="35"/>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4"/>
      <c r="C485" s="35"/>
      <c r="D485" s="35"/>
      <c r="E485" s="35"/>
      <c r="F485" s="35"/>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4"/>
      <c r="C486" s="35"/>
      <c r="D486" s="35"/>
      <c r="E486" s="35"/>
      <c r="F486" s="35"/>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4"/>
      <c r="C487" s="35"/>
      <c r="D487" s="35"/>
      <c r="E487" s="35"/>
      <c r="F487" s="35"/>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4"/>
      <c r="C488" s="35"/>
      <c r="D488" s="35"/>
      <c r="E488" s="35"/>
      <c r="F488" s="35"/>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4"/>
      <c r="C489" s="35"/>
      <c r="D489" s="35"/>
      <c r="E489" s="35"/>
      <c r="F489" s="35"/>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4"/>
      <c r="C490" s="35"/>
      <c r="D490" s="35"/>
      <c r="E490" s="35"/>
      <c r="F490" s="35"/>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4"/>
      <c r="C491" s="35"/>
      <c r="D491" s="35"/>
      <c r="E491" s="35"/>
      <c r="F491" s="35"/>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4"/>
      <c r="C492" s="35"/>
      <c r="D492" s="35"/>
      <c r="E492" s="35"/>
      <c r="F492" s="35"/>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4"/>
      <c r="C493" s="35"/>
      <c r="D493" s="35"/>
      <c r="E493" s="35"/>
      <c r="F493" s="35"/>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4"/>
      <c r="C494" s="35"/>
      <c r="D494" s="35"/>
      <c r="E494" s="35"/>
      <c r="F494" s="35"/>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4"/>
      <c r="C495" s="35"/>
      <c r="D495" s="35"/>
      <c r="E495" s="35"/>
      <c r="F495" s="35"/>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4"/>
      <c r="C496" s="35"/>
      <c r="D496" s="35"/>
      <c r="E496" s="35"/>
      <c r="F496" s="35"/>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4"/>
      <c r="C497" s="35"/>
      <c r="D497" s="35"/>
      <c r="E497" s="35"/>
      <c r="F497" s="35"/>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4"/>
      <c r="C498" s="35"/>
      <c r="D498" s="35"/>
      <c r="E498" s="35"/>
      <c r="F498" s="35"/>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4"/>
      <c r="C499" s="35"/>
      <c r="D499" s="35"/>
      <c r="E499" s="35"/>
      <c r="F499" s="35"/>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4"/>
      <c r="C500" s="35"/>
      <c r="D500" s="35"/>
      <c r="E500" s="35"/>
      <c r="F500" s="35"/>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4"/>
      <c r="C501" s="35"/>
      <c r="D501" s="35"/>
      <c r="E501" s="35"/>
      <c r="F501" s="35"/>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4"/>
      <c r="C502" s="35"/>
      <c r="D502" s="35"/>
      <c r="E502" s="35"/>
      <c r="F502" s="35"/>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4"/>
      <c r="C503" s="35"/>
      <c r="D503" s="35"/>
      <c r="E503" s="35"/>
      <c r="F503" s="35"/>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4"/>
      <c r="C504" s="35"/>
      <c r="D504" s="35"/>
      <c r="E504" s="35"/>
      <c r="F504" s="35"/>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4"/>
      <c r="C505" s="35"/>
      <c r="D505" s="35"/>
      <c r="E505" s="35"/>
      <c r="F505" s="35"/>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4"/>
      <c r="C506" s="35"/>
      <c r="D506" s="35"/>
      <c r="E506" s="35"/>
      <c r="F506" s="35"/>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4"/>
      <c r="C507" s="35"/>
      <c r="D507" s="35"/>
      <c r="E507" s="35"/>
      <c r="F507" s="35"/>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4"/>
      <c r="C508" s="35"/>
      <c r="D508" s="35"/>
      <c r="E508" s="35"/>
      <c r="F508" s="35"/>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4"/>
      <c r="C509" s="35"/>
      <c r="D509" s="35"/>
      <c r="E509" s="35"/>
      <c r="F509" s="35"/>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4"/>
      <c r="C510" s="35"/>
      <c r="D510" s="35"/>
      <c r="E510" s="35"/>
      <c r="F510" s="35"/>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4"/>
      <c r="C511" s="35"/>
      <c r="D511" s="35"/>
      <c r="E511" s="35"/>
      <c r="F511" s="35"/>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4"/>
      <c r="C512" s="35"/>
      <c r="D512" s="35"/>
      <c r="E512" s="35"/>
      <c r="F512" s="35"/>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4"/>
      <c r="C513" s="35"/>
      <c r="D513" s="35"/>
      <c r="E513" s="35"/>
      <c r="F513" s="35"/>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4"/>
      <c r="C514" s="35"/>
      <c r="D514" s="35"/>
      <c r="E514" s="35"/>
      <c r="F514" s="35"/>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4"/>
      <c r="C515" s="35"/>
      <c r="D515" s="35"/>
      <c r="E515" s="35"/>
      <c r="F515" s="35"/>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4"/>
      <c r="C516" s="35"/>
      <c r="D516" s="35"/>
      <c r="E516" s="35"/>
      <c r="F516" s="35"/>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4"/>
      <c r="C517" s="35"/>
      <c r="D517" s="35"/>
      <c r="E517" s="35"/>
      <c r="F517" s="35"/>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4"/>
      <c r="C518" s="35"/>
      <c r="D518" s="35"/>
      <c r="E518" s="35"/>
      <c r="F518" s="35"/>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4"/>
      <c r="C519" s="35"/>
      <c r="D519" s="35"/>
      <c r="E519" s="35"/>
      <c r="F519" s="35"/>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4"/>
      <c r="C520" s="35"/>
      <c r="D520" s="35"/>
      <c r="E520" s="35"/>
      <c r="F520" s="35"/>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4"/>
      <c r="C521" s="35"/>
      <c r="D521" s="35"/>
      <c r="E521" s="35"/>
      <c r="F521" s="35"/>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4"/>
      <c r="C522" s="35"/>
      <c r="D522" s="35"/>
      <c r="E522" s="35"/>
      <c r="F522" s="35"/>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4"/>
      <c r="C523" s="35"/>
      <c r="D523" s="35"/>
      <c r="E523" s="35"/>
      <c r="F523" s="35"/>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4"/>
      <c r="C524" s="35"/>
      <c r="D524" s="35"/>
      <c r="E524" s="35"/>
      <c r="F524" s="35"/>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4"/>
      <c r="C525" s="35"/>
      <c r="D525" s="35"/>
      <c r="E525" s="35"/>
      <c r="F525" s="35"/>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4"/>
      <c r="C526" s="35"/>
      <c r="D526" s="35"/>
      <c r="E526" s="35"/>
      <c r="F526" s="35"/>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4"/>
      <c r="C527" s="35"/>
      <c r="D527" s="35"/>
      <c r="E527" s="35"/>
      <c r="F527" s="35"/>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4"/>
      <c r="C528" s="35"/>
      <c r="D528" s="35"/>
      <c r="E528" s="35"/>
      <c r="F528" s="35"/>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4"/>
      <c r="C529" s="35"/>
      <c r="D529" s="35"/>
      <c r="E529" s="35"/>
      <c r="F529" s="35"/>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4"/>
      <c r="C530" s="35"/>
      <c r="D530" s="35"/>
      <c r="E530" s="35"/>
      <c r="F530" s="35"/>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4"/>
      <c r="C531" s="35"/>
      <c r="D531" s="35"/>
      <c r="E531" s="35"/>
      <c r="F531" s="35"/>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4"/>
      <c r="C532" s="35"/>
      <c r="D532" s="35"/>
      <c r="E532" s="35"/>
      <c r="F532" s="35"/>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4"/>
      <c r="C533" s="35"/>
      <c r="D533" s="35"/>
      <c r="E533" s="35"/>
      <c r="F533" s="35"/>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4"/>
      <c r="C534" s="35"/>
      <c r="D534" s="35"/>
      <c r="E534" s="35"/>
      <c r="F534" s="35"/>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4"/>
      <c r="C535" s="35"/>
      <c r="D535" s="35"/>
      <c r="E535" s="35"/>
      <c r="F535" s="35"/>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4"/>
      <c r="C536" s="35"/>
      <c r="D536" s="35"/>
      <c r="E536" s="35"/>
      <c r="F536" s="35"/>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4"/>
      <c r="C537" s="35"/>
      <c r="D537" s="35"/>
      <c r="E537" s="35"/>
      <c r="F537" s="35"/>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4"/>
      <c r="C538" s="35"/>
      <c r="D538" s="35"/>
      <c r="E538" s="35"/>
      <c r="F538" s="35"/>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4"/>
      <c r="C539" s="35"/>
      <c r="D539" s="35"/>
      <c r="E539" s="35"/>
      <c r="F539" s="35"/>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4"/>
      <c r="C540" s="35"/>
      <c r="D540" s="35"/>
      <c r="E540" s="35"/>
      <c r="F540" s="35"/>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4"/>
      <c r="C541" s="35"/>
      <c r="D541" s="35"/>
      <c r="E541" s="35"/>
      <c r="F541" s="35"/>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4"/>
      <c r="C542" s="35"/>
      <c r="D542" s="35"/>
      <c r="E542" s="35"/>
      <c r="F542" s="35"/>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4"/>
      <c r="C543" s="35"/>
      <c r="D543" s="35"/>
      <c r="E543" s="35"/>
      <c r="F543" s="35"/>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4"/>
      <c r="C544" s="35"/>
      <c r="D544" s="35"/>
      <c r="E544" s="35"/>
      <c r="F544" s="35"/>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4"/>
      <c r="C545" s="35"/>
      <c r="D545" s="35"/>
      <c r="E545" s="35"/>
      <c r="F545" s="35"/>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4"/>
      <c r="C546" s="35"/>
      <c r="D546" s="35"/>
      <c r="E546" s="35"/>
      <c r="F546" s="35"/>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4"/>
      <c r="C547" s="35"/>
      <c r="D547" s="35"/>
      <c r="E547" s="35"/>
      <c r="F547" s="35"/>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4"/>
      <c r="C548" s="35"/>
      <c r="D548" s="35"/>
      <c r="E548" s="35"/>
      <c r="F548" s="35"/>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4"/>
      <c r="C549" s="35"/>
      <c r="D549" s="35"/>
      <c r="E549" s="35"/>
      <c r="F549" s="35"/>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4"/>
      <c r="C550" s="35"/>
      <c r="D550" s="35"/>
      <c r="E550" s="35"/>
      <c r="F550" s="35"/>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4"/>
      <c r="C551" s="35"/>
      <c r="D551" s="35"/>
      <c r="E551" s="35"/>
      <c r="F551" s="35"/>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4"/>
      <c r="C552" s="35"/>
      <c r="D552" s="35"/>
      <c r="E552" s="35"/>
      <c r="F552" s="35"/>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4"/>
      <c r="C553" s="35"/>
      <c r="D553" s="35"/>
      <c r="E553" s="35"/>
      <c r="F553" s="35"/>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4"/>
      <c r="C554" s="35"/>
      <c r="D554" s="35"/>
      <c r="E554" s="35"/>
      <c r="F554" s="35"/>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4"/>
      <c r="C555" s="35"/>
      <c r="D555" s="35"/>
      <c r="E555" s="35"/>
      <c r="F555" s="35"/>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4"/>
      <c r="C556" s="35"/>
      <c r="D556" s="35"/>
      <c r="E556" s="35"/>
      <c r="F556" s="35"/>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4"/>
      <c r="C557" s="35"/>
      <c r="D557" s="35"/>
      <c r="E557" s="35"/>
      <c r="F557" s="35"/>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4"/>
      <c r="C558" s="35"/>
      <c r="D558" s="35"/>
      <c r="E558" s="35"/>
      <c r="F558" s="35"/>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4"/>
      <c r="C559" s="35"/>
      <c r="D559" s="35"/>
      <c r="E559" s="35"/>
      <c r="F559" s="35"/>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4"/>
      <c r="C560" s="35"/>
      <c r="D560" s="35"/>
      <c r="E560" s="35"/>
      <c r="F560" s="35"/>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4"/>
      <c r="C561" s="35"/>
      <c r="D561" s="35"/>
      <c r="E561" s="35"/>
      <c r="F561" s="35"/>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4"/>
      <c r="C562" s="35"/>
      <c r="D562" s="35"/>
      <c r="E562" s="35"/>
      <c r="F562" s="35"/>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4"/>
      <c r="C563" s="35"/>
      <c r="D563" s="35"/>
      <c r="E563" s="35"/>
      <c r="F563" s="35"/>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4"/>
      <c r="C564" s="35"/>
      <c r="D564" s="35"/>
      <c r="E564" s="35"/>
      <c r="F564" s="35"/>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4"/>
      <c r="C565" s="35"/>
      <c r="D565" s="35"/>
      <c r="E565" s="35"/>
      <c r="F565" s="35"/>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4"/>
      <c r="C566" s="35"/>
      <c r="D566" s="35"/>
      <c r="E566" s="35"/>
      <c r="F566" s="35"/>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4"/>
      <c r="C567" s="35"/>
      <c r="D567" s="35"/>
      <c r="E567" s="35"/>
      <c r="F567" s="35"/>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4"/>
      <c r="C568" s="35"/>
      <c r="D568" s="35"/>
      <c r="E568" s="35"/>
      <c r="F568" s="35"/>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4"/>
      <c r="C569" s="35"/>
      <c r="D569" s="35"/>
      <c r="E569" s="35"/>
      <c r="F569" s="35"/>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4"/>
      <c r="C570" s="35"/>
      <c r="D570" s="35"/>
      <c r="E570" s="35"/>
      <c r="F570" s="35"/>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4"/>
      <c r="C571" s="35"/>
      <c r="D571" s="35"/>
      <c r="E571" s="35"/>
      <c r="F571" s="35"/>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4"/>
      <c r="C572" s="35"/>
      <c r="D572" s="35"/>
      <c r="E572" s="35"/>
      <c r="F572" s="35"/>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4"/>
      <c r="C573" s="35"/>
      <c r="D573" s="35"/>
      <c r="E573" s="35"/>
      <c r="F573" s="35"/>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4"/>
      <c r="C574" s="35"/>
      <c r="D574" s="35"/>
      <c r="E574" s="35"/>
      <c r="F574" s="35"/>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4"/>
      <c r="C575" s="35"/>
      <c r="D575" s="35"/>
      <c r="E575" s="35"/>
      <c r="F575" s="35"/>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4"/>
      <c r="C576" s="35"/>
      <c r="D576" s="35"/>
      <c r="E576" s="35"/>
      <c r="F576" s="35"/>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4"/>
      <c r="C577" s="35"/>
      <c r="D577" s="35"/>
      <c r="E577" s="35"/>
      <c r="F577" s="35"/>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4"/>
      <c r="C578" s="35"/>
      <c r="D578" s="35"/>
      <c r="E578" s="35"/>
      <c r="F578" s="35"/>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4"/>
      <c r="C579" s="35"/>
      <c r="D579" s="35"/>
      <c r="E579" s="35"/>
      <c r="F579" s="35"/>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4"/>
      <c r="C580" s="35"/>
      <c r="D580" s="35"/>
      <c r="E580" s="35"/>
      <c r="F580" s="35"/>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4"/>
      <c r="C581" s="35"/>
      <c r="D581" s="35"/>
      <c r="E581" s="35"/>
      <c r="F581" s="35"/>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4"/>
      <c r="C582" s="35"/>
      <c r="D582" s="35"/>
      <c r="E582" s="35"/>
      <c r="F582" s="35"/>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4"/>
      <c r="C583" s="35"/>
      <c r="D583" s="35"/>
      <c r="E583" s="35"/>
      <c r="F583" s="35"/>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4"/>
      <c r="C584" s="35"/>
      <c r="D584" s="35"/>
      <c r="E584" s="35"/>
      <c r="F584" s="35"/>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4"/>
      <c r="C585" s="35"/>
      <c r="D585" s="35"/>
      <c r="E585" s="35"/>
      <c r="F585" s="35"/>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4"/>
      <c r="C586" s="35"/>
      <c r="D586" s="35"/>
      <c r="E586" s="35"/>
      <c r="F586" s="35"/>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4"/>
      <c r="C587" s="35"/>
      <c r="D587" s="35"/>
      <c r="E587" s="35"/>
      <c r="F587" s="35"/>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4"/>
      <c r="C588" s="35"/>
      <c r="D588" s="35"/>
      <c r="E588" s="35"/>
      <c r="F588" s="35"/>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4"/>
      <c r="C589" s="35"/>
      <c r="D589" s="35"/>
      <c r="E589" s="35"/>
      <c r="F589" s="35"/>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4"/>
      <c r="C590" s="35"/>
      <c r="D590" s="35"/>
      <c r="E590" s="35"/>
      <c r="F590" s="35"/>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4"/>
      <c r="C591" s="35"/>
      <c r="D591" s="35"/>
      <c r="E591" s="35"/>
      <c r="F591" s="35"/>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4"/>
      <c r="C592" s="35"/>
      <c r="D592" s="35"/>
      <c r="E592" s="35"/>
      <c r="F592" s="35"/>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4"/>
      <c r="C593" s="35"/>
      <c r="D593" s="35"/>
      <c r="E593" s="35"/>
      <c r="F593" s="35"/>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4"/>
      <c r="C594" s="35"/>
      <c r="D594" s="35"/>
      <c r="E594" s="35"/>
      <c r="F594" s="35"/>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4"/>
      <c r="C595" s="35"/>
      <c r="D595" s="35"/>
      <c r="E595" s="35"/>
      <c r="F595" s="35"/>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4"/>
      <c r="C596" s="35"/>
      <c r="D596" s="35"/>
      <c r="E596" s="35"/>
      <c r="F596" s="35"/>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4"/>
      <c r="C597" s="35"/>
      <c r="D597" s="35"/>
      <c r="E597" s="35"/>
      <c r="F597" s="35"/>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4"/>
      <c r="C598" s="35"/>
      <c r="D598" s="35"/>
      <c r="E598" s="35"/>
      <c r="F598" s="35"/>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4"/>
      <c r="C599" s="35"/>
      <c r="D599" s="35"/>
      <c r="E599" s="35"/>
      <c r="F599" s="35"/>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4"/>
      <c r="C600" s="35"/>
      <c r="D600" s="35"/>
      <c r="E600" s="35"/>
      <c r="F600" s="35"/>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4"/>
      <c r="C601" s="35"/>
      <c r="D601" s="35"/>
      <c r="E601" s="35"/>
      <c r="F601" s="35"/>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4"/>
      <c r="C602" s="35"/>
      <c r="D602" s="35"/>
      <c r="E602" s="35"/>
      <c r="F602" s="35"/>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4"/>
      <c r="C603" s="35"/>
      <c r="D603" s="35"/>
      <c r="E603" s="35"/>
      <c r="F603" s="35"/>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4"/>
      <c r="C604" s="35"/>
      <c r="D604" s="35"/>
      <c r="E604" s="35"/>
      <c r="F604" s="35"/>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4"/>
      <c r="C605" s="35"/>
      <c r="D605" s="35"/>
      <c r="E605" s="35"/>
      <c r="F605" s="35"/>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4"/>
      <c r="C606" s="35"/>
      <c r="D606" s="35"/>
      <c r="E606" s="35"/>
      <c r="F606" s="35"/>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4"/>
      <c r="C607" s="35"/>
      <c r="D607" s="35"/>
      <c r="E607" s="35"/>
      <c r="F607" s="35"/>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4"/>
      <c r="C608" s="35"/>
      <c r="D608" s="35"/>
      <c r="E608" s="35"/>
      <c r="F608" s="35"/>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4"/>
      <c r="C609" s="35"/>
      <c r="D609" s="35"/>
      <c r="E609" s="35"/>
      <c r="F609" s="35"/>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4"/>
      <c r="C610" s="35"/>
      <c r="D610" s="35"/>
      <c r="E610" s="35"/>
      <c r="F610" s="35"/>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4"/>
      <c r="C611" s="35"/>
      <c r="D611" s="35"/>
      <c r="E611" s="35"/>
      <c r="F611" s="35"/>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4"/>
      <c r="C612" s="35"/>
      <c r="D612" s="35"/>
      <c r="E612" s="35"/>
      <c r="F612" s="35"/>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4"/>
      <c r="C613" s="35"/>
      <c r="D613" s="35"/>
      <c r="E613" s="35"/>
      <c r="F613" s="35"/>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4"/>
      <c r="C614" s="35"/>
      <c r="D614" s="35"/>
      <c r="E614" s="35"/>
      <c r="F614" s="35"/>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4"/>
      <c r="C615" s="35"/>
      <c r="D615" s="35"/>
      <c r="E615" s="35"/>
      <c r="F615" s="35"/>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4"/>
      <c r="C616" s="35"/>
      <c r="D616" s="35"/>
      <c r="E616" s="35"/>
      <c r="F616" s="35"/>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4"/>
      <c r="C617" s="35"/>
      <c r="D617" s="35"/>
      <c r="E617" s="35"/>
      <c r="F617" s="35"/>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4"/>
      <c r="C618" s="35"/>
      <c r="D618" s="35"/>
      <c r="E618" s="35"/>
      <c r="F618" s="35"/>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4"/>
      <c r="C619" s="35"/>
      <c r="D619" s="35"/>
      <c r="E619" s="35"/>
      <c r="F619" s="35"/>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4"/>
      <c r="C620" s="35"/>
      <c r="D620" s="35"/>
      <c r="E620" s="35"/>
      <c r="F620" s="35"/>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4"/>
      <c r="C621" s="35"/>
      <c r="D621" s="35"/>
      <c r="E621" s="35"/>
      <c r="F621" s="35"/>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4"/>
      <c r="C622" s="35"/>
      <c r="D622" s="35"/>
      <c r="E622" s="35"/>
      <c r="F622" s="35"/>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4"/>
      <c r="C623" s="35"/>
      <c r="D623" s="35"/>
      <c r="E623" s="35"/>
      <c r="F623" s="35"/>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4"/>
      <c r="C624" s="35"/>
      <c r="D624" s="35"/>
      <c r="E624" s="35"/>
      <c r="F624" s="35"/>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4"/>
      <c r="C625" s="35"/>
      <c r="D625" s="35"/>
      <c r="E625" s="35"/>
      <c r="F625" s="35"/>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4"/>
      <c r="C626" s="35"/>
      <c r="D626" s="35"/>
      <c r="E626" s="35"/>
      <c r="F626" s="35"/>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4"/>
      <c r="C627" s="35"/>
      <c r="D627" s="35"/>
      <c r="E627" s="35"/>
      <c r="F627" s="35"/>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4"/>
      <c r="C628" s="35"/>
      <c r="D628" s="35"/>
      <c r="E628" s="35"/>
      <c r="F628" s="35"/>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4"/>
      <c r="C629" s="35"/>
      <c r="D629" s="35"/>
      <c r="E629" s="35"/>
      <c r="F629" s="35"/>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4"/>
      <c r="C630" s="35"/>
      <c r="D630" s="35"/>
      <c r="E630" s="35"/>
      <c r="F630" s="35"/>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4"/>
      <c r="C631" s="35"/>
      <c r="D631" s="35"/>
      <c r="E631" s="35"/>
      <c r="F631" s="35"/>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4"/>
      <c r="C632" s="35"/>
      <c r="D632" s="35"/>
      <c r="E632" s="35"/>
      <c r="F632" s="35"/>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4"/>
      <c r="C633" s="35"/>
      <c r="D633" s="35"/>
      <c r="E633" s="35"/>
      <c r="F633" s="35"/>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4"/>
      <c r="C634" s="35"/>
      <c r="D634" s="35"/>
      <c r="E634" s="35"/>
      <c r="F634" s="35"/>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4"/>
      <c r="C635" s="35"/>
      <c r="D635" s="35"/>
      <c r="E635" s="35"/>
      <c r="F635" s="35"/>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4"/>
      <c r="C636" s="35"/>
      <c r="D636" s="35"/>
      <c r="E636" s="35"/>
      <c r="F636" s="35"/>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4"/>
      <c r="C637" s="35"/>
      <c r="D637" s="35"/>
      <c r="E637" s="35"/>
      <c r="F637" s="35"/>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4"/>
      <c r="C638" s="35"/>
      <c r="D638" s="35"/>
      <c r="E638" s="35"/>
      <c r="F638" s="35"/>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4"/>
      <c r="C639" s="35"/>
      <c r="D639" s="35"/>
      <c r="E639" s="35"/>
      <c r="F639" s="35"/>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4"/>
      <c r="C640" s="35"/>
      <c r="D640" s="35"/>
      <c r="E640" s="35"/>
      <c r="F640" s="35"/>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4"/>
      <c r="C641" s="35"/>
      <c r="D641" s="35"/>
      <c r="E641" s="35"/>
      <c r="F641" s="35"/>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4"/>
      <c r="C642" s="35"/>
      <c r="D642" s="35"/>
      <c r="E642" s="35"/>
      <c r="F642" s="35"/>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4"/>
      <c r="C643" s="35"/>
      <c r="D643" s="35"/>
      <c r="E643" s="35"/>
      <c r="F643" s="35"/>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4"/>
      <c r="C644" s="35"/>
      <c r="D644" s="35"/>
      <c r="E644" s="35"/>
      <c r="F644" s="35"/>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4"/>
      <c r="C645" s="35"/>
      <c r="D645" s="35"/>
      <c r="E645" s="35"/>
      <c r="F645" s="35"/>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4"/>
      <c r="C646" s="35"/>
      <c r="D646" s="35"/>
      <c r="E646" s="35"/>
      <c r="F646" s="35"/>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4"/>
      <c r="C647" s="35"/>
      <c r="D647" s="35"/>
      <c r="E647" s="35"/>
      <c r="F647" s="35"/>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4"/>
      <c r="C648" s="35"/>
      <c r="D648" s="35"/>
      <c r="E648" s="35"/>
      <c r="F648" s="35"/>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4"/>
      <c r="C649" s="35"/>
      <c r="D649" s="35"/>
      <c r="E649" s="35"/>
      <c r="F649" s="35"/>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4"/>
      <c r="C650" s="35"/>
      <c r="D650" s="35"/>
      <c r="E650" s="35"/>
      <c r="F650" s="35"/>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4"/>
      <c r="C651" s="35"/>
      <c r="D651" s="35"/>
      <c r="E651" s="35"/>
      <c r="F651" s="35"/>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4"/>
      <c r="C652" s="35"/>
      <c r="D652" s="35"/>
      <c r="E652" s="35"/>
      <c r="F652" s="35"/>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4"/>
      <c r="C653" s="35"/>
      <c r="D653" s="35"/>
      <c r="E653" s="35"/>
      <c r="F653" s="35"/>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4"/>
      <c r="C654" s="35"/>
      <c r="D654" s="35"/>
      <c r="E654" s="35"/>
      <c r="F654" s="35"/>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4"/>
      <c r="C655" s="35"/>
      <c r="D655" s="35"/>
      <c r="E655" s="35"/>
      <c r="F655" s="35"/>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4"/>
      <c r="C656" s="35"/>
      <c r="D656" s="35"/>
      <c r="E656" s="35"/>
      <c r="F656" s="35"/>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4"/>
      <c r="C657" s="35"/>
      <c r="D657" s="35"/>
      <c r="E657" s="35"/>
      <c r="F657" s="35"/>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4"/>
      <c r="C658" s="35"/>
      <c r="D658" s="35"/>
      <c r="E658" s="35"/>
      <c r="F658" s="35"/>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4"/>
      <c r="C659" s="35"/>
      <c r="D659" s="35"/>
      <c r="E659" s="35"/>
      <c r="F659" s="35"/>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4"/>
      <c r="C660" s="35"/>
      <c r="D660" s="35"/>
      <c r="E660" s="35"/>
      <c r="F660" s="35"/>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4"/>
      <c r="C661" s="35"/>
      <c r="D661" s="35"/>
      <c r="E661" s="35"/>
      <c r="F661" s="35"/>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4"/>
      <c r="C662" s="35"/>
      <c r="D662" s="35"/>
      <c r="E662" s="35"/>
      <c r="F662" s="35"/>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4"/>
      <c r="C663" s="35"/>
      <c r="D663" s="35"/>
      <c r="E663" s="35"/>
      <c r="F663" s="35"/>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4"/>
      <c r="C664" s="35"/>
      <c r="D664" s="35"/>
      <c r="E664" s="35"/>
      <c r="F664" s="35"/>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4"/>
      <c r="C665" s="35"/>
      <c r="D665" s="35"/>
      <c r="E665" s="35"/>
      <c r="F665" s="35"/>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4"/>
      <c r="C666" s="35"/>
      <c r="D666" s="35"/>
      <c r="E666" s="35"/>
      <c r="F666" s="35"/>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4"/>
      <c r="C667" s="35"/>
      <c r="D667" s="35"/>
      <c r="E667" s="35"/>
      <c r="F667" s="35"/>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4"/>
      <c r="C668" s="35"/>
      <c r="D668" s="35"/>
      <c r="E668" s="35"/>
      <c r="F668" s="35"/>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4"/>
      <c r="C669" s="35"/>
      <c r="D669" s="35"/>
      <c r="E669" s="35"/>
      <c r="F669" s="35"/>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4"/>
      <c r="C670" s="35"/>
      <c r="D670" s="35"/>
      <c r="E670" s="35"/>
      <c r="F670" s="35"/>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4"/>
      <c r="C671" s="35"/>
      <c r="D671" s="35"/>
      <c r="E671" s="35"/>
      <c r="F671" s="35"/>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4"/>
      <c r="C672" s="35"/>
      <c r="D672" s="35"/>
      <c r="E672" s="35"/>
      <c r="F672" s="35"/>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4"/>
      <c r="C673" s="35"/>
      <c r="D673" s="35"/>
      <c r="E673" s="35"/>
      <c r="F673" s="35"/>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4"/>
      <c r="C674" s="35"/>
      <c r="D674" s="35"/>
      <c r="E674" s="35"/>
      <c r="F674" s="35"/>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4"/>
      <c r="C675" s="35"/>
      <c r="D675" s="35"/>
      <c r="E675" s="35"/>
      <c r="F675" s="35"/>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4"/>
      <c r="C676" s="35"/>
      <c r="D676" s="35"/>
      <c r="E676" s="35"/>
      <c r="F676" s="35"/>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4"/>
      <c r="C677" s="35"/>
      <c r="D677" s="35"/>
      <c r="E677" s="35"/>
      <c r="F677" s="35"/>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4"/>
      <c r="C678" s="35"/>
      <c r="D678" s="35"/>
      <c r="E678" s="35"/>
      <c r="F678" s="35"/>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4"/>
      <c r="C679" s="35"/>
      <c r="D679" s="35"/>
      <c r="E679" s="35"/>
      <c r="F679" s="35"/>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4"/>
      <c r="C680" s="35"/>
      <c r="D680" s="35"/>
      <c r="E680" s="35"/>
      <c r="F680" s="35"/>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4"/>
      <c r="C681" s="35"/>
      <c r="D681" s="35"/>
      <c r="E681" s="35"/>
      <c r="F681" s="35"/>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4"/>
      <c r="C682" s="35"/>
      <c r="D682" s="35"/>
      <c r="E682" s="35"/>
      <c r="F682" s="35"/>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4"/>
      <c r="C683" s="35"/>
      <c r="D683" s="35"/>
      <c r="E683" s="35"/>
      <c r="F683" s="35"/>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4"/>
      <c r="C684" s="35"/>
      <c r="D684" s="35"/>
      <c r="E684" s="35"/>
      <c r="F684" s="35"/>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4"/>
      <c r="C685" s="35"/>
      <c r="D685" s="35"/>
      <c r="E685" s="35"/>
      <c r="F685" s="35"/>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4"/>
      <c r="C686" s="35"/>
      <c r="D686" s="35"/>
      <c r="E686" s="35"/>
      <c r="F686" s="35"/>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4"/>
      <c r="C687" s="35"/>
      <c r="D687" s="35"/>
      <c r="E687" s="35"/>
      <c r="F687" s="35"/>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4"/>
      <c r="C688" s="35"/>
      <c r="D688" s="35"/>
      <c r="E688" s="35"/>
      <c r="F688" s="35"/>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4"/>
      <c r="C689" s="35"/>
      <c r="D689" s="35"/>
      <c r="E689" s="35"/>
      <c r="F689" s="35"/>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4"/>
      <c r="C690" s="35"/>
      <c r="D690" s="35"/>
      <c r="E690" s="35"/>
      <c r="F690" s="35"/>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4"/>
      <c r="C691" s="35"/>
      <c r="D691" s="35"/>
      <c r="E691" s="35"/>
      <c r="F691" s="35"/>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4"/>
      <c r="C692" s="35"/>
      <c r="D692" s="35"/>
      <c r="E692" s="35"/>
      <c r="F692" s="35"/>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4"/>
      <c r="C693" s="35"/>
      <c r="D693" s="35"/>
      <c r="E693" s="35"/>
      <c r="F693" s="35"/>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4"/>
      <c r="C694" s="35"/>
      <c r="D694" s="35"/>
      <c r="E694" s="35"/>
      <c r="F694" s="35"/>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4"/>
      <c r="C695" s="35"/>
      <c r="D695" s="35"/>
      <c r="E695" s="35"/>
      <c r="F695" s="35"/>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4"/>
      <c r="C696" s="35"/>
      <c r="D696" s="35"/>
      <c r="E696" s="35"/>
      <c r="F696" s="35"/>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4"/>
      <c r="C697" s="35"/>
      <c r="D697" s="35"/>
      <c r="E697" s="35"/>
      <c r="F697" s="35"/>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4"/>
      <c r="C698" s="35"/>
      <c r="D698" s="35"/>
      <c r="E698" s="35"/>
      <c r="F698" s="35"/>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4"/>
      <c r="C699" s="35"/>
      <c r="D699" s="35"/>
      <c r="E699" s="35"/>
      <c r="F699" s="35"/>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4"/>
      <c r="C700" s="35"/>
      <c r="D700" s="35"/>
      <c r="E700" s="35"/>
      <c r="F700" s="35"/>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4"/>
      <c r="C701" s="35"/>
      <c r="D701" s="35"/>
      <c r="E701" s="35"/>
      <c r="F701" s="35"/>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4"/>
      <c r="C702" s="35"/>
      <c r="D702" s="35"/>
      <c r="E702" s="35"/>
      <c r="F702" s="35"/>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4"/>
      <c r="C703" s="35"/>
      <c r="D703" s="35"/>
      <c r="E703" s="35"/>
      <c r="F703" s="35"/>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4"/>
      <c r="C704" s="35"/>
      <c r="D704" s="35"/>
      <c r="E704" s="35"/>
      <c r="F704" s="35"/>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4"/>
      <c r="C705" s="35"/>
      <c r="D705" s="35"/>
      <c r="E705" s="35"/>
      <c r="F705" s="35"/>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4"/>
      <c r="C706" s="35"/>
      <c r="D706" s="35"/>
      <c r="E706" s="35"/>
      <c r="F706" s="35"/>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4"/>
      <c r="C707" s="35"/>
      <c r="D707" s="35"/>
      <c r="E707" s="35"/>
      <c r="F707" s="35"/>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4"/>
      <c r="C708" s="35"/>
      <c r="D708" s="35"/>
      <c r="E708" s="35"/>
      <c r="F708" s="35"/>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4"/>
      <c r="C709" s="35"/>
      <c r="D709" s="35"/>
      <c r="E709" s="35"/>
      <c r="F709" s="35"/>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4"/>
      <c r="C710" s="35"/>
      <c r="D710" s="35"/>
      <c r="E710" s="35"/>
      <c r="F710" s="35"/>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4"/>
      <c r="C711" s="35"/>
      <c r="D711" s="35"/>
      <c r="E711" s="35"/>
      <c r="F711" s="35"/>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4"/>
      <c r="C712" s="35"/>
      <c r="D712" s="35"/>
      <c r="E712" s="35"/>
      <c r="F712" s="35"/>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4"/>
      <c r="C713" s="35"/>
      <c r="D713" s="35"/>
      <c r="E713" s="35"/>
      <c r="F713" s="35"/>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4"/>
      <c r="C714" s="35"/>
      <c r="D714" s="35"/>
      <c r="E714" s="35"/>
      <c r="F714" s="35"/>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4"/>
      <c r="C715" s="35"/>
      <c r="D715" s="35"/>
      <c r="E715" s="35"/>
      <c r="F715" s="35"/>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4"/>
      <c r="C716" s="35"/>
      <c r="D716" s="35"/>
      <c r="E716" s="35"/>
      <c r="F716" s="35"/>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4"/>
      <c r="C717" s="35"/>
      <c r="D717" s="35"/>
      <c r="E717" s="35"/>
      <c r="F717" s="35"/>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4"/>
      <c r="C718" s="35"/>
      <c r="D718" s="35"/>
      <c r="E718" s="35"/>
      <c r="F718" s="35"/>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4"/>
      <c r="C719" s="35"/>
      <c r="D719" s="35"/>
      <c r="E719" s="35"/>
      <c r="F719" s="35"/>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4"/>
      <c r="C720" s="35"/>
      <c r="D720" s="35"/>
      <c r="E720" s="35"/>
      <c r="F720" s="35"/>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4"/>
      <c r="C721" s="35"/>
      <c r="D721" s="35"/>
      <c r="E721" s="35"/>
      <c r="F721" s="35"/>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4"/>
      <c r="C722" s="35"/>
      <c r="D722" s="35"/>
      <c r="E722" s="35"/>
      <c r="F722" s="35"/>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4"/>
      <c r="C723" s="35"/>
      <c r="D723" s="35"/>
      <c r="E723" s="35"/>
      <c r="F723" s="35"/>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4"/>
      <c r="C724" s="35"/>
      <c r="D724" s="35"/>
      <c r="E724" s="35"/>
      <c r="F724" s="35"/>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4"/>
      <c r="C725" s="35"/>
      <c r="D725" s="35"/>
      <c r="E725" s="35"/>
      <c r="F725" s="35"/>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4"/>
      <c r="C726" s="35"/>
      <c r="D726" s="35"/>
      <c r="E726" s="35"/>
      <c r="F726" s="35"/>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4"/>
      <c r="C727" s="35"/>
      <c r="D727" s="35"/>
      <c r="E727" s="35"/>
      <c r="F727" s="35"/>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4"/>
      <c r="C728" s="35"/>
      <c r="D728" s="35"/>
      <c r="E728" s="35"/>
      <c r="F728" s="35"/>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4"/>
      <c r="C729" s="35"/>
      <c r="D729" s="35"/>
      <c r="E729" s="35"/>
      <c r="F729" s="35"/>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4"/>
      <c r="C730" s="35"/>
      <c r="D730" s="35"/>
      <c r="E730" s="35"/>
      <c r="F730" s="35"/>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4"/>
      <c r="C731" s="35"/>
      <c r="D731" s="35"/>
      <c r="E731" s="35"/>
      <c r="F731" s="35"/>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4"/>
      <c r="C732" s="35"/>
      <c r="D732" s="35"/>
      <c r="E732" s="35"/>
      <c r="F732" s="35"/>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4"/>
      <c r="C733" s="35"/>
      <c r="D733" s="35"/>
      <c r="E733" s="35"/>
      <c r="F733" s="35"/>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4"/>
      <c r="C734" s="35"/>
      <c r="D734" s="35"/>
      <c r="E734" s="35"/>
      <c r="F734" s="35"/>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4"/>
      <c r="C735" s="35"/>
      <c r="D735" s="35"/>
      <c r="E735" s="35"/>
      <c r="F735" s="35"/>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4"/>
      <c r="C736" s="35"/>
      <c r="D736" s="35"/>
      <c r="E736" s="35"/>
      <c r="F736" s="35"/>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4"/>
      <c r="C737" s="35"/>
      <c r="D737" s="35"/>
      <c r="E737" s="35"/>
      <c r="F737" s="35"/>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4"/>
      <c r="C738" s="35"/>
      <c r="D738" s="35"/>
      <c r="E738" s="35"/>
      <c r="F738" s="35"/>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4"/>
      <c r="C739" s="35"/>
      <c r="D739" s="35"/>
      <c r="E739" s="35"/>
      <c r="F739" s="35"/>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4"/>
      <c r="C740" s="35"/>
      <c r="D740" s="35"/>
      <c r="E740" s="35"/>
      <c r="F740" s="35"/>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4"/>
      <c r="C741" s="35"/>
      <c r="D741" s="35"/>
      <c r="E741" s="35"/>
      <c r="F741" s="35"/>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4"/>
      <c r="C742" s="35"/>
      <c r="D742" s="35"/>
      <c r="E742" s="35"/>
      <c r="F742" s="35"/>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4"/>
      <c r="C743" s="35"/>
      <c r="D743" s="35"/>
      <c r="E743" s="35"/>
      <c r="F743" s="35"/>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4"/>
      <c r="C744" s="35"/>
      <c r="D744" s="35"/>
      <c r="E744" s="35"/>
      <c r="F744" s="35"/>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4"/>
      <c r="C745" s="35"/>
      <c r="D745" s="35"/>
      <c r="E745" s="35"/>
      <c r="F745" s="35"/>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4"/>
      <c r="C746" s="35"/>
      <c r="D746" s="35"/>
      <c r="E746" s="35"/>
      <c r="F746" s="35"/>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4"/>
      <c r="C747" s="35"/>
      <c r="D747" s="35"/>
      <c r="E747" s="35"/>
      <c r="F747" s="35"/>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4"/>
      <c r="C748" s="35"/>
      <c r="D748" s="35"/>
      <c r="E748" s="35"/>
      <c r="F748" s="35"/>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4"/>
      <c r="C749" s="35"/>
      <c r="D749" s="35"/>
      <c r="E749" s="35"/>
      <c r="F749" s="35"/>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4"/>
      <c r="C750" s="35"/>
      <c r="D750" s="35"/>
      <c r="E750" s="35"/>
      <c r="F750" s="35"/>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4"/>
      <c r="C751" s="35"/>
      <c r="D751" s="35"/>
      <c r="E751" s="35"/>
      <c r="F751" s="35"/>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4"/>
      <c r="C752" s="35"/>
      <c r="D752" s="35"/>
      <c r="E752" s="35"/>
      <c r="F752" s="35"/>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4"/>
      <c r="C753" s="35"/>
      <c r="D753" s="35"/>
      <c r="E753" s="35"/>
      <c r="F753" s="35"/>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4"/>
      <c r="C754" s="35"/>
      <c r="D754" s="35"/>
      <c r="E754" s="35"/>
      <c r="F754" s="35"/>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4"/>
      <c r="C755" s="35"/>
      <c r="D755" s="35"/>
      <c r="E755" s="35"/>
      <c r="F755" s="35"/>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4"/>
      <c r="C756" s="35"/>
      <c r="D756" s="35"/>
      <c r="E756" s="35"/>
      <c r="F756" s="35"/>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4"/>
      <c r="C757" s="35"/>
      <c r="D757" s="35"/>
      <c r="E757" s="35"/>
      <c r="F757" s="35"/>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4"/>
      <c r="C758" s="35"/>
      <c r="D758" s="35"/>
      <c r="E758" s="35"/>
      <c r="F758" s="35"/>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4"/>
      <c r="C759" s="35"/>
      <c r="D759" s="35"/>
      <c r="E759" s="35"/>
      <c r="F759" s="35"/>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4"/>
      <c r="C760" s="35"/>
      <c r="D760" s="35"/>
      <c r="E760" s="35"/>
      <c r="F760" s="35"/>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4"/>
      <c r="C761" s="35"/>
      <c r="D761" s="35"/>
      <c r="E761" s="35"/>
      <c r="F761" s="35"/>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4"/>
      <c r="C762" s="35"/>
      <c r="D762" s="35"/>
      <c r="E762" s="35"/>
      <c r="F762" s="35"/>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4"/>
      <c r="C763" s="35"/>
      <c r="D763" s="35"/>
      <c r="E763" s="35"/>
      <c r="F763" s="35"/>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4"/>
      <c r="C764" s="35"/>
      <c r="D764" s="35"/>
      <c r="E764" s="35"/>
      <c r="F764" s="35"/>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4"/>
      <c r="C765" s="35"/>
      <c r="D765" s="35"/>
      <c r="E765" s="35"/>
      <c r="F765" s="35"/>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4"/>
      <c r="C766" s="35"/>
      <c r="D766" s="35"/>
      <c r="E766" s="35"/>
      <c r="F766" s="35"/>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4"/>
      <c r="C767" s="35"/>
      <c r="D767" s="35"/>
      <c r="E767" s="35"/>
      <c r="F767" s="35"/>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4"/>
      <c r="C768" s="35"/>
      <c r="D768" s="35"/>
      <c r="E768" s="35"/>
      <c r="F768" s="35"/>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4"/>
      <c r="C769" s="35"/>
      <c r="D769" s="35"/>
      <c r="E769" s="35"/>
      <c r="F769" s="35"/>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4"/>
      <c r="C770" s="35"/>
      <c r="D770" s="35"/>
      <c r="E770" s="35"/>
      <c r="F770" s="35"/>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4"/>
      <c r="C771" s="35"/>
      <c r="D771" s="35"/>
      <c r="E771" s="35"/>
      <c r="F771" s="35"/>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4"/>
      <c r="C772" s="35"/>
      <c r="D772" s="35"/>
      <c r="E772" s="35"/>
      <c r="F772" s="35"/>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4"/>
      <c r="C773" s="35"/>
      <c r="D773" s="35"/>
      <c r="E773" s="35"/>
      <c r="F773" s="35"/>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4"/>
      <c r="C774" s="35"/>
      <c r="D774" s="35"/>
      <c r="E774" s="35"/>
      <c r="F774" s="35"/>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4"/>
      <c r="C775" s="35"/>
      <c r="D775" s="35"/>
      <c r="E775" s="35"/>
      <c r="F775" s="35"/>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4"/>
      <c r="C776" s="35"/>
      <c r="D776" s="35"/>
      <c r="E776" s="35"/>
      <c r="F776" s="35"/>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4"/>
      <c r="C777" s="35"/>
      <c r="D777" s="35"/>
      <c r="E777" s="35"/>
      <c r="F777" s="35"/>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4"/>
      <c r="C778" s="35"/>
      <c r="D778" s="35"/>
      <c r="E778" s="35"/>
      <c r="F778" s="35"/>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4"/>
      <c r="C779" s="35"/>
      <c r="D779" s="35"/>
      <c r="E779" s="35"/>
      <c r="F779" s="35"/>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4"/>
      <c r="C780" s="35"/>
      <c r="D780" s="35"/>
      <c r="E780" s="35"/>
      <c r="F780" s="35"/>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4"/>
      <c r="C781" s="35"/>
      <c r="D781" s="35"/>
      <c r="E781" s="35"/>
      <c r="F781" s="35"/>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4"/>
      <c r="C782" s="35"/>
      <c r="D782" s="35"/>
      <c r="E782" s="35"/>
      <c r="F782" s="35"/>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4"/>
      <c r="C783" s="35"/>
      <c r="D783" s="35"/>
      <c r="E783" s="35"/>
      <c r="F783" s="35"/>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4"/>
      <c r="C784" s="35"/>
      <c r="D784" s="35"/>
      <c r="E784" s="35"/>
      <c r="F784" s="35"/>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4"/>
      <c r="C785" s="35"/>
      <c r="D785" s="35"/>
      <c r="E785" s="35"/>
      <c r="F785" s="35"/>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4"/>
      <c r="C786" s="35"/>
      <c r="D786" s="35"/>
      <c r="E786" s="35"/>
      <c r="F786" s="35"/>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4"/>
      <c r="C787" s="35"/>
      <c r="D787" s="35"/>
      <c r="E787" s="35"/>
      <c r="F787" s="35"/>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4"/>
      <c r="C788" s="35"/>
      <c r="D788" s="35"/>
      <c r="E788" s="35"/>
      <c r="F788" s="35"/>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4"/>
      <c r="C789" s="35"/>
      <c r="D789" s="35"/>
      <c r="E789" s="35"/>
      <c r="F789" s="35"/>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4"/>
      <c r="C790" s="35"/>
      <c r="D790" s="35"/>
      <c r="E790" s="35"/>
      <c r="F790" s="35"/>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4"/>
      <c r="C791" s="35"/>
      <c r="D791" s="35"/>
      <c r="E791" s="35"/>
      <c r="F791" s="35"/>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4"/>
      <c r="C792" s="35"/>
      <c r="D792" s="35"/>
      <c r="E792" s="35"/>
      <c r="F792" s="35"/>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4"/>
      <c r="C793" s="35"/>
      <c r="D793" s="35"/>
      <c r="E793" s="35"/>
      <c r="F793" s="35"/>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4"/>
      <c r="C794" s="35"/>
      <c r="D794" s="35"/>
      <c r="E794" s="35"/>
      <c r="F794" s="35"/>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4"/>
      <c r="C795" s="35"/>
      <c r="D795" s="35"/>
      <c r="E795" s="35"/>
      <c r="F795" s="35"/>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4"/>
      <c r="C796" s="35"/>
      <c r="D796" s="35"/>
      <c r="E796" s="35"/>
      <c r="F796" s="35"/>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4"/>
      <c r="C797" s="35"/>
      <c r="D797" s="35"/>
      <c r="E797" s="35"/>
      <c r="F797" s="35"/>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4"/>
      <c r="C798" s="35"/>
      <c r="D798" s="35"/>
      <c r="E798" s="35"/>
      <c r="F798" s="35"/>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4"/>
      <c r="C799" s="35"/>
      <c r="D799" s="35"/>
      <c r="E799" s="35"/>
      <c r="F799" s="35"/>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4"/>
      <c r="C800" s="35"/>
      <c r="D800" s="35"/>
      <c r="E800" s="35"/>
      <c r="F800" s="35"/>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4"/>
      <c r="C801" s="35"/>
      <c r="D801" s="35"/>
      <c r="E801" s="35"/>
      <c r="F801" s="35"/>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4"/>
      <c r="C802" s="35"/>
      <c r="D802" s="35"/>
      <c r="E802" s="35"/>
      <c r="F802" s="35"/>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4"/>
      <c r="C803" s="35"/>
      <c r="D803" s="35"/>
      <c r="E803" s="35"/>
      <c r="F803" s="35"/>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4"/>
      <c r="C804" s="35"/>
      <c r="D804" s="35"/>
      <c r="E804" s="35"/>
      <c r="F804" s="35"/>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4"/>
      <c r="C805" s="35"/>
      <c r="D805" s="35"/>
      <c r="E805" s="35"/>
      <c r="F805" s="35"/>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4"/>
      <c r="C806" s="35"/>
      <c r="D806" s="35"/>
      <c r="E806" s="35"/>
      <c r="F806" s="35"/>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4"/>
      <c r="C807" s="35"/>
      <c r="D807" s="35"/>
      <c r="E807" s="35"/>
      <c r="F807" s="35"/>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4"/>
      <c r="C808" s="35"/>
      <c r="D808" s="35"/>
      <c r="E808" s="35"/>
      <c r="F808" s="35"/>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4"/>
      <c r="C809" s="35"/>
      <c r="D809" s="35"/>
      <c r="E809" s="35"/>
      <c r="F809" s="35"/>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4"/>
      <c r="C810" s="35"/>
      <c r="D810" s="35"/>
      <c r="E810" s="35"/>
      <c r="F810" s="35"/>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4"/>
      <c r="C811" s="35"/>
      <c r="D811" s="35"/>
      <c r="E811" s="35"/>
      <c r="F811" s="35"/>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4"/>
      <c r="C812" s="35"/>
      <c r="D812" s="35"/>
      <c r="E812" s="35"/>
      <c r="F812" s="35"/>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4"/>
      <c r="C813" s="35"/>
      <c r="D813" s="35"/>
      <c r="E813" s="35"/>
      <c r="F813" s="35"/>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4"/>
      <c r="C814" s="35"/>
      <c r="D814" s="35"/>
      <c r="E814" s="35"/>
      <c r="F814" s="35"/>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4"/>
      <c r="C815" s="35"/>
      <c r="D815" s="35"/>
      <c r="E815" s="35"/>
      <c r="F815" s="35"/>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4"/>
      <c r="C816" s="35"/>
      <c r="D816" s="35"/>
      <c r="E816" s="35"/>
      <c r="F816" s="35"/>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4"/>
      <c r="C817" s="35"/>
      <c r="D817" s="35"/>
      <c r="E817" s="35"/>
      <c r="F817" s="35"/>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4"/>
      <c r="C818" s="35"/>
      <c r="D818" s="35"/>
      <c r="E818" s="35"/>
      <c r="F818" s="35"/>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4"/>
      <c r="C819" s="35"/>
      <c r="D819" s="35"/>
      <c r="E819" s="35"/>
      <c r="F819" s="35"/>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4"/>
      <c r="C820" s="35"/>
      <c r="D820" s="35"/>
      <c r="E820" s="35"/>
      <c r="F820" s="35"/>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4"/>
      <c r="C821" s="35"/>
      <c r="D821" s="35"/>
      <c r="E821" s="35"/>
      <c r="F821" s="35"/>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4"/>
      <c r="C822" s="35"/>
      <c r="D822" s="35"/>
      <c r="E822" s="35"/>
      <c r="F822" s="35"/>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4"/>
      <c r="C823" s="35"/>
      <c r="D823" s="35"/>
      <c r="E823" s="35"/>
      <c r="F823" s="35"/>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4"/>
      <c r="C824" s="35"/>
      <c r="D824" s="35"/>
      <c r="E824" s="35"/>
      <c r="F824" s="35"/>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4"/>
      <c r="C825" s="35"/>
      <c r="D825" s="35"/>
      <c r="E825" s="35"/>
      <c r="F825" s="35"/>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4"/>
      <c r="C826" s="35"/>
      <c r="D826" s="35"/>
      <c r="E826" s="35"/>
      <c r="F826" s="35"/>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4"/>
      <c r="C827" s="35"/>
      <c r="D827" s="35"/>
      <c r="E827" s="35"/>
      <c r="F827" s="35"/>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4"/>
      <c r="C828" s="35"/>
      <c r="D828" s="35"/>
      <c r="E828" s="35"/>
      <c r="F828" s="35"/>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4"/>
      <c r="C829" s="35"/>
      <c r="D829" s="35"/>
      <c r="E829" s="35"/>
      <c r="F829" s="35"/>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4"/>
      <c r="C830" s="35"/>
      <c r="D830" s="35"/>
      <c r="E830" s="35"/>
      <c r="F830" s="35"/>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4"/>
      <c r="C831" s="35"/>
      <c r="D831" s="35"/>
      <c r="E831" s="35"/>
      <c r="F831" s="35"/>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4"/>
      <c r="C832" s="35"/>
      <c r="D832" s="35"/>
      <c r="E832" s="35"/>
      <c r="F832" s="35"/>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4"/>
      <c r="C833" s="35"/>
      <c r="D833" s="35"/>
      <c r="E833" s="35"/>
      <c r="F833" s="35"/>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4"/>
      <c r="C834" s="35"/>
      <c r="D834" s="35"/>
      <c r="E834" s="35"/>
      <c r="F834" s="35"/>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4"/>
      <c r="C835" s="35"/>
      <c r="D835" s="35"/>
      <c r="E835" s="35"/>
      <c r="F835" s="35"/>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4"/>
      <c r="C836" s="35"/>
      <c r="D836" s="35"/>
      <c r="E836" s="35"/>
      <c r="F836" s="35"/>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4"/>
      <c r="C837" s="35"/>
      <c r="D837" s="35"/>
      <c r="E837" s="35"/>
      <c r="F837" s="35"/>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4"/>
      <c r="C838" s="35"/>
      <c r="D838" s="35"/>
      <c r="E838" s="35"/>
      <c r="F838" s="35"/>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4"/>
      <c r="C839" s="35"/>
      <c r="D839" s="35"/>
      <c r="E839" s="35"/>
      <c r="F839" s="35"/>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4"/>
      <c r="C840" s="35"/>
      <c r="D840" s="35"/>
      <c r="E840" s="35"/>
      <c r="F840" s="35"/>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4"/>
      <c r="C841" s="35"/>
      <c r="D841" s="35"/>
      <c r="E841" s="35"/>
      <c r="F841" s="35"/>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4"/>
      <c r="C842" s="35"/>
      <c r="D842" s="35"/>
      <c r="E842" s="35"/>
      <c r="F842" s="35"/>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4"/>
      <c r="C843" s="35"/>
      <c r="D843" s="35"/>
      <c r="E843" s="35"/>
      <c r="F843" s="35"/>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4"/>
      <c r="C844" s="35"/>
      <c r="D844" s="35"/>
      <c r="E844" s="35"/>
      <c r="F844" s="35"/>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4"/>
      <c r="C845" s="35"/>
      <c r="D845" s="35"/>
      <c r="E845" s="35"/>
      <c r="F845" s="35"/>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4"/>
      <c r="C846" s="35"/>
      <c r="D846" s="35"/>
      <c r="E846" s="35"/>
      <c r="F846" s="35"/>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4"/>
      <c r="C847" s="35"/>
      <c r="D847" s="35"/>
      <c r="E847" s="35"/>
      <c r="F847" s="35"/>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4"/>
      <c r="C848" s="35"/>
      <c r="D848" s="35"/>
      <c r="E848" s="35"/>
      <c r="F848" s="35"/>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4"/>
      <c r="C849" s="35"/>
      <c r="D849" s="35"/>
      <c r="E849" s="35"/>
      <c r="F849" s="35"/>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4"/>
      <c r="C850" s="35"/>
      <c r="D850" s="35"/>
      <c r="E850" s="35"/>
      <c r="F850" s="35"/>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4"/>
      <c r="C851" s="35"/>
      <c r="D851" s="35"/>
      <c r="E851" s="35"/>
      <c r="F851" s="35"/>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4"/>
      <c r="C852" s="35"/>
      <c r="D852" s="35"/>
      <c r="E852" s="35"/>
      <c r="F852" s="35"/>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4"/>
      <c r="C853" s="35"/>
      <c r="D853" s="35"/>
      <c r="E853" s="35"/>
      <c r="F853" s="35"/>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4"/>
      <c r="C854" s="35"/>
      <c r="D854" s="35"/>
      <c r="E854" s="35"/>
      <c r="F854" s="35"/>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4"/>
      <c r="C855" s="35"/>
      <c r="D855" s="35"/>
      <c r="E855" s="35"/>
      <c r="F855" s="35"/>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4"/>
      <c r="C856" s="35"/>
      <c r="D856" s="35"/>
      <c r="E856" s="35"/>
      <c r="F856" s="35"/>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4"/>
      <c r="C857" s="35"/>
      <c r="D857" s="35"/>
      <c r="E857" s="35"/>
      <c r="F857" s="35"/>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4"/>
      <c r="C858" s="35"/>
      <c r="D858" s="35"/>
      <c r="E858" s="35"/>
      <c r="F858" s="35"/>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4"/>
      <c r="C859" s="35"/>
      <c r="D859" s="35"/>
      <c r="E859" s="35"/>
      <c r="F859" s="35"/>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4"/>
      <c r="C860" s="35"/>
      <c r="D860" s="35"/>
      <c r="E860" s="35"/>
      <c r="F860" s="35"/>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4"/>
      <c r="C861" s="35"/>
      <c r="D861" s="35"/>
      <c r="E861" s="35"/>
      <c r="F861" s="35"/>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4"/>
      <c r="C862" s="35"/>
      <c r="D862" s="35"/>
      <c r="E862" s="35"/>
      <c r="F862" s="35"/>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4"/>
      <c r="C863" s="35"/>
      <c r="D863" s="35"/>
      <c r="E863" s="35"/>
      <c r="F863" s="35"/>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4"/>
      <c r="C864" s="35"/>
      <c r="D864" s="35"/>
      <c r="E864" s="35"/>
      <c r="F864" s="35"/>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4"/>
      <c r="C865" s="35"/>
      <c r="D865" s="35"/>
      <c r="E865" s="35"/>
      <c r="F865" s="35"/>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4"/>
      <c r="C866" s="35"/>
      <c r="D866" s="35"/>
      <c r="E866" s="35"/>
      <c r="F866" s="35"/>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4"/>
      <c r="C867" s="35"/>
      <c r="D867" s="35"/>
      <c r="E867" s="35"/>
      <c r="F867" s="35"/>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4"/>
      <c r="C868" s="35"/>
      <c r="D868" s="35"/>
      <c r="E868" s="35"/>
      <c r="F868" s="35"/>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4"/>
      <c r="C869" s="35"/>
      <c r="D869" s="35"/>
      <c r="E869" s="35"/>
      <c r="F869" s="35"/>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4"/>
      <c r="C870" s="35"/>
      <c r="D870" s="35"/>
      <c r="E870" s="35"/>
      <c r="F870" s="35"/>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4"/>
      <c r="C871" s="35"/>
      <c r="D871" s="35"/>
      <c r="E871" s="35"/>
      <c r="F871" s="35"/>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4"/>
      <c r="C872" s="35"/>
      <c r="D872" s="35"/>
      <c r="E872" s="35"/>
      <c r="F872" s="35"/>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4"/>
      <c r="C873" s="35"/>
      <c r="D873" s="35"/>
      <c r="E873" s="35"/>
      <c r="F873" s="35"/>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4"/>
      <c r="C874" s="35"/>
      <c r="D874" s="35"/>
      <c r="E874" s="35"/>
      <c r="F874" s="35"/>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4"/>
      <c r="C875" s="35"/>
      <c r="D875" s="35"/>
      <c r="E875" s="35"/>
      <c r="F875" s="35"/>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4"/>
      <c r="C876" s="35"/>
      <c r="D876" s="35"/>
      <c r="E876" s="35"/>
      <c r="F876" s="35"/>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4"/>
      <c r="C877" s="35"/>
      <c r="D877" s="35"/>
      <c r="E877" s="35"/>
      <c r="F877" s="35"/>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4"/>
      <c r="C878" s="35"/>
      <c r="D878" s="35"/>
      <c r="E878" s="35"/>
      <c r="F878" s="35"/>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4"/>
      <c r="C879" s="35"/>
      <c r="D879" s="35"/>
      <c r="E879" s="35"/>
      <c r="F879" s="35"/>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4"/>
      <c r="C880" s="35"/>
      <c r="D880" s="35"/>
      <c r="E880" s="35"/>
      <c r="F880" s="35"/>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4"/>
      <c r="C881" s="35"/>
      <c r="D881" s="35"/>
      <c r="E881" s="35"/>
      <c r="F881" s="35"/>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4"/>
      <c r="C882" s="35"/>
      <c r="D882" s="35"/>
      <c r="E882" s="35"/>
      <c r="F882" s="35"/>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4"/>
      <c r="C883" s="35"/>
      <c r="D883" s="35"/>
      <c r="E883" s="35"/>
      <c r="F883" s="35"/>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4"/>
      <c r="C884" s="35"/>
      <c r="D884" s="35"/>
      <c r="E884" s="35"/>
      <c r="F884" s="35"/>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4"/>
      <c r="C885" s="35"/>
      <c r="D885" s="35"/>
      <c r="E885" s="35"/>
      <c r="F885" s="35"/>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4"/>
      <c r="C886" s="35"/>
      <c r="D886" s="35"/>
      <c r="E886" s="35"/>
      <c r="F886" s="35"/>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4"/>
      <c r="C887" s="35"/>
      <c r="D887" s="35"/>
      <c r="E887" s="35"/>
      <c r="F887" s="35"/>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4"/>
      <c r="C888" s="35"/>
      <c r="D888" s="35"/>
      <c r="E888" s="35"/>
      <c r="F888" s="35"/>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4"/>
      <c r="C889" s="35"/>
      <c r="D889" s="35"/>
      <c r="E889" s="35"/>
      <c r="F889" s="35"/>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4"/>
      <c r="C890" s="35"/>
      <c r="D890" s="35"/>
      <c r="E890" s="35"/>
      <c r="F890" s="35"/>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4"/>
      <c r="C891" s="35"/>
      <c r="D891" s="35"/>
      <c r="E891" s="35"/>
      <c r="F891" s="35"/>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4"/>
      <c r="C892" s="35"/>
      <c r="D892" s="35"/>
      <c r="E892" s="35"/>
      <c r="F892" s="35"/>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4"/>
      <c r="C893" s="35"/>
      <c r="D893" s="35"/>
      <c r="E893" s="35"/>
      <c r="F893" s="35"/>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4"/>
      <c r="C894" s="35"/>
      <c r="D894" s="35"/>
      <c r="E894" s="35"/>
      <c r="F894" s="35"/>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4"/>
      <c r="C895" s="35"/>
      <c r="D895" s="35"/>
      <c r="E895" s="35"/>
      <c r="F895" s="35"/>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4"/>
      <c r="C896" s="35"/>
      <c r="D896" s="35"/>
      <c r="E896" s="35"/>
      <c r="F896" s="35"/>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4"/>
      <c r="C897" s="35"/>
      <c r="D897" s="35"/>
      <c r="E897" s="35"/>
      <c r="F897" s="35"/>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4"/>
      <c r="C898" s="35"/>
      <c r="D898" s="35"/>
      <c r="E898" s="35"/>
      <c r="F898" s="35"/>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4"/>
      <c r="C899" s="35"/>
      <c r="D899" s="35"/>
      <c r="E899" s="35"/>
      <c r="F899" s="35"/>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4"/>
      <c r="C900" s="35"/>
      <c r="D900" s="35"/>
      <c r="E900" s="35"/>
      <c r="F900" s="35"/>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4"/>
      <c r="C901" s="35"/>
      <c r="D901" s="35"/>
      <c r="E901" s="35"/>
      <c r="F901" s="35"/>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4"/>
      <c r="C902" s="35"/>
      <c r="D902" s="35"/>
      <c r="E902" s="35"/>
      <c r="F902" s="35"/>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4"/>
      <c r="C903" s="35"/>
      <c r="D903" s="35"/>
      <c r="E903" s="35"/>
      <c r="F903" s="35"/>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4"/>
      <c r="C904" s="35"/>
      <c r="D904" s="35"/>
      <c r="E904" s="35"/>
      <c r="F904" s="35"/>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4"/>
      <c r="C905" s="35"/>
      <c r="D905" s="35"/>
      <c r="E905" s="35"/>
      <c r="F905" s="35"/>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4"/>
      <c r="C906" s="35"/>
      <c r="D906" s="35"/>
      <c r="E906" s="35"/>
      <c r="F906" s="35"/>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4"/>
      <c r="C907" s="35"/>
      <c r="D907" s="35"/>
      <c r="E907" s="35"/>
      <c r="F907" s="35"/>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4"/>
      <c r="C908" s="35"/>
      <c r="D908" s="35"/>
      <c r="E908" s="35"/>
      <c r="F908" s="35"/>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4"/>
      <c r="C909" s="35"/>
      <c r="D909" s="35"/>
      <c r="E909" s="35"/>
      <c r="F909" s="35"/>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4"/>
      <c r="C910" s="35"/>
      <c r="D910" s="35"/>
      <c r="E910" s="35"/>
      <c r="F910" s="35"/>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4"/>
      <c r="C911" s="35"/>
      <c r="D911" s="35"/>
      <c r="E911" s="35"/>
      <c r="F911" s="35"/>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4"/>
      <c r="C912" s="35"/>
      <c r="D912" s="35"/>
      <c r="E912" s="35"/>
      <c r="F912" s="35"/>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4"/>
      <c r="C913" s="35"/>
      <c r="D913" s="35"/>
      <c r="E913" s="35"/>
      <c r="F913" s="35"/>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4"/>
      <c r="C914" s="35"/>
      <c r="D914" s="35"/>
      <c r="E914" s="35"/>
      <c r="F914" s="35"/>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4"/>
      <c r="C915" s="35"/>
      <c r="D915" s="35"/>
      <c r="E915" s="35"/>
      <c r="F915" s="35"/>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4"/>
      <c r="C916" s="35"/>
      <c r="D916" s="35"/>
      <c r="E916" s="35"/>
      <c r="F916" s="35"/>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4"/>
      <c r="C917" s="35"/>
      <c r="D917" s="35"/>
      <c r="E917" s="35"/>
      <c r="F917" s="35"/>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4"/>
      <c r="C918" s="35"/>
      <c r="D918" s="35"/>
      <c r="E918" s="35"/>
      <c r="F918" s="35"/>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4"/>
      <c r="C919" s="35"/>
      <c r="D919" s="35"/>
      <c r="E919" s="35"/>
      <c r="F919" s="35"/>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4"/>
      <c r="C920" s="35"/>
      <c r="D920" s="35"/>
      <c r="E920" s="35"/>
      <c r="F920" s="35"/>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4"/>
      <c r="C921" s="35"/>
      <c r="D921" s="35"/>
      <c r="E921" s="35"/>
      <c r="F921" s="35"/>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4"/>
      <c r="C922" s="35"/>
      <c r="D922" s="35"/>
      <c r="E922" s="35"/>
      <c r="F922" s="35"/>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4"/>
      <c r="C923" s="35"/>
      <c r="D923" s="35"/>
      <c r="E923" s="35"/>
      <c r="F923" s="35"/>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4"/>
      <c r="C924" s="35"/>
      <c r="D924" s="35"/>
      <c r="E924" s="35"/>
      <c r="F924" s="35"/>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4"/>
      <c r="C925" s="35"/>
      <c r="D925" s="35"/>
      <c r="E925" s="35"/>
      <c r="F925" s="35"/>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4"/>
      <c r="C926" s="35"/>
      <c r="D926" s="35"/>
      <c r="E926" s="35"/>
      <c r="F926" s="35"/>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4"/>
      <c r="C927" s="35"/>
      <c r="D927" s="35"/>
      <c r="E927" s="35"/>
      <c r="F927" s="35"/>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4"/>
      <c r="C928" s="35"/>
      <c r="D928" s="35"/>
      <c r="E928" s="35"/>
      <c r="F928" s="35"/>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4"/>
      <c r="C929" s="35"/>
      <c r="D929" s="35"/>
      <c r="E929" s="35"/>
      <c r="F929" s="35"/>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4"/>
      <c r="C930" s="35"/>
      <c r="D930" s="35"/>
      <c r="E930" s="35"/>
      <c r="F930" s="35"/>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4"/>
      <c r="C931" s="35"/>
      <c r="D931" s="35"/>
      <c r="E931" s="35"/>
      <c r="F931" s="35"/>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4"/>
      <c r="C932" s="35"/>
      <c r="D932" s="35"/>
      <c r="E932" s="35"/>
      <c r="F932" s="35"/>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4"/>
      <c r="C933" s="35"/>
      <c r="D933" s="35"/>
      <c r="E933" s="35"/>
      <c r="F933" s="35"/>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4"/>
      <c r="C934" s="35"/>
      <c r="D934" s="35"/>
      <c r="E934" s="35"/>
      <c r="F934" s="35"/>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4"/>
      <c r="C935" s="35"/>
      <c r="D935" s="35"/>
      <c r="E935" s="35"/>
      <c r="F935" s="35"/>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4"/>
      <c r="C936" s="35"/>
      <c r="D936" s="35"/>
      <c r="E936" s="35"/>
      <c r="F936" s="35"/>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4"/>
      <c r="C937" s="35"/>
      <c r="D937" s="35"/>
      <c r="E937" s="35"/>
      <c r="F937" s="35"/>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4"/>
      <c r="C938" s="35"/>
      <c r="D938" s="35"/>
      <c r="E938" s="35"/>
      <c r="F938" s="35"/>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4"/>
      <c r="C939" s="35"/>
      <c r="D939" s="35"/>
      <c r="E939" s="35"/>
      <c r="F939" s="35"/>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4"/>
      <c r="C940" s="35"/>
      <c r="D940" s="35"/>
      <c r="E940" s="35"/>
      <c r="F940" s="35"/>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4"/>
      <c r="C941" s="35"/>
      <c r="D941" s="35"/>
      <c r="E941" s="35"/>
      <c r="F941" s="35"/>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4"/>
      <c r="C942" s="35"/>
      <c r="D942" s="35"/>
      <c r="E942" s="35"/>
      <c r="F942" s="35"/>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4"/>
      <c r="C943" s="35"/>
      <c r="D943" s="35"/>
      <c r="E943" s="35"/>
      <c r="F943" s="35"/>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4"/>
      <c r="C944" s="35"/>
      <c r="D944" s="35"/>
      <c r="E944" s="35"/>
      <c r="F944" s="35"/>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4"/>
      <c r="C945" s="35"/>
      <c r="D945" s="35"/>
      <c r="E945" s="35"/>
      <c r="F945" s="35"/>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4"/>
      <c r="C946" s="35"/>
      <c r="D946" s="35"/>
      <c r="E946" s="35"/>
      <c r="F946" s="35"/>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4"/>
      <c r="C947" s="35"/>
      <c r="D947" s="35"/>
      <c r="E947" s="35"/>
      <c r="F947" s="35"/>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4"/>
      <c r="C948" s="35"/>
      <c r="D948" s="35"/>
      <c r="E948" s="35"/>
      <c r="F948" s="35"/>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4"/>
      <c r="C949" s="35"/>
      <c r="D949" s="35"/>
      <c r="E949" s="35"/>
      <c r="F949" s="35"/>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4"/>
      <c r="C950" s="35"/>
      <c r="D950" s="35"/>
      <c r="E950" s="35"/>
      <c r="F950" s="35"/>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4"/>
      <c r="C951" s="35"/>
      <c r="D951" s="35"/>
      <c r="E951" s="35"/>
      <c r="F951" s="35"/>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4"/>
      <c r="C952" s="35"/>
      <c r="D952" s="35"/>
      <c r="E952" s="35"/>
      <c r="F952" s="35"/>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4"/>
      <c r="C953" s="35"/>
      <c r="D953" s="35"/>
      <c r="E953" s="35"/>
      <c r="F953" s="35"/>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4"/>
      <c r="C954" s="35"/>
      <c r="D954" s="35"/>
      <c r="E954" s="35"/>
      <c r="F954" s="35"/>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4"/>
      <c r="C955" s="35"/>
      <c r="D955" s="35"/>
      <c r="E955" s="35"/>
      <c r="F955" s="35"/>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4"/>
      <c r="C956" s="35"/>
      <c r="D956" s="35"/>
      <c r="E956" s="35"/>
      <c r="F956" s="35"/>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4"/>
      <c r="C957" s="35"/>
      <c r="D957" s="35"/>
      <c r="E957" s="35"/>
      <c r="F957" s="35"/>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4"/>
      <c r="C958" s="35"/>
      <c r="D958" s="35"/>
      <c r="E958" s="35"/>
      <c r="F958" s="35"/>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4"/>
      <c r="C959" s="35"/>
      <c r="D959" s="35"/>
      <c r="E959" s="35"/>
      <c r="F959" s="35"/>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4"/>
      <c r="C960" s="35"/>
      <c r="D960" s="35"/>
      <c r="E960" s="35"/>
      <c r="F960" s="35"/>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4"/>
      <c r="C961" s="35"/>
      <c r="D961" s="35"/>
      <c r="E961" s="35"/>
      <c r="F961" s="35"/>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4"/>
      <c r="C962" s="35"/>
      <c r="D962" s="35"/>
      <c r="E962" s="35"/>
      <c r="F962" s="35"/>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4"/>
      <c r="C963" s="35"/>
      <c r="D963" s="35"/>
      <c r="E963" s="35"/>
      <c r="F963" s="35"/>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4"/>
      <c r="C964" s="35"/>
      <c r="D964" s="35"/>
      <c r="E964" s="35"/>
      <c r="F964" s="35"/>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4"/>
      <c r="C965" s="35"/>
      <c r="D965" s="35"/>
      <c r="E965" s="35"/>
      <c r="F965" s="35"/>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4"/>
      <c r="C966" s="35"/>
      <c r="D966" s="35"/>
      <c r="E966" s="35"/>
      <c r="F966" s="35"/>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4"/>
      <c r="C967" s="35"/>
      <c r="D967" s="35"/>
      <c r="E967" s="35"/>
      <c r="F967" s="35"/>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4"/>
      <c r="C968" s="35"/>
      <c r="D968" s="35"/>
      <c r="E968" s="35"/>
      <c r="F968" s="35"/>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4"/>
      <c r="C969" s="35"/>
      <c r="D969" s="35"/>
      <c r="E969" s="35"/>
      <c r="F969" s="35"/>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4"/>
      <c r="C970" s="35"/>
      <c r="D970" s="35"/>
      <c r="E970" s="35"/>
      <c r="F970" s="35"/>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4"/>
      <c r="C971" s="35"/>
      <c r="D971" s="35"/>
      <c r="E971" s="35"/>
      <c r="F971" s="35"/>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4"/>
      <c r="C972" s="35"/>
      <c r="D972" s="35"/>
      <c r="E972" s="35"/>
      <c r="F972" s="35"/>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4"/>
      <c r="C973" s="35"/>
      <c r="D973" s="35"/>
      <c r="E973" s="35"/>
      <c r="F973" s="35"/>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4"/>
      <c r="C974" s="35"/>
      <c r="D974" s="35"/>
      <c r="E974" s="35"/>
      <c r="F974" s="35"/>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4"/>
      <c r="C975" s="35"/>
      <c r="D975" s="35"/>
      <c r="E975" s="35"/>
      <c r="F975" s="35"/>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4"/>
      <c r="C976" s="35"/>
      <c r="D976" s="35"/>
      <c r="E976" s="35"/>
      <c r="F976" s="35"/>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4"/>
      <c r="C977" s="35"/>
      <c r="D977" s="35"/>
      <c r="E977" s="35"/>
      <c r="F977" s="35"/>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4"/>
      <c r="C978" s="35"/>
      <c r="D978" s="35"/>
      <c r="E978" s="35"/>
      <c r="F978" s="35"/>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4"/>
      <c r="C979" s="35"/>
      <c r="D979" s="35"/>
      <c r="E979" s="35"/>
      <c r="F979" s="35"/>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4"/>
      <c r="C980" s="35"/>
      <c r="D980" s="35"/>
      <c r="E980" s="35"/>
      <c r="F980" s="35"/>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4"/>
      <c r="C981" s="35"/>
      <c r="D981" s="35"/>
      <c r="E981" s="35"/>
      <c r="F981" s="35"/>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4"/>
      <c r="C982" s="35"/>
      <c r="D982" s="35"/>
      <c r="E982" s="35"/>
      <c r="F982" s="35"/>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4"/>
      <c r="C983" s="35"/>
      <c r="D983" s="35"/>
      <c r="E983" s="35"/>
      <c r="F983" s="35"/>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4"/>
      <c r="C984" s="35"/>
      <c r="D984" s="35"/>
      <c r="E984" s="35"/>
      <c r="F984" s="35"/>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4"/>
      <c r="C985" s="35"/>
      <c r="D985" s="35"/>
      <c r="E985" s="35"/>
      <c r="F985" s="35"/>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4"/>
      <c r="C986" s="35"/>
      <c r="D986" s="35"/>
      <c r="E986" s="35"/>
      <c r="F986" s="35"/>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4"/>
      <c r="C987" s="35"/>
      <c r="D987" s="35"/>
      <c r="E987" s="35"/>
      <c r="F987" s="35"/>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4"/>
      <c r="C988" s="35"/>
      <c r="D988" s="35"/>
      <c r="E988" s="35"/>
      <c r="F988" s="35"/>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4"/>
      <c r="C989" s="35"/>
      <c r="D989" s="35"/>
      <c r="E989" s="35"/>
      <c r="F989" s="35"/>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4"/>
      <c r="C990" s="35"/>
      <c r="D990" s="35"/>
      <c r="E990" s="35"/>
      <c r="F990" s="35"/>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4"/>
      <c r="C991" s="35"/>
      <c r="D991" s="35"/>
      <c r="E991" s="35"/>
      <c r="F991" s="35"/>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34"/>
      <c r="C992" s="35"/>
      <c r="D992" s="35"/>
      <c r="E992" s="35"/>
      <c r="F992" s="35"/>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34"/>
      <c r="C993" s="35"/>
      <c r="D993" s="35"/>
      <c r="E993" s="35"/>
      <c r="F993" s="35"/>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34"/>
      <c r="C994" s="35"/>
      <c r="D994" s="35"/>
      <c r="E994" s="35"/>
      <c r="F994" s="35"/>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34"/>
      <c r="C995" s="35"/>
      <c r="D995" s="35"/>
      <c r="E995" s="35"/>
      <c r="F995" s="35"/>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34"/>
      <c r="C996" s="35"/>
      <c r="D996" s="35"/>
      <c r="E996" s="35"/>
      <c r="F996" s="35"/>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34"/>
      <c r="C997" s="35"/>
      <c r="D997" s="35"/>
      <c r="E997" s="35"/>
      <c r="F997" s="35"/>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34"/>
      <c r="C998" s="35"/>
      <c r="D998" s="35"/>
      <c r="E998" s="35"/>
      <c r="F998" s="35"/>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34"/>
      <c r="C999" s="35"/>
      <c r="D999" s="35"/>
      <c r="E999" s="35"/>
      <c r="F999" s="35"/>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34"/>
      <c r="C1000" s="35"/>
      <c r="D1000" s="35"/>
      <c r="E1000" s="35"/>
      <c r="F1000" s="35"/>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hyperlinks>
    <hyperlink ref="D9" location="Web_Admin!A1" display="Web_Admin"/>
    <hyperlink ref="D10" location="Web_Admin!A1" display="Web_Admin"/>
    <hyperlink ref="D11" location="Web_Admin!A1" display="Web_Admin"/>
    <hyperlink ref="D12" location="Web_Admin!A1" display="Web_Admin"/>
    <hyperlink ref="D13" location="Web_Admin!A1" display="Web_Admin"/>
    <hyperlink ref="D14" location="Web_Admin!A1" display="Web_Admin"/>
    <hyperlink ref="D15" location="Web_Admin!A1" display="Web_Admin"/>
    <hyperlink ref="D16" location="Web_Admin!A1" display="Web_Admin"/>
    <hyperlink ref="D17" location="Web_Admin!A1" display="Web_Admin"/>
    <hyperlink ref="D18" location="Web_Admin!A1" display="Web_Admin"/>
    <hyperlink ref="D19" location="Web_Admin!A1" display="Web_Admin"/>
    <hyperlink ref="D20" location="Web_Admin!A1" display="Web_Admin"/>
    <hyperlink ref="D21" location="Web_Admin!A1" display="Web_Admin"/>
    <hyperlink ref="D22" location="Web_Admin!A1" display="Web_Admin"/>
    <hyperlink ref="D23" location="Web_Admin!A1" display="Web_Admin"/>
    <hyperlink ref="D24" location="Web_Admin!A1" display="Web_Admin"/>
    <hyperlink ref="D25" location="Web_Admin!A1" display="Web_Admin"/>
    <hyperlink ref="D26" location="Web_Admin!A1" display="Web_Admin"/>
    <hyperlink ref="D27" location="Web_Admin!A1" display="Web_Admin"/>
    <hyperlink ref="D28" location="Web_Admin!A1" display="Web_Admin"/>
    <hyperlink ref="D29" location="Web_Admin!A1" display="Web_Admin"/>
    <hyperlink ref="D30" location="Web_Admin!A1" display="Web_Admin"/>
    <hyperlink ref="D31" location="Web_Admin!A1" display="Web_Admin"/>
    <hyperlink ref="D32" location="Web_Admin!A1" display="Web_Admin"/>
    <hyperlink ref="D33" location="Web_Admin!A1" display="Web_Admin"/>
    <hyperlink ref="D34" location="Web_Admin!A1" display="Web_Admin"/>
    <hyperlink ref="D35" location="Web_Admin!A1" display="Web_Admin"/>
    <hyperlink ref="D36" location="Web_Admin!A1" display="Web_Admin"/>
    <hyperlink ref="D37" location="Web_Admin!A1" display="Web_Admin"/>
    <hyperlink ref="D38" location="Web_Admin!A1" display="Web_Admin"/>
    <hyperlink ref="D39" location="Web_Admin!A1" display="Web_Admin"/>
    <hyperlink ref="D40" location="Web_Admin!A1" display="Web_Admin"/>
    <hyperlink ref="D41" location="null!A1" display="Web Manager"/>
    <hyperlink ref="D64" location="Mobile_Admin!A1" display="Mobile_Admin"/>
    <hyperlink ref="D65" location="Mobile_Admin!A1" display="Mobile_Admin"/>
    <hyperlink ref="D66" location="Mobile_Admin!A1" display="Mobile_Admin"/>
    <hyperlink ref="D67" location="Mobile_Admin!A1" display="Mobile_Admin"/>
    <hyperlink ref="D68" location="Mobile_Admin!A1" display="Mobile_Admin"/>
    <hyperlink ref="D69" location="Mobile_Admin!A1" display="Mobile_Admin"/>
    <hyperlink ref="D70" location="Mobile_Admin!A1" display="Mobile_Admin"/>
    <hyperlink ref="D71" location="Mobile_Admin!A1" display="Mobile_Admin"/>
    <hyperlink ref="D72" location="Mobile_Admin!A1" display="Mobile_Admin"/>
    <hyperlink ref="D73" location="Mobile_Admin!A1" display="Mobile_Admin"/>
    <hyperlink ref="D74" location="Mobile_Admin!A1" display="Mobile_Admin"/>
    <hyperlink ref="D75" location="Mobile_Admin!A1" display="Mobile_Admin"/>
    <hyperlink ref="D76" location="Mobile_Admin!A1" display="Mobile_Admin"/>
    <hyperlink ref="D77" location="Mobile_Admin!A1" display="Mobile_Admin"/>
    <hyperlink ref="D78" location="Mobile_Admin!A1" display="Mobile_Admin"/>
    <hyperlink ref="D79" location="Mobile_Admin!A1" display="Mobile_Admin"/>
    <hyperlink ref="D80" location="Mobile_Admin!A1" display="Mobile_Admin"/>
    <hyperlink ref="D81" location="Mobile_Admin!A1" display="Mobile_Admin"/>
    <hyperlink ref="D82" location="Mobile_Admin!A1" display="Mobile_Admin"/>
    <hyperlink ref="D83" location="Mobile_Admin!A1" display="Mobile_Admin"/>
    <hyperlink ref="D84" location="Mobile_Admin!A1" display="Mobile_Admin"/>
    <hyperlink ref="D85" location="Mobile_Admin!A1" display="Mobile_Admin"/>
    <hyperlink ref="D86" location="Mobile_Admin!A1" display="Mobile_Admin"/>
    <hyperlink ref="D87" location="Mobile_Admin!A1" display="Mobile_Admin"/>
    <hyperlink ref="D88" location="Mobile_Admin!A1" display="Mobile_Admin"/>
    <hyperlink ref="D89" location="Mobile_Admin!A1" display="Mobile_Admin"/>
    <hyperlink ref="D90" location="Mobile_Admin!A1" display="Mobile_Admin"/>
    <hyperlink ref="D91" location="Mobile_Admin!A1" display="Mobile_Admin"/>
    <hyperlink ref="D92" location="Mobile_Admin!A1" display="Mobile_Admin"/>
    <hyperlink ref="D93" location="Mobile_Admin!A1" display="Mobile_Admin"/>
    <hyperlink ref="D94" location="Mobile_Admin!A1" display="Mobile_Admin"/>
    <hyperlink ref="D95" location="Mobile_Admin!A1" display="Mobile_Admin"/>
    <hyperlink ref="D96" location="Mobile_Manager!A1" display="Mobile_Manager"/>
    <hyperlink ref="D97" location="Mobile_Manager!A1" display="Mobile_Manager"/>
    <hyperlink ref="D98" location="Mobile_Manager!A1" display="Mobile_Manager"/>
    <hyperlink ref="D99" location="Mobile_Manager!A1" display="Mobile_Manager"/>
    <hyperlink ref="D100" location="Mobile_Manager!A1" display="Mobile_Manager"/>
    <hyperlink ref="D101" location="Mobile_Manager!A1" display="Mobile_Manager"/>
    <hyperlink ref="D102" location="Mobile_Manager!A1" display="Mobile_Manager"/>
    <hyperlink ref="D103" location="Mobile_Manager!A1" display="Mobile_Manager"/>
    <hyperlink ref="D104" location="Mobile_Manager!A1" display="Mobile_Manager"/>
    <hyperlink ref="D105" location="Mobile_Manager!A1" display="Mobile_Manager"/>
    <hyperlink ref="D106" location="Mobile_Manager!A1" display="Mobile_Manager"/>
    <hyperlink ref="D107" location="Mobile_Manager!A1" display="Mobile_Manager"/>
    <hyperlink ref="D108" location="Mobile_Manager!A1" display="Mobile_Manager"/>
    <hyperlink ref="D109" location="Mobile_Manager!A1" display="Mobile_Manager"/>
    <hyperlink ref="D110" location="Mobile_Manager!A1" display="Mobile_Manager"/>
    <hyperlink ref="D111" location="Mobile_Manager!A1" display="Mobile_Manager"/>
    <hyperlink ref="D112" location="Mobile_Manager!A1" display="Mobile_Manager"/>
    <hyperlink ref="D113" location="Mobile_Manager!A1" display="Mobile_Manager"/>
    <hyperlink ref="D114" location="Mobile_Manager!A1" display="Mobile_Manager"/>
    <hyperlink ref="D115" location="Mobile_Manager!A1" display="Mobile_Manager"/>
    <hyperlink ref="D116" location="Mobile_Manager!A1" display="Mobile_Manager"/>
    <hyperlink ref="D117" location="Mobile_Manager!A1" display="Mobile_Manager"/>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9" activePane="bottomLeft" state="frozen"/>
      <selection pane="bottomLeft"/>
    </sheetView>
  </sheetViews>
  <sheetFormatPr defaultColWidth="12.6640625" defaultRowHeight="15" customHeight="1" x14ac:dyDescent="0.2"/>
  <cols>
    <col min="1" max="1" width="20.109375" customWidth="1"/>
    <col min="2" max="2" width="19.109375" customWidth="1"/>
    <col min="3" max="5" width="25.6640625" customWidth="1"/>
    <col min="6" max="6" width="11.109375" customWidth="1"/>
    <col min="7" max="7" width="10.6640625" customWidth="1"/>
    <col min="8" max="8" width="9" customWidth="1"/>
    <col min="9" max="9" width="23.109375" customWidth="1"/>
    <col min="10" max="10" width="37.109375" customWidth="1"/>
    <col min="11" max="11" width="8.109375" customWidth="1"/>
    <col min="12" max="12" width="9.6640625" hidden="1" customWidth="1"/>
    <col min="13" max="26" width="9" customWidth="1"/>
  </cols>
  <sheetData>
    <row r="1" spans="1:26" ht="12.75" customHeight="1" x14ac:dyDescent="0.25">
      <c r="A1" s="7"/>
      <c r="B1" s="7"/>
      <c r="C1" s="7"/>
      <c r="D1" s="7"/>
      <c r="E1" s="7"/>
      <c r="F1" s="7"/>
      <c r="G1" s="7"/>
      <c r="H1" s="7"/>
      <c r="I1" s="7"/>
      <c r="J1" s="7"/>
      <c r="K1" s="66"/>
      <c r="L1" s="7"/>
      <c r="M1" s="7"/>
      <c r="N1" s="7"/>
      <c r="O1" s="7"/>
      <c r="P1" s="7"/>
      <c r="Q1" s="7"/>
      <c r="R1" s="7"/>
      <c r="S1" s="7"/>
      <c r="T1" s="7"/>
      <c r="U1" s="7"/>
      <c r="V1" s="7"/>
      <c r="W1" s="7"/>
      <c r="X1" s="7"/>
      <c r="Y1" s="7"/>
      <c r="Z1" s="7"/>
    </row>
    <row r="2" spans="1:26" ht="15" customHeight="1" x14ac:dyDescent="0.25">
      <c r="A2" s="67" t="s">
        <v>75</v>
      </c>
      <c r="B2" s="169" t="s">
        <v>26</v>
      </c>
      <c r="C2" s="170"/>
      <c r="D2" s="170"/>
      <c r="E2" s="171"/>
      <c r="F2" s="68"/>
      <c r="G2" s="69"/>
      <c r="H2" s="39"/>
      <c r="I2" s="39"/>
      <c r="J2" s="39"/>
      <c r="K2" s="70"/>
      <c r="L2" s="71" t="s">
        <v>76</v>
      </c>
      <c r="M2" s="71"/>
      <c r="N2" s="71"/>
      <c r="O2" s="71"/>
      <c r="P2" s="71"/>
      <c r="Q2" s="71"/>
      <c r="R2" s="71"/>
      <c r="S2" s="71"/>
      <c r="T2" s="71"/>
      <c r="U2" s="71"/>
      <c r="V2" s="71"/>
      <c r="W2" s="71"/>
      <c r="X2" s="71"/>
      <c r="Y2" s="71"/>
      <c r="Z2" s="71"/>
    </row>
    <row r="3" spans="1:26" ht="12.75" customHeight="1" x14ac:dyDescent="0.25">
      <c r="A3" s="72" t="s">
        <v>77</v>
      </c>
      <c r="B3" s="172" t="s">
        <v>78</v>
      </c>
      <c r="C3" s="152"/>
      <c r="D3" s="152"/>
      <c r="E3" s="173"/>
      <c r="F3" s="68"/>
      <c r="G3" s="69"/>
      <c r="H3" s="39"/>
      <c r="I3" s="39"/>
      <c r="J3" s="39"/>
      <c r="K3" s="70"/>
      <c r="L3" s="71" t="s">
        <v>79</v>
      </c>
      <c r="M3" s="71"/>
      <c r="N3" s="71"/>
      <c r="O3" s="71"/>
      <c r="P3" s="71"/>
      <c r="Q3" s="71"/>
      <c r="R3" s="71"/>
      <c r="S3" s="71"/>
      <c r="T3" s="71"/>
      <c r="U3" s="71"/>
      <c r="V3" s="71"/>
      <c r="W3" s="71"/>
      <c r="X3" s="71"/>
      <c r="Y3" s="71"/>
      <c r="Z3" s="71"/>
    </row>
    <row r="4" spans="1:26" ht="26.4" x14ac:dyDescent="0.25">
      <c r="A4" s="72" t="s">
        <v>80</v>
      </c>
      <c r="B4" s="172"/>
      <c r="C4" s="152"/>
      <c r="D4" s="152"/>
      <c r="E4" s="173"/>
      <c r="F4" s="68"/>
      <c r="G4" s="69"/>
      <c r="H4" s="39"/>
      <c r="I4" s="39"/>
      <c r="J4" s="39"/>
      <c r="K4" s="70"/>
      <c r="L4" s="71" t="s">
        <v>81</v>
      </c>
      <c r="M4" s="71"/>
      <c r="N4" s="71"/>
      <c r="O4" s="71"/>
      <c r="P4" s="71"/>
      <c r="Q4" s="71"/>
      <c r="R4" s="71"/>
      <c r="S4" s="71"/>
      <c r="T4" s="71"/>
      <c r="U4" s="71"/>
      <c r="V4" s="71"/>
      <c r="W4" s="71"/>
      <c r="X4" s="71"/>
      <c r="Y4" s="71"/>
      <c r="Z4" s="71"/>
    </row>
    <row r="5" spans="1:26" ht="19.5" customHeight="1" x14ac:dyDescent="0.25">
      <c r="A5" s="73" t="s">
        <v>76</v>
      </c>
      <c r="B5" s="74" t="s">
        <v>79</v>
      </c>
      <c r="C5" s="74" t="s">
        <v>82</v>
      </c>
      <c r="D5" s="74" t="s">
        <v>83</v>
      </c>
      <c r="E5" s="75" t="s">
        <v>84</v>
      </c>
      <c r="F5" s="76"/>
      <c r="G5" s="76"/>
      <c r="H5" s="77"/>
      <c r="I5" s="77"/>
      <c r="J5" s="77"/>
      <c r="K5" s="78"/>
      <c r="L5" s="71" t="s">
        <v>83</v>
      </c>
      <c r="M5" s="71"/>
      <c r="N5" s="71"/>
      <c r="O5" s="71"/>
      <c r="P5" s="71"/>
      <c r="Q5" s="71"/>
      <c r="R5" s="71"/>
      <c r="S5" s="71"/>
      <c r="T5" s="71"/>
      <c r="U5" s="71"/>
      <c r="V5" s="71"/>
      <c r="W5" s="71"/>
      <c r="X5" s="71"/>
      <c r="Y5" s="71"/>
      <c r="Z5" s="71"/>
    </row>
    <row r="6" spans="1:26" ht="15" customHeight="1" x14ac:dyDescent="0.25">
      <c r="A6" s="79">
        <f>COUNTIF(F10:F1150,"Pass") + 1</f>
        <v>142</v>
      </c>
      <c r="B6" s="80">
        <f>COUNTIF(F10:F1150,"Fail")</f>
        <v>0</v>
      </c>
      <c r="C6" s="80">
        <f>E6-D6-B6-A6</f>
        <v>0</v>
      </c>
      <c r="D6" s="80">
        <f>COUNTIF(G10:G1150,"N/A")</f>
        <v>0</v>
      </c>
      <c r="E6" s="81">
        <f>COUNTA(A10:A1150)-31</f>
        <v>142</v>
      </c>
      <c r="F6" s="82"/>
      <c r="G6" s="82"/>
      <c r="H6" s="77"/>
      <c r="I6" s="77"/>
      <c r="J6" s="77"/>
      <c r="K6" s="78"/>
      <c r="L6" s="71"/>
      <c r="M6" s="71"/>
      <c r="N6" s="71"/>
      <c r="O6" s="71"/>
      <c r="P6" s="71"/>
      <c r="Q6" s="71"/>
      <c r="R6" s="71"/>
      <c r="S6" s="71"/>
      <c r="T6" s="71"/>
      <c r="U6" s="71"/>
      <c r="V6" s="71"/>
      <c r="W6" s="71"/>
      <c r="X6" s="71"/>
      <c r="Y6" s="71"/>
      <c r="Z6" s="71"/>
    </row>
    <row r="7" spans="1:26" ht="15" customHeight="1" x14ac:dyDescent="0.25">
      <c r="A7" s="77"/>
      <c r="B7" s="77"/>
      <c r="C7" s="77"/>
      <c r="D7" s="77"/>
      <c r="E7" s="77"/>
      <c r="F7" s="83"/>
      <c r="G7" s="77"/>
      <c r="H7" s="77"/>
      <c r="I7" s="77"/>
      <c r="J7" s="77"/>
      <c r="K7" s="78"/>
      <c r="L7" s="71"/>
      <c r="M7" s="71"/>
      <c r="N7" s="71"/>
      <c r="O7" s="71"/>
      <c r="P7" s="71"/>
      <c r="Q7" s="71"/>
      <c r="R7" s="71"/>
      <c r="S7" s="71"/>
      <c r="T7" s="71"/>
      <c r="U7" s="71"/>
      <c r="V7" s="71"/>
      <c r="W7" s="71"/>
      <c r="X7" s="71"/>
      <c r="Y7" s="71"/>
      <c r="Z7" s="71"/>
    </row>
    <row r="8" spans="1:26" ht="25.5" customHeight="1" x14ac:dyDescent="0.25">
      <c r="A8" s="84" t="s">
        <v>85</v>
      </c>
      <c r="B8" s="84" t="s">
        <v>86</v>
      </c>
      <c r="C8" s="84" t="s">
        <v>87</v>
      </c>
      <c r="D8" s="84" t="s">
        <v>88</v>
      </c>
      <c r="E8" s="84" t="s">
        <v>89</v>
      </c>
      <c r="F8" s="84" t="s">
        <v>90</v>
      </c>
      <c r="G8" s="84" t="s">
        <v>91</v>
      </c>
      <c r="H8" s="84" t="s">
        <v>92</v>
      </c>
      <c r="I8" s="84" t="s">
        <v>93</v>
      </c>
      <c r="J8" s="71"/>
      <c r="K8" s="85"/>
      <c r="L8" s="71"/>
      <c r="M8" s="71"/>
      <c r="N8" s="71"/>
      <c r="O8" s="71"/>
      <c r="P8" s="71"/>
      <c r="Q8" s="71"/>
      <c r="R8" s="71"/>
      <c r="S8" s="71"/>
      <c r="T8" s="71"/>
      <c r="U8" s="71"/>
      <c r="V8" s="71"/>
      <c r="W8" s="71"/>
      <c r="X8" s="71"/>
      <c r="Y8" s="71"/>
      <c r="Z8" s="71"/>
    </row>
    <row r="9" spans="1:26" ht="15.75" customHeight="1" x14ac:dyDescent="0.25">
      <c r="A9" s="86" t="s">
        <v>25</v>
      </c>
      <c r="B9" s="86"/>
      <c r="C9" s="87"/>
      <c r="D9" s="87"/>
      <c r="E9" s="87"/>
      <c r="F9" s="87"/>
      <c r="G9" s="87"/>
      <c r="H9" s="87"/>
      <c r="I9" s="88"/>
      <c r="J9" s="71"/>
      <c r="K9" s="89"/>
      <c r="L9" s="71"/>
      <c r="M9" s="71"/>
      <c r="N9" s="71"/>
      <c r="O9" s="71"/>
      <c r="P9" s="71"/>
      <c r="Q9" s="71"/>
      <c r="R9" s="71"/>
      <c r="S9" s="71"/>
      <c r="T9" s="71"/>
      <c r="U9" s="71"/>
      <c r="V9" s="71"/>
      <c r="W9" s="71"/>
      <c r="X9" s="71"/>
      <c r="Y9" s="71"/>
      <c r="Z9" s="71"/>
    </row>
    <row r="10" spans="1:26" ht="61.5" customHeight="1" x14ac:dyDescent="0.2">
      <c r="A10" s="90" t="str">
        <f t="shared" ref="A10:A12" si="0">IF(OR(B10&lt;&gt;"",D10&lt;&gt;""),"["&amp;TEXT($B$2,"##")&amp;"-"&amp;TEXT(ROW()-10,"##")&amp;"]","")</f>
        <v>[Web_Admin-]</v>
      </c>
      <c r="B10" s="90" t="s">
        <v>94</v>
      </c>
      <c r="C10" s="90" t="s">
        <v>95</v>
      </c>
      <c r="D10" s="91" t="s">
        <v>96</v>
      </c>
      <c r="E10" s="91" t="s">
        <v>96</v>
      </c>
      <c r="F10" s="90" t="s">
        <v>76</v>
      </c>
      <c r="G10" s="90"/>
      <c r="H10" s="90"/>
      <c r="I10" s="90"/>
      <c r="J10" s="92"/>
      <c r="K10" s="93"/>
      <c r="L10" s="92"/>
      <c r="M10" s="92"/>
      <c r="N10" s="92"/>
      <c r="O10" s="92"/>
      <c r="P10" s="92"/>
      <c r="Q10" s="92"/>
      <c r="R10" s="92"/>
      <c r="S10" s="92"/>
      <c r="T10" s="92"/>
      <c r="U10" s="92"/>
      <c r="V10" s="92"/>
      <c r="W10" s="92"/>
      <c r="X10" s="92"/>
      <c r="Y10" s="92"/>
      <c r="Z10" s="92"/>
    </row>
    <row r="11" spans="1:26" ht="61.5" customHeight="1" x14ac:dyDescent="0.25">
      <c r="A11" s="90" t="str">
        <f t="shared" si="0"/>
        <v>[Web_Admin-1]</v>
      </c>
      <c r="B11" s="90" t="s">
        <v>97</v>
      </c>
      <c r="C11" s="90" t="s">
        <v>95</v>
      </c>
      <c r="D11" s="91" t="s">
        <v>98</v>
      </c>
      <c r="E11" s="91" t="s">
        <v>98</v>
      </c>
      <c r="F11" s="90" t="s">
        <v>76</v>
      </c>
      <c r="G11" s="90"/>
      <c r="H11" s="90"/>
      <c r="I11" s="90"/>
      <c r="J11" s="7"/>
      <c r="K11" s="93"/>
      <c r="L11" s="7"/>
      <c r="M11" s="7"/>
      <c r="N11" s="7"/>
      <c r="O11" s="7"/>
      <c r="P11" s="7"/>
      <c r="Q11" s="7"/>
      <c r="R11" s="7"/>
      <c r="S11" s="7"/>
      <c r="T11" s="7"/>
      <c r="U11" s="7"/>
      <c r="V11" s="7"/>
      <c r="W11" s="7"/>
      <c r="X11" s="7"/>
      <c r="Y11" s="7"/>
      <c r="Z11" s="7"/>
    </row>
    <row r="12" spans="1:26" ht="61.5" customHeight="1" x14ac:dyDescent="0.25">
      <c r="A12" s="90" t="str">
        <f t="shared" si="0"/>
        <v>[Web_Admin-2]</v>
      </c>
      <c r="B12" s="90" t="s">
        <v>99</v>
      </c>
      <c r="C12" s="90" t="s">
        <v>100</v>
      </c>
      <c r="D12" s="94" t="s">
        <v>101</v>
      </c>
      <c r="E12" s="94" t="s">
        <v>101</v>
      </c>
      <c r="F12" s="90" t="s">
        <v>76</v>
      </c>
      <c r="G12" s="90"/>
      <c r="H12" s="90"/>
      <c r="I12" s="90"/>
      <c r="J12" s="7"/>
      <c r="K12" s="93"/>
      <c r="L12" s="7"/>
      <c r="M12" s="7"/>
      <c r="N12" s="7"/>
      <c r="O12" s="7"/>
      <c r="P12" s="7"/>
      <c r="Q12" s="7"/>
      <c r="R12" s="7"/>
      <c r="S12" s="7"/>
      <c r="T12" s="7"/>
      <c r="U12" s="7"/>
      <c r="V12" s="7"/>
      <c r="W12" s="7"/>
      <c r="X12" s="7"/>
      <c r="Y12" s="7"/>
      <c r="Z12" s="7"/>
    </row>
    <row r="13" spans="1:26" ht="15" customHeight="1" x14ac:dyDescent="0.25">
      <c r="A13" s="86" t="s">
        <v>27</v>
      </c>
      <c r="B13" s="95"/>
      <c r="C13" s="96"/>
      <c r="D13" s="96"/>
      <c r="E13" s="96"/>
      <c r="F13" s="87"/>
      <c r="G13" s="96"/>
      <c r="H13" s="96"/>
      <c r="I13" s="97"/>
      <c r="J13" s="71"/>
      <c r="K13" s="89"/>
      <c r="L13" s="71"/>
      <c r="M13" s="71"/>
      <c r="N13" s="71"/>
      <c r="O13" s="71"/>
      <c r="P13" s="71"/>
      <c r="Q13" s="71"/>
      <c r="R13" s="71"/>
      <c r="S13" s="71"/>
      <c r="T13" s="71"/>
      <c r="U13" s="71"/>
      <c r="V13" s="71"/>
      <c r="W13" s="71"/>
      <c r="X13" s="71"/>
      <c r="Y13" s="71"/>
      <c r="Z13" s="71"/>
    </row>
    <row r="14" spans="1:26" ht="61.5" customHeight="1" x14ac:dyDescent="0.25">
      <c r="A14" s="90" t="str">
        <f>IF(OR(B14&lt;&gt;"",D14&lt;&gt;""),"["&amp;TEXT($B$2,"##")&amp;"-"&amp;TEXT(ROW()-11,"##")&amp;"]","")</f>
        <v>[Web_Admin-3]</v>
      </c>
      <c r="B14" s="90" t="s">
        <v>27</v>
      </c>
      <c r="C14" s="90" t="s">
        <v>102</v>
      </c>
      <c r="D14" s="90" t="s">
        <v>103</v>
      </c>
      <c r="E14" s="90" t="s">
        <v>104</v>
      </c>
      <c r="F14" s="90" t="s">
        <v>76</v>
      </c>
      <c r="G14" s="90"/>
      <c r="H14" s="90"/>
      <c r="I14" s="90"/>
      <c r="J14" s="7"/>
      <c r="K14" s="93"/>
      <c r="L14" s="7"/>
      <c r="M14" s="7"/>
      <c r="N14" s="7"/>
      <c r="O14" s="7"/>
      <c r="P14" s="7"/>
      <c r="Q14" s="7"/>
      <c r="R14" s="7"/>
      <c r="S14" s="7"/>
      <c r="T14" s="7"/>
      <c r="U14" s="7"/>
      <c r="V14" s="7"/>
      <c r="W14" s="7"/>
      <c r="X14" s="7"/>
      <c r="Y14" s="7"/>
      <c r="Z14" s="7"/>
    </row>
    <row r="15" spans="1:26" ht="15" customHeight="1" x14ac:dyDescent="0.25">
      <c r="A15" s="86" t="s">
        <v>28</v>
      </c>
      <c r="B15" s="95"/>
      <c r="C15" s="96"/>
      <c r="D15" s="96"/>
      <c r="E15" s="96"/>
      <c r="F15" s="87"/>
      <c r="G15" s="96"/>
      <c r="H15" s="96"/>
      <c r="I15" s="97"/>
      <c r="J15" s="7"/>
      <c r="K15" s="93"/>
      <c r="L15" s="7"/>
      <c r="M15" s="7"/>
      <c r="N15" s="7"/>
      <c r="O15" s="7"/>
      <c r="P15" s="7"/>
      <c r="Q15" s="7"/>
      <c r="R15" s="7"/>
      <c r="S15" s="7"/>
      <c r="T15" s="7"/>
      <c r="U15" s="7"/>
      <c r="V15" s="7"/>
      <c r="W15" s="7"/>
      <c r="X15" s="7"/>
      <c r="Y15" s="7"/>
      <c r="Z15" s="7"/>
    </row>
    <row r="16" spans="1:26" ht="93.75" customHeight="1" x14ac:dyDescent="0.25">
      <c r="A16" s="90" t="str">
        <f t="shared" ref="A16:A25" si="1">IF(OR(B16&lt;&gt;"",D16&lt;&gt;""),"["&amp;TEXT($B$2,"##")&amp;"-"&amp;TEXT(ROW()-12,"##")&amp;"]","")</f>
        <v>[Web_Admin-4]</v>
      </c>
      <c r="B16" s="90" t="s">
        <v>105</v>
      </c>
      <c r="C16" s="90" t="s">
        <v>106</v>
      </c>
      <c r="D16" s="90" t="s">
        <v>107</v>
      </c>
      <c r="E16" s="90" t="s">
        <v>107</v>
      </c>
      <c r="F16" s="90" t="s">
        <v>76</v>
      </c>
      <c r="G16" s="90"/>
      <c r="H16" s="90"/>
      <c r="I16" s="90"/>
      <c r="J16" s="7"/>
      <c r="K16" s="93"/>
      <c r="L16" s="7"/>
      <c r="M16" s="7"/>
      <c r="N16" s="7"/>
      <c r="O16" s="7"/>
      <c r="P16" s="7"/>
      <c r="Q16" s="7"/>
      <c r="R16" s="7"/>
      <c r="S16" s="7"/>
      <c r="T16" s="7"/>
      <c r="U16" s="7"/>
      <c r="V16" s="7"/>
      <c r="W16" s="7"/>
      <c r="X16" s="7"/>
      <c r="Y16" s="7"/>
      <c r="Z16" s="7"/>
    </row>
    <row r="17" spans="1:26" ht="93.75" customHeight="1" x14ac:dyDescent="0.25">
      <c r="A17" s="90" t="str">
        <f t="shared" si="1"/>
        <v>[Web_Admin-5]</v>
      </c>
      <c r="B17" s="90" t="s">
        <v>108</v>
      </c>
      <c r="C17" s="90" t="s">
        <v>109</v>
      </c>
      <c r="D17" s="90" t="s">
        <v>110</v>
      </c>
      <c r="E17" s="90" t="s">
        <v>110</v>
      </c>
      <c r="F17" s="90" t="s">
        <v>76</v>
      </c>
      <c r="G17" s="90"/>
      <c r="H17" s="90"/>
      <c r="I17" s="90"/>
      <c r="J17" s="7"/>
      <c r="K17" s="93"/>
      <c r="L17" s="7"/>
      <c r="M17" s="7"/>
      <c r="N17" s="7"/>
      <c r="O17" s="7"/>
      <c r="P17" s="7"/>
      <c r="Q17" s="7"/>
      <c r="R17" s="7"/>
      <c r="S17" s="7"/>
      <c r="T17" s="7"/>
      <c r="U17" s="7"/>
      <c r="V17" s="7"/>
      <c r="W17" s="7"/>
      <c r="X17" s="7"/>
      <c r="Y17" s="7"/>
      <c r="Z17" s="7"/>
    </row>
    <row r="18" spans="1:26" ht="93.75" customHeight="1" x14ac:dyDescent="0.25">
      <c r="A18" s="90" t="str">
        <f t="shared" si="1"/>
        <v>[Web_Admin-6]</v>
      </c>
      <c r="B18" s="90" t="s">
        <v>111</v>
      </c>
      <c r="C18" s="90" t="s">
        <v>112</v>
      </c>
      <c r="D18" s="90" t="s">
        <v>113</v>
      </c>
      <c r="E18" s="90" t="s">
        <v>113</v>
      </c>
      <c r="F18" s="90" t="s">
        <v>76</v>
      </c>
      <c r="G18" s="90"/>
      <c r="H18" s="90"/>
      <c r="I18" s="90"/>
      <c r="J18" s="7"/>
      <c r="K18" s="93"/>
      <c r="L18" s="7"/>
      <c r="M18" s="7"/>
      <c r="N18" s="7"/>
      <c r="O18" s="7"/>
      <c r="P18" s="7"/>
      <c r="Q18" s="7"/>
      <c r="R18" s="7"/>
      <c r="S18" s="7"/>
      <c r="T18" s="7"/>
      <c r="U18" s="7"/>
      <c r="V18" s="7"/>
      <c r="W18" s="7"/>
      <c r="X18" s="7"/>
      <c r="Y18" s="7"/>
      <c r="Z18" s="7"/>
    </row>
    <row r="19" spans="1:26" ht="93.75" customHeight="1" x14ac:dyDescent="0.25">
      <c r="A19" s="90" t="str">
        <f t="shared" si="1"/>
        <v>[Web_Admin-7]</v>
      </c>
      <c r="B19" s="90" t="s">
        <v>114</v>
      </c>
      <c r="C19" s="90" t="s">
        <v>112</v>
      </c>
      <c r="D19" s="90" t="s">
        <v>115</v>
      </c>
      <c r="E19" s="90" t="s">
        <v>116</v>
      </c>
      <c r="F19" s="90" t="s">
        <v>76</v>
      </c>
      <c r="G19" s="90"/>
      <c r="H19" s="90"/>
      <c r="I19" s="90"/>
      <c r="J19" s="7"/>
      <c r="K19" s="93"/>
      <c r="L19" s="7"/>
      <c r="M19" s="7"/>
      <c r="N19" s="7"/>
      <c r="O19" s="7"/>
      <c r="P19" s="7"/>
      <c r="Q19" s="7"/>
      <c r="R19" s="7"/>
      <c r="S19" s="7"/>
      <c r="T19" s="7"/>
      <c r="U19" s="7"/>
      <c r="V19" s="7"/>
      <c r="W19" s="7"/>
      <c r="X19" s="7"/>
      <c r="Y19" s="7"/>
      <c r="Z19" s="7"/>
    </row>
    <row r="20" spans="1:26" ht="93.75" customHeight="1" x14ac:dyDescent="0.25">
      <c r="A20" s="90" t="str">
        <f t="shared" si="1"/>
        <v>[Web_Admin-8]</v>
      </c>
      <c r="B20" s="90" t="s">
        <v>117</v>
      </c>
      <c r="C20" s="90" t="s">
        <v>118</v>
      </c>
      <c r="D20" s="90" t="s">
        <v>119</v>
      </c>
      <c r="E20" s="90" t="s">
        <v>119</v>
      </c>
      <c r="F20" s="90" t="s">
        <v>76</v>
      </c>
      <c r="G20" s="90"/>
      <c r="H20" s="90"/>
      <c r="I20" s="90"/>
      <c r="J20" s="7"/>
      <c r="K20" s="93"/>
      <c r="L20" s="7"/>
      <c r="M20" s="7"/>
      <c r="N20" s="7"/>
      <c r="O20" s="7"/>
      <c r="P20" s="7"/>
      <c r="Q20" s="7"/>
      <c r="R20" s="7"/>
      <c r="S20" s="7"/>
      <c r="T20" s="7"/>
      <c r="U20" s="7"/>
      <c r="V20" s="7"/>
      <c r="W20" s="7"/>
      <c r="X20" s="7"/>
      <c r="Y20" s="7"/>
      <c r="Z20" s="7"/>
    </row>
    <row r="21" spans="1:26" ht="93.75" customHeight="1" x14ac:dyDescent="0.25">
      <c r="A21" s="90" t="str">
        <f t="shared" si="1"/>
        <v>[Web_Admin-9]</v>
      </c>
      <c r="B21" s="90" t="s">
        <v>120</v>
      </c>
      <c r="C21" s="90" t="s">
        <v>121</v>
      </c>
      <c r="D21" s="90" t="s">
        <v>122</v>
      </c>
      <c r="E21" s="90" t="s">
        <v>122</v>
      </c>
      <c r="F21" s="90" t="s">
        <v>76</v>
      </c>
      <c r="G21" s="90"/>
      <c r="H21" s="90"/>
      <c r="I21" s="90"/>
      <c r="J21" s="7"/>
      <c r="K21" s="93"/>
      <c r="L21" s="7"/>
      <c r="M21" s="7"/>
      <c r="N21" s="7"/>
      <c r="O21" s="7"/>
      <c r="P21" s="7"/>
      <c r="Q21" s="7"/>
      <c r="R21" s="7"/>
      <c r="S21" s="7"/>
      <c r="T21" s="7"/>
      <c r="U21" s="7"/>
      <c r="V21" s="7"/>
      <c r="W21" s="7"/>
      <c r="X21" s="7"/>
      <c r="Y21" s="7"/>
      <c r="Z21" s="7"/>
    </row>
    <row r="22" spans="1:26" ht="93.75" customHeight="1" x14ac:dyDescent="0.25">
      <c r="A22" s="90" t="str">
        <f t="shared" si="1"/>
        <v>[Web_Admin-10]</v>
      </c>
      <c r="B22" s="90" t="s">
        <v>123</v>
      </c>
      <c r="C22" s="90" t="s">
        <v>124</v>
      </c>
      <c r="D22" s="90" t="s">
        <v>125</v>
      </c>
      <c r="E22" s="90" t="s">
        <v>125</v>
      </c>
      <c r="F22" s="90" t="s">
        <v>76</v>
      </c>
      <c r="G22" s="90"/>
      <c r="H22" s="90"/>
      <c r="I22" s="90"/>
      <c r="J22" s="7"/>
      <c r="K22" s="93"/>
      <c r="L22" s="7"/>
      <c r="M22" s="7"/>
      <c r="N22" s="7"/>
      <c r="O22" s="7"/>
      <c r="P22" s="7"/>
      <c r="Q22" s="7"/>
      <c r="R22" s="7"/>
      <c r="S22" s="7"/>
      <c r="T22" s="7"/>
      <c r="U22" s="7"/>
      <c r="V22" s="7"/>
      <c r="W22" s="7"/>
      <c r="X22" s="7"/>
      <c r="Y22" s="7"/>
      <c r="Z22" s="7"/>
    </row>
    <row r="23" spans="1:26" ht="93.75" customHeight="1" x14ac:dyDescent="0.25">
      <c r="A23" s="90" t="str">
        <f t="shared" si="1"/>
        <v>[Web_Admin-11]</v>
      </c>
      <c r="B23" s="90" t="s">
        <v>126</v>
      </c>
      <c r="C23" s="90" t="s">
        <v>127</v>
      </c>
      <c r="D23" s="90" t="s">
        <v>128</v>
      </c>
      <c r="E23" s="90" t="s">
        <v>128</v>
      </c>
      <c r="F23" s="90" t="s">
        <v>76</v>
      </c>
      <c r="G23" s="90"/>
      <c r="H23" s="90"/>
      <c r="I23" s="90"/>
      <c r="J23" s="7"/>
      <c r="K23" s="93"/>
      <c r="L23" s="7"/>
      <c r="M23" s="7"/>
      <c r="N23" s="7"/>
      <c r="O23" s="7"/>
      <c r="P23" s="7"/>
      <c r="Q23" s="7"/>
      <c r="R23" s="7"/>
      <c r="S23" s="7"/>
      <c r="T23" s="7"/>
      <c r="U23" s="7"/>
      <c r="V23" s="7"/>
      <c r="W23" s="7"/>
      <c r="X23" s="7"/>
      <c r="Y23" s="7"/>
      <c r="Z23" s="7"/>
    </row>
    <row r="24" spans="1:26" ht="105" customHeight="1" x14ac:dyDescent="0.25">
      <c r="A24" s="90" t="str">
        <f t="shared" si="1"/>
        <v>[Web_Admin-12]</v>
      </c>
      <c r="B24" s="90" t="s">
        <v>129</v>
      </c>
      <c r="C24" s="90" t="s">
        <v>130</v>
      </c>
      <c r="D24" s="90" t="s">
        <v>131</v>
      </c>
      <c r="E24" s="90" t="s">
        <v>131</v>
      </c>
      <c r="F24" s="90" t="s">
        <v>76</v>
      </c>
      <c r="G24" s="90"/>
      <c r="H24" s="90"/>
      <c r="I24" s="90"/>
      <c r="J24" s="7"/>
      <c r="K24" s="93"/>
      <c r="L24" s="7"/>
      <c r="M24" s="7"/>
      <c r="N24" s="7"/>
      <c r="O24" s="7"/>
      <c r="P24" s="7"/>
      <c r="Q24" s="7"/>
      <c r="R24" s="7"/>
      <c r="S24" s="7"/>
      <c r="T24" s="7"/>
      <c r="U24" s="7"/>
      <c r="V24" s="7"/>
      <c r="W24" s="7"/>
      <c r="X24" s="7"/>
      <c r="Y24" s="7"/>
      <c r="Z24" s="7"/>
    </row>
    <row r="25" spans="1:26" ht="93.75" customHeight="1" x14ac:dyDescent="0.25">
      <c r="A25" s="90" t="str">
        <f t="shared" si="1"/>
        <v>[Web_Admin-13]</v>
      </c>
      <c r="B25" s="90" t="s">
        <v>132</v>
      </c>
      <c r="C25" s="90" t="s">
        <v>133</v>
      </c>
      <c r="D25" s="90" t="s">
        <v>134</v>
      </c>
      <c r="E25" s="90" t="s">
        <v>134</v>
      </c>
      <c r="F25" s="90" t="s">
        <v>76</v>
      </c>
      <c r="G25" s="90"/>
      <c r="H25" s="90"/>
      <c r="I25" s="90"/>
      <c r="J25" s="7"/>
      <c r="K25" s="93"/>
      <c r="L25" s="7"/>
      <c r="M25" s="7"/>
      <c r="N25" s="7"/>
      <c r="O25" s="7"/>
      <c r="P25" s="7"/>
      <c r="Q25" s="7"/>
      <c r="R25" s="7"/>
      <c r="S25" s="7"/>
      <c r="T25" s="7"/>
      <c r="U25" s="7"/>
      <c r="V25" s="7"/>
      <c r="W25" s="7"/>
      <c r="X25" s="7"/>
      <c r="Y25" s="7"/>
      <c r="Z25" s="7"/>
    </row>
    <row r="26" spans="1:26" ht="12.75" customHeight="1" x14ac:dyDescent="0.25">
      <c r="A26" s="86" t="s">
        <v>29</v>
      </c>
      <c r="B26" s="95"/>
      <c r="C26" s="96"/>
      <c r="D26" s="96"/>
      <c r="E26" s="96"/>
      <c r="F26" s="96"/>
      <c r="G26" s="96"/>
      <c r="H26" s="96"/>
      <c r="I26" s="97"/>
      <c r="J26" s="7"/>
      <c r="K26" s="66"/>
      <c r="L26" s="7"/>
      <c r="M26" s="7"/>
      <c r="N26" s="7"/>
      <c r="O26" s="7"/>
      <c r="P26" s="7"/>
      <c r="Q26" s="7"/>
      <c r="R26" s="7"/>
      <c r="S26" s="7"/>
      <c r="T26" s="7"/>
      <c r="U26" s="7"/>
      <c r="V26" s="7"/>
      <c r="W26" s="7"/>
      <c r="X26" s="7"/>
      <c r="Y26" s="7"/>
      <c r="Z26" s="7"/>
    </row>
    <row r="27" spans="1:26" ht="12.75" customHeight="1" x14ac:dyDescent="0.25">
      <c r="A27" s="90" t="str">
        <f>IF(OR(B27&lt;&gt;"",D27&lt;&gt;""),"["&amp;TEXT($B$2,"##")&amp;"-"&amp;TEXT(ROW()-13,"##")&amp;"]","")</f>
        <v>[Web_Admin-14]</v>
      </c>
      <c r="B27" s="90" t="s">
        <v>135</v>
      </c>
      <c r="C27" s="90" t="s">
        <v>136</v>
      </c>
      <c r="D27" s="90" t="s">
        <v>137</v>
      </c>
      <c r="E27" s="90" t="s">
        <v>137</v>
      </c>
      <c r="F27" s="90" t="s">
        <v>76</v>
      </c>
      <c r="G27" s="90"/>
      <c r="H27" s="90"/>
      <c r="I27" s="90"/>
      <c r="J27" s="7"/>
      <c r="K27" s="66"/>
      <c r="L27" s="7"/>
      <c r="M27" s="7"/>
      <c r="N27" s="7"/>
      <c r="O27" s="7"/>
      <c r="P27" s="7"/>
      <c r="Q27" s="7"/>
      <c r="R27" s="7"/>
      <c r="S27" s="7"/>
      <c r="T27" s="7"/>
      <c r="U27" s="7"/>
      <c r="V27" s="7"/>
      <c r="W27" s="7"/>
      <c r="X27" s="7"/>
      <c r="Y27" s="7"/>
      <c r="Z27" s="7"/>
    </row>
    <row r="28" spans="1:26" ht="12.75" customHeight="1" x14ac:dyDescent="0.25">
      <c r="A28" s="86" t="s">
        <v>138</v>
      </c>
      <c r="B28" s="95"/>
      <c r="C28" s="96"/>
      <c r="D28" s="96"/>
      <c r="E28" s="96"/>
      <c r="F28" s="96"/>
      <c r="G28" s="96"/>
      <c r="H28" s="96"/>
      <c r="I28" s="97"/>
      <c r="J28" s="7"/>
      <c r="K28" s="66"/>
      <c r="L28" s="7"/>
      <c r="M28" s="7"/>
      <c r="N28" s="7"/>
      <c r="O28" s="7"/>
      <c r="P28" s="7"/>
      <c r="Q28" s="7"/>
      <c r="R28" s="7"/>
      <c r="S28" s="7"/>
      <c r="T28" s="7"/>
      <c r="U28" s="7"/>
      <c r="V28" s="7"/>
      <c r="W28" s="7"/>
      <c r="X28" s="7"/>
      <c r="Y28" s="7"/>
      <c r="Z28" s="7"/>
    </row>
    <row r="29" spans="1:26" ht="12.75" customHeight="1" x14ac:dyDescent="0.25">
      <c r="A29" s="90" t="str">
        <f>IF(OR(B29&lt;&gt;"",D29&lt;&gt;""),"["&amp;TEXT($B$2,"##")&amp;"-"&amp;TEXT(ROW()-14,"##")&amp;"]","")</f>
        <v>[Web_Admin-15]</v>
      </c>
      <c r="B29" s="90" t="s">
        <v>139</v>
      </c>
      <c r="C29" s="90" t="s">
        <v>140</v>
      </c>
      <c r="D29" s="90" t="s">
        <v>141</v>
      </c>
      <c r="E29" s="90" t="s">
        <v>142</v>
      </c>
      <c r="F29" s="90" t="s">
        <v>76</v>
      </c>
      <c r="G29" s="90"/>
      <c r="H29" s="90"/>
      <c r="I29" s="90"/>
      <c r="J29" s="7"/>
      <c r="K29" s="66"/>
      <c r="L29" s="7"/>
      <c r="M29" s="7"/>
      <c r="N29" s="7"/>
      <c r="O29" s="7"/>
      <c r="P29" s="7"/>
      <c r="Q29" s="7"/>
      <c r="R29" s="7"/>
      <c r="S29" s="7"/>
      <c r="T29" s="7"/>
      <c r="U29" s="7"/>
      <c r="V29" s="7"/>
      <c r="W29" s="7"/>
      <c r="X29" s="7"/>
      <c r="Y29" s="7"/>
      <c r="Z29" s="7"/>
    </row>
    <row r="30" spans="1:26" ht="12.75" customHeight="1" x14ac:dyDescent="0.25">
      <c r="A30" s="86" t="s">
        <v>31</v>
      </c>
      <c r="B30" s="95"/>
      <c r="C30" s="96"/>
      <c r="D30" s="96"/>
      <c r="E30" s="96"/>
      <c r="F30" s="98"/>
      <c r="G30" s="96"/>
      <c r="H30" s="96"/>
      <c r="I30" s="97"/>
      <c r="J30" s="7"/>
      <c r="K30" s="66"/>
      <c r="L30" s="7"/>
      <c r="M30" s="7"/>
      <c r="N30" s="7"/>
      <c r="O30" s="7"/>
      <c r="P30" s="7"/>
      <c r="Q30" s="7"/>
      <c r="R30" s="7"/>
      <c r="S30" s="7"/>
      <c r="T30" s="7"/>
      <c r="U30" s="7"/>
      <c r="V30" s="7"/>
      <c r="W30" s="7"/>
      <c r="X30" s="7"/>
      <c r="Y30" s="7"/>
      <c r="Z30" s="7"/>
    </row>
    <row r="31" spans="1:26" ht="12.75" customHeight="1" x14ac:dyDescent="0.25">
      <c r="A31" s="90" t="str">
        <f>IF(OR(B31&lt;&gt;"",D31&lt;&gt;""),"["&amp;TEXT($B$2,"##")&amp;"-"&amp;TEXT(ROW()-15,"##")&amp;"]","")</f>
        <v>[Web_Admin-16]</v>
      </c>
      <c r="B31" s="90" t="s">
        <v>143</v>
      </c>
      <c r="C31" s="90" t="s">
        <v>144</v>
      </c>
      <c r="D31" s="90" t="s">
        <v>145</v>
      </c>
      <c r="E31" s="90" t="s">
        <v>145</v>
      </c>
      <c r="F31" s="90" t="s">
        <v>76</v>
      </c>
      <c r="G31" s="90"/>
      <c r="H31" s="90"/>
      <c r="I31" s="90"/>
      <c r="J31" s="7"/>
      <c r="K31" s="66"/>
      <c r="L31" s="7"/>
      <c r="M31" s="7"/>
      <c r="N31" s="7"/>
      <c r="O31" s="7"/>
      <c r="P31" s="7"/>
      <c r="Q31" s="7"/>
      <c r="R31" s="7"/>
      <c r="S31" s="7"/>
      <c r="T31" s="7"/>
      <c r="U31" s="7"/>
      <c r="V31" s="7"/>
      <c r="W31" s="7"/>
      <c r="X31" s="7"/>
      <c r="Y31" s="7"/>
      <c r="Z31" s="7"/>
    </row>
    <row r="32" spans="1:26" ht="12.75" customHeight="1" x14ac:dyDescent="0.25">
      <c r="A32" s="86" t="s">
        <v>32</v>
      </c>
      <c r="B32" s="95"/>
      <c r="C32" s="96"/>
      <c r="D32" s="96"/>
      <c r="E32" s="96"/>
      <c r="F32" s="98"/>
      <c r="G32" s="96"/>
      <c r="H32" s="96"/>
      <c r="I32" s="97"/>
      <c r="J32" s="7"/>
      <c r="K32" s="66"/>
      <c r="L32" s="7"/>
      <c r="M32" s="7"/>
      <c r="N32" s="7"/>
      <c r="O32" s="7"/>
      <c r="P32" s="7"/>
      <c r="Q32" s="7"/>
      <c r="R32" s="7"/>
      <c r="S32" s="7"/>
      <c r="T32" s="7"/>
      <c r="U32" s="7"/>
      <c r="V32" s="7"/>
      <c r="W32" s="7"/>
      <c r="X32" s="7"/>
      <c r="Y32" s="7"/>
      <c r="Z32" s="7"/>
    </row>
    <row r="33" spans="1:26" ht="12.75" customHeight="1" x14ac:dyDescent="0.25">
      <c r="A33" s="90" t="str">
        <f t="shared" ref="A33:A34" si="2">IF(OR(B33&lt;&gt;"",D33&lt;&gt;""),"["&amp;TEXT($B$2,"##")&amp;"-"&amp;TEXT(ROW()-16,"##")&amp;"]","")</f>
        <v>[Web_Admin-17]</v>
      </c>
      <c r="B33" s="90" t="s">
        <v>146</v>
      </c>
      <c r="C33" s="90" t="s">
        <v>147</v>
      </c>
      <c r="D33" s="90" t="s">
        <v>148</v>
      </c>
      <c r="E33" s="90" t="s">
        <v>149</v>
      </c>
      <c r="F33" s="90" t="s">
        <v>76</v>
      </c>
      <c r="G33" s="90"/>
      <c r="H33" s="90"/>
      <c r="I33" s="90"/>
      <c r="J33" s="7"/>
      <c r="K33" s="66"/>
      <c r="L33" s="7"/>
      <c r="M33" s="7"/>
      <c r="N33" s="7"/>
      <c r="O33" s="7"/>
      <c r="P33" s="7"/>
      <c r="Q33" s="7"/>
      <c r="R33" s="7"/>
      <c r="S33" s="7"/>
      <c r="T33" s="7"/>
      <c r="U33" s="7"/>
      <c r="V33" s="7"/>
      <c r="W33" s="7"/>
      <c r="X33" s="7"/>
      <c r="Y33" s="7"/>
      <c r="Z33" s="7"/>
    </row>
    <row r="34" spans="1:26" ht="12.75" customHeight="1" x14ac:dyDescent="0.25">
      <c r="A34" s="90" t="str">
        <f t="shared" si="2"/>
        <v>[Web_Admin-18]</v>
      </c>
      <c r="B34" s="90" t="s">
        <v>150</v>
      </c>
      <c r="C34" s="90" t="s">
        <v>151</v>
      </c>
      <c r="D34" s="90" t="s">
        <v>152</v>
      </c>
      <c r="E34" s="90" t="s">
        <v>153</v>
      </c>
      <c r="F34" s="90" t="s">
        <v>76</v>
      </c>
      <c r="G34" s="90"/>
      <c r="H34" s="90"/>
      <c r="I34" s="90"/>
      <c r="J34" s="7"/>
      <c r="K34" s="66"/>
      <c r="L34" s="7"/>
      <c r="M34" s="7"/>
      <c r="N34" s="7"/>
      <c r="O34" s="7"/>
      <c r="P34" s="7"/>
      <c r="Q34" s="7"/>
      <c r="R34" s="7"/>
      <c r="S34" s="7"/>
      <c r="T34" s="7"/>
      <c r="U34" s="7"/>
      <c r="V34" s="7"/>
      <c r="W34" s="7"/>
      <c r="X34" s="7"/>
      <c r="Y34" s="7"/>
      <c r="Z34" s="7"/>
    </row>
    <row r="35" spans="1:26" ht="12.75" customHeight="1" x14ac:dyDescent="0.25">
      <c r="A35" s="86" t="s">
        <v>33</v>
      </c>
      <c r="B35" s="95"/>
      <c r="C35" s="96"/>
      <c r="D35" s="96"/>
      <c r="E35" s="96"/>
      <c r="F35" s="98"/>
      <c r="G35" s="96"/>
      <c r="H35" s="96"/>
      <c r="I35" s="97"/>
      <c r="J35" s="7"/>
      <c r="K35" s="66"/>
      <c r="L35" s="7"/>
      <c r="M35" s="7"/>
      <c r="N35" s="7"/>
      <c r="O35" s="7"/>
      <c r="P35" s="7"/>
      <c r="Q35" s="7"/>
      <c r="R35" s="7"/>
      <c r="S35" s="7"/>
      <c r="T35" s="7"/>
      <c r="U35" s="7"/>
      <c r="V35" s="7"/>
      <c r="W35" s="7"/>
      <c r="X35" s="7"/>
      <c r="Y35" s="7"/>
      <c r="Z35" s="7"/>
    </row>
    <row r="36" spans="1:26" ht="12.75" customHeight="1" x14ac:dyDescent="0.25">
      <c r="A36" s="90" t="str">
        <f t="shared" ref="A36:A43" si="3">IF(OR(B36&lt;&gt;"",D36&lt;&gt;""),"["&amp;TEXT($B$2,"##")&amp;"-"&amp;TEXT(ROW()-17,"##")&amp;"]","")</f>
        <v>[Web_Admin-19]</v>
      </c>
      <c r="B36" s="90" t="s">
        <v>154</v>
      </c>
      <c r="C36" s="90" t="s">
        <v>155</v>
      </c>
      <c r="D36" s="90" t="s">
        <v>156</v>
      </c>
      <c r="E36" s="90" t="s">
        <v>156</v>
      </c>
      <c r="F36" s="90" t="s">
        <v>76</v>
      </c>
      <c r="G36" s="90"/>
      <c r="H36" s="90"/>
      <c r="I36" s="90"/>
      <c r="J36" s="7"/>
      <c r="K36" s="66"/>
      <c r="L36" s="7"/>
      <c r="M36" s="7"/>
      <c r="N36" s="7"/>
      <c r="O36" s="7"/>
      <c r="P36" s="7"/>
      <c r="Q36" s="7"/>
      <c r="R36" s="7"/>
      <c r="S36" s="7"/>
      <c r="T36" s="7"/>
      <c r="U36" s="7"/>
      <c r="V36" s="7"/>
      <c r="W36" s="7"/>
      <c r="X36" s="7"/>
      <c r="Y36" s="7"/>
      <c r="Z36" s="7"/>
    </row>
    <row r="37" spans="1:26" ht="12.75" customHeight="1" x14ac:dyDescent="0.25">
      <c r="A37" s="90" t="str">
        <f t="shared" si="3"/>
        <v>[Web_Admin-20]</v>
      </c>
      <c r="B37" s="90" t="s">
        <v>157</v>
      </c>
      <c r="C37" s="90" t="s">
        <v>158</v>
      </c>
      <c r="D37" s="90" t="s">
        <v>159</v>
      </c>
      <c r="E37" s="90" t="s">
        <v>159</v>
      </c>
      <c r="F37" s="90" t="s">
        <v>76</v>
      </c>
      <c r="G37" s="90"/>
      <c r="H37" s="90"/>
      <c r="I37" s="90"/>
      <c r="J37" s="7"/>
      <c r="K37" s="66"/>
      <c r="L37" s="7"/>
      <c r="M37" s="7"/>
      <c r="N37" s="7"/>
      <c r="O37" s="7"/>
      <c r="P37" s="7"/>
      <c r="Q37" s="7"/>
      <c r="R37" s="7"/>
      <c r="S37" s="7"/>
      <c r="T37" s="7"/>
      <c r="U37" s="7"/>
      <c r="V37" s="7"/>
      <c r="W37" s="7"/>
      <c r="X37" s="7"/>
      <c r="Y37" s="7"/>
      <c r="Z37" s="7"/>
    </row>
    <row r="38" spans="1:26" ht="12.75" customHeight="1" x14ac:dyDescent="0.25">
      <c r="A38" s="90" t="str">
        <f t="shared" si="3"/>
        <v>[Web_Admin-21]</v>
      </c>
      <c r="B38" s="90" t="s">
        <v>160</v>
      </c>
      <c r="C38" s="90" t="s">
        <v>161</v>
      </c>
      <c r="D38" s="90" t="s">
        <v>162</v>
      </c>
      <c r="E38" s="90" t="s">
        <v>162</v>
      </c>
      <c r="F38" s="90" t="s">
        <v>76</v>
      </c>
      <c r="G38" s="90"/>
      <c r="H38" s="90"/>
      <c r="I38" s="90"/>
      <c r="J38" s="7"/>
      <c r="K38" s="66"/>
      <c r="L38" s="7"/>
      <c r="M38" s="7"/>
      <c r="N38" s="7"/>
      <c r="O38" s="7"/>
      <c r="P38" s="7"/>
      <c r="Q38" s="7"/>
      <c r="R38" s="7"/>
      <c r="S38" s="7"/>
      <c r="T38" s="7"/>
      <c r="U38" s="7"/>
      <c r="V38" s="7"/>
      <c r="W38" s="7"/>
      <c r="X38" s="7"/>
      <c r="Y38" s="7"/>
      <c r="Z38" s="7"/>
    </row>
    <row r="39" spans="1:26" ht="12.75" customHeight="1" x14ac:dyDescent="0.25">
      <c r="A39" s="90" t="str">
        <f t="shared" si="3"/>
        <v>[Web_Admin-22]</v>
      </c>
      <c r="B39" s="90" t="s">
        <v>163</v>
      </c>
      <c r="C39" s="90" t="s">
        <v>164</v>
      </c>
      <c r="D39" s="90" t="s">
        <v>165</v>
      </c>
      <c r="E39" s="90" t="s">
        <v>165</v>
      </c>
      <c r="F39" s="90" t="s">
        <v>76</v>
      </c>
      <c r="G39" s="90"/>
      <c r="H39" s="90"/>
      <c r="I39" s="90"/>
      <c r="J39" s="7"/>
      <c r="K39" s="66"/>
      <c r="L39" s="7"/>
      <c r="M39" s="7"/>
      <c r="N39" s="7"/>
      <c r="O39" s="7"/>
      <c r="P39" s="7"/>
      <c r="Q39" s="7"/>
      <c r="R39" s="7"/>
      <c r="S39" s="7"/>
      <c r="T39" s="7"/>
      <c r="U39" s="7"/>
      <c r="V39" s="7"/>
      <c r="W39" s="7"/>
      <c r="X39" s="7"/>
      <c r="Y39" s="7"/>
      <c r="Z39" s="7"/>
    </row>
    <row r="40" spans="1:26" ht="12.75" customHeight="1" x14ac:dyDescent="0.25">
      <c r="A40" s="90" t="str">
        <f t="shared" si="3"/>
        <v>[Web_Admin-23]</v>
      </c>
      <c r="B40" s="90" t="s">
        <v>166</v>
      </c>
      <c r="C40" s="90" t="s">
        <v>167</v>
      </c>
      <c r="D40" s="90" t="s">
        <v>162</v>
      </c>
      <c r="E40" s="90" t="s">
        <v>162</v>
      </c>
      <c r="F40" s="90" t="s">
        <v>76</v>
      </c>
      <c r="G40" s="90"/>
      <c r="H40" s="90"/>
      <c r="I40" s="90"/>
      <c r="J40" s="7"/>
      <c r="K40" s="66"/>
      <c r="L40" s="7"/>
      <c r="M40" s="7"/>
      <c r="N40" s="7"/>
      <c r="O40" s="7"/>
      <c r="P40" s="7"/>
      <c r="Q40" s="7"/>
      <c r="R40" s="7"/>
      <c r="S40" s="7"/>
      <c r="T40" s="7"/>
      <c r="U40" s="7"/>
      <c r="V40" s="7"/>
      <c r="W40" s="7"/>
      <c r="X40" s="7"/>
      <c r="Y40" s="7"/>
      <c r="Z40" s="7"/>
    </row>
    <row r="41" spans="1:26" ht="12.75" customHeight="1" x14ac:dyDescent="0.25">
      <c r="A41" s="90" t="str">
        <f t="shared" si="3"/>
        <v>[Web_Admin-24]</v>
      </c>
      <c r="B41" s="90" t="s">
        <v>168</v>
      </c>
      <c r="C41" s="90" t="s">
        <v>169</v>
      </c>
      <c r="D41" s="90" t="s">
        <v>170</v>
      </c>
      <c r="E41" s="90" t="s">
        <v>170</v>
      </c>
      <c r="F41" s="90" t="s">
        <v>76</v>
      </c>
      <c r="G41" s="90"/>
      <c r="H41" s="90"/>
      <c r="I41" s="90"/>
      <c r="J41" s="7"/>
      <c r="K41" s="66"/>
      <c r="L41" s="7"/>
      <c r="M41" s="7"/>
      <c r="N41" s="7"/>
      <c r="O41" s="7"/>
      <c r="P41" s="7"/>
      <c r="Q41" s="7"/>
      <c r="R41" s="7"/>
      <c r="S41" s="7"/>
      <c r="T41" s="7"/>
      <c r="U41" s="7"/>
      <c r="V41" s="7"/>
      <c r="W41" s="7"/>
      <c r="X41" s="7"/>
      <c r="Y41" s="7"/>
      <c r="Z41" s="7"/>
    </row>
    <row r="42" spans="1:26" ht="12.75" customHeight="1" x14ac:dyDescent="0.25">
      <c r="A42" s="90" t="str">
        <f t="shared" si="3"/>
        <v>[Web_Admin-25]</v>
      </c>
      <c r="B42" s="90" t="s">
        <v>171</v>
      </c>
      <c r="C42" s="90" t="s">
        <v>172</v>
      </c>
      <c r="D42" s="90" t="s">
        <v>173</v>
      </c>
      <c r="E42" s="90" t="s">
        <v>173</v>
      </c>
      <c r="F42" s="90" t="s">
        <v>76</v>
      </c>
      <c r="G42" s="90"/>
      <c r="H42" s="90"/>
      <c r="I42" s="90"/>
      <c r="J42" s="7"/>
      <c r="K42" s="66"/>
      <c r="L42" s="7"/>
      <c r="M42" s="7"/>
      <c r="N42" s="7"/>
      <c r="O42" s="7"/>
      <c r="P42" s="7"/>
      <c r="Q42" s="7"/>
      <c r="R42" s="7"/>
      <c r="S42" s="7"/>
      <c r="T42" s="7"/>
      <c r="U42" s="7"/>
      <c r="V42" s="7"/>
      <c r="W42" s="7"/>
      <c r="X42" s="7"/>
      <c r="Y42" s="7"/>
      <c r="Z42" s="7"/>
    </row>
    <row r="43" spans="1:26" ht="12.75" customHeight="1" x14ac:dyDescent="0.25">
      <c r="A43" s="90" t="str">
        <f t="shared" si="3"/>
        <v>[Web_Admin-26]</v>
      </c>
      <c r="B43" s="90" t="s">
        <v>174</v>
      </c>
      <c r="C43" s="90" t="s">
        <v>175</v>
      </c>
      <c r="D43" s="90" t="s">
        <v>176</v>
      </c>
      <c r="E43" s="90" t="s">
        <v>176</v>
      </c>
      <c r="F43" s="90" t="s">
        <v>76</v>
      </c>
      <c r="G43" s="90"/>
      <c r="H43" s="90"/>
      <c r="I43" s="90"/>
      <c r="J43" s="7"/>
      <c r="K43" s="66"/>
      <c r="L43" s="7"/>
      <c r="M43" s="7"/>
      <c r="N43" s="7"/>
      <c r="O43" s="7"/>
      <c r="P43" s="7"/>
      <c r="Q43" s="7"/>
      <c r="R43" s="7"/>
      <c r="S43" s="7"/>
      <c r="T43" s="7"/>
      <c r="U43" s="7"/>
      <c r="V43" s="7"/>
      <c r="W43" s="7"/>
      <c r="X43" s="7"/>
      <c r="Y43" s="7"/>
      <c r="Z43" s="7"/>
    </row>
    <row r="44" spans="1:26" ht="12.75" customHeight="1" x14ac:dyDescent="0.25">
      <c r="A44" s="86" t="s">
        <v>34</v>
      </c>
      <c r="B44" s="95"/>
      <c r="C44" s="96"/>
      <c r="D44" s="96"/>
      <c r="E44" s="96"/>
      <c r="F44" s="98"/>
      <c r="G44" s="96"/>
      <c r="H44" s="96"/>
      <c r="I44" s="97"/>
      <c r="J44" s="7"/>
      <c r="K44" s="66"/>
      <c r="L44" s="7"/>
      <c r="M44" s="7"/>
      <c r="N44" s="7"/>
      <c r="O44" s="7"/>
      <c r="P44" s="7"/>
      <c r="Q44" s="7"/>
      <c r="R44" s="7"/>
      <c r="S44" s="7"/>
      <c r="T44" s="7"/>
      <c r="U44" s="7"/>
      <c r="V44" s="7"/>
      <c r="W44" s="7"/>
      <c r="X44" s="7"/>
      <c r="Y44" s="7"/>
      <c r="Z44" s="7"/>
    </row>
    <row r="45" spans="1:26" ht="12.75" customHeight="1" x14ac:dyDescent="0.25">
      <c r="A45" s="90" t="str">
        <f>IF(OR(B45&lt;&gt;"",D45&lt;&gt;""),"["&amp;TEXT($B$2,"##")&amp;"-"&amp;TEXT(ROW()-18,"##")&amp;"]","")</f>
        <v>[Web_Admin-27]</v>
      </c>
      <c r="B45" s="90" t="s">
        <v>177</v>
      </c>
      <c r="C45" s="90" t="s">
        <v>178</v>
      </c>
      <c r="D45" s="90" t="s">
        <v>179</v>
      </c>
      <c r="E45" s="90" t="s">
        <v>179</v>
      </c>
      <c r="F45" s="90"/>
      <c r="G45" s="90"/>
      <c r="H45" s="90"/>
      <c r="I45" s="90"/>
      <c r="J45" s="7"/>
      <c r="K45" s="66"/>
      <c r="L45" s="7"/>
      <c r="M45" s="7"/>
      <c r="N45" s="7"/>
      <c r="O45" s="7"/>
      <c r="P45" s="7"/>
      <c r="Q45" s="7"/>
      <c r="R45" s="7"/>
      <c r="S45" s="7"/>
      <c r="T45" s="7"/>
      <c r="U45" s="7"/>
      <c r="V45" s="7"/>
      <c r="W45" s="7"/>
      <c r="X45" s="7"/>
      <c r="Y45" s="7"/>
      <c r="Z45" s="7"/>
    </row>
    <row r="46" spans="1:26" ht="12.75" customHeight="1" x14ac:dyDescent="0.25">
      <c r="A46" s="86" t="s">
        <v>35</v>
      </c>
      <c r="B46" s="95"/>
      <c r="C46" s="96"/>
      <c r="D46" s="96"/>
      <c r="E46" s="96"/>
      <c r="F46" s="98"/>
      <c r="G46" s="96"/>
      <c r="H46" s="96"/>
      <c r="I46" s="97"/>
      <c r="J46" s="7"/>
      <c r="K46" s="66"/>
      <c r="L46" s="7"/>
      <c r="M46" s="7"/>
      <c r="N46" s="7"/>
      <c r="O46" s="7"/>
      <c r="P46" s="7"/>
      <c r="Q46" s="7"/>
      <c r="R46" s="7"/>
      <c r="S46" s="7"/>
      <c r="T46" s="7"/>
      <c r="U46" s="7"/>
      <c r="V46" s="7"/>
      <c r="W46" s="7"/>
      <c r="X46" s="7"/>
      <c r="Y46" s="7"/>
      <c r="Z46" s="7"/>
    </row>
    <row r="47" spans="1:26" ht="93" customHeight="1" x14ac:dyDescent="0.25">
      <c r="A47" s="90" t="str">
        <f t="shared" ref="A47:A56" si="4">IF(OR(B47&lt;&gt;"",D47&lt;&gt;""),"["&amp;TEXT($B$2,"##")&amp;"-"&amp;TEXT(ROW()-19,"##")&amp;"]","")</f>
        <v>[Web_Admin-28]</v>
      </c>
      <c r="B47" s="90" t="s">
        <v>180</v>
      </c>
      <c r="C47" s="90" t="s">
        <v>181</v>
      </c>
      <c r="D47" s="90" t="s">
        <v>107</v>
      </c>
      <c r="E47" s="90" t="s">
        <v>107</v>
      </c>
      <c r="F47" s="90" t="s">
        <v>76</v>
      </c>
      <c r="G47" s="90"/>
      <c r="H47" s="90"/>
      <c r="I47" s="90"/>
      <c r="J47" s="7"/>
      <c r="K47" s="66"/>
      <c r="L47" s="7"/>
      <c r="M47" s="7"/>
      <c r="N47" s="7"/>
      <c r="O47" s="7"/>
      <c r="P47" s="7"/>
      <c r="Q47" s="7"/>
      <c r="R47" s="7"/>
      <c r="S47" s="7"/>
      <c r="T47" s="7"/>
      <c r="U47" s="7"/>
      <c r="V47" s="7"/>
      <c r="W47" s="7"/>
      <c r="X47" s="7"/>
      <c r="Y47" s="7"/>
      <c r="Z47" s="7"/>
    </row>
    <row r="48" spans="1:26" ht="93" customHeight="1" x14ac:dyDescent="0.25">
      <c r="A48" s="90" t="str">
        <f t="shared" si="4"/>
        <v>[Web_Admin-29]</v>
      </c>
      <c r="B48" s="90" t="s">
        <v>182</v>
      </c>
      <c r="C48" s="90" t="s">
        <v>183</v>
      </c>
      <c r="D48" s="90" t="s">
        <v>110</v>
      </c>
      <c r="E48" s="90" t="s">
        <v>110</v>
      </c>
      <c r="F48" s="90" t="s">
        <v>76</v>
      </c>
      <c r="G48" s="90"/>
      <c r="H48" s="90"/>
      <c r="I48" s="90"/>
      <c r="J48" s="7"/>
      <c r="K48" s="66"/>
      <c r="L48" s="7"/>
      <c r="M48" s="7"/>
      <c r="N48" s="7"/>
      <c r="O48" s="7"/>
      <c r="P48" s="7"/>
      <c r="Q48" s="7"/>
      <c r="R48" s="7"/>
      <c r="S48" s="7"/>
      <c r="T48" s="7"/>
      <c r="U48" s="7"/>
      <c r="V48" s="7"/>
      <c r="W48" s="7"/>
      <c r="X48" s="7"/>
      <c r="Y48" s="7"/>
      <c r="Z48" s="7"/>
    </row>
    <row r="49" spans="1:26" ht="93" customHeight="1" x14ac:dyDescent="0.25">
      <c r="A49" s="90" t="str">
        <f t="shared" si="4"/>
        <v>[Web_Admin-30]</v>
      </c>
      <c r="B49" s="90" t="s">
        <v>184</v>
      </c>
      <c r="C49" s="90" t="s">
        <v>185</v>
      </c>
      <c r="D49" s="90" t="s">
        <v>125</v>
      </c>
      <c r="E49" s="90" t="s">
        <v>125</v>
      </c>
      <c r="F49" s="90" t="s">
        <v>76</v>
      </c>
      <c r="G49" s="90"/>
      <c r="H49" s="90"/>
      <c r="I49" s="90"/>
      <c r="J49" s="7"/>
      <c r="K49" s="66"/>
      <c r="L49" s="7"/>
      <c r="M49" s="7"/>
      <c r="N49" s="7"/>
      <c r="O49" s="7"/>
      <c r="P49" s="7"/>
      <c r="Q49" s="7"/>
      <c r="R49" s="7"/>
      <c r="S49" s="7"/>
      <c r="T49" s="7"/>
      <c r="U49" s="7"/>
      <c r="V49" s="7"/>
      <c r="W49" s="7"/>
      <c r="X49" s="7"/>
      <c r="Y49" s="7"/>
      <c r="Z49" s="7"/>
    </row>
    <row r="50" spans="1:26" ht="93" customHeight="1" x14ac:dyDescent="0.25">
      <c r="A50" s="90" t="str">
        <f t="shared" si="4"/>
        <v>[Web_Admin-31]</v>
      </c>
      <c r="B50" s="90" t="s">
        <v>186</v>
      </c>
      <c r="C50" s="90" t="s">
        <v>187</v>
      </c>
      <c r="D50" s="90" t="s">
        <v>113</v>
      </c>
      <c r="E50" s="90" t="s">
        <v>113</v>
      </c>
      <c r="F50" s="90" t="s">
        <v>76</v>
      </c>
      <c r="G50" s="90"/>
      <c r="H50" s="90"/>
      <c r="I50" s="90"/>
      <c r="J50" s="7"/>
      <c r="K50" s="66"/>
      <c r="L50" s="7"/>
      <c r="M50" s="7"/>
      <c r="N50" s="7"/>
      <c r="O50" s="7"/>
      <c r="P50" s="7"/>
      <c r="Q50" s="7"/>
      <c r="R50" s="7"/>
      <c r="S50" s="7"/>
      <c r="T50" s="7"/>
      <c r="U50" s="7"/>
      <c r="V50" s="7"/>
      <c r="W50" s="7"/>
      <c r="X50" s="7"/>
      <c r="Y50" s="7"/>
      <c r="Z50" s="7"/>
    </row>
    <row r="51" spans="1:26" ht="93" customHeight="1" x14ac:dyDescent="0.25">
      <c r="A51" s="90" t="str">
        <f t="shared" si="4"/>
        <v>[Web_Admin-32]</v>
      </c>
      <c r="B51" s="90" t="s">
        <v>188</v>
      </c>
      <c r="C51" s="90" t="s">
        <v>189</v>
      </c>
      <c r="D51" s="90" t="s">
        <v>119</v>
      </c>
      <c r="E51" s="90" t="s">
        <v>119</v>
      </c>
      <c r="F51" s="90" t="s">
        <v>76</v>
      </c>
      <c r="G51" s="90"/>
      <c r="H51" s="90"/>
      <c r="I51" s="90"/>
      <c r="J51" s="7"/>
      <c r="K51" s="66"/>
      <c r="L51" s="7"/>
      <c r="M51" s="7"/>
      <c r="N51" s="7"/>
      <c r="O51" s="7"/>
      <c r="P51" s="7"/>
      <c r="Q51" s="7"/>
      <c r="R51" s="7"/>
      <c r="S51" s="7"/>
      <c r="T51" s="7"/>
      <c r="U51" s="7"/>
      <c r="V51" s="7"/>
      <c r="W51" s="7"/>
      <c r="X51" s="7"/>
      <c r="Y51" s="7"/>
      <c r="Z51" s="7"/>
    </row>
    <row r="52" spans="1:26" ht="93" customHeight="1" x14ac:dyDescent="0.25">
      <c r="A52" s="90" t="str">
        <f t="shared" si="4"/>
        <v>[Web_Admin-33]</v>
      </c>
      <c r="B52" s="90" t="s">
        <v>190</v>
      </c>
      <c r="C52" s="90" t="s">
        <v>191</v>
      </c>
      <c r="D52" s="90" t="s">
        <v>122</v>
      </c>
      <c r="E52" s="90" t="s">
        <v>122</v>
      </c>
      <c r="F52" s="90" t="s">
        <v>76</v>
      </c>
      <c r="G52" s="90"/>
      <c r="H52" s="90"/>
      <c r="I52" s="90"/>
      <c r="J52" s="7"/>
      <c r="K52" s="66"/>
      <c r="L52" s="7"/>
      <c r="M52" s="7"/>
      <c r="N52" s="7"/>
      <c r="O52" s="7"/>
      <c r="P52" s="7"/>
      <c r="Q52" s="7"/>
      <c r="R52" s="7"/>
      <c r="S52" s="7"/>
      <c r="T52" s="7"/>
      <c r="U52" s="7"/>
      <c r="V52" s="7"/>
      <c r="W52" s="7"/>
      <c r="X52" s="7"/>
      <c r="Y52" s="7"/>
      <c r="Z52" s="7"/>
    </row>
    <row r="53" spans="1:26" ht="93" customHeight="1" x14ac:dyDescent="0.25">
      <c r="A53" s="90" t="str">
        <f t="shared" si="4"/>
        <v>[Web_Admin-34]</v>
      </c>
      <c r="B53" s="90" t="s">
        <v>192</v>
      </c>
      <c r="C53" s="90" t="s">
        <v>193</v>
      </c>
      <c r="D53" s="90" t="s">
        <v>194</v>
      </c>
      <c r="E53" s="90" t="s">
        <v>194</v>
      </c>
      <c r="F53" s="90" t="s">
        <v>76</v>
      </c>
      <c r="G53" s="90"/>
      <c r="H53" s="90"/>
      <c r="I53" s="90"/>
      <c r="J53" s="7"/>
      <c r="K53" s="66"/>
      <c r="L53" s="7"/>
      <c r="M53" s="7"/>
      <c r="N53" s="7"/>
      <c r="O53" s="7"/>
      <c r="P53" s="7"/>
      <c r="Q53" s="7"/>
      <c r="R53" s="7"/>
      <c r="S53" s="7"/>
      <c r="T53" s="7"/>
      <c r="U53" s="7"/>
      <c r="V53" s="7"/>
      <c r="W53" s="7"/>
      <c r="X53" s="7"/>
      <c r="Y53" s="7"/>
      <c r="Z53" s="7"/>
    </row>
    <row r="54" spans="1:26" ht="93" customHeight="1" x14ac:dyDescent="0.25">
      <c r="A54" s="90" t="str">
        <f t="shared" si="4"/>
        <v>[Web_Admin-35]</v>
      </c>
      <c r="B54" s="90" t="s">
        <v>195</v>
      </c>
      <c r="C54" s="90" t="s">
        <v>196</v>
      </c>
      <c r="D54" s="90" t="s">
        <v>197</v>
      </c>
      <c r="E54" s="90" t="s">
        <v>197</v>
      </c>
      <c r="F54" s="90" t="s">
        <v>76</v>
      </c>
      <c r="G54" s="90"/>
      <c r="H54" s="90"/>
      <c r="I54" s="90"/>
      <c r="J54" s="7"/>
      <c r="K54" s="66"/>
      <c r="L54" s="7"/>
      <c r="M54" s="7"/>
      <c r="N54" s="7"/>
      <c r="O54" s="7"/>
      <c r="P54" s="7"/>
      <c r="Q54" s="7"/>
      <c r="R54" s="7"/>
      <c r="S54" s="7"/>
      <c r="T54" s="7"/>
      <c r="U54" s="7"/>
      <c r="V54" s="7"/>
      <c r="W54" s="7"/>
      <c r="X54" s="7"/>
      <c r="Y54" s="7"/>
      <c r="Z54" s="7"/>
    </row>
    <row r="55" spans="1:26" ht="93" customHeight="1" x14ac:dyDescent="0.25">
      <c r="A55" s="90" t="str">
        <f t="shared" si="4"/>
        <v>[Web_Admin-36]</v>
      </c>
      <c r="B55" s="90" t="s">
        <v>198</v>
      </c>
      <c r="C55" s="90" t="s">
        <v>199</v>
      </c>
      <c r="D55" s="90" t="s">
        <v>200</v>
      </c>
      <c r="E55" s="90" t="s">
        <v>200</v>
      </c>
      <c r="F55" s="90" t="s">
        <v>76</v>
      </c>
      <c r="G55" s="90"/>
      <c r="H55" s="90"/>
      <c r="I55" s="90"/>
      <c r="J55" s="7"/>
      <c r="K55" s="66"/>
      <c r="L55" s="7"/>
      <c r="M55" s="7"/>
      <c r="N55" s="7"/>
      <c r="O55" s="7"/>
      <c r="P55" s="7"/>
      <c r="Q55" s="7"/>
      <c r="R55" s="7"/>
      <c r="S55" s="7"/>
      <c r="T55" s="7"/>
      <c r="U55" s="7"/>
      <c r="V55" s="7"/>
      <c r="W55" s="7"/>
      <c r="X55" s="7"/>
      <c r="Y55" s="7"/>
      <c r="Z55" s="7"/>
    </row>
    <row r="56" spans="1:26" ht="93" customHeight="1" x14ac:dyDescent="0.25">
      <c r="A56" s="90" t="str">
        <f t="shared" si="4"/>
        <v>[Web_Admin-37]</v>
      </c>
      <c r="B56" s="90" t="s">
        <v>201</v>
      </c>
      <c r="C56" s="90" t="s">
        <v>202</v>
      </c>
      <c r="D56" s="90" t="s">
        <v>203</v>
      </c>
      <c r="E56" s="90" t="s">
        <v>203</v>
      </c>
      <c r="F56" s="90" t="s">
        <v>76</v>
      </c>
      <c r="G56" s="90"/>
      <c r="H56" s="90"/>
      <c r="I56" s="90"/>
      <c r="J56" s="7"/>
      <c r="K56" s="66"/>
      <c r="L56" s="7"/>
      <c r="M56" s="7"/>
      <c r="N56" s="7"/>
      <c r="O56" s="7"/>
      <c r="P56" s="7"/>
      <c r="Q56" s="7"/>
      <c r="R56" s="7"/>
      <c r="S56" s="7"/>
      <c r="T56" s="7"/>
      <c r="U56" s="7"/>
      <c r="V56" s="7"/>
      <c r="W56" s="7"/>
      <c r="X56" s="7"/>
      <c r="Y56" s="7"/>
      <c r="Z56" s="7"/>
    </row>
    <row r="57" spans="1:26" ht="12.75" customHeight="1" x14ac:dyDescent="0.25">
      <c r="A57" s="86" t="s">
        <v>36</v>
      </c>
      <c r="B57" s="95"/>
      <c r="C57" s="96"/>
      <c r="D57" s="96"/>
      <c r="E57" s="96"/>
      <c r="F57" s="98"/>
      <c r="G57" s="96"/>
      <c r="H57" s="96"/>
      <c r="I57" s="97"/>
      <c r="J57" s="7"/>
      <c r="K57" s="66"/>
      <c r="L57" s="7"/>
      <c r="M57" s="7"/>
      <c r="N57" s="7"/>
      <c r="O57" s="7"/>
      <c r="P57" s="7"/>
      <c r="Q57" s="7"/>
      <c r="R57" s="7"/>
      <c r="S57" s="7"/>
      <c r="T57" s="7"/>
      <c r="U57" s="7"/>
      <c r="V57" s="7"/>
      <c r="W57" s="7"/>
      <c r="X57" s="7"/>
      <c r="Y57" s="7"/>
      <c r="Z57" s="7"/>
    </row>
    <row r="58" spans="1:26" ht="12.75" customHeight="1" x14ac:dyDescent="0.25">
      <c r="A58" s="90" t="str">
        <f>IF(OR(B58&lt;&gt;"",D58&lt;&gt;""),"["&amp;TEXT($B$2,"##")&amp;"-"&amp;TEXT(ROW()-20,"##")&amp;"]","")</f>
        <v>[Web_Admin-38]</v>
      </c>
      <c r="B58" s="90" t="s">
        <v>204</v>
      </c>
      <c r="C58" s="90" t="s">
        <v>205</v>
      </c>
      <c r="D58" s="90" t="s">
        <v>203</v>
      </c>
      <c r="E58" s="90" t="s">
        <v>203</v>
      </c>
      <c r="F58" s="90" t="s">
        <v>76</v>
      </c>
      <c r="G58" s="90"/>
      <c r="H58" s="90"/>
      <c r="I58" s="90"/>
      <c r="J58" s="7"/>
      <c r="K58" s="66"/>
      <c r="L58" s="7"/>
      <c r="M58" s="7"/>
      <c r="N58" s="7"/>
      <c r="O58" s="7"/>
      <c r="P58" s="7"/>
      <c r="Q58" s="7"/>
      <c r="R58" s="7"/>
      <c r="S58" s="7"/>
      <c r="T58" s="7"/>
      <c r="U58" s="7"/>
      <c r="V58" s="7"/>
      <c r="W58" s="7"/>
      <c r="X58" s="7"/>
      <c r="Y58" s="7"/>
      <c r="Z58" s="7"/>
    </row>
    <row r="59" spans="1:26" ht="12.75" customHeight="1" x14ac:dyDescent="0.25">
      <c r="A59" s="86" t="s">
        <v>37</v>
      </c>
      <c r="B59" s="95"/>
      <c r="C59" s="96"/>
      <c r="D59" s="96"/>
      <c r="E59" s="96"/>
      <c r="F59" s="98"/>
      <c r="G59" s="96"/>
      <c r="H59" s="96"/>
      <c r="I59" s="97"/>
      <c r="J59" s="7"/>
      <c r="K59" s="66"/>
      <c r="L59" s="7"/>
      <c r="M59" s="7"/>
      <c r="N59" s="7"/>
      <c r="O59" s="7"/>
      <c r="P59" s="7"/>
      <c r="Q59" s="7"/>
      <c r="R59" s="7"/>
      <c r="S59" s="7"/>
      <c r="T59" s="7"/>
      <c r="U59" s="7"/>
      <c r="V59" s="7"/>
      <c r="W59" s="7"/>
      <c r="X59" s="7"/>
      <c r="Y59" s="7"/>
      <c r="Z59" s="7"/>
    </row>
    <row r="60" spans="1:26" ht="12.75" customHeight="1" x14ac:dyDescent="0.25">
      <c r="A60" s="90" t="str">
        <f t="shared" ref="A60:A70" si="5">IF(OR(B60&lt;&gt;"",D60&lt;&gt;""),"["&amp;TEXT($B$2,"##")&amp;"-"&amp;TEXT(ROW()-21,"##")&amp;"]","")</f>
        <v>[Web_Admin-39]</v>
      </c>
      <c r="B60" s="90" t="s">
        <v>206</v>
      </c>
      <c r="C60" s="90" t="s">
        <v>207</v>
      </c>
      <c r="D60" s="90" t="s">
        <v>107</v>
      </c>
      <c r="E60" s="90" t="s">
        <v>107</v>
      </c>
      <c r="F60" s="90" t="s">
        <v>76</v>
      </c>
      <c r="G60" s="90"/>
      <c r="H60" s="90"/>
      <c r="I60" s="90"/>
      <c r="J60" s="7"/>
      <c r="K60" s="66"/>
      <c r="L60" s="7"/>
      <c r="M60" s="7"/>
      <c r="N60" s="7"/>
      <c r="O60" s="7"/>
      <c r="P60" s="7"/>
      <c r="Q60" s="7"/>
      <c r="R60" s="7"/>
      <c r="S60" s="7"/>
      <c r="T60" s="7"/>
      <c r="U60" s="7"/>
      <c r="V60" s="7"/>
      <c r="W60" s="7"/>
      <c r="X60" s="7"/>
      <c r="Y60" s="7"/>
      <c r="Z60" s="7"/>
    </row>
    <row r="61" spans="1:26" ht="12.75" customHeight="1" x14ac:dyDescent="0.25">
      <c r="A61" s="90" t="str">
        <f t="shared" si="5"/>
        <v>[Web_Admin-40]</v>
      </c>
      <c r="B61" s="90" t="s">
        <v>208</v>
      </c>
      <c r="C61" s="90" t="s">
        <v>209</v>
      </c>
      <c r="D61" s="90" t="s">
        <v>110</v>
      </c>
      <c r="E61" s="90" t="s">
        <v>110</v>
      </c>
      <c r="F61" s="90" t="s">
        <v>76</v>
      </c>
      <c r="G61" s="90"/>
      <c r="H61" s="90"/>
      <c r="I61" s="90"/>
      <c r="J61" s="7"/>
      <c r="K61" s="66"/>
      <c r="L61" s="7"/>
      <c r="M61" s="7"/>
      <c r="N61" s="7"/>
      <c r="O61" s="7"/>
      <c r="P61" s="7"/>
      <c r="Q61" s="7"/>
      <c r="R61" s="7"/>
      <c r="S61" s="7"/>
      <c r="T61" s="7"/>
      <c r="U61" s="7"/>
      <c r="V61" s="7"/>
      <c r="W61" s="7"/>
      <c r="X61" s="7"/>
      <c r="Y61" s="7"/>
      <c r="Z61" s="7"/>
    </row>
    <row r="62" spans="1:26" ht="12.75" customHeight="1" x14ac:dyDescent="0.25">
      <c r="A62" s="90" t="str">
        <f t="shared" si="5"/>
        <v>[Web_Admin-41]</v>
      </c>
      <c r="B62" s="90" t="s">
        <v>210</v>
      </c>
      <c r="C62" s="90" t="s">
        <v>211</v>
      </c>
      <c r="D62" s="90" t="s">
        <v>113</v>
      </c>
      <c r="E62" s="90" t="s">
        <v>113</v>
      </c>
      <c r="F62" s="90" t="s">
        <v>76</v>
      </c>
      <c r="G62" s="90"/>
      <c r="H62" s="90"/>
      <c r="I62" s="90"/>
      <c r="J62" s="7"/>
      <c r="K62" s="66"/>
      <c r="L62" s="7"/>
      <c r="M62" s="7"/>
      <c r="N62" s="7"/>
      <c r="O62" s="7"/>
      <c r="P62" s="7"/>
      <c r="Q62" s="7"/>
      <c r="R62" s="7"/>
      <c r="S62" s="7"/>
      <c r="T62" s="7"/>
      <c r="U62" s="7"/>
      <c r="V62" s="7"/>
      <c r="W62" s="7"/>
      <c r="X62" s="7"/>
      <c r="Y62" s="7"/>
      <c r="Z62" s="7"/>
    </row>
    <row r="63" spans="1:26" ht="12.75" customHeight="1" x14ac:dyDescent="0.25">
      <c r="A63" s="90" t="str">
        <f t="shared" si="5"/>
        <v>[Web_Admin-42]</v>
      </c>
      <c r="B63" s="90" t="s">
        <v>212</v>
      </c>
      <c r="C63" s="90" t="s">
        <v>213</v>
      </c>
      <c r="D63" s="90" t="s">
        <v>116</v>
      </c>
      <c r="E63" s="90" t="s">
        <v>116</v>
      </c>
      <c r="F63" s="90" t="s">
        <v>76</v>
      </c>
      <c r="G63" s="90"/>
      <c r="H63" s="90"/>
      <c r="I63" s="90"/>
      <c r="J63" s="7"/>
      <c r="K63" s="66"/>
      <c r="L63" s="7"/>
      <c r="M63" s="7"/>
      <c r="N63" s="7"/>
      <c r="O63" s="7"/>
      <c r="P63" s="7"/>
      <c r="Q63" s="7"/>
      <c r="R63" s="7"/>
      <c r="S63" s="7"/>
      <c r="T63" s="7"/>
      <c r="U63" s="7"/>
      <c r="V63" s="7"/>
      <c r="W63" s="7"/>
      <c r="X63" s="7"/>
      <c r="Y63" s="7"/>
      <c r="Z63" s="7"/>
    </row>
    <row r="64" spans="1:26" ht="12.75" customHeight="1" x14ac:dyDescent="0.25">
      <c r="A64" s="90" t="str">
        <f t="shared" si="5"/>
        <v>[Web_Admin-43]</v>
      </c>
      <c r="B64" s="90" t="s">
        <v>214</v>
      </c>
      <c r="C64" s="90" t="s">
        <v>215</v>
      </c>
      <c r="D64" s="90" t="s">
        <v>119</v>
      </c>
      <c r="E64" s="90" t="s">
        <v>119</v>
      </c>
      <c r="F64" s="90" t="s">
        <v>76</v>
      </c>
      <c r="G64" s="90"/>
      <c r="H64" s="90"/>
      <c r="I64" s="90"/>
      <c r="J64" s="7"/>
      <c r="K64" s="66"/>
      <c r="L64" s="7"/>
      <c r="M64" s="7"/>
      <c r="N64" s="7"/>
      <c r="O64" s="7"/>
      <c r="P64" s="7"/>
      <c r="Q64" s="7"/>
      <c r="R64" s="7"/>
      <c r="S64" s="7"/>
      <c r="T64" s="7"/>
      <c r="U64" s="7"/>
      <c r="V64" s="7"/>
      <c r="W64" s="7"/>
      <c r="X64" s="7"/>
      <c r="Y64" s="7"/>
      <c r="Z64" s="7"/>
    </row>
    <row r="65" spans="1:26" ht="12.75" customHeight="1" x14ac:dyDescent="0.25">
      <c r="A65" s="90" t="str">
        <f t="shared" si="5"/>
        <v>[Web_Admin-44]</v>
      </c>
      <c r="B65" s="90" t="s">
        <v>216</v>
      </c>
      <c r="C65" s="90" t="s">
        <v>217</v>
      </c>
      <c r="D65" s="90" t="s">
        <v>122</v>
      </c>
      <c r="E65" s="90" t="s">
        <v>122</v>
      </c>
      <c r="F65" s="90" t="s">
        <v>76</v>
      </c>
      <c r="G65" s="90"/>
      <c r="H65" s="90"/>
      <c r="I65" s="90"/>
      <c r="J65" s="7"/>
      <c r="K65" s="66"/>
      <c r="L65" s="7"/>
      <c r="M65" s="7"/>
      <c r="N65" s="7"/>
      <c r="O65" s="7"/>
      <c r="P65" s="7"/>
      <c r="Q65" s="7"/>
      <c r="R65" s="7"/>
      <c r="S65" s="7"/>
      <c r="T65" s="7"/>
      <c r="U65" s="7"/>
      <c r="V65" s="7"/>
      <c r="W65" s="7"/>
      <c r="X65" s="7"/>
      <c r="Y65" s="7"/>
      <c r="Z65" s="7"/>
    </row>
    <row r="66" spans="1:26" ht="12.75" customHeight="1" x14ac:dyDescent="0.25">
      <c r="A66" s="90" t="str">
        <f t="shared" si="5"/>
        <v>[Web_Admin-45]</v>
      </c>
      <c r="B66" s="90" t="s">
        <v>218</v>
      </c>
      <c r="C66" s="90" t="s">
        <v>219</v>
      </c>
      <c r="D66" s="90" t="s">
        <v>220</v>
      </c>
      <c r="E66" s="90" t="s">
        <v>220</v>
      </c>
      <c r="F66" s="90" t="s">
        <v>76</v>
      </c>
      <c r="G66" s="90"/>
      <c r="H66" s="90"/>
      <c r="I66" s="90"/>
      <c r="J66" s="7"/>
      <c r="K66" s="66"/>
      <c r="L66" s="7"/>
      <c r="M66" s="7"/>
      <c r="N66" s="7"/>
      <c r="O66" s="7"/>
      <c r="P66" s="7"/>
      <c r="Q66" s="7"/>
      <c r="R66" s="7"/>
      <c r="S66" s="7"/>
      <c r="T66" s="7"/>
      <c r="U66" s="7"/>
      <c r="V66" s="7"/>
      <c r="W66" s="7"/>
      <c r="X66" s="7"/>
      <c r="Y66" s="7"/>
      <c r="Z66" s="7"/>
    </row>
    <row r="67" spans="1:26" ht="12.75" customHeight="1" x14ac:dyDescent="0.25">
      <c r="A67" s="90" t="str">
        <f t="shared" si="5"/>
        <v>[Web_Admin-46]</v>
      </c>
      <c r="B67" s="90" t="s">
        <v>221</v>
      </c>
      <c r="C67" s="90" t="s">
        <v>222</v>
      </c>
      <c r="D67" s="90" t="s">
        <v>223</v>
      </c>
      <c r="E67" s="90" t="s">
        <v>223</v>
      </c>
      <c r="F67" s="90" t="s">
        <v>76</v>
      </c>
      <c r="G67" s="90"/>
      <c r="H67" s="90"/>
      <c r="I67" s="90"/>
      <c r="J67" s="7"/>
      <c r="K67" s="66"/>
      <c r="L67" s="7"/>
      <c r="M67" s="7"/>
      <c r="N67" s="7"/>
      <c r="O67" s="7"/>
      <c r="P67" s="7"/>
      <c r="Q67" s="7"/>
      <c r="R67" s="7"/>
      <c r="S67" s="7"/>
      <c r="T67" s="7"/>
      <c r="U67" s="7"/>
      <c r="V67" s="7"/>
      <c r="W67" s="7"/>
      <c r="X67" s="7"/>
      <c r="Y67" s="7"/>
      <c r="Z67" s="7"/>
    </row>
    <row r="68" spans="1:26" ht="12.75" customHeight="1" x14ac:dyDescent="0.25">
      <c r="A68" s="90" t="str">
        <f t="shared" si="5"/>
        <v>[Web_Admin-47]</v>
      </c>
      <c r="B68" s="90" t="s">
        <v>224</v>
      </c>
      <c r="C68" s="90" t="s">
        <v>225</v>
      </c>
      <c r="D68" s="90" t="s">
        <v>128</v>
      </c>
      <c r="E68" s="90" t="s">
        <v>128</v>
      </c>
      <c r="F68" s="90" t="s">
        <v>76</v>
      </c>
      <c r="G68" s="90"/>
      <c r="H68" s="90"/>
      <c r="I68" s="90"/>
      <c r="J68" s="7"/>
      <c r="K68" s="66"/>
      <c r="L68" s="7"/>
      <c r="M68" s="7"/>
      <c r="N68" s="7"/>
      <c r="O68" s="7"/>
      <c r="P68" s="7"/>
      <c r="Q68" s="7"/>
      <c r="R68" s="7"/>
      <c r="S68" s="7"/>
      <c r="T68" s="7"/>
      <c r="U68" s="7"/>
      <c r="V68" s="7"/>
      <c r="W68" s="7"/>
      <c r="X68" s="7"/>
      <c r="Y68" s="7"/>
      <c r="Z68" s="7"/>
    </row>
    <row r="69" spans="1:26" ht="12.75" customHeight="1" x14ac:dyDescent="0.25">
      <c r="A69" s="90" t="str">
        <f t="shared" si="5"/>
        <v>[Web_Admin-48]</v>
      </c>
      <c r="B69" s="90" t="s">
        <v>226</v>
      </c>
      <c r="C69" s="90" t="s">
        <v>227</v>
      </c>
      <c r="D69" s="90" t="s">
        <v>131</v>
      </c>
      <c r="E69" s="90" t="s">
        <v>131</v>
      </c>
      <c r="F69" s="90" t="s">
        <v>76</v>
      </c>
      <c r="G69" s="90"/>
      <c r="H69" s="90"/>
      <c r="I69" s="90"/>
      <c r="J69" s="7"/>
      <c r="K69" s="66"/>
      <c r="L69" s="7"/>
      <c r="M69" s="7"/>
      <c r="N69" s="7"/>
      <c r="O69" s="7"/>
      <c r="P69" s="7"/>
      <c r="Q69" s="7"/>
      <c r="R69" s="7"/>
      <c r="S69" s="7"/>
      <c r="T69" s="7"/>
      <c r="U69" s="7"/>
      <c r="V69" s="7"/>
      <c r="W69" s="7"/>
      <c r="X69" s="7"/>
      <c r="Y69" s="7"/>
      <c r="Z69" s="7"/>
    </row>
    <row r="70" spans="1:26" ht="12.75" customHeight="1" x14ac:dyDescent="0.25">
      <c r="A70" s="90" t="str">
        <f t="shared" si="5"/>
        <v>[Web_Admin-49]</v>
      </c>
      <c r="B70" s="90" t="s">
        <v>228</v>
      </c>
      <c r="C70" s="90" t="s">
        <v>229</v>
      </c>
      <c r="D70" s="90" t="s">
        <v>230</v>
      </c>
      <c r="E70" s="90" t="s">
        <v>230</v>
      </c>
      <c r="F70" s="90" t="s">
        <v>76</v>
      </c>
      <c r="G70" s="90"/>
      <c r="H70" s="90"/>
      <c r="I70" s="90"/>
      <c r="J70" s="7"/>
      <c r="K70" s="66"/>
      <c r="L70" s="7"/>
      <c r="M70" s="7"/>
      <c r="N70" s="7"/>
      <c r="O70" s="7"/>
      <c r="P70" s="7"/>
      <c r="Q70" s="7"/>
      <c r="R70" s="7"/>
      <c r="S70" s="7"/>
      <c r="T70" s="7"/>
      <c r="U70" s="7"/>
      <c r="V70" s="7"/>
      <c r="W70" s="7"/>
      <c r="X70" s="7"/>
      <c r="Y70" s="7"/>
      <c r="Z70" s="7"/>
    </row>
    <row r="71" spans="1:26" ht="12.75" customHeight="1" x14ac:dyDescent="0.25">
      <c r="A71" s="86" t="s">
        <v>38</v>
      </c>
      <c r="B71" s="95"/>
      <c r="C71" s="96"/>
      <c r="D71" s="96"/>
      <c r="E71" s="96"/>
      <c r="F71" s="98"/>
      <c r="G71" s="96"/>
      <c r="H71" s="96"/>
      <c r="I71" s="97"/>
      <c r="J71" s="7"/>
      <c r="K71" s="66"/>
      <c r="L71" s="7"/>
      <c r="M71" s="7"/>
      <c r="N71" s="7"/>
      <c r="O71" s="7"/>
      <c r="P71" s="7"/>
      <c r="Q71" s="7"/>
      <c r="R71" s="7"/>
      <c r="S71" s="7"/>
      <c r="T71" s="7"/>
      <c r="U71" s="7"/>
      <c r="V71" s="7"/>
      <c r="W71" s="7"/>
      <c r="X71" s="7"/>
      <c r="Y71" s="7"/>
      <c r="Z71" s="7"/>
    </row>
    <row r="72" spans="1:26" ht="12.75" customHeight="1" x14ac:dyDescent="0.25">
      <c r="A72" s="90" t="str">
        <f t="shared" ref="A72:A78" si="6">IF(OR(B72&lt;&gt;"",D72&lt;&gt;""),"["&amp;TEXT($B$2,"##")&amp;"-"&amp;TEXT(ROW()-22,"##")&amp;"]","")</f>
        <v>[Web_Admin-50]</v>
      </c>
      <c r="B72" s="90" t="s">
        <v>231</v>
      </c>
      <c r="C72" s="90" t="s">
        <v>232</v>
      </c>
      <c r="D72" s="90" t="s">
        <v>233</v>
      </c>
      <c r="E72" s="90" t="s">
        <v>233</v>
      </c>
      <c r="F72" s="90" t="s">
        <v>76</v>
      </c>
      <c r="G72" s="90"/>
      <c r="H72" s="90"/>
      <c r="I72" s="90"/>
      <c r="J72" s="7"/>
      <c r="K72" s="66"/>
      <c r="L72" s="7"/>
      <c r="M72" s="7"/>
      <c r="N72" s="7"/>
      <c r="O72" s="7"/>
      <c r="P72" s="7"/>
      <c r="Q72" s="7"/>
      <c r="R72" s="7"/>
      <c r="S72" s="7"/>
      <c r="T72" s="7"/>
      <c r="U72" s="7"/>
      <c r="V72" s="7"/>
      <c r="W72" s="7"/>
      <c r="X72" s="7"/>
      <c r="Y72" s="7"/>
      <c r="Z72" s="7"/>
    </row>
    <row r="73" spans="1:26" ht="12.75" customHeight="1" x14ac:dyDescent="0.25">
      <c r="A73" s="90" t="str">
        <f t="shared" si="6"/>
        <v>[Web_Admin-51]</v>
      </c>
      <c r="B73" s="90" t="s">
        <v>234</v>
      </c>
      <c r="C73" s="90" t="s">
        <v>235</v>
      </c>
      <c r="D73" s="90" t="s">
        <v>236</v>
      </c>
      <c r="E73" s="90" t="s">
        <v>236</v>
      </c>
      <c r="F73" s="90" t="s">
        <v>76</v>
      </c>
      <c r="G73" s="90"/>
      <c r="H73" s="90"/>
      <c r="I73" s="90"/>
      <c r="J73" s="7"/>
      <c r="K73" s="66"/>
      <c r="L73" s="7"/>
      <c r="M73" s="7"/>
      <c r="N73" s="7"/>
      <c r="O73" s="7"/>
      <c r="P73" s="7"/>
      <c r="Q73" s="7"/>
      <c r="R73" s="7"/>
      <c r="S73" s="7"/>
      <c r="T73" s="7"/>
      <c r="U73" s="7"/>
      <c r="V73" s="7"/>
      <c r="W73" s="7"/>
      <c r="X73" s="7"/>
      <c r="Y73" s="7"/>
      <c r="Z73" s="7"/>
    </row>
    <row r="74" spans="1:26" ht="12.75" customHeight="1" x14ac:dyDescent="0.25">
      <c r="A74" s="90" t="str">
        <f t="shared" si="6"/>
        <v>[Web_Admin-52]</v>
      </c>
      <c r="B74" s="90" t="s">
        <v>237</v>
      </c>
      <c r="C74" s="90" t="s">
        <v>238</v>
      </c>
      <c r="D74" s="90" t="s">
        <v>239</v>
      </c>
      <c r="E74" s="90" t="s">
        <v>239</v>
      </c>
      <c r="F74" s="90" t="s">
        <v>76</v>
      </c>
      <c r="G74" s="90"/>
      <c r="H74" s="90"/>
      <c r="I74" s="90"/>
      <c r="J74" s="7"/>
      <c r="K74" s="66"/>
      <c r="L74" s="7"/>
      <c r="M74" s="7"/>
      <c r="N74" s="7"/>
      <c r="O74" s="7"/>
      <c r="P74" s="7"/>
      <c r="Q74" s="7"/>
      <c r="R74" s="7"/>
      <c r="S74" s="7"/>
      <c r="T74" s="7"/>
      <c r="U74" s="7"/>
      <c r="V74" s="7"/>
      <c r="W74" s="7"/>
      <c r="X74" s="7"/>
      <c r="Y74" s="7"/>
      <c r="Z74" s="7"/>
    </row>
    <row r="75" spans="1:26" ht="12.75" customHeight="1" x14ac:dyDescent="0.25">
      <c r="A75" s="90" t="str">
        <f t="shared" si="6"/>
        <v>[Web_Admin-53]</v>
      </c>
      <c r="B75" s="90" t="s">
        <v>240</v>
      </c>
      <c r="C75" s="90" t="s">
        <v>241</v>
      </c>
      <c r="D75" s="90" t="s">
        <v>242</v>
      </c>
      <c r="E75" s="90" t="s">
        <v>242</v>
      </c>
      <c r="F75" s="90" t="s">
        <v>76</v>
      </c>
      <c r="G75" s="90"/>
      <c r="H75" s="90"/>
      <c r="I75" s="90"/>
      <c r="J75" s="7"/>
      <c r="K75" s="66"/>
      <c r="L75" s="7"/>
      <c r="M75" s="7"/>
      <c r="N75" s="7"/>
      <c r="O75" s="7"/>
      <c r="P75" s="7"/>
      <c r="Q75" s="7"/>
      <c r="R75" s="7"/>
      <c r="S75" s="7"/>
      <c r="T75" s="7"/>
      <c r="U75" s="7"/>
      <c r="V75" s="7"/>
      <c r="W75" s="7"/>
      <c r="X75" s="7"/>
      <c r="Y75" s="7"/>
      <c r="Z75" s="7"/>
    </row>
    <row r="76" spans="1:26" ht="12.75" customHeight="1" x14ac:dyDescent="0.25">
      <c r="A76" s="90" t="str">
        <f t="shared" si="6"/>
        <v>[Web_Admin-54]</v>
      </c>
      <c r="B76" s="90" t="s">
        <v>243</v>
      </c>
      <c r="C76" s="90" t="s">
        <v>244</v>
      </c>
      <c r="D76" s="90" t="s">
        <v>245</v>
      </c>
      <c r="E76" s="90" t="s">
        <v>245</v>
      </c>
      <c r="F76" s="90" t="s">
        <v>76</v>
      </c>
      <c r="G76" s="90"/>
      <c r="H76" s="90"/>
      <c r="I76" s="90"/>
      <c r="J76" s="7"/>
      <c r="K76" s="66"/>
      <c r="L76" s="7"/>
      <c r="M76" s="7"/>
      <c r="N76" s="7"/>
      <c r="O76" s="7"/>
      <c r="P76" s="7"/>
      <c r="Q76" s="7"/>
      <c r="R76" s="7"/>
      <c r="S76" s="7"/>
      <c r="T76" s="7"/>
      <c r="U76" s="7"/>
      <c r="V76" s="7"/>
      <c r="W76" s="7"/>
      <c r="X76" s="7"/>
      <c r="Y76" s="7"/>
      <c r="Z76" s="7"/>
    </row>
    <row r="77" spans="1:26" ht="12.75" customHeight="1" x14ac:dyDescent="0.25">
      <c r="A77" s="90" t="str">
        <f t="shared" si="6"/>
        <v>[Web_Admin-55]</v>
      </c>
      <c r="B77" s="90" t="s">
        <v>246</v>
      </c>
      <c r="C77" s="90" t="s">
        <v>247</v>
      </c>
      <c r="D77" s="90" t="s">
        <v>248</v>
      </c>
      <c r="E77" s="90" t="s">
        <v>248</v>
      </c>
      <c r="F77" s="90" t="s">
        <v>76</v>
      </c>
      <c r="G77" s="90"/>
      <c r="H77" s="90"/>
      <c r="I77" s="90"/>
      <c r="J77" s="7"/>
      <c r="K77" s="66"/>
      <c r="L77" s="7"/>
      <c r="M77" s="7"/>
      <c r="N77" s="7"/>
      <c r="O77" s="7"/>
      <c r="P77" s="7"/>
      <c r="Q77" s="7"/>
      <c r="R77" s="7"/>
      <c r="S77" s="7"/>
      <c r="T77" s="7"/>
      <c r="U77" s="7"/>
      <c r="V77" s="7"/>
      <c r="W77" s="7"/>
      <c r="X77" s="7"/>
      <c r="Y77" s="7"/>
      <c r="Z77" s="7"/>
    </row>
    <row r="78" spans="1:26" ht="12.75" customHeight="1" x14ac:dyDescent="0.25">
      <c r="A78" s="90" t="str">
        <f t="shared" si="6"/>
        <v>[Web_Admin-56]</v>
      </c>
      <c r="B78" s="90" t="s">
        <v>249</v>
      </c>
      <c r="C78" s="90" t="s">
        <v>250</v>
      </c>
      <c r="D78" s="90" t="s">
        <v>251</v>
      </c>
      <c r="E78" s="90" t="s">
        <v>251</v>
      </c>
      <c r="F78" s="90" t="s">
        <v>76</v>
      </c>
      <c r="G78" s="90"/>
      <c r="H78" s="90"/>
      <c r="I78" s="90"/>
      <c r="J78" s="7"/>
      <c r="K78" s="66"/>
      <c r="L78" s="7"/>
      <c r="M78" s="7"/>
      <c r="N78" s="7"/>
      <c r="O78" s="7"/>
      <c r="P78" s="7"/>
      <c r="Q78" s="7"/>
      <c r="R78" s="7"/>
      <c r="S78" s="7"/>
      <c r="T78" s="7"/>
      <c r="U78" s="7"/>
      <c r="V78" s="7"/>
      <c r="W78" s="7"/>
      <c r="X78" s="7"/>
      <c r="Y78" s="7"/>
      <c r="Z78" s="7"/>
    </row>
    <row r="79" spans="1:26" ht="12.75" customHeight="1" x14ac:dyDescent="0.25">
      <c r="A79" s="86" t="s">
        <v>39</v>
      </c>
      <c r="B79" s="95"/>
      <c r="C79" s="96"/>
      <c r="D79" s="96"/>
      <c r="E79" s="96"/>
      <c r="F79" s="98"/>
      <c r="G79" s="96"/>
      <c r="H79" s="96"/>
      <c r="I79" s="97"/>
      <c r="J79" s="7"/>
      <c r="K79" s="66"/>
      <c r="L79" s="7"/>
      <c r="M79" s="7"/>
      <c r="N79" s="7"/>
      <c r="O79" s="7"/>
      <c r="P79" s="7"/>
      <c r="Q79" s="7"/>
      <c r="R79" s="7"/>
      <c r="S79" s="7"/>
      <c r="T79" s="7"/>
      <c r="U79" s="7"/>
      <c r="V79" s="7"/>
      <c r="W79" s="7"/>
      <c r="X79" s="7"/>
      <c r="Y79" s="7"/>
      <c r="Z79" s="7"/>
    </row>
    <row r="80" spans="1:26" ht="12.75" customHeight="1" x14ac:dyDescent="0.25">
      <c r="A80" s="90" t="str">
        <f>IF(OR(B80&lt;&gt;"",D80&lt;&gt;""),"["&amp;TEXT($B$2,"##")&amp;"-"&amp;TEXT(ROW()-23,"##")&amp;"]","")</f>
        <v>[Web_Admin-57]</v>
      </c>
      <c r="B80" s="90" t="s">
        <v>252</v>
      </c>
      <c r="C80" s="90" t="s">
        <v>253</v>
      </c>
      <c r="D80" s="90" t="s">
        <v>254</v>
      </c>
      <c r="E80" s="90" t="s">
        <v>254</v>
      </c>
      <c r="F80" s="90" t="s">
        <v>76</v>
      </c>
      <c r="G80" s="90"/>
      <c r="H80" s="90"/>
      <c r="I80" s="90"/>
      <c r="J80" s="7"/>
      <c r="K80" s="66"/>
      <c r="L80" s="7"/>
      <c r="M80" s="7"/>
      <c r="N80" s="7"/>
      <c r="O80" s="7"/>
      <c r="P80" s="7"/>
      <c r="Q80" s="7"/>
      <c r="R80" s="7"/>
      <c r="S80" s="7"/>
      <c r="T80" s="7"/>
      <c r="U80" s="7"/>
      <c r="V80" s="7"/>
      <c r="W80" s="7"/>
      <c r="X80" s="7"/>
      <c r="Y80" s="7"/>
      <c r="Z80" s="7"/>
    </row>
    <row r="81" spans="1:26" ht="12.75" customHeight="1" x14ac:dyDescent="0.25">
      <c r="A81" s="86" t="s">
        <v>40</v>
      </c>
      <c r="B81" s="95"/>
      <c r="C81" s="96"/>
      <c r="D81" s="96"/>
      <c r="E81" s="96"/>
      <c r="F81" s="98"/>
      <c r="G81" s="96"/>
      <c r="H81" s="96"/>
      <c r="I81" s="97"/>
      <c r="J81" s="7"/>
      <c r="K81" s="66"/>
      <c r="L81" s="7"/>
      <c r="M81" s="7"/>
      <c r="N81" s="7"/>
      <c r="O81" s="7"/>
      <c r="P81" s="7"/>
      <c r="Q81" s="7"/>
      <c r="R81" s="7"/>
      <c r="S81" s="7"/>
      <c r="T81" s="7"/>
      <c r="U81" s="7"/>
      <c r="V81" s="7"/>
      <c r="W81" s="7"/>
      <c r="X81" s="7"/>
      <c r="Y81" s="7"/>
      <c r="Z81" s="7"/>
    </row>
    <row r="82" spans="1:26" ht="12.75" customHeight="1" x14ac:dyDescent="0.25">
      <c r="A82" s="90" t="str">
        <f t="shared" ref="A82:A86" si="7">IF(OR(B82&lt;&gt;"",D82&lt;&gt;""),"["&amp;TEXT($B$2,"##")&amp;"-"&amp;TEXT(ROW()-24,"##")&amp;"]","")</f>
        <v>[Web_Admin-58]</v>
      </c>
      <c r="B82" s="90" t="s">
        <v>255</v>
      </c>
      <c r="C82" s="90" t="s">
        <v>256</v>
      </c>
      <c r="D82" s="90" t="s">
        <v>257</v>
      </c>
      <c r="E82" s="90" t="s">
        <v>257</v>
      </c>
      <c r="F82" s="90" t="s">
        <v>76</v>
      </c>
      <c r="G82" s="90"/>
      <c r="H82" s="90"/>
      <c r="I82" s="90"/>
      <c r="J82" s="7"/>
      <c r="K82" s="66"/>
      <c r="L82" s="7"/>
      <c r="M82" s="7"/>
      <c r="N82" s="7"/>
      <c r="O82" s="7"/>
      <c r="P82" s="7"/>
      <c r="Q82" s="7"/>
      <c r="R82" s="7"/>
      <c r="S82" s="7"/>
      <c r="T82" s="7"/>
      <c r="U82" s="7"/>
      <c r="V82" s="7"/>
      <c r="W82" s="7"/>
      <c r="X82" s="7"/>
      <c r="Y82" s="7"/>
      <c r="Z82" s="7"/>
    </row>
    <row r="83" spans="1:26" ht="12.75" customHeight="1" x14ac:dyDescent="0.25">
      <c r="A83" s="90" t="str">
        <f t="shared" si="7"/>
        <v>[Web_Admin-59]</v>
      </c>
      <c r="B83" s="90" t="s">
        <v>258</v>
      </c>
      <c r="C83" s="90" t="s">
        <v>259</v>
      </c>
      <c r="D83" s="90" t="s">
        <v>260</v>
      </c>
      <c r="E83" s="90" t="s">
        <v>260</v>
      </c>
      <c r="F83" s="90" t="s">
        <v>76</v>
      </c>
      <c r="G83" s="90"/>
      <c r="H83" s="90"/>
      <c r="I83" s="90"/>
      <c r="J83" s="7"/>
      <c r="K83" s="66"/>
      <c r="L83" s="7"/>
      <c r="M83" s="7"/>
      <c r="N83" s="7"/>
      <c r="O83" s="7"/>
      <c r="P83" s="7"/>
      <c r="Q83" s="7"/>
      <c r="R83" s="7"/>
      <c r="S83" s="7"/>
      <c r="T83" s="7"/>
      <c r="U83" s="7"/>
      <c r="V83" s="7"/>
      <c r="W83" s="7"/>
      <c r="X83" s="7"/>
      <c r="Y83" s="7"/>
      <c r="Z83" s="7"/>
    </row>
    <row r="84" spans="1:26" ht="12.75" customHeight="1" x14ac:dyDescent="0.25">
      <c r="A84" s="90" t="str">
        <f t="shared" si="7"/>
        <v>[Web_Admin-60]</v>
      </c>
      <c r="B84" s="90" t="s">
        <v>261</v>
      </c>
      <c r="C84" s="90" t="s">
        <v>262</v>
      </c>
      <c r="D84" s="90" t="s">
        <v>263</v>
      </c>
      <c r="E84" s="90" t="s">
        <v>263</v>
      </c>
      <c r="F84" s="90" t="s">
        <v>76</v>
      </c>
      <c r="G84" s="90"/>
      <c r="H84" s="90"/>
      <c r="I84" s="90"/>
      <c r="J84" s="7"/>
      <c r="K84" s="66"/>
      <c r="L84" s="7"/>
      <c r="M84" s="7"/>
      <c r="N84" s="7"/>
      <c r="O84" s="7"/>
      <c r="P84" s="7"/>
      <c r="Q84" s="7"/>
      <c r="R84" s="7"/>
      <c r="S84" s="7"/>
      <c r="T84" s="7"/>
      <c r="U84" s="7"/>
      <c r="V84" s="7"/>
      <c r="W84" s="7"/>
      <c r="X84" s="7"/>
      <c r="Y84" s="7"/>
      <c r="Z84" s="7"/>
    </row>
    <row r="85" spans="1:26" ht="12.75" customHeight="1" x14ac:dyDescent="0.25">
      <c r="A85" s="90" t="str">
        <f t="shared" si="7"/>
        <v>[Web_Admin-61]</v>
      </c>
      <c r="B85" s="90" t="s">
        <v>264</v>
      </c>
      <c r="C85" s="90" t="s">
        <v>265</v>
      </c>
      <c r="D85" s="90" t="s">
        <v>266</v>
      </c>
      <c r="E85" s="90" t="s">
        <v>266</v>
      </c>
      <c r="F85" s="90" t="s">
        <v>76</v>
      </c>
      <c r="G85" s="90"/>
      <c r="H85" s="90"/>
      <c r="I85" s="90"/>
      <c r="J85" s="7"/>
      <c r="K85" s="66"/>
      <c r="L85" s="7"/>
      <c r="M85" s="7"/>
      <c r="N85" s="7"/>
      <c r="O85" s="7"/>
      <c r="P85" s="7"/>
      <c r="Q85" s="7"/>
      <c r="R85" s="7"/>
      <c r="S85" s="7"/>
      <c r="T85" s="7"/>
      <c r="U85" s="7"/>
      <c r="V85" s="7"/>
      <c r="W85" s="7"/>
      <c r="X85" s="7"/>
      <c r="Y85" s="7"/>
      <c r="Z85" s="7"/>
    </row>
    <row r="86" spans="1:26" ht="12.75" customHeight="1" x14ac:dyDescent="0.25">
      <c r="A86" s="90" t="str">
        <f t="shared" si="7"/>
        <v>[Web_Admin-62]</v>
      </c>
      <c r="B86" s="90" t="s">
        <v>267</v>
      </c>
      <c r="C86" s="90" t="s">
        <v>268</v>
      </c>
      <c r="D86" s="90" t="s">
        <v>203</v>
      </c>
      <c r="E86" s="90" t="s">
        <v>203</v>
      </c>
      <c r="F86" s="90" t="s">
        <v>76</v>
      </c>
      <c r="G86" s="90"/>
      <c r="H86" s="90"/>
      <c r="I86" s="90"/>
      <c r="J86" s="7"/>
      <c r="K86" s="66"/>
      <c r="L86" s="7"/>
      <c r="M86" s="7"/>
      <c r="N86" s="7"/>
      <c r="O86" s="7"/>
      <c r="P86" s="7"/>
      <c r="Q86" s="7"/>
      <c r="R86" s="7"/>
      <c r="S86" s="7"/>
      <c r="T86" s="7"/>
      <c r="U86" s="7"/>
      <c r="V86" s="7"/>
      <c r="W86" s="7"/>
      <c r="X86" s="7"/>
      <c r="Y86" s="7"/>
      <c r="Z86" s="7"/>
    </row>
    <row r="87" spans="1:26" ht="12.75" customHeight="1" x14ac:dyDescent="0.25">
      <c r="A87" s="86" t="s">
        <v>269</v>
      </c>
      <c r="B87" s="95"/>
      <c r="C87" s="96"/>
      <c r="D87" s="96"/>
      <c r="E87" s="96"/>
      <c r="F87" s="98"/>
      <c r="G87" s="96"/>
      <c r="H87" s="96"/>
      <c r="I87" s="97"/>
      <c r="J87" s="7"/>
      <c r="K87" s="66"/>
      <c r="L87" s="7"/>
      <c r="M87" s="7"/>
      <c r="N87" s="7"/>
      <c r="O87" s="7"/>
      <c r="P87" s="7"/>
      <c r="Q87" s="7"/>
      <c r="R87" s="7"/>
      <c r="S87" s="7"/>
      <c r="T87" s="7"/>
      <c r="U87" s="7"/>
      <c r="V87" s="7"/>
      <c r="W87" s="7"/>
      <c r="X87" s="7"/>
      <c r="Y87" s="7"/>
      <c r="Z87" s="7"/>
    </row>
    <row r="88" spans="1:26" ht="12.75" customHeight="1" x14ac:dyDescent="0.25">
      <c r="A88" s="90" t="str">
        <f>IF(OR(B88&lt;&gt;"",D88&lt;&gt;""),"["&amp;TEXT($B$2,"##")&amp;"-"&amp;TEXT(ROW()-25,"##")&amp;"]","")</f>
        <v>[Web_Admin-63]</v>
      </c>
      <c r="B88" s="90" t="s">
        <v>270</v>
      </c>
      <c r="C88" s="90" t="s">
        <v>271</v>
      </c>
      <c r="D88" s="90" t="s">
        <v>203</v>
      </c>
      <c r="E88" s="90" t="s">
        <v>203</v>
      </c>
      <c r="F88" s="90" t="s">
        <v>76</v>
      </c>
      <c r="G88" s="90"/>
      <c r="H88" s="90"/>
      <c r="I88" s="90"/>
      <c r="J88" s="7"/>
      <c r="K88" s="66"/>
      <c r="L88" s="7"/>
      <c r="M88" s="7"/>
      <c r="N88" s="7"/>
      <c r="O88" s="7"/>
      <c r="P88" s="7"/>
      <c r="Q88" s="7"/>
      <c r="R88" s="7"/>
      <c r="S88" s="7"/>
      <c r="T88" s="7"/>
      <c r="U88" s="7"/>
      <c r="V88" s="7"/>
      <c r="W88" s="7"/>
      <c r="X88" s="7"/>
      <c r="Y88" s="7"/>
      <c r="Z88" s="7"/>
    </row>
    <row r="89" spans="1:26" ht="12.75" customHeight="1" x14ac:dyDescent="0.25">
      <c r="A89" s="86" t="s">
        <v>42</v>
      </c>
      <c r="B89" s="95"/>
      <c r="C89" s="96"/>
      <c r="D89" s="96"/>
      <c r="E89" s="96"/>
      <c r="F89" s="98"/>
      <c r="G89" s="96"/>
      <c r="H89" s="96"/>
      <c r="I89" s="97"/>
      <c r="J89" s="7"/>
      <c r="K89" s="66"/>
      <c r="L89" s="7"/>
      <c r="M89" s="7"/>
      <c r="N89" s="7"/>
      <c r="O89" s="7"/>
      <c r="P89" s="7"/>
      <c r="Q89" s="7"/>
      <c r="R89" s="7"/>
      <c r="S89" s="7"/>
      <c r="T89" s="7"/>
      <c r="U89" s="7"/>
      <c r="V89" s="7"/>
      <c r="W89" s="7"/>
      <c r="X89" s="7"/>
      <c r="Y89" s="7"/>
      <c r="Z89" s="7"/>
    </row>
    <row r="90" spans="1:26" ht="12.75" customHeight="1" x14ac:dyDescent="0.25">
      <c r="A90" s="90" t="str">
        <f t="shared" ref="A90:A95" si="8">IF(OR(B90&lt;&gt;"",D90&lt;&gt;""),"["&amp;TEXT($B$2,"##")&amp;"-"&amp;TEXT(ROW()-26,"##")&amp;"]","")</f>
        <v>[Web_Admin-64]</v>
      </c>
      <c r="B90" s="90" t="s">
        <v>272</v>
      </c>
      <c r="C90" s="90" t="s">
        <v>273</v>
      </c>
      <c r="D90" s="90" t="s">
        <v>274</v>
      </c>
      <c r="E90" s="90" t="s">
        <v>274</v>
      </c>
      <c r="F90" s="90" t="s">
        <v>76</v>
      </c>
      <c r="G90" s="90"/>
      <c r="H90" s="90"/>
      <c r="I90" s="90"/>
      <c r="J90" s="7"/>
      <c r="K90" s="66"/>
      <c r="L90" s="7"/>
      <c r="M90" s="7"/>
      <c r="N90" s="7"/>
      <c r="O90" s="7"/>
      <c r="P90" s="7"/>
      <c r="Q90" s="7"/>
      <c r="R90" s="7"/>
      <c r="S90" s="7"/>
      <c r="T90" s="7"/>
      <c r="U90" s="7"/>
      <c r="V90" s="7"/>
      <c r="W90" s="7"/>
      <c r="X90" s="7"/>
      <c r="Y90" s="7"/>
      <c r="Z90" s="7"/>
    </row>
    <row r="91" spans="1:26" ht="12.75" customHeight="1" x14ac:dyDescent="0.25">
      <c r="A91" s="90" t="str">
        <f t="shared" si="8"/>
        <v>[Web_Admin-65]</v>
      </c>
      <c r="B91" s="90" t="s">
        <v>275</v>
      </c>
      <c r="C91" s="90" t="s">
        <v>276</v>
      </c>
      <c r="D91" s="90" t="s">
        <v>277</v>
      </c>
      <c r="E91" s="90" t="s">
        <v>277</v>
      </c>
      <c r="F91" s="90" t="s">
        <v>76</v>
      </c>
      <c r="G91" s="90"/>
      <c r="H91" s="90"/>
      <c r="I91" s="90"/>
      <c r="J91" s="7"/>
      <c r="K91" s="66"/>
      <c r="L91" s="7"/>
      <c r="M91" s="7"/>
      <c r="N91" s="7"/>
      <c r="O91" s="7"/>
      <c r="P91" s="7"/>
      <c r="Q91" s="7"/>
      <c r="R91" s="7"/>
      <c r="S91" s="7"/>
      <c r="T91" s="7"/>
      <c r="U91" s="7"/>
      <c r="V91" s="7"/>
      <c r="W91" s="7"/>
      <c r="X91" s="7"/>
      <c r="Y91" s="7"/>
      <c r="Z91" s="7"/>
    </row>
    <row r="92" spans="1:26" ht="12.75" customHeight="1" x14ac:dyDescent="0.25">
      <c r="A92" s="90" t="str">
        <f t="shared" si="8"/>
        <v>[Web_Admin-66]</v>
      </c>
      <c r="B92" s="90" t="s">
        <v>278</v>
      </c>
      <c r="C92" s="90" t="s">
        <v>279</v>
      </c>
      <c r="D92" s="90" t="s">
        <v>280</v>
      </c>
      <c r="E92" s="90" t="s">
        <v>280</v>
      </c>
      <c r="F92" s="90" t="s">
        <v>76</v>
      </c>
      <c r="G92" s="90"/>
      <c r="H92" s="90"/>
      <c r="I92" s="90"/>
      <c r="J92" s="7"/>
      <c r="K92" s="66"/>
      <c r="L92" s="7"/>
      <c r="M92" s="7"/>
      <c r="N92" s="7"/>
      <c r="O92" s="7"/>
      <c r="P92" s="7"/>
      <c r="Q92" s="7"/>
      <c r="R92" s="7"/>
      <c r="S92" s="7"/>
      <c r="T92" s="7"/>
      <c r="U92" s="7"/>
      <c r="V92" s="7"/>
      <c r="W92" s="7"/>
      <c r="X92" s="7"/>
      <c r="Y92" s="7"/>
      <c r="Z92" s="7"/>
    </row>
    <row r="93" spans="1:26" ht="12.75" customHeight="1" x14ac:dyDescent="0.25">
      <c r="A93" s="90" t="str">
        <f t="shared" si="8"/>
        <v>[Web_Admin-67]</v>
      </c>
      <c r="B93" s="90" t="s">
        <v>281</v>
      </c>
      <c r="C93" s="90" t="s">
        <v>282</v>
      </c>
      <c r="D93" s="90" t="s">
        <v>283</v>
      </c>
      <c r="E93" s="90" t="s">
        <v>283</v>
      </c>
      <c r="F93" s="90" t="s">
        <v>76</v>
      </c>
      <c r="G93" s="90"/>
      <c r="H93" s="90"/>
      <c r="I93" s="90"/>
      <c r="J93" s="7"/>
      <c r="K93" s="66"/>
      <c r="L93" s="7"/>
      <c r="M93" s="7"/>
      <c r="N93" s="7"/>
      <c r="O93" s="7"/>
      <c r="P93" s="7"/>
      <c r="Q93" s="7"/>
      <c r="R93" s="7"/>
      <c r="S93" s="7"/>
      <c r="T93" s="7"/>
      <c r="U93" s="7"/>
      <c r="V93" s="7"/>
      <c r="W93" s="7"/>
      <c r="X93" s="7"/>
      <c r="Y93" s="7"/>
      <c r="Z93" s="7"/>
    </row>
    <row r="94" spans="1:26" ht="12.75" customHeight="1" x14ac:dyDescent="0.25">
      <c r="A94" s="90" t="str">
        <f t="shared" si="8"/>
        <v>[Web_Admin-68]</v>
      </c>
      <c r="B94" s="90" t="s">
        <v>284</v>
      </c>
      <c r="C94" s="90" t="s">
        <v>285</v>
      </c>
      <c r="D94" s="90" t="s">
        <v>266</v>
      </c>
      <c r="E94" s="90" t="s">
        <v>266</v>
      </c>
      <c r="F94" s="90" t="s">
        <v>76</v>
      </c>
      <c r="G94" s="90"/>
      <c r="H94" s="90"/>
      <c r="I94" s="90"/>
      <c r="J94" s="7"/>
      <c r="K94" s="66"/>
      <c r="L94" s="7"/>
      <c r="M94" s="7"/>
      <c r="N94" s="7"/>
      <c r="O94" s="7"/>
      <c r="P94" s="7"/>
      <c r="Q94" s="7"/>
      <c r="R94" s="7"/>
      <c r="S94" s="7"/>
      <c r="T94" s="7"/>
      <c r="U94" s="7"/>
      <c r="V94" s="7"/>
      <c r="W94" s="7"/>
      <c r="X94" s="7"/>
      <c r="Y94" s="7"/>
      <c r="Z94" s="7"/>
    </row>
    <row r="95" spans="1:26" ht="12.75" customHeight="1" x14ac:dyDescent="0.25">
      <c r="A95" s="90" t="str">
        <f t="shared" si="8"/>
        <v>[Web_Admin-69]</v>
      </c>
      <c r="B95" s="90" t="s">
        <v>286</v>
      </c>
      <c r="C95" s="90" t="s">
        <v>287</v>
      </c>
      <c r="D95" s="90" t="s">
        <v>230</v>
      </c>
      <c r="E95" s="90" t="s">
        <v>230</v>
      </c>
      <c r="F95" s="90" t="s">
        <v>76</v>
      </c>
      <c r="G95" s="90"/>
      <c r="H95" s="90"/>
      <c r="I95" s="90"/>
      <c r="J95" s="7"/>
      <c r="K95" s="66"/>
      <c r="L95" s="7"/>
      <c r="M95" s="7"/>
      <c r="N95" s="7"/>
      <c r="O95" s="7"/>
      <c r="P95" s="7"/>
      <c r="Q95" s="7"/>
      <c r="R95" s="7"/>
      <c r="S95" s="7"/>
      <c r="T95" s="7"/>
      <c r="U95" s="7"/>
      <c r="V95" s="7"/>
      <c r="W95" s="7"/>
      <c r="X95" s="7"/>
      <c r="Y95" s="7"/>
      <c r="Z95" s="7"/>
    </row>
    <row r="96" spans="1:26" ht="12.75" customHeight="1" x14ac:dyDescent="0.25">
      <c r="A96" s="86" t="s">
        <v>43</v>
      </c>
      <c r="B96" s="95"/>
      <c r="C96" s="96"/>
      <c r="D96" s="96"/>
      <c r="E96" s="96"/>
      <c r="F96" s="98"/>
      <c r="G96" s="96"/>
      <c r="H96" s="96"/>
      <c r="I96" s="97"/>
      <c r="J96" s="7"/>
      <c r="K96" s="66"/>
      <c r="L96" s="7"/>
      <c r="M96" s="7"/>
      <c r="N96" s="7"/>
      <c r="O96" s="7"/>
      <c r="P96" s="7"/>
      <c r="Q96" s="7"/>
      <c r="R96" s="7"/>
      <c r="S96" s="7"/>
      <c r="T96" s="7"/>
      <c r="U96" s="7"/>
      <c r="V96" s="7"/>
      <c r="W96" s="7"/>
      <c r="X96" s="7"/>
      <c r="Y96" s="7"/>
      <c r="Z96" s="7"/>
    </row>
    <row r="97" spans="1:26" ht="12.75" customHeight="1" x14ac:dyDescent="0.25">
      <c r="A97" s="90" t="str">
        <f t="shared" ref="A97:A103" si="9">IF(OR(B97&lt;&gt;"",D97&lt;&gt;""),"["&amp;TEXT($B$2,"##")&amp;"-"&amp;TEXT(ROW()-27,"##")&amp;"]","")</f>
        <v>[Web_Admin-70]</v>
      </c>
      <c r="B97" s="90" t="s">
        <v>288</v>
      </c>
      <c r="C97" s="90" t="s">
        <v>289</v>
      </c>
      <c r="D97" s="90" t="s">
        <v>290</v>
      </c>
      <c r="E97" s="90" t="s">
        <v>290</v>
      </c>
      <c r="F97" s="90" t="s">
        <v>76</v>
      </c>
      <c r="G97" s="90"/>
      <c r="H97" s="90"/>
      <c r="I97" s="90"/>
      <c r="J97" s="7"/>
      <c r="K97" s="66"/>
      <c r="L97" s="7"/>
      <c r="M97" s="7"/>
      <c r="N97" s="7"/>
      <c r="O97" s="7"/>
      <c r="P97" s="7"/>
      <c r="Q97" s="7"/>
      <c r="R97" s="7"/>
      <c r="S97" s="7"/>
      <c r="T97" s="7"/>
      <c r="U97" s="7"/>
      <c r="V97" s="7"/>
      <c r="W97" s="7"/>
      <c r="X97" s="7"/>
      <c r="Y97" s="7"/>
      <c r="Z97" s="7"/>
    </row>
    <row r="98" spans="1:26" ht="12.75" customHeight="1" x14ac:dyDescent="0.25">
      <c r="A98" s="90" t="str">
        <f t="shared" si="9"/>
        <v>[Web_Admin-71]</v>
      </c>
      <c r="B98" s="90" t="s">
        <v>291</v>
      </c>
      <c r="C98" s="90" t="s">
        <v>292</v>
      </c>
      <c r="D98" s="90" t="s">
        <v>293</v>
      </c>
      <c r="E98" s="90" t="s">
        <v>293</v>
      </c>
      <c r="F98" s="90" t="s">
        <v>76</v>
      </c>
      <c r="G98" s="90"/>
      <c r="H98" s="90"/>
      <c r="I98" s="90"/>
      <c r="J98" s="7"/>
      <c r="K98" s="66"/>
      <c r="L98" s="7"/>
      <c r="M98" s="7"/>
      <c r="N98" s="7"/>
      <c r="O98" s="7"/>
      <c r="P98" s="7"/>
      <c r="Q98" s="7"/>
      <c r="R98" s="7"/>
      <c r="S98" s="7"/>
      <c r="T98" s="7"/>
      <c r="U98" s="7"/>
      <c r="V98" s="7"/>
      <c r="W98" s="7"/>
      <c r="X98" s="7"/>
      <c r="Y98" s="7"/>
      <c r="Z98" s="7"/>
    </row>
    <row r="99" spans="1:26" ht="12.75" customHeight="1" x14ac:dyDescent="0.25">
      <c r="A99" s="90" t="str">
        <f t="shared" si="9"/>
        <v>[Web_Admin-72]</v>
      </c>
      <c r="B99" s="90" t="s">
        <v>294</v>
      </c>
      <c r="C99" s="90" t="s">
        <v>295</v>
      </c>
      <c r="D99" s="90" t="s">
        <v>296</v>
      </c>
      <c r="E99" s="90" t="s">
        <v>296</v>
      </c>
      <c r="F99" s="90" t="s">
        <v>76</v>
      </c>
      <c r="G99" s="90"/>
      <c r="H99" s="90"/>
      <c r="I99" s="90"/>
      <c r="J99" s="7"/>
      <c r="K99" s="66"/>
      <c r="L99" s="7"/>
      <c r="M99" s="7"/>
      <c r="N99" s="7"/>
      <c r="O99" s="7"/>
      <c r="P99" s="7"/>
      <c r="Q99" s="7"/>
      <c r="R99" s="7"/>
      <c r="S99" s="7"/>
      <c r="T99" s="7"/>
      <c r="U99" s="7"/>
      <c r="V99" s="7"/>
      <c r="W99" s="7"/>
      <c r="X99" s="7"/>
      <c r="Y99" s="7"/>
      <c r="Z99" s="7"/>
    </row>
    <row r="100" spans="1:26" ht="12.75" customHeight="1" x14ac:dyDescent="0.25">
      <c r="A100" s="90" t="str">
        <f t="shared" si="9"/>
        <v>[Web_Admin-73]</v>
      </c>
      <c r="B100" s="90" t="s">
        <v>297</v>
      </c>
      <c r="C100" s="90" t="s">
        <v>298</v>
      </c>
      <c r="D100" s="90" t="s">
        <v>299</v>
      </c>
      <c r="E100" s="90" t="s">
        <v>299</v>
      </c>
      <c r="F100" s="90" t="s">
        <v>76</v>
      </c>
      <c r="G100" s="90"/>
      <c r="H100" s="90"/>
      <c r="I100" s="90"/>
      <c r="J100" s="7"/>
      <c r="K100" s="66"/>
      <c r="L100" s="7"/>
      <c r="M100" s="7"/>
      <c r="N100" s="7"/>
      <c r="O100" s="7"/>
      <c r="P100" s="7"/>
      <c r="Q100" s="7"/>
      <c r="R100" s="7"/>
      <c r="S100" s="7"/>
      <c r="T100" s="7"/>
      <c r="U100" s="7"/>
      <c r="V100" s="7"/>
      <c r="W100" s="7"/>
      <c r="X100" s="7"/>
      <c r="Y100" s="7"/>
      <c r="Z100" s="7"/>
    </row>
    <row r="101" spans="1:26" ht="12.75" customHeight="1" x14ac:dyDescent="0.25">
      <c r="A101" s="90" t="str">
        <f t="shared" si="9"/>
        <v>[Web_Admin-74]</v>
      </c>
      <c r="B101" s="90" t="s">
        <v>300</v>
      </c>
      <c r="C101" s="90" t="s">
        <v>301</v>
      </c>
      <c r="D101" s="90" t="s">
        <v>302</v>
      </c>
      <c r="E101" s="90" t="s">
        <v>302</v>
      </c>
      <c r="F101" s="90" t="s">
        <v>76</v>
      </c>
      <c r="G101" s="90"/>
      <c r="H101" s="90"/>
      <c r="I101" s="90"/>
      <c r="J101" s="7"/>
      <c r="K101" s="66"/>
      <c r="L101" s="7"/>
      <c r="M101" s="7"/>
      <c r="N101" s="7"/>
      <c r="O101" s="7"/>
      <c r="P101" s="7"/>
      <c r="Q101" s="7"/>
      <c r="R101" s="7"/>
      <c r="S101" s="7"/>
      <c r="T101" s="7"/>
      <c r="U101" s="7"/>
      <c r="V101" s="7"/>
      <c r="W101" s="7"/>
      <c r="X101" s="7"/>
      <c r="Y101" s="7"/>
      <c r="Z101" s="7"/>
    </row>
    <row r="102" spans="1:26" ht="12.75" customHeight="1" x14ac:dyDescent="0.25">
      <c r="A102" s="90" t="str">
        <f t="shared" si="9"/>
        <v>[Web_Admin-75]</v>
      </c>
      <c r="B102" s="90" t="s">
        <v>303</v>
      </c>
      <c r="C102" s="90" t="s">
        <v>304</v>
      </c>
      <c r="D102" s="90" t="s">
        <v>305</v>
      </c>
      <c r="E102" s="90" t="s">
        <v>305</v>
      </c>
      <c r="F102" s="90" t="s">
        <v>76</v>
      </c>
      <c r="G102" s="90"/>
      <c r="H102" s="90"/>
      <c r="I102" s="90"/>
      <c r="J102" s="7"/>
      <c r="K102" s="66"/>
      <c r="L102" s="7"/>
      <c r="M102" s="7"/>
      <c r="N102" s="7"/>
      <c r="O102" s="7"/>
      <c r="P102" s="7"/>
      <c r="Q102" s="7"/>
      <c r="R102" s="7"/>
      <c r="S102" s="7"/>
      <c r="T102" s="7"/>
      <c r="U102" s="7"/>
      <c r="V102" s="7"/>
      <c r="W102" s="7"/>
      <c r="X102" s="7"/>
      <c r="Y102" s="7"/>
      <c r="Z102" s="7"/>
    </row>
    <row r="103" spans="1:26" ht="12.75" customHeight="1" x14ac:dyDescent="0.25">
      <c r="A103" s="90" t="str">
        <f t="shared" si="9"/>
        <v>[Web_Admin-76]</v>
      </c>
      <c r="B103" s="90" t="s">
        <v>306</v>
      </c>
      <c r="C103" s="90" t="s">
        <v>307</v>
      </c>
      <c r="D103" s="90" t="s">
        <v>308</v>
      </c>
      <c r="E103" s="90" t="s">
        <v>308</v>
      </c>
      <c r="F103" s="90" t="s">
        <v>76</v>
      </c>
      <c r="G103" s="90"/>
      <c r="H103" s="90"/>
      <c r="I103" s="90"/>
      <c r="J103" s="7"/>
      <c r="K103" s="66"/>
      <c r="L103" s="7"/>
      <c r="M103" s="7"/>
      <c r="N103" s="7"/>
      <c r="O103" s="7"/>
      <c r="P103" s="7"/>
      <c r="Q103" s="7"/>
      <c r="R103" s="7"/>
      <c r="S103" s="7"/>
      <c r="T103" s="7"/>
      <c r="U103" s="7"/>
      <c r="V103" s="7"/>
      <c r="W103" s="7"/>
      <c r="X103" s="7"/>
      <c r="Y103" s="7"/>
      <c r="Z103" s="7"/>
    </row>
    <row r="104" spans="1:26" ht="12.75" customHeight="1" x14ac:dyDescent="0.25">
      <c r="A104" s="86" t="s">
        <v>44</v>
      </c>
      <c r="B104" s="95"/>
      <c r="C104" s="96"/>
      <c r="D104" s="96"/>
      <c r="E104" s="96"/>
      <c r="F104" s="98"/>
      <c r="G104" s="96"/>
      <c r="H104" s="96"/>
      <c r="I104" s="97"/>
      <c r="J104" s="7"/>
      <c r="K104" s="66"/>
      <c r="L104" s="7"/>
      <c r="M104" s="7"/>
      <c r="N104" s="7"/>
      <c r="O104" s="7"/>
      <c r="P104" s="7"/>
      <c r="Q104" s="7"/>
      <c r="R104" s="7"/>
      <c r="S104" s="7"/>
      <c r="T104" s="7"/>
      <c r="U104" s="7"/>
      <c r="V104" s="7"/>
      <c r="W104" s="7"/>
      <c r="X104" s="7"/>
      <c r="Y104" s="7"/>
      <c r="Z104" s="7"/>
    </row>
    <row r="105" spans="1:26" ht="12.75" customHeight="1" x14ac:dyDescent="0.25">
      <c r="A105" s="90" t="str">
        <f>IF(OR(B105&lt;&gt;"",D105&lt;&gt;""),"["&amp;TEXT($B$2,"##")&amp;"-"&amp;TEXT(ROW()-28,"##")&amp;"]","")</f>
        <v>[Web_Admin-77]</v>
      </c>
      <c r="B105" s="90" t="s">
        <v>309</v>
      </c>
      <c r="C105" s="90" t="s">
        <v>310</v>
      </c>
      <c r="D105" s="90" t="s">
        <v>311</v>
      </c>
      <c r="E105" s="90" t="s">
        <v>311</v>
      </c>
      <c r="F105" s="90" t="s">
        <v>76</v>
      </c>
      <c r="G105" s="90"/>
      <c r="H105" s="90"/>
      <c r="I105" s="90"/>
      <c r="J105" s="7"/>
      <c r="K105" s="66"/>
      <c r="L105" s="7"/>
      <c r="M105" s="7"/>
      <c r="N105" s="7"/>
      <c r="O105" s="7"/>
      <c r="P105" s="7"/>
      <c r="Q105" s="7"/>
      <c r="R105" s="7"/>
      <c r="S105" s="7"/>
      <c r="T105" s="7"/>
      <c r="U105" s="7"/>
      <c r="V105" s="7"/>
      <c r="W105" s="7"/>
      <c r="X105" s="7"/>
      <c r="Y105" s="7"/>
      <c r="Z105" s="7"/>
    </row>
    <row r="106" spans="1:26" ht="12.75" customHeight="1" x14ac:dyDescent="0.25">
      <c r="A106" s="86" t="s">
        <v>45</v>
      </c>
      <c r="B106" s="95"/>
      <c r="C106" s="96"/>
      <c r="D106" s="96"/>
      <c r="E106" s="96"/>
      <c r="F106" s="98"/>
      <c r="G106" s="96"/>
      <c r="H106" s="96"/>
      <c r="I106" s="97"/>
      <c r="J106" s="7"/>
      <c r="K106" s="66"/>
      <c r="L106" s="7"/>
      <c r="M106" s="7"/>
      <c r="N106" s="7"/>
      <c r="O106" s="7"/>
      <c r="P106" s="7"/>
      <c r="Q106" s="7"/>
      <c r="R106" s="7"/>
      <c r="S106" s="7"/>
      <c r="T106" s="7"/>
      <c r="U106" s="7"/>
      <c r="V106" s="7"/>
      <c r="W106" s="7"/>
      <c r="X106" s="7"/>
      <c r="Y106" s="7"/>
      <c r="Z106" s="7"/>
    </row>
    <row r="107" spans="1:26" ht="12.75" customHeight="1" x14ac:dyDescent="0.25">
      <c r="A107" s="90" t="str">
        <f t="shared" ref="A107:A113" si="10">IF(OR(B107&lt;&gt;"",D107&lt;&gt;""),"["&amp;TEXT($B$2,"##")&amp;"-"&amp;TEXT(ROW()-29,"##")&amp;"]","")</f>
        <v>[Web_Admin-78]</v>
      </c>
      <c r="B107" s="90" t="s">
        <v>312</v>
      </c>
      <c r="C107" s="90" t="s">
        <v>313</v>
      </c>
      <c r="D107" s="90" t="s">
        <v>314</v>
      </c>
      <c r="E107" s="90" t="s">
        <v>314</v>
      </c>
      <c r="F107" s="90" t="s">
        <v>76</v>
      </c>
      <c r="G107" s="90"/>
      <c r="H107" s="90"/>
      <c r="I107" s="90"/>
      <c r="J107" s="7"/>
      <c r="K107" s="66"/>
      <c r="L107" s="7"/>
      <c r="M107" s="7"/>
      <c r="N107" s="7"/>
      <c r="O107" s="7"/>
      <c r="P107" s="7"/>
      <c r="Q107" s="7"/>
      <c r="R107" s="7"/>
      <c r="S107" s="7"/>
      <c r="T107" s="7"/>
      <c r="U107" s="7"/>
      <c r="V107" s="7"/>
      <c r="W107" s="7"/>
      <c r="X107" s="7"/>
      <c r="Y107" s="7"/>
      <c r="Z107" s="7"/>
    </row>
    <row r="108" spans="1:26" ht="12.75" customHeight="1" x14ac:dyDescent="0.25">
      <c r="A108" s="90" t="str">
        <f t="shared" si="10"/>
        <v>[Web_Admin-79]</v>
      </c>
      <c r="B108" s="90" t="s">
        <v>315</v>
      </c>
      <c r="C108" s="90" t="s">
        <v>316</v>
      </c>
      <c r="D108" s="90" t="s">
        <v>317</v>
      </c>
      <c r="E108" s="90" t="s">
        <v>317</v>
      </c>
      <c r="F108" s="90" t="s">
        <v>76</v>
      </c>
      <c r="G108" s="90"/>
      <c r="H108" s="90"/>
      <c r="I108" s="90"/>
      <c r="J108" s="7"/>
      <c r="K108" s="66"/>
      <c r="L108" s="7"/>
      <c r="M108" s="7"/>
      <c r="N108" s="7"/>
      <c r="O108" s="7"/>
      <c r="P108" s="7"/>
      <c r="Q108" s="7"/>
      <c r="R108" s="7"/>
      <c r="S108" s="7"/>
      <c r="T108" s="7"/>
      <c r="U108" s="7"/>
      <c r="V108" s="7"/>
      <c r="W108" s="7"/>
      <c r="X108" s="7"/>
      <c r="Y108" s="7"/>
      <c r="Z108" s="7"/>
    </row>
    <row r="109" spans="1:26" ht="12.75" customHeight="1" x14ac:dyDescent="0.25">
      <c r="A109" s="90" t="str">
        <f t="shared" si="10"/>
        <v>[Web_Admin-80]</v>
      </c>
      <c r="B109" s="90" t="s">
        <v>318</v>
      </c>
      <c r="C109" s="90" t="s">
        <v>319</v>
      </c>
      <c r="D109" s="90" t="s">
        <v>320</v>
      </c>
      <c r="E109" s="90" t="s">
        <v>320</v>
      </c>
      <c r="F109" s="90" t="s">
        <v>76</v>
      </c>
      <c r="G109" s="90"/>
      <c r="H109" s="90"/>
      <c r="I109" s="90"/>
      <c r="J109" s="7"/>
      <c r="K109" s="66"/>
      <c r="L109" s="7"/>
      <c r="M109" s="7"/>
      <c r="N109" s="7"/>
      <c r="O109" s="7"/>
      <c r="P109" s="7"/>
      <c r="Q109" s="7"/>
      <c r="R109" s="7"/>
      <c r="S109" s="7"/>
      <c r="T109" s="7"/>
      <c r="U109" s="7"/>
      <c r="V109" s="7"/>
      <c r="W109" s="7"/>
      <c r="X109" s="7"/>
      <c r="Y109" s="7"/>
      <c r="Z109" s="7"/>
    </row>
    <row r="110" spans="1:26" ht="12.75" customHeight="1" x14ac:dyDescent="0.25">
      <c r="A110" s="90" t="str">
        <f t="shared" si="10"/>
        <v>[Web_Admin-81]</v>
      </c>
      <c r="B110" s="99" t="s">
        <v>321</v>
      </c>
      <c r="C110" s="99" t="s">
        <v>322</v>
      </c>
      <c r="D110" s="99" t="s">
        <v>263</v>
      </c>
      <c r="E110" s="99" t="s">
        <v>263</v>
      </c>
      <c r="F110" s="90" t="s">
        <v>76</v>
      </c>
      <c r="G110" s="90"/>
      <c r="H110" s="90"/>
      <c r="I110" s="90"/>
      <c r="J110" s="7"/>
      <c r="K110" s="66"/>
      <c r="L110" s="7"/>
      <c r="M110" s="7"/>
      <c r="N110" s="7"/>
      <c r="O110" s="7"/>
      <c r="P110" s="7"/>
      <c r="Q110" s="7"/>
      <c r="R110" s="7"/>
      <c r="S110" s="7"/>
      <c r="T110" s="7"/>
      <c r="U110" s="7"/>
      <c r="V110" s="7"/>
      <c r="W110" s="7"/>
      <c r="X110" s="7"/>
      <c r="Y110" s="7"/>
      <c r="Z110" s="7"/>
    </row>
    <row r="111" spans="1:26" ht="12.75" customHeight="1" x14ac:dyDescent="0.25">
      <c r="A111" s="90" t="str">
        <f t="shared" si="10"/>
        <v>[Web_Admin-82]</v>
      </c>
      <c r="B111" s="90" t="s">
        <v>321</v>
      </c>
      <c r="C111" s="90" t="s">
        <v>322</v>
      </c>
      <c r="D111" s="90" t="s">
        <v>263</v>
      </c>
      <c r="E111" s="90" t="s">
        <v>263</v>
      </c>
      <c r="F111" s="90" t="s">
        <v>76</v>
      </c>
      <c r="G111" s="90"/>
      <c r="H111" s="90"/>
      <c r="I111" s="90"/>
      <c r="J111" s="7"/>
      <c r="K111" s="66"/>
      <c r="L111" s="7"/>
      <c r="M111" s="7"/>
      <c r="N111" s="7"/>
      <c r="O111" s="7"/>
      <c r="P111" s="7"/>
      <c r="Q111" s="7"/>
      <c r="R111" s="7"/>
      <c r="S111" s="7"/>
      <c r="T111" s="7"/>
      <c r="U111" s="7"/>
      <c r="V111" s="7"/>
      <c r="W111" s="7"/>
      <c r="X111" s="7"/>
      <c r="Y111" s="7"/>
      <c r="Z111" s="7"/>
    </row>
    <row r="112" spans="1:26" ht="12.75" customHeight="1" x14ac:dyDescent="0.25">
      <c r="A112" s="90" t="str">
        <f t="shared" si="10"/>
        <v>[Web_Admin-83]</v>
      </c>
      <c r="B112" s="90" t="s">
        <v>323</v>
      </c>
      <c r="C112" s="90" t="s">
        <v>324</v>
      </c>
      <c r="D112" s="90" t="s">
        <v>266</v>
      </c>
      <c r="E112" s="90" t="s">
        <v>266</v>
      </c>
      <c r="F112" s="90" t="s">
        <v>76</v>
      </c>
      <c r="G112" s="90"/>
      <c r="H112" s="90"/>
      <c r="I112" s="90"/>
      <c r="J112" s="7"/>
      <c r="K112" s="66"/>
      <c r="L112" s="7"/>
      <c r="M112" s="7"/>
      <c r="N112" s="7"/>
      <c r="O112" s="7"/>
      <c r="P112" s="7"/>
      <c r="Q112" s="7"/>
      <c r="R112" s="7"/>
      <c r="S112" s="7"/>
      <c r="T112" s="7"/>
      <c r="U112" s="7"/>
      <c r="V112" s="7"/>
      <c r="W112" s="7"/>
      <c r="X112" s="7"/>
      <c r="Y112" s="7"/>
      <c r="Z112" s="7"/>
    </row>
    <row r="113" spans="1:26" ht="12.75" customHeight="1" x14ac:dyDescent="0.25">
      <c r="A113" s="90" t="str">
        <f t="shared" si="10"/>
        <v>[Web_Admin-84]</v>
      </c>
      <c r="B113" s="90" t="s">
        <v>325</v>
      </c>
      <c r="C113" s="90" t="s">
        <v>326</v>
      </c>
      <c r="D113" s="90" t="s">
        <v>203</v>
      </c>
      <c r="E113" s="90" t="s">
        <v>203</v>
      </c>
      <c r="F113" s="90" t="s">
        <v>76</v>
      </c>
      <c r="G113" s="90"/>
      <c r="H113" s="90"/>
      <c r="I113" s="90"/>
      <c r="J113" s="7"/>
      <c r="K113" s="66"/>
      <c r="L113" s="7"/>
      <c r="M113" s="7"/>
      <c r="N113" s="7"/>
      <c r="O113" s="7"/>
      <c r="P113" s="7"/>
      <c r="Q113" s="7"/>
      <c r="R113" s="7"/>
      <c r="S113" s="7"/>
      <c r="T113" s="7"/>
      <c r="U113" s="7"/>
      <c r="V113" s="7"/>
      <c r="W113" s="7"/>
      <c r="X113" s="7"/>
      <c r="Y113" s="7"/>
      <c r="Z113" s="7"/>
    </row>
    <row r="114" spans="1:26" ht="12.75" customHeight="1" x14ac:dyDescent="0.25">
      <c r="A114" s="86" t="s">
        <v>327</v>
      </c>
      <c r="B114" s="95"/>
      <c r="C114" s="96"/>
      <c r="D114" s="96"/>
      <c r="E114" s="96"/>
      <c r="F114" s="98"/>
      <c r="G114" s="96"/>
      <c r="H114" s="96"/>
      <c r="I114" s="97"/>
      <c r="J114" s="7"/>
      <c r="K114" s="66"/>
      <c r="L114" s="7"/>
      <c r="M114" s="7"/>
      <c r="N114" s="7"/>
      <c r="O114" s="7"/>
      <c r="P114" s="7"/>
      <c r="Q114" s="7"/>
      <c r="R114" s="7"/>
      <c r="S114" s="7"/>
      <c r="T114" s="7"/>
      <c r="U114" s="7"/>
      <c r="V114" s="7"/>
      <c r="W114" s="7"/>
      <c r="X114" s="7"/>
      <c r="Y114" s="7"/>
      <c r="Z114" s="7"/>
    </row>
    <row r="115" spans="1:26" ht="12.75" customHeight="1" x14ac:dyDescent="0.25">
      <c r="A115" s="90" t="str">
        <f>IF(OR(B115&lt;&gt;"",D115&lt;&gt;""),"["&amp;TEXT($B$2,"##")&amp;"-"&amp;TEXT(ROW()-30,"##")&amp;"]","")</f>
        <v>[Web_Admin-85]</v>
      </c>
      <c r="B115" s="90" t="s">
        <v>328</v>
      </c>
      <c r="C115" s="90" t="s">
        <v>329</v>
      </c>
      <c r="D115" s="90" t="s">
        <v>203</v>
      </c>
      <c r="E115" s="90" t="s">
        <v>203</v>
      </c>
      <c r="F115" s="90" t="s">
        <v>76</v>
      </c>
      <c r="G115" s="90"/>
      <c r="H115" s="90"/>
      <c r="I115" s="90"/>
      <c r="J115" s="7"/>
      <c r="K115" s="66"/>
      <c r="L115" s="7"/>
      <c r="M115" s="7"/>
      <c r="N115" s="7"/>
      <c r="O115" s="7"/>
      <c r="P115" s="7"/>
      <c r="Q115" s="7"/>
      <c r="R115" s="7"/>
      <c r="S115" s="7"/>
      <c r="T115" s="7"/>
      <c r="U115" s="7"/>
      <c r="V115" s="7"/>
      <c r="W115" s="7"/>
      <c r="X115" s="7"/>
      <c r="Y115" s="7"/>
      <c r="Z115" s="7"/>
    </row>
    <row r="116" spans="1:26" ht="13.5" customHeight="1" x14ac:dyDescent="0.25">
      <c r="A116" s="86" t="s">
        <v>47</v>
      </c>
      <c r="B116" s="95"/>
      <c r="C116" s="96"/>
      <c r="D116" s="96"/>
      <c r="E116" s="96"/>
      <c r="F116" s="98"/>
      <c r="G116" s="96"/>
      <c r="H116" s="96"/>
      <c r="I116" s="97"/>
      <c r="J116" s="7"/>
      <c r="K116" s="66"/>
      <c r="L116" s="7"/>
      <c r="M116" s="7"/>
      <c r="N116" s="7"/>
      <c r="O116" s="7"/>
      <c r="P116" s="7"/>
      <c r="Q116" s="7"/>
      <c r="R116" s="7"/>
      <c r="S116" s="7"/>
      <c r="T116" s="7"/>
      <c r="U116" s="7"/>
      <c r="V116" s="7"/>
      <c r="W116" s="7"/>
      <c r="X116" s="7"/>
      <c r="Y116" s="7"/>
      <c r="Z116" s="7"/>
    </row>
    <row r="117" spans="1:26" ht="12.75" customHeight="1" x14ac:dyDescent="0.25">
      <c r="A117" s="90" t="str">
        <f t="shared" ref="A117:A123" si="11">IF(OR(B117&lt;&gt;"",D117&lt;&gt;""),"["&amp;TEXT($B$2,"##")&amp;"-"&amp;TEXT(ROW()-31,"##")&amp;"]","")</f>
        <v>[Web_Admin-86]</v>
      </c>
      <c r="B117" s="90" t="s">
        <v>330</v>
      </c>
      <c r="C117" s="90" t="s">
        <v>331</v>
      </c>
      <c r="D117" s="90" t="s">
        <v>314</v>
      </c>
      <c r="E117" s="90" t="s">
        <v>314</v>
      </c>
      <c r="F117" s="90" t="s">
        <v>76</v>
      </c>
      <c r="G117" s="90"/>
      <c r="H117" s="90"/>
      <c r="I117" s="90"/>
      <c r="J117" s="7"/>
      <c r="K117" s="66"/>
      <c r="L117" s="7"/>
      <c r="M117" s="7"/>
      <c r="N117" s="7"/>
      <c r="O117" s="7"/>
      <c r="P117" s="7"/>
      <c r="Q117" s="7"/>
      <c r="R117" s="7"/>
      <c r="S117" s="7"/>
      <c r="T117" s="7"/>
      <c r="U117" s="7"/>
      <c r="V117" s="7"/>
      <c r="W117" s="7"/>
      <c r="X117" s="7"/>
      <c r="Y117" s="7"/>
      <c r="Z117" s="7"/>
    </row>
    <row r="118" spans="1:26" ht="12.75" customHeight="1" x14ac:dyDescent="0.25">
      <c r="A118" s="90" t="str">
        <f t="shared" si="11"/>
        <v>[Web_Admin-87]</v>
      </c>
      <c r="B118" s="90" t="s">
        <v>332</v>
      </c>
      <c r="C118" s="90" t="s">
        <v>333</v>
      </c>
      <c r="D118" s="90" t="s">
        <v>317</v>
      </c>
      <c r="E118" s="90" t="s">
        <v>317</v>
      </c>
      <c r="F118" s="90" t="s">
        <v>76</v>
      </c>
      <c r="G118" s="90"/>
      <c r="H118" s="90"/>
      <c r="I118" s="90"/>
      <c r="J118" s="7"/>
      <c r="K118" s="66"/>
      <c r="L118" s="7"/>
      <c r="M118" s="7"/>
      <c r="N118" s="7"/>
      <c r="O118" s="7"/>
      <c r="P118" s="7"/>
      <c r="Q118" s="7"/>
      <c r="R118" s="7"/>
      <c r="S118" s="7"/>
      <c r="T118" s="7"/>
      <c r="U118" s="7"/>
      <c r="V118" s="7"/>
      <c r="W118" s="7"/>
      <c r="X118" s="7"/>
      <c r="Y118" s="7"/>
      <c r="Z118" s="7"/>
    </row>
    <row r="119" spans="1:26" ht="12.75" customHeight="1" x14ac:dyDescent="0.25">
      <c r="A119" s="90" t="str">
        <f t="shared" si="11"/>
        <v>[Web_Admin-88]</v>
      </c>
      <c r="B119" s="90" t="s">
        <v>334</v>
      </c>
      <c r="C119" s="90" t="s">
        <v>335</v>
      </c>
      <c r="D119" s="90" t="s">
        <v>320</v>
      </c>
      <c r="E119" s="90" t="s">
        <v>320</v>
      </c>
      <c r="F119" s="90" t="s">
        <v>76</v>
      </c>
      <c r="G119" s="90"/>
      <c r="H119" s="90"/>
      <c r="I119" s="90"/>
      <c r="J119" s="7"/>
      <c r="K119" s="66"/>
      <c r="L119" s="7"/>
      <c r="M119" s="7"/>
      <c r="N119" s="7"/>
      <c r="O119" s="7"/>
      <c r="P119" s="7"/>
      <c r="Q119" s="7"/>
      <c r="R119" s="7"/>
      <c r="S119" s="7"/>
      <c r="T119" s="7"/>
      <c r="U119" s="7"/>
      <c r="V119" s="7"/>
      <c r="W119" s="7"/>
      <c r="X119" s="7"/>
      <c r="Y119" s="7"/>
      <c r="Z119" s="7"/>
    </row>
    <row r="120" spans="1:26" ht="12.75" customHeight="1" x14ac:dyDescent="0.25">
      <c r="A120" s="90" t="str">
        <f t="shared" si="11"/>
        <v>[Web_Admin-89]</v>
      </c>
      <c r="B120" s="99" t="s">
        <v>336</v>
      </c>
      <c r="C120" s="99" t="s">
        <v>337</v>
      </c>
      <c r="D120" s="99" t="s">
        <v>263</v>
      </c>
      <c r="E120" s="99" t="s">
        <v>263</v>
      </c>
      <c r="F120" s="90" t="s">
        <v>76</v>
      </c>
      <c r="G120" s="90"/>
      <c r="H120" s="90"/>
      <c r="I120" s="90"/>
      <c r="J120" s="7"/>
      <c r="K120" s="66"/>
      <c r="L120" s="7"/>
      <c r="M120" s="7"/>
      <c r="N120" s="7"/>
      <c r="O120" s="7"/>
      <c r="P120" s="7"/>
      <c r="Q120" s="7"/>
      <c r="R120" s="7"/>
      <c r="S120" s="7"/>
      <c r="T120" s="7"/>
      <c r="U120" s="7"/>
      <c r="V120" s="7"/>
      <c r="W120" s="7"/>
      <c r="X120" s="7"/>
      <c r="Y120" s="7"/>
      <c r="Z120" s="7"/>
    </row>
    <row r="121" spans="1:26" ht="12.75" customHeight="1" x14ac:dyDescent="0.25">
      <c r="A121" s="90" t="str">
        <f t="shared" si="11"/>
        <v>[Web_Admin-90]</v>
      </c>
      <c r="B121" s="90" t="s">
        <v>336</v>
      </c>
      <c r="C121" s="90" t="s">
        <v>337</v>
      </c>
      <c r="D121" s="90" t="s">
        <v>263</v>
      </c>
      <c r="E121" s="90" t="s">
        <v>263</v>
      </c>
      <c r="F121" s="90" t="s">
        <v>76</v>
      </c>
      <c r="G121" s="90"/>
      <c r="H121" s="90"/>
      <c r="I121" s="90"/>
      <c r="J121" s="7"/>
      <c r="K121" s="66"/>
      <c r="L121" s="7"/>
      <c r="M121" s="7"/>
      <c r="N121" s="7"/>
      <c r="O121" s="7"/>
      <c r="P121" s="7"/>
      <c r="Q121" s="7"/>
      <c r="R121" s="7"/>
      <c r="S121" s="7"/>
      <c r="T121" s="7"/>
      <c r="U121" s="7"/>
      <c r="V121" s="7"/>
      <c r="W121" s="7"/>
      <c r="X121" s="7"/>
      <c r="Y121" s="7"/>
      <c r="Z121" s="7"/>
    </row>
    <row r="122" spans="1:26" ht="12.75" customHeight="1" x14ac:dyDescent="0.25">
      <c r="A122" s="90" t="str">
        <f t="shared" si="11"/>
        <v>[Web_Admin-91]</v>
      </c>
      <c r="B122" s="90" t="s">
        <v>338</v>
      </c>
      <c r="C122" s="90" t="s">
        <v>339</v>
      </c>
      <c r="D122" s="90" t="s">
        <v>266</v>
      </c>
      <c r="E122" s="90" t="s">
        <v>266</v>
      </c>
      <c r="F122" s="90" t="s">
        <v>76</v>
      </c>
      <c r="G122" s="90"/>
      <c r="H122" s="90"/>
      <c r="I122" s="90"/>
      <c r="J122" s="7"/>
      <c r="K122" s="66"/>
      <c r="L122" s="7"/>
      <c r="M122" s="7"/>
      <c r="N122" s="7"/>
      <c r="O122" s="7"/>
      <c r="P122" s="7"/>
      <c r="Q122" s="7"/>
      <c r="R122" s="7"/>
      <c r="S122" s="7"/>
      <c r="T122" s="7"/>
      <c r="U122" s="7"/>
      <c r="V122" s="7"/>
      <c r="W122" s="7"/>
      <c r="X122" s="7"/>
      <c r="Y122" s="7"/>
      <c r="Z122" s="7"/>
    </row>
    <row r="123" spans="1:26" ht="12.75" customHeight="1" x14ac:dyDescent="0.25">
      <c r="A123" s="90" t="str">
        <f t="shared" si="11"/>
        <v>[Web_Admin-92]</v>
      </c>
      <c r="B123" s="90" t="s">
        <v>340</v>
      </c>
      <c r="C123" s="90" t="s">
        <v>341</v>
      </c>
      <c r="D123" s="90" t="s">
        <v>342</v>
      </c>
      <c r="E123" s="90" t="s">
        <v>342</v>
      </c>
      <c r="F123" s="90" t="s">
        <v>76</v>
      </c>
      <c r="G123" s="90"/>
      <c r="H123" s="90"/>
      <c r="I123" s="90"/>
      <c r="J123" s="7"/>
      <c r="K123" s="66"/>
      <c r="L123" s="7"/>
      <c r="M123" s="7"/>
      <c r="N123" s="7"/>
      <c r="O123" s="7"/>
      <c r="P123" s="7"/>
      <c r="Q123" s="7"/>
      <c r="R123" s="7"/>
      <c r="S123" s="7"/>
      <c r="T123" s="7"/>
      <c r="U123" s="7"/>
      <c r="V123" s="7"/>
      <c r="W123" s="7"/>
      <c r="X123" s="7"/>
      <c r="Y123" s="7"/>
      <c r="Z123" s="7"/>
    </row>
    <row r="124" spans="1:26" ht="12.75" customHeight="1" x14ac:dyDescent="0.25">
      <c r="A124" s="86" t="s">
        <v>48</v>
      </c>
      <c r="B124" s="95"/>
      <c r="C124" s="96"/>
      <c r="D124" s="96"/>
      <c r="E124" s="96"/>
      <c r="F124" s="98"/>
      <c r="G124" s="96"/>
      <c r="H124" s="96"/>
      <c r="I124" s="97"/>
      <c r="J124" s="7"/>
      <c r="K124" s="66"/>
      <c r="L124" s="7"/>
      <c r="M124" s="7"/>
      <c r="N124" s="7"/>
      <c r="O124" s="7"/>
      <c r="P124" s="7"/>
      <c r="Q124" s="7"/>
      <c r="R124" s="7"/>
      <c r="S124" s="7"/>
      <c r="T124" s="7"/>
      <c r="U124" s="7"/>
      <c r="V124" s="7"/>
      <c r="W124" s="7"/>
      <c r="X124" s="7"/>
      <c r="Y124" s="7"/>
      <c r="Z124" s="7"/>
    </row>
    <row r="125" spans="1:26" ht="12.75" customHeight="1" x14ac:dyDescent="0.25">
      <c r="A125" s="90" t="str">
        <f t="shared" ref="A125:A131" si="12">IF(OR(B125&lt;&gt;"",D125&lt;&gt;""),"["&amp;TEXT($B$2,"##")&amp;"-"&amp;TEXT(ROW()-32,"##")&amp;"]","")</f>
        <v>[Web_Admin-93]</v>
      </c>
      <c r="B125" s="90" t="s">
        <v>343</v>
      </c>
      <c r="C125" s="90" t="s">
        <v>344</v>
      </c>
      <c r="D125" s="90" t="s">
        <v>345</v>
      </c>
      <c r="E125" s="90" t="s">
        <v>345</v>
      </c>
      <c r="F125" s="90" t="s">
        <v>76</v>
      </c>
      <c r="G125" s="90"/>
      <c r="H125" s="90"/>
      <c r="I125" s="90"/>
      <c r="J125" s="7"/>
      <c r="K125" s="66"/>
      <c r="L125" s="7"/>
      <c r="M125" s="7"/>
      <c r="N125" s="7"/>
      <c r="O125" s="7"/>
      <c r="P125" s="7"/>
      <c r="Q125" s="7"/>
      <c r="R125" s="7"/>
      <c r="S125" s="7"/>
      <c r="T125" s="7"/>
      <c r="U125" s="7"/>
      <c r="V125" s="7"/>
      <c r="W125" s="7"/>
      <c r="X125" s="7"/>
      <c r="Y125" s="7"/>
      <c r="Z125" s="7"/>
    </row>
    <row r="126" spans="1:26" ht="12.75" customHeight="1" x14ac:dyDescent="0.25">
      <c r="A126" s="90" t="str">
        <f t="shared" si="12"/>
        <v>[Web_Admin-94]</v>
      </c>
      <c r="B126" s="90" t="s">
        <v>346</v>
      </c>
      <c r="C126" s="90" t="s">
        <v>347</v>
      </c>
      <c r="D126" s="90" t="s">
        <v>348</v>
      </c>
      <c r="E126" s="90" t="s">
        <v>348</v>
      </c>
      <c r="F126" s="90" t="s">
        <v>76</v>
      </c>
      <c r="G126" s="90"/>
      <c r="H126" s="90"/>
      <c r="I126" s="90"/>
      <c r="J126" s="7"/>
      <c r="K126" s="66"/>
      <c r="L126" s="7"/>
      <c r="M126" s="7"/>
      <c r="N126" s="7"/>
      <c r="O126" s="7"/>
      <c r="P126" s="7"/>
      <c r="Q126" s="7"/>
      <c r="R126" s="7"/>
      <c r="S126" s="7"/>
      <c r="T126" s="7"/>
      <c r="U126" s="7"/>
      <c r="V126" s="7"/>
      <c r="W126" s="7"/>
      <c r="X126" s="7"/>
      <c r="Y126" s="7"/>
      <c r="Z126" s="7"/>
    </row>
    <row r="127" spans="1:26" ht="12.75" customHeight="1" x14ac:dyDescent="0.25">
      <c r="A127" s="90" t="str">
        <f t="shared" si="12"/>
        <v>[Web_Admin-95]</v>
      </c>
      <c r="B127" s="90" t="s">
        <v>349</v>
      </c>
      <c r="C127" s="90" t="s">
        <v>350</v>
      </c>
      <c r="D127" s="90" t="s">
        <v>351</v>
      </c>
      <c r="E127" s="90" t="s">
        <v>351</v>
      </c>
      <c r="F127" s="90" t="s">
        <v>76</v>
      </c>
      <c r="G127" s="90"/>
      <c r="H127" s="90"/>
      <c r="I127" s="90"/>
      <c r="J127" s="7"/>
      <c r="K127" s="66"/>
      <c r="L127" s="7"/>
      <c r="M127" s="7"/>
      <c r="N127" s="7"/>
      <c r="O127" s="7"/>
      <c r="P127" s="7"/>
      <c r="Q127" s="7"/>
      <c r="R127" s="7"/>
      <c r="S127" s="7"/>
      <c r="T127" s="7"/>
      <c r="U127" s="7"/>
      <c r="V127" s="7"/>
      <c r="W127" s="7"/>
      <c r="X127" s="7"/>
      <c r="Y127" s="7"/>
      <c r="Z127" s="7"/>
    </row>
    <row r="128" spans="1:26" ht="12.75" customHeight="1" x14ac:dyDescent="0.25">
      <c r="A128" s="90" t="str">
        <f t="shared" si="12"/>
        <v>[Web_Admin-96]</v>
      </c>
      <c r="B128" s="90" t="s">
        <v>352</v>
      </c>
      <c r="C128" s="90" t="s">
        <v>353</v>
      </c>
      <c r="D128" s="90" t="s">
        <v>354</v>
      </c>
      <c r="E128" s="90" t="s">
        <v>354</v>
      </c>
      <c r="F128" s="90" t="s">
        <v>76</v>
      </c>
      <c r="G128" s="90"/>
      <c r="H128" s="90"/>
      <c r="I128" s="90"/>
      <c r="J128" s="7"/>
      <c r="K128" s="66"/>
      <c r="L128" s="7"/>
      <c r="M128" s="7"/>
      <c r="N128" s="7"/>
      <c r="O128" s="7"/>
      <c r="P128" s="7"/>
      <c r="Q128" s="7"/>
      <c r="R128" s="7"/>
      <c r="S128" s="7"/>
      <c r="T128" s="7"/>
      <c r="U128" s="7"/>
      <c r="V128" s="7"/>
      <c r="W128" s="7"/>
      <c r="X128" s="7"/>
      <c r="Y128" s="7"/>
      <c r="Z128" s="7"/>
    </row>
    <row r="129" spans="1:26" ht="12.75" customHeight="1" x14ac:dyDescent="0.25">
      <c r="A129" s="90" t="str">
        <f t="shared" si="12"/>
        <v>[Web_Admin-97]</v>
      </c>
      <c r="B129" s="90" t="s">
        <v>355</v>
      </c>
      <c r="C129" s="90" t="s">
        <v>356</v>
      </c>
      <c r="D129" s="90" t="s">
        <v>357</v>
      </c>
      <c r="E129" s="90" t="s">
        <v>357</v>
      </c>
      <c r="F129" s="90" t="s">
        <v>76</v>
      </c>
      <c r="G129" s="90"/>
      <c r="H129" s="90"/>
      <c r="I129" s="90"/>
      <c r="J129" s="7"/>
      <c r="K129" s="66"/>
      <c r="L129" s="7"/>
      <c r="M129" s="7"/>
      <c r="N129" s="7"/>
      <c r="O129" s="7"/>
      <c r="P129" s="7"/>
      <c r="Q129" s="7"/>
      <c r="R129" s="7"/>
      <c r="S129" s="7"/>
      <c r="T129" s="7"/>
      <c r="U129" s="7"/>
      <c r="V129" s="7"/>
      <c r="W129" s="7"/>
      <c r="X129" s="7"/>
      <c r="Y129" s="7"/>
      <c r="Z129" s="7"/>
    </row>
    <row r="130" spans="1:26" ht="12.75" customHeight="1" x14ac:dyDescent="0.25">
      <c r="A130" s="90" t="str">
        <f t="shared" si="12"/>
        <v>[Web_Admin-98]</v>
      </c>
      <c r="B130" s="90" t="s">
        <v>358</v>
      </c>
      <c r="C130" s="90" t="s">
        <v>359</v>
      </c>
      <c r="D130" s="90" t="s">
        <v>360</v>
      </c>
      <c r="E130" s="90" t="s">
        <v>360</v>
      </c>
      <c r="F130" s="90" t="s">
        <v>76</v>
      </c>
      <c r="G130" s="90"/>
      <c r="H130" s="90"/>
      <c r="I130" s="90"/>
      <c r="J130" s="7"/>
      <c r="K130" s="66"/>
      <c r="L130" s="7"/>
      <c r="M130" s="7"/>
      <c r="N130" s="7"/>
      <c r="O130" s="7"/>
      <c r="P130" s="7"/>
      <c r="Q130" s="7"/>
      <c r="R130" s="7"/>
      <c r="S130" s="7"/>
      <c r="T130" s="7"/>
      <c r="U130" s="7"/>
      <c r="V130" s="7"/>
      <c r="W130" s="7"/>
      <c r="X130" s="7"/>
      <c r="Y130" s="7"/>
      <c r="Z130" s="7"/>
    </row>
    <row r="131" spans="1:26" ht="12.75" customHeight="1" x14ac:dyDescent="0.25">
      <c r="A131" s="90" t="str">
        <f t="shared" si="12"/>
        <v>[Web_Admin-99]</v>
      </c>
      <c r="B131" s="90" t="s">
        <v>361</v>
      </c>
      <c r="C131" s="90" t="s">
        <v>362</v>
      </c>
      <c r="D131" s="90" t="s">
        <v>363</v>
      </c>
      <c r="E131" s="90" t="s">
        <v>363</v>
      </c>
      <c r="F131" s="90" t="s">
        <v>76</v>
      </c>
      <c r="G131" s="90"/>
      <c r="H131" s="90"/>
      <c r="I131" s="90"/>
      <c r="J131" s="7"/>
      <c r="K131" s="66"/>
      <c r="L131" s="7"/>
      <c r="M131" s="7"/>
      <c r="N131" s="7"/>
      <c r="O131" s="7"/>
      <c r="P131" s="7"/>
      <c r="Q131" s="7"/>
      <c r="R131" s="7"/>
      <c r="S131" s="7"/>
      <c r="T131" s="7"/>
      <c r="U131" s="7"/>
      <c r="V131" s="7"/>
      <c r="W131" s="7"/>
      <c r="X131" s="7"/>
      <c r="Y131" s="7"/>
      <c r="Z131" s="7"/>
    </row>
    <row r="132" spans="1:26" ht="12.75" customHeight="1" x14ac:dyDescent="0.25">
      <c r="A132" s="86" t="s">
        <v>49</v>
      </c>
      <c r="B132" s="95"/>
      <c r="C132" s="96"/>
      <c r="D132" s="96"/>
      <c r="E132" s="96"/>
      <c r="F132" s="98"/>
      <c r="G132" s="96"/>
      <c r="H132" s="96"/>
      <c r="I132" s="97"/>
      <c r="J132" s="7"/>
      <c r="K132" s="66"/>
      <c r="L132" s="7"/>
      <c r="M132" s="7"/>
      <c r="N132" s="7"/>
      <c r="O132" s="7"/>
      <c r="P132" s="7"/>
      <c r="Q132" s="7"/>
      <c r="R132" s="7"/>
      <c r="S132" s="7"/>
      <c r="T132" s="7"/>
      <c r="U132" s="7"/>
      <c r="V132" s="7"/>
      <c r="W132" s="7"/>
      <c r="X132" s="7"/>
      <c r="Y132" s="7"/>
      <c r="Z132" s="7"/>
    </row>
    <row r="133" spans="1:26" ht="12.75" customHeight="1" x14ac:dyDescent="0.25">
      <c r="A133" s="90" t="str">
        <f>IF(OR(B133&lt;&gt;"",D133&lt;&gt;""),"["&amp;TEXT($B$2,"##")&amp;"-"&amp;TEXT(ROW()-33,"##")&amp;"]","")</f>
        <v>[Web_Admin-100]</v>
      </c>
      <c r="B133" s="90" t="s">
        <v>364</v>
      </c>
      <c r="C133" s="90" t="s">
        <v>365</v>
      </c>
      <c r="D133" s="90" t="s">
        <v>366</v>
      </c>
      <c r="E133" s="90" t="s">
        <v>366</v>
      </c>
      <c r="F133" s="90" t="s">
        <v>76</v>
      </c>
      <c r="G133" s="90"/>
      <c r="H133" s="90"/>
      <c r="I133" s="90"/>
      <c r="J133" s="7"/>
      <c r="K133" s="66"/>
      <c r="L133" s="7"/>
      <c r="M133" s="7"/>
      <c r="N133" s="7"/>
      <c r="O133" s="7"/>
      <c r="P133" s="7"/>
      <c r="Q133" s="7"/>
      <c r="R133" s="7"/>
      <c r="S133" s="7"/>
      <c r="T133" s="7"/>
      <c r="U133" s="7"/>
      <c r="V133" s="7"/>
      <c r="W133" s="7"/>
      <c r="X133" s="7"/>
      <c r="Y133" s="7"/>
      <c r="Z133" s="7"/>
    </row>
    <row r="134" spans="1:26" ht="12.75" customHeight="1" x14ac:dyDescent="0.25">
      <c r="A134" s="86" t="s">
        <v>50</v>
      </c>
      <c r="B134" s="95"/>
      <c r="C134" s="96"/>
      <c r="D134" s="96"/>
      <c r="E134" s="96"/>
      <c r="F134" s="98"/>
      <c r="G134" s="96"/>
      <c r="H134" s="96"/>
      <c r="I134" s="97"/>
      <c r="J134" s="7"/>
      <c r="K134" s="66"/>
      <c r="L134" s="7"/>
      <c r="M134" s="7"/>
      <c r="N134" s="7"/>
      <c r="O134" s="7"/>
      <c r="P134" s="7"/>
      <c r="Q134" s="7"/>
      <c r="R134" s="7"/>
      <c r="S134" s="7"/>
      <c r="T134" s="7"/>
      <c r="U134" s="7"/>
      <c r="V134" s="7"/>
      <c r="W134" s="7"/>
      <c r="X134" s="7"/>
      <c r="Y134" s="7"/>
      <c r="Z134" s="7"/>
    </row>
    <row r="135" spans="1:26" ht="106.5" customHeight="1" x14ac:dyDescent="0.25">
      <c r="A135" s="90" t="str">
        <f t="shared" ref="A135:A147" si="13">IF(OR(B135&lt;&gt;"",D135&lt;&gt;""),"["&amp;TEXT($B$2,"##")&amp;"-"&amp;TEXT(ROW()-34,"##")&amp;"]","")</f>
        <v>[Web_Admin-101]</v>
      </c>
      <c r="B135" s="90" t="s">
        <v>367</v>
      </c>
      <c r="C135" s="90" t="s">
        <v>368</v>
      </c>
      <c r="D135" s="90" t="s">
        <v>369</v>
      </c>
      <c r="E135" s="90" t="s">
        <v>369</v>
      </c>
      <c r="F135" s="90" t="s">
        <v>76</v>
      </c>
      <c r="G135" s="90"/>
      <c r="H135" s="90"/>
      <c r="I135" s="90"/>
      <c r="J135" s="7"/>
      <c r="K135" s="66"/>
      <c r="L135" s="7"/>
      <c r="M135" s="7"/>
      <c r="N135" s="7"/>
      <c r="O135" s="7"/>
      <c r="P135" s="7"/>
      <c r="Q135" s="7"/>
      <c r="R135" s="7"/>
      <c r="S135" s="7"/>
      <c r="T135" s="7"/>
      <c r="U135" s="7"/>
      <c r="V135" s="7"/>
      <c r="W135" s="7"/>
      <c r="X135" s="7"/>
      <c r="Y135" s="7"/>
      <c r="Z135" s="7"/>
    </row>
    <row r="136" spans="1:26" ht="106.5" customHeight="1" x14ac:dyDescent="0.25">
      <c r="A136" s="90" t="str">
        <f t="shared" si="13"/>
        <v>[Web_Admin-102]</v>
      </c>
      <c r="B136" s="90" t="s">
        <v>370</v>
      </c>
      <c r="C136" s="90" t="s">
        <v>371</v>
      </c>
      <c r="D136" s="90" t="s">
        <v>372</v>
      </c>
      <c r="E136" s="90" t="s">
        <v>372</v>
      </c>
      <c r="F136" s="90" t="s">
        <v>76</v>
      </c>
      <c r="G136" s="90"/>
      <c r="H136" s="90"/>
      <c r="I136" s="90"/>
      <c r="J136" s="7"/>
      <c r="K136" s="66"/>
      <c r="L136" s="7"/>
      <c r="M136" s="7"/>
      <c r="N136" s="7"/>
      <c r="O136" s="7"/>
      <c r="P136" s="7"/>
      <c r="Q136" s="7"/>
      <c r="R136" s="7"/>
      <c r="S136" s="7"/>
      <c r="T136" s="7"/>
      <c r="U136" s="7"/>
      <c r="V136" s="7"/>
      <c r="W136" s="7"/>
      <c r="X136" s="7"/>
      <c r="Y136" s="7"/>
      <c r="Z136" s="7"/>
    </row>
    <row r="137" spans="1:26" ht="106.5" customHeight="1" x14ac:dyDescent="0.25">
      <c r="A137" s="90" t="str">
        <f t="shared" si="13"/>
        <v>[Web_Admin-103]</v>
      </c>
      <c r="B137" s="90" t="s">
        <v>373</v>
      </c>
      <c r="C137" s="90" t="s">
        <v>374</v>
      </c>
      <c r="D137" s="90" t="s">
        <v>375</v>
      </c>
      <c r="E137" s="90" t="s">
        <v>375</v>
      </c>
      <c r="F137" s="90" t="s">
        <v>76</v>
      </c>
      <c r="G137" s="90"/>
      <c r="H137" s="90"/>
      <c r="I137" s="90"/>
      <c r="J137" s="7"/>
      <c r="K137" s="66"/>
      <c r="L137" s="7"/>
      <c r="M137" s="7"/>
      <c r="N137" s="7"/>
      <c r="O137" s="7"/>
      <c r="P137" s="7"/>
      <c r="Q137" s="7"/>
      <c r="R137" s="7"/>
      <c r="S137" s="7"/>
      <c r="T137" s="7"/>
      <c r="U137" s="7"/>
      <c r="V137" s="7"/>
      <c r="W137" s="7"/>
      <c r="X137" s="7"/>
      <c r="Y137" s="7"/>
      <c r="Z137" s="7"/>
    </row>
    <row r="138" spans="1:26" ht="106.5" customHeight="1" x14ac:dyDescent="0.25">
      <c r="A138" s="90" t="str">
        <f t="shared" si="13"/>
        <v>[Web_Admin-104]</v>
      </c>
      <c r="B138" s="90" t="s">
        <v>376</v>
      </c>
      <c r="C138" s="90" t="s">
        <v>377</v>
      </c>
      <c r="D138" s="90" t="s">
        <v>378</v>
      </c>
      <c r="E138" s="90" t="s">
        <v>378</v>
      </c>
      <c r="F138" s="90" t="s">
        <v>76</v>
      </c>
      <c r="G138" s="90"/>
      <c r="H138" s="90"/>
      <c r="I138" s="90"/>
      <c r="J138" s="7"/>
      <c r="K138" s="66"/>
      <c r="L138" s="7"/>
      <c r="M138" s="7"/>
      <c r="N138" s="7"/>
      <c r="O138" s="7"/>
      <c r="P138" s="7"/>
      <c r="Q138" s="7"/>
      <c r="R138" s="7"/>
      <c r="S138" s="7"/>
      <c r="T138" s="7"/>
      <c r="U138" s="7"/>
      <c r="V138" s="7"/>
      <c r="W138" s="7"/>
      <c r="X138" s="7"/>
      <c r="Y138" s="7"/>
      <c r="Z138" s="7"/>
    </row>
    <row r="139" spans="1:26" ht="106.5" customHeight="1" x14ac:dyDescent="0.25">
      <c r="A139" s="90" t="str">
        <f t="shared" si="13"/>
        <v>[Web_Admin-105]</v>
      </c>
      <c r="B139" s="90" t="s">
        <v>379</v>
      </c>
      <c r="C139" s="90" t="s">
        <v>380</v>
      </c>
      <c r="D139" s="90" t="s">
        <v>381</v>
      </c>
      <c r="E139" s="90" t="s">
        <v>382</v>
      </c>
      <c r="F139" s="90" t="s">
        <v>76</v>
      </c>
      <c r="G139" s="90"/>
      <c r="H139" s="90"/>
      <c r="I139" s="90"/>
      <c r="J139" s="7"/>
      <c r="K139" s="66"/>
      <c r="L139" s="7"/>
      <c r="M139" s="7"/>
      <c r="N139" s="7"/>
      <c r="O139" s="7"/>
      <c r="P139" s="7"/>
      <c r="Q139" s="7"/>
      <c r="R139" s="7"/>
      <c r="S139" s="7"/>
      <c r="T139" s="7"/>
      <c r="U139" s="7"/>
      <c r="V139" s="7"/>
      <c r="W139" s="7"/>
      <c r="X139" s="7"/>
      <c r="Y139" s="7"/>
      <c r="Z139" s="7"/>
    </row>
    <row r="140" spans="1:26" ht="106.5" customHeight="1" x14ac:dyDescent="0.25">
      <c r="A140" s="90" t="str">
        <f t="shared" si="13"/>
        <v>[Web_Admin-106]</v>
      </c>
      <c r="B140" s="90" t="s">
        <v>383</v>
      </c>
      <c r="C140" s="90" t="s">
        <v>384</v>
      </c>
      <c r="D140" s="90" t="s">
        <v>385</v>
      </c>
      <c r="E140" s="90" t="s">
        <v>385</v>
      </c>
      <c r="F140" s="90" t="s">
        <v>76</v>
      </c>
      <c r="G140" s="90"/>
      <c r="H140" s="90"/>
      <c r="I140" s="90"/>
      <c r="J140" s="7"/>
      <c r="K140" s="66"/>
      <c r="L140" s="7"/>
      <c r="M140" s="7"/>
      <c r="N140" s="7"/>
      <c r="O140" s="7"/>
      <c r="P140" s="7"/>
      <c r="Q140" s="7"/>
      <c r="R140" s="7"/>
      <c r="S140" s="7"/>
      <c r="T140" s="7"/>
      <c r="U140" s="7"/>
      <c r="V140" s="7"/>
      <c r="W140" s="7"/>
      <c r="X140" s="7"/>
      <c r="Y140" s="7"/>
      <c r="Z140" s="7"/>
    </row>
    <row r="141" spans="1:26" ht="106.5" customHeight="1" x14ac:dyDescent="0.25">
      <c r="A141" s="90" t="str">
        <f t="shared" si="13"/>
        <v>[Web_Admin-107]</v>
      </c>
      <c r="B141" s="90" t="s">
        <v>386</v>
      </c>
      <c r="C141" s="90" t="s">
        <v>387</v>
      </c>
      <c r="D141" s="90" t="s">
        <v>388</v>
      </c>
      <c r="E141" s="90" t="s">
        <v>388</v>
      </c>
      <c r="F141" s="90" t="s">
        <v>76</v>
      </c>
      <c r="G141" s="90"/>
      <c r="H141" s="90"/>
      <c r="I141" s="90"/>
      <c r="J141" s="7"/>
      <c r="K141" s="66"/>
      <c r="L141" s="7"/>
      <c r="M141" s="7"/>
      <c r="N141" s="7"/>
      <c r="O141" s="7"/>
      <c r="P141" s="7"/>
      <c r="Q141" s="7"/>
      <c r="R141" s="7"/>
      <c r="S141" s="7"/>
      <c r="T141" s="7"/>
      <c r="U141" s="7"/>
      <c r="V141" s="7"/>
      <c r="W141" s="7"/>
      <c r="X141" s="7"/>
      <c r="Y141" s="7"/>
      <c r="Z141" s="7"/>
    </row>
    <row r="142" spans="1:26" ht="106.5" customHeight="1" x14ac:dyDescent="0.25">
      <c r="A142" s="90" t="str">
        <f t="shared" si="13"/>
        <v>[Web_Admin-108]</v>
      </c>
      <c r="B142" s="90" t="s">
        <v>389</v>
      </c>
      <c r="C142" s="90" t="s">
        <v>390</v>
      </c>
      <c r="D142" s="90" t="s">
        <v>391</v>
      </c>
      <c r="E142" s="90" t="s">
        <v>391</v>
      </c>
      <c r="F142" s="90" t="s">
        <v>76</v>
      </c>
      <c r="G142" s="90"/>
      <c r="H142" s="90"/>
      <c r="I142" s="90"/>
      <c r="J142" s="7"/>
      <c r="K142" s="66"/>
      <c r="L142" s="7"/>
      <c r="M142" s="7"/>
      <c r="N142" s="7"/>
      <c r="O142" s="7"/>
      <c r="P142" s="7"/>
      <c r="Q142" s="7"/>
      <c r="R142" s="7"/>
      <c r="S142" s="7"/>
      <c r="T142" s="7"/>
      <c r="U142" s="7"/>
      <c r="V142" s="7"/>
      <c r="W142" s="7"/>
      <c r="X142" s="7"/>
      <c r="Y142" s="7"/>
      <c r="Z142" s="7"/>
    </row>
    <row r="143" spans="1:26" ht="106.5" customHeight="1" x14ac:dyDescent="0.25">
      <c r="A143" s="90" t="str">
        <f t="shared" si="13"/>
        <v>[Web_Admin-109]</v>
      </c>
      <c r="B143" s="90" t="s">
        <v>392</v>
      </c>
      <c r="C143" s="90" t="s">
        <v>393</v>
      </c>
      <c r="D143" s="90" t="s">
        <v>394</v>
      </c>
      <c r="E143" s="90" t="s">
        <v>394</v>
      </c>
      <c r="F143" s="90" t="s">
        <v>76</v>
      </c>
      <c r="G143" s="90"/>
      <c r="H143" s="90"/>
      <c r="I143" s="90"/>
      <c r="J143" s="7"/>
      <c r="K143" s="66"/>
      <c r="L143" s="7"/>
      <c r="M143" s="7"/>
      <c r="N143" s="7"/>
      <c r="O143" s="7"/>
      <c r="P143" s="7"/>
      <c r="Q143" s="7"/>
      <c r="R143" s="7"/>
      <c r="S143" s="7"/>
      <c r="T143" s="7"/>
      <c r="U143" s="7"/>
      <c r="V143" s="7"/>
      <c r="W143" s="7"/>
      <c r="X143" s="7"/>
      <c r="Y143" s="7"/>
      <c r="Z143" s="7"/>
    </row>
    <row r="144" spans="1:26" ht="106.5" customHeight="1" x14ac:dyDescent="0.25">
      <c r="A144" s="90" t="str">
        <f t="shared" si="13"/>
        <v>[Web_Admin-110]</v>
      </c>
      <c r="B144" s="90" t="s">
        <v>395</v>
      </c>
      <c r="C144" s="90" t="s">
        <v>396</v>
      </c>
      <c r="D144" s="90" t="s">
        <v>397</v>
      </c>
      <c r="E144" s="90" t="s">
        <v>397</v>
      </c>
      <c r="F144" s="90" t="s">
        <v>76</v>
      </c>
      <c r="G144" s="90"/>
      <c r="H144" s="90"/>
      <c r="I144" s="90"/>
      <c r="J144" s="7"/>
      <c r="K144" s="66"/>
      <c r="L144" s="7"/>
      <c r="M144" s="7"/>
      <c r="N144" s="7"/>
      <c r="O144" s="7"/>
      <c r="P144" s="7"/>
      <c r="Q144" s="7"/>
      <c r="R144" s="7"/>
      <c r="S144" s="7"/>
      <c r="T144" s="7"/>
      <c r="U144" s="7"/>
      <c r="V144" s="7"/>
      <c r="W144" s="7"/>
      <c r="X144" s="7"/>
      <c r="Y144" s="7"/>
      <c r="Z144" s="7"/>
    </row>
    <row r="145" spans="1:26" ht="106.5" customHeight="1" x14ac:dyDescent="0.25">
      <c r="A145" s="90" t="str">
        <f t="shared" si="13"/>
        <v>[Web_Admin-111]</v>
      </c>
      <c r="B145" s="90" t="s">
        <v>398</v>
      </c>
      <c r="C145" s="90" t="s">
        <v>399</v>
      </c>
      <c r="D145" s="90" t="s">
        <v>400</v>
      </c>
      <c r="E145" s="90" t="s">
        <v>400</v>
      </c>
      <c r="F145" s="90" t="s">
        <v>76</v>
      </c>
      <c r="G145" s="90"/>
      <c r="H145" s="90"/>
      <c r="I145" s="90"/>
      <c r="J145" s="7"/>
      <c r="K145" s="66"/>
      <c r="L145" s="7"/>
      <c r="M145" s="7"/>
      <c r="N145" s="7"/>
      <c r="O145" s="7"/>
      <c r="P145" s="7"/>
      <c r="Q145" s="7"/>
      <c r="R145" s="7"/>
      <c r="S145" s="7"/>
      <c r="T145" s="7"/>
      <c r="U145" s="7"/>
      <c r="V145" s="7"/>
      <c r="W145" s="7"/>
      <c r="X145" s="7"/>
      <c r="Y145" s="7"/>
      <c r="Z145" s="7"/>
    </row>
    <row r="146" spans="1:26" ht="106.5" customHeight="1" x14ac:dyDescent="0.25">
      <c r="A146" s="90" t="str">
        <f t="shared" si="13"/>
        <v>[Web_Admin-112]</v>
      </c>
      <c r="B146" s="90" t="s">
        <v>401</v>
      </c>
      <c r="C146" s="90" t="s">
        <v>402</v>
      </c>
      <c r="D146" s="90" t="s">
        <v>266</v>
      </c>
      <c r="E146" s="90" t="s">
        <v>266</v>
      </c>
      <c r="F146" s="90" t="s">
        <v>76</v>
      </c>
      <c r="G146" s="90"/>
      <c r="H146" s="90"/>
      <c r="I146" s="90"/>
      <c r="J146" s="7"/>
      <c r="K146" s="66"/>
      <c r="L146" s="7"/>
      <c r="M146" s="7"/>
      <c r="N146" s="7"/>
      <c r="O146" s="7"/>
      <c r="P146" s="7"/>
      <c r="Q146" s="7"/>
      <c r="R146" s="7"/>
      <c r="S146" s="7"/>
      <c r="T146" s="7"/>
      <c r="U146" s="7"/>
      <c r="V146" s="7"/>
      <c r="W146" s="7"/>
      <c r="X146" s="7"/>
      <c r="Y146" s="7"/>
      <c r="Z146" s="7"/>
    </row>
    <row r="147" spans="1:26" ht="106.5" customHeight="1" x14ac:dyDescent="0.25">
      <c r="A147" s="90" t="str">
        <f t="shared" si="13"/>
        <v>[Web_Admin-113]</v>
      </c>
      <c r="B147" s="90" t="s">
        <v>403</v>
      </c>
      <c r="C147" s="90" t="s">
        <v>404</v>
      </c>
      <c r="D147" s="90" t="s">
        <v>203</v>
      </c>
      <c r="E147" s="90" t="s">
        <v>203</v>
      </c>
      <c r="F147" s="90" t="s">
        <v>76</v>
      </c>
      <c r="G147" s="90"/>
      <c r="H147" s="90"/>
      <c r="I147" s="90"/>
      <c r="J147" s="7"/>
      <c r="K147" s="66"/>
      <c r="L147" s="7"/>
      <c r="M147" s="7"/>
      <c r="N147" s="7"/>
      <c r="O147" s="7"/>
      <c r="P147" s="7"/>
      <c r="Q147" s="7"/>
      <c r="R147" s="7"/>
      <c r="S147" s="7"/>
      <c r="T147" s="7"/>
      <c r="U147" s="7"/>
      <c r="V147" s="7"/>
      <c r="W147" s="7"/>
      <c r="X147" s="7"/>
      <c r="Y147" s="7"/>
      <c r="Z147" s="7"/>
    </row>
    <row r="148" spans="1:26" ht="12.75" customHeight="1" x14ac:dyDescent="0.25">
      <c r="A148" s="86" t="s">
        <v>405</v>
      </c>
      <c r="B148" s="95"/>
      <c r="C148" s="96"/>
      <c r="D148" s="96"/>
      <c r="E148" s="96"/>
      <c r="F148" s="98"/>
      <c r="G148" s="96"/>
      <c r="H148" s="96"/>
      <c r="I148" s="97"/>
      <c r="J148" s="7"/>
      <c r="K148" s="66"/>
      <c r="L148" s="7"/>
      <c r="M148" s="7"/>
      <c r="N148" s="7"/>
      <c r="O148" s="7"/>
      <c r="P148" s="7"/>
      <c r="Q148" s="7"/>
      <c r="R148" s="7"/>
      <c r="S148" s="7"/>
      <c r="T148" s="7"/>
      <c r="U148" s="7"/>
      <c r="V148" s="7"/>
      <c r="W148" s="7"/>
      <c r="X148" s="7"/>
      <c r="Y148" s="7"/>
      <c r="Z148" s="7"/>
    </row>
    <row r="149" spans="1:26" ht="12.75" customHeight="1" x14ac:dyDescent="0.25">
      <c r="A149" s="90" t="str">
        <f>IF(OR(B149&lt;&gt;"",D149&lt;&gt;""),"["&amp;TEXT($B$2,"##")&amp;"-"&amp;TEXT(ROW()-35,"##")&amp;"]","")</f>
        <v>[Web_Admin-114]</v>
      </c>
      <c r="B149" s="90" t="s">
        <v>406</v>
      </c>
      <c r="C149" s="90" t="s">
        <v>407</v>
      </c>
      <c r="D149" s="90" t="s">
        <v>203</v>
      </c>
      <c r="E149" s="90" t="s">
        <v>203</v>
      </c>
      <c r="F149" s="90" t="s">
        <v>76</v>
      </c>
      <c r="G149" s="90"/>
      <c r="H149" s="90"/>
      <c r="I149" s="90"/>
      <c r="J149" s="7"/>
      <c r="K149" s="66"/>
      <c r="L149" s="7"/>
      <c r="M149" s="7"/>
      <c r="N149" s="7"/>
      <c r="O149" s="7"/>
      <c r="P149" s="7"/>
      <c r="Q149" s="7"/>
      <c r="R149" s="7"/>
      <c r="S149" s="7"/>
      <c r="T149" s="7"/>
      <c r="U149" s="7"/>
      <c r="V149" s="7"/>
      <c r="W149" s="7"/>
      <c r="X149" s="7"/>
      <c r="Y149" s="7"/>
      <c r="Z149" s="7"/>
    </row>
    <row r="150" spans="1:26" ht="12.75" customHeight="1" x14ac:dyDescent="0.25">
      <c r="A150" s="86" t="s">
        <v>52</v>
      </c>
      <c r="B150" s="95"/>
      <c r="C150" s="96"/>
      <c r="D150" s="96"/>
      <c r="E150" s="96"/>
      <c r="F150" s="98"/>
      <c r="G150" s="96"/>
      <c r="H150" s="96"/>
      <c r="I150" s="97"/>
      <c r="J150" s="7"/>
      <c r="K150" s="66"/>
      <c r="L150" s="7"/>
      <c r="M150" s="7"/>
      <c r="N150" s="7"/>
      <c r="O150" s="7"/>
      <c r="P150" s="7"/>
      <c r="Q150" s="7"/>
      <c r="R150" s="7"/>
      <c r="S150" s="7"/>
      <c r="T150" s="7"/>
      <c r="U150" s="7"/>
      <c r="V150" s="7"/>
      <c r="W150" s="7"/>
      <c r="X150" s="7"/>
      <c r="Y150" s="7"/>
      <c r="Z150" s="7"/>
    </row>
    <row r="151" spans="1:26" ht="12.75" customHeight="1" x14ac:dyDescent="0.25">
      <c r="A151" s="90" t="str">
        <f t="shared" ref="A151:A163" si="14">IF(OR(B151&lt;&gt;"",D151&lt;&gt;""),"["&amp;TEXT($B$2,"##")&amp;"-"&amp;TEXT(ROW()-36,"##")&amp;"]","")</f>
        <v>[Web_Admin-115]</v>
      </c>
      <c r="B151" s="90" t="s">
        <v>408</v>
      </c>
      <c r="C151" s="90" t="s">
        <v>409</v>
      </c>
      <c r="D151" s="90" t="s">
        <v>369</v>
      </c>
      <c r="E151" s="90" t="s">
        <v>369</v>
      </c>
      <c r="F151" s="90" t="s">
        <v>76</v>
      </c>
      <c r="G151" s="90"/>
      <c r="H151" s="90"/>
      <c r="I151" s="90"/>
      <c r="J151" s="7"/>
      <c r="K151" s="66"/>
      <c r="L151" s="7"/>
      <c r="M151" s="7"/>
      <c r="N151" s="7"/>
      <c r="O151" s="7"/>
      <c r="P151" s="7"/>
      <c r="Q151" s="7"/>
      <c r="R151" s="7"/>
      <c r="S151" s="7"/>
      <c r="T151" s="7"/>
      <c r="U151" s="7"/>
      <c r="V151" s="7"/>
      <c r="W151" s="7"/>
      <c r="X151" s="7"/>
      <c r="Y151" s="7"/>
      <c r="Z151" s="7"/>
    </row>
    <row r="152" spans="1:26" ht="12.75" customHeight="1" x14ac:dyDescent="0.25">
      <c r="A152" s="90" t="str">
        <f t="shared" si="14"/>
        <v>[Web_Admin-116]</v>
      </c>
      <c r="B152" s="90" t="s">
        <v>410</v>
      </c>
      <c r="C152" s="90" t="s">
        <v>411</v>
      </c>
      <c r="D152" s="90" t="s">
        <v>372</v>
      </c>
      <c r="E152" s="90" t="s">
        <v>372</v>
      </c>
      <c r="F152" s="90" t="s">
        <v>76</v>
      </c>
      <c r="G152" s="90"/>
      <c r="H152" s="90"/>
      <c r="I152" s="90"/>
      <c r="J152" s="7"/>
      <c r="K152" s="66"/>
      <c r="L152" s="7"/>
      <c r="M152" s="7"/>
      <c r="N152" s="7"/>
      <c r="O152" s="7"/>
      <c r="P152" s="7"/>
      <c r="Q152" s="7"/>
      <c r="R152" s="7"/>
      <c r="S152" s="7"/>
      <c r="T152" s="7"/>
      <c r="U152" s="7"/>
      <c r="V152" s="7"/>
      <c r="W152" s="7"/>
      <c r="X152" s="7"/>
      <c r="Y152" s="7"/>
      <c r="Z152" s="7"/>
    </row>
    <row r="153" spans="1:26" ht="12.75" customHeight="1" x14ac:dyDescent="0.25">
      <c r="A153" s="90" t="str">
        <f t="shared" si="14"/>
        <v>[Web_Admin-117]</v>
      </c>
      <c r="B153" s="90" t="s">
        <v>412</v>
      </c>
      <c r="C153" s="90" t="s">
        <v>413</v>
      </c>
      <c r="D153" s="90" t="s">
        <v>375</v>
      </c>
      <c r="E153" s="90" t="s">
        <v>375</v>
      </c>
      <c r="F153" s="90" t="s">
        <v>76</v>
      </c>
      <c r="G153" s="90"/>
      <c r="H153" s="90"/>
      <c r="I153" s="90"/>
      <c r="J153" s="7"/>
      <c r="K153" s="66"/>
      <c r="L153" s="7"/>
      <c r="M153" s="7"/>
      <c r="N153" s="7"/>
      <c r="O153" s="7"/>
      <c r="P153" s="7"/>
      <c r="Q153" s="7"/>
      <c r="R153" s="7"/>
      <c r="S153" s="7"/>
      <c r="T153" s="7"/>
      <c r="U153" s="7"/>
      <c r="V153" s="7"/>
      <c r="W153" s="7"/>
      <c r="X153" s="7"/>
      <c r="Y153" s="7"/>
      <c r="Z153" s="7"/>
    </row>
    <row r="154" spans="1:26" ht="12.75" customHeight="1" x14ac:dyDescent="0.25">
      <c r="A154" s="90" t="str">
        <f t="shared" si="14"/>
        <v>[Web_Admin-118]</v>
      </c>
      <c r="B154" s="90" t="s">
        <v>414</v>
      </c>
      <c r="C154" s="90" t="s">
        <v>415</v>
      </c>
      <c r="D154" s="90" t="s">
        <v>378</v>
      </c>
      <c r="E154" s="90" t="s">
        <v>378</v>
      </c>
      <c r="F154" s="90" t="s">
        <v>76</v>
      </c>
      <c r="G154" s="90"/>
      <c r="H154" s="90"/>
      <c r="I154" s="90"/>
      <c r="J154" s="7"/>
      <c r="K154" s="66"/>
      <c r="L154" s="7"/>
      <c r="M154" s="7"/>
      <c r="N154" s="7"/>
      <c r="O154" s="7"/>
      <c r="P154" s="7"/>
      <c r="Q154" s="7"/>
      <c r="R154" s="7"/>
      <c r="S154" s="7"/>
      <c r="T154" s="7"/>
      <c r="U154" s="7"/>
      <c r="V154" s="7"/>
      <c r="W154" s="7"/>
      <c r="X154" s="7"/>
      <c r="Y154" s="7"/>
      <c r="Z154" s="7"/>
    </row>
    <row r="155" spans="1:26" ht="12.75" customHeight="1" x14ac:dyDescent="0.25">
      <c r="A155" s="90" t="str">
        <f t="shared" si="14"/>
        <v>[Web_Admin-119]</v>
      </c>
      <c r="B155" s="90" t="s">
        <v>416</v>
      </c>
      <c r="C155" s="90" t="s">
        <v>417</v>
      </c>
      <c r="D155" s="90" t="s">
        <v>381</v>
      </c>
      <c r="E155" s="90" t="s">
        <v>382</v>
      </c>
      <c r="F155" s="90" t="s">
        <v>76</v>
      </c>
      <c r="G155" s="90"/>
      <c r="H155" s="90"/>
      <c r="I155" s="90"/>
      <c r="J155" s="7"/>
      <c r="K155" s="66"/>
      <c r="L155" s="7"/>
      <c r="M155" s="7"/>
      <c r="N155" s="7"/>
      <c r="O155" s="7"/>
      <c r="P155" s="7"/>
      <c r="Q155" s="7"/>
      <c r="R155" s="7"/>
      <c r="S155" s="7"/>
      <c r="T155" s="7"/>
      <c r="U155" s="7"/>
      <c r="V155" s="7"/>
      <c r="W155" s="7"/>
      <c r="X155" s="7"/>
      <c r="Y155" s="7"/>
      <c r="Z155" s="7"/>
    </row>
    <row r="156" spans="1:26" ht="12.75" customHeight="1" x14ac:dyDescent="0.25">
      <c r="A156" s="90" t="str">
        <f t="shared" si="14"/>
        <v>[Web_Admin-120]</v>
      </c>
      <c r="B156" s="90" t="s">
        <v>418</v>
      </c>
      <c r="C156" s="90" t="s">
        <v>419</v>
      </c>
      <c r="D156" s="90" t="s">
        <v>385</v>
      </c>
      <c r="E156" s="90" t="s">
        <v>385</v>
      </c>
      <c r="F156" s="90" t="s">
        <v>76</v>
      </c>
      <c r="G156" s="90"/>
      <c r="H156" s="90"/>
      <c r="I156" s="90"/>
      <c r="J156" s="7"/>
      <c r="K156" s="66"/>
      <c r="L156" s="7"/>
      <c r="M156" s="7"/>
      <c r="N156" s="7"/>
      <c r="O156" s="7"/>
      <c r="P156" s="7"/>
      <c r="Q156" s="7"/>
      <c r="R156" s="7"/>
      <c r="S156" s="7"/>
      <c r="T156" s="7"/>
      <c r="U156" s="7"/>
      <c r="V156" s="7"/>
      <c r="W156" s="7"/>
      <c r="X156" s="7"/>
      <c r="Y156" s="7"/>
      <c r="Z156" s="7"/>
    </row>
    <row r="157" spans="1:26" ht="12.75" customHeight="1" x14ac:dyDescent="0.25">
      <c r="A157" s="90" t="str">
        <f t="shared" si="14"/>
        <v>[Web_Admin-121]</v>
      </c>
      <c r="B157" s="90" t="s">
        <v>420</v>
      </c>
      <c r="C157" s="90" t="s">
        <v>421</v>
      </c>
      <c r="D157" s="90" t="s">
        <v>388</v>
      </c>
      <c r="E157" s="90" t="s">
        <v>388</v>
      </c>
      <c r="F157" s="90" t="s">
        <v>76</v>
      </c>
      <c r="G157" s="90"/>
      <c r="H157" s="90"/>
      <c r="I157" s="90"/>
      <c r="J157" s="7"/>
      <c r="K157" s="66"/>
      <c r="L157" s="7"/>
      <c r="M157" s="7"/>
      <c r="N157" s="7"/>
      <c r="O157" s="7"/>
      <c r="P157" s="7"/>
      <c r="Q157" s="7"/>
      <c r="R157" s="7"/>
      <c r="S157" s="7"/>
      <c r="T157" s="7"/>
      <c r="U157" s="7"/>
      <c r="V157" s="7"/>
      <c r="W157" s="7"/>
      <c r="X157" s="7"/>
      <c r="Y157" s="7"/>
      <c r="Z157" s="7"/>
    </row>
    <row r="158" spans="1:26" ht="12.75" customHeight="1" x14ac:dyDescent="0.25">
      <c r="A158" s="90" t="str">
        <f t="shared" si="14"/>
        <v>[Web_Admin-122]</v>
      </c>
      <c r="B158" s="90" t="s">
        <v>422</v>
      </c>
      <c r="C158" s="90" t="s">
        <v>423</v>
      </c>
      <c r="D158" s="90" t="s">
        <v>391</v>
      </c>
      <c r="E158" s="90" t="s">
        <v>391</v>
      </c>
      <c r="F158" s="90" t="s">
        <v>76</v>
      </c>
      <c r="G158" s="90"/>
      <c r="H158" s="90"/>
      <c r="I158" s="90"/>
      <c r="J158" s="7"/>
      <c r="K158" s="66"/>
      <c r="L158" s="7"/>
      <c r="M158" s="7"/>
      <c r="N158" s="7"/>
      <c r="O158" s="7"/>
      <c r="P158" s="7"/>
      <c r="Q158" s="7"/>
      <c r="R158" s="7"/>
      <c r="S158" s="7"/>
      <c r="T158" s="7"/>
      <c r="U158" s="7"/>
      <c r="V158" s="7"/>
      <c r="W158" s="7"/>
      <c r="X158" s="7"/>
      <c r="Y158" s="7"/>
      <c r="Z158" s="7"/>
    </row>
    <row r="159" spans="1:26" ht="12.75" customHeight="1" x14ac:dyDescent="0.25">
      <c r="A159" s="90" t="str">
        <f t="shared" si="14"/>
        <v>[Web_Admin-123]</v>
      </c>
      <c r="B159" s="90" t="s">
        <v>424</v>
      </c>
      <c r="C159" s="90" t="s">
        <v>425</v>
      </c>
      <c r="D159" s="90" t="s">
        <v>394</v>
      </c>
      <c r="E159" s="90" t="s">
        <v>394</v>
      </c>
      <c r="F159" s="90" t="s">
        <v>76</v>
      </c>
      <c r="G159" s="90"/>
      <c r="H159" s="90"/>
      <c r="I159" s="90"/>
      <c r="J159" s="7"/>
      <c r="K159" s="66"/>
      <c r="L159" s="7"/>
      <c r="M159" s="7"/>
      <c r="N159" s="7"/>
      <c r="O159" s="7"/>
      <c r="P159" s="7"/>
      <c r="Q159" s="7"/>
      <c r="R159" s="7"/>
      <c r="S159" s="7"/>
      <c r="T159" s="7"/>
      <c r="U159" s="7"/>
      <c r="V159" s="7"/>
      <c r="W159" s="7"/>
      <c r="X159" s="7"/>
      <c r="Y159" s="7"/>
      <c r="Z159" s="7"/>
    </row>
    <row r="160" spans="1:26" ht="12.75" customHeight="1" x14ac:dyDescent="0.25">
      <c r="A160" s="90" t="str">
        <f t="shared" si="14"/>
        <v>[Web_Admin-124]</v>
      </c>
      <c r="B160" s="90" t="s">
        <v>426</v>
      </c>
      <c r="C160" s="90" t="s">
        <v>427</v>
      </c>
      <c r="D160" s="90" t="s">
        <v>397</v>
      </c>
      <c r="E160" s="90" t="s">
        <v>397</v>
      </c>
      <c r="F160" s="90" t="s">
        <v>76</v>
      </c>
      <c r="G160" s="90"/>
      <c r="H160" s="90"/>
      <c r="I160" s="90"/>
      <c r="J160" s="7"/>
      <c r="K160" s="66"/>
      <c r="L160" s="7"/>
      <c r="M160" s="7"/>
      <c r="N160" s="7"/>
      <c r="O160" s="7"/>
      <c r="P160" s="7"/>
      <c r="Q160" s="7"/>
      <c r="R160" s="7"/>
      <c r="S160" s="7"/>
      <c r="T160" s="7"/>
      <c r="U160" s="7"/>
      <c r="V160" s="7"/>
      <c r="W160" s="7"/>
      <c r="X160" s="7"/>
      <c r="Y160" s="7"/>
      <c r="Z160" s="7"/>
    </row>
    <row r="161" spans="1:26" ht="12.75" customHeight="1" x14ac:dyDescent="0.25">
      <c r="A161" s="90" t="str">
        <f t="shared" si="14"/>
        <v>[Web_Admin-125]</v>
      </c>
      <c r="B161" s="90" t="s">
        <v>428</v>
      </c>
      <c r="C161" s="90" t="s">
        <v>429</v>
      </c>
      <c r="D161" s="90" t="s">
        <v>400</v>
      </c>
      <c r="E161" s="90" t="s">
        <v>400</v>
      </c>
      <c r="F161" s="90" t="s">
        <v>76</v>
      </c>
      <c r="G161" s="90"/>
      <c r="H161" s="90"/>
      <c r="I161" s="90"/>
      <c r="J161" s="7"/>
      <c r="K161" s="66"/>
      <c r="L161" s="7"/>
      <c r="M161" s="7"/>
      <c r="N161" s="7"/>
      <c r="O161" s="7"/>
      <c r="P161" s="7"/>
      <c r="Q161" s="7"/>
      <c r="R161" s="7"/>
      <c r="S161" s="7"/>
      <c r="T161" s="7"/>
      <c r="U161" s="7"/>
      <c r="V161" s="7"/>
      <c r="W161" s="7"/>
      <c r="X161" s="7"/>
      <c r="Y161" s="7"/>
      <c r="Z161" s="7"/>
    </row>
    <row r="162" spans="1:26" ht="12.75" customHeight="1" x14ac:dyDescent="0.25">
      <c r="A162" s="90" t="str">
        <f t="shared" si="14"/>
        <v>[Web_Admin-126]</v>
      </c>
      <c r="B162" s="90" t="s">
        <v>430</v>
      </c>
      <c r="C162" s="90" t="s">
        <v>431</v>
      </c>
      <c r="D162" s="90" t="s">
        <v>266</v>
      </c>
      <c r="E162" s="90" t="s">
        <v>266</v>
      </c>
      <c r="F162" s="90" t="s">
        <v>76</v>
      </c>
      <c r="G162" s="90"/>
      <c r="H162" s="90"/>
      <c r="I162" s="90"/>
      <c r="J162" s="7"/>
      <c r="K162" s="66"/>
      <c r="L162" s="7"/>
      <c r="M162" s="7"/>
      <c r="N162" s="7"/>
      <c r="O162" s="7"/>
      <c r="P162" s="7"/>
      <c r="Q162" s="7"/>
      <c r="R162" s="7"/>
      <c r="S162" s="7"/>
      <c r="T162" s="7"/>
      <c r="U162" s="7"/>
      <c r="V162" s="7"/>
      <c r="W162" s="7"/>
      <c r="X162" s="7"/>
      <c r="Y162" s="7"/>
      <c r="Z162" s="7"/>
    </row>
    <row r="163" spans="1:26" ht="12.75" customHeight="1" x14ac:dyDescent="0.25">
      <c r="A163" s="90" t="str">
        <f t="shared" si="14"/>
        <v>[Web_Admin-127]</v>
      </c>
      <c r="B163" s="90" t="s">
        <v>432</v>
      </c>
      <c r="C163" s="90" t="s">
        <v>433</v>
      </c>
      <c r="D163" s="90" t="s">
        <v>434</v>
      </c>
      <c r="E163" s="90" t="s">
        <v>342</v>
      </c>
      <c r="F163" s="90" t="s">
        <v>76</v>
      </c>
      <c r="G163" s="90"/>
      <c r="H163" s="90"/>
      <c r="I163" s="90"/>
      <c r="J163" s="7"/>
      <c r="K163" s="66"/>
      <c r="L163" s="7"/>
      <c r="M163" s="7"/>
      <c r="N163" s="7"/>
      <c r="O163" s="7"/>
      <c r="P163" s="7"/>
      <c r="Q163" s="7"/>
      <c r="R163" s="7"/>
      <c r="S163" s="7"/>
      <c r="T163" s="7"/>
      <c r="U163" s="7"/>
      <c r="V163" s="7"/>
      <c r="W163" s="7"/>
      <c r="X163" s="7"/>
      <c r="Y163" s="7"/>
      <c r="Z163" s="7"/>
    </row>
    <row r="164" spans="1:26" ht="12.75" customHeight="1" x14ac:dyDescent="0.25">
      <c r="A164" s="86" t="s">
        <v>53</v>
      </c>
      <c r="B164" s="95"/>
      <c r="C164" s="96"/>
      <c r="D164" s="96"/>
      <c r="E164" s="96"/>
      <c r="F164" s="96"/>
      <c r="G164" s="96"/>
      <c r="H164" s="96"/>
      <c r="I164" s="97"/>
      <c r="J164" s="7"/>
      <c r="K164" s="66"/>
      <c r="L164" s="7"/>
      <c r="M164" s="7"/>
      <c r="N164" s="7"/>
      <c r="O164" s="7"/>
      <c r="P164" s="7"/>
      <c r="Q164" s="7"/>
      <c r="R164" s="7"/>
      <c r="S164" s="7"/>
      <c r="T164" s="7"/>
      <c r="U164" s="7"/>
      <c r="V164" s="7"/>
      <c r="W164" s="7"/>
      <c r="X164" s="7"/>
      <c r="Y164" s="7"/>
      <c r="Z164" s="7"/>
    </row>
    <row r="165" spans="1:26" ht="12.75" customHeight="1" x14ac:dyDescent="0.25">
      <c r="A165" s="90" t="str">
        <f t="shared" ref="A165:A170" si="15">IF(OR(B165&lt;&gt;"",D165&lt;&gt;""),"["&amp;TEXT($B$2,"##")&amp;"-"&amp;TEXT(ROW()-37,"##")&amp;"]","")</f>
        <v>[Web_Admin-128]</v>
      </c>
      <c r="B165" s="90" t="s">
        <v>435</v>
      </c>
      <c r="C165" s="90" t="s">
        <v>436</v>
      </c>
      <c r="D165" s="90" t="s">
        <v>437</v>
      </c>
      <c r="E165" s="90" t="s">
        <v>437</v>
      </c>
      <c r="F165" s="90" t="s">
        <v>76</v>
      </c>
      <c r="G165" s="90"/>
      <c r="H165" s="90"/>
      <c r="I165" s="90"/>
      <c r="J165" s="7"/>
      <c r="K165" s="66"/>
      <c r="L165" s="7"/>
      <c r="M165" s="7"/>
      <c r="N165" s="7"/>
      <c r="O165" s="7"/>
      <c r="P165" s="7"/>
      <c r="Q165" s="7"/>
      <c r="R165" s="7"/>
      <c r="S165" s="7"/>
      <c r="T165" s="7"/>
      <c r="U165" s="7"/>
      <c r="V165" s="7"/>
      <c r="W165" s="7"/>
      <c r="X165" s="7"/>
      <c r="Y165" s="7"/>
      <c r="Z165" s="7"/>
    </row>
    <row r="166" spans="1:26" ht="12.75" customHeight="1" x14ac:dyDescent="0.25">
      <c r="A166" s="90" t="str">
        <f t="shared" si="15"/>
        <v>[Web_Admin-129]</v>
      </c>
      <c r="B166" s="90" t="s">
        <v>438</v>
      </c>
      <c r="C166" s="90" t="s">
        <v>439</v>
      </c>
      <c r="D166" s="90" t="s">
        <v>440</v>
      </c>
      <c r="E166" s="90" t="s">
        <v>440</v>
      </c>
      <c r="F166" s="90" t="s">
        <v>76</v>
      </c>
      <c r="G166" s="90"/>
      <c r="H166" s="90"/>
      <c r="I166" s="90"/>
      <c r="J166" s="7"/>
      <c r="K166" s="66"/>
      <c r="L166" s="7"/>
      <c r="M166" s="7"/>
      <c r="N166" s="7"/>
      <c r="O166" s="7"/>
      <c r="P166" s="7"/>
      <c r="Q166" s="7"/>
      <c r="R166" s="7"/>
      <c r="S166" s="7"/>
      <c r="T166" s="7"/>
      <c r="U166" s="7"/>
      <c r="V166" s="7"/>
      <c r="W166" s="7"/>
      <c r="X166" s="7"/>
      <c r="Y166" s="7"/>
      <c r="Z166" s="7"/>
    </row>
    <row r="167" spans="1:26" ht="12.75" customHeight="1" x14ac:dyDescent="0.25">
      <c r="A167" s="90" t="str">
        <f t="shared" si="15"/>
        <v>[Web_Admin-130]</v>
      </c>
      <c r="B167" s="90" t="s">
        <v>441</v>
      </c>
      <c r="C167" s="90" t="s">
        <v>442</v>
      </c>
      <c r="D167" s="90" t="s">
        <v>443</v>
      </c>
      <c r="E167" s="90" t="s">
        <v>443</v>
      </c>
      <c r="F167" s="90" t="s">
        <v>76</v>
      </c>
      <c r="G167" s="90"/>
      <c r="H167" s="90"/>
      <c r="I167" s="90"/>
      <c r="J167" s="7"/>
      <c r="K167" s="66"/>
      <c r="L167" s="7"/>
      <c r="M167" s="7"/>
      <c r="N167" s="7"/>
      <c r="O167" s="7"/>
      <c r="P167" s="7"/>
      <c r="Q167" s="7"/>
      <c r="R167" s="7"/>
      <c r="S167" s="7"/>
      <c r="T167" s="7"/>
      <c r="U167" s="7"/>
      <c r="V167" s="7"/>
      <c r="W167" s="7"/>
      <c r="X167" s="7"/>
      <c r="Y167" s="7"/>
      <c r="Z167" s="7"/>
    </row>
    <row r="168" spans="1:26" ht="12.75" customHeight="1" x14ac:dyDescent="0.25">
      <c r="A168" s="90" t="str">
        <f t="shared" si="15"/>
        <v>[Web_Admin-131]</v>
      </c>
      <c r="B168" s="90" t="s">
        <v>444</v>
      </c>
      <c r="C168" s="90" t="s">
        <v>445</v>
      </c>
      <c r="D168" s="90" t="s">
        <v>446</v>
      </c>
      <c r="E168" s="90" t="s">
        <v>447</v>
      </c>
      <c r="F168" s="90" t="s">
        <v>76</v>
      </c>
      <c r="G168" s="90"/>
      <c r="H168" s="90"/>
      <c r="I168" s="90"/>
      <c r="J168" s="7"/>
      <c r="K168" s="66"/>
      <c r="L168" s="7"/>
      <c r="M168" s="7"/>
      <c r="N168" s="7"/>
      <c r="O168" s="7"/>
      <c r="P168" s="7"/>
      <c r="Q168" s="7"/>
      <c r="R168" s="7"/>
      <c r="S168" s="7"/>
      <c r="T168" s="7"/>
      <c r="U168" s="7"/>
      <c r="V168" s="7"/>
      <c r="W168" s="7"/>
      <c r="X168" s="7"/>
      <c r="Y168" s="7"/>
      <c r="Z168" s="7"/>
    </row>
    <row r="169" spans="1:26" ht="12.75" customHeight="1" x14ac:dyDescent="0.25">
      <c r="A169" s="90" t="str">
        <f t="shared" si="15"/>
        <v>[Web_Admin-132]</v>
      </c>
      <c r="B169" s="90" t="s">
        <v>448</v>
      </c>
      <c r="C169" s="90" t="s">
        <v>449</v>
      </c>
      <c r="D169" s="90" t="s">
        <v>450</v>
      </c>
      <c r="E169" s="90" t="s">
        <v>451</v>
      </c>
      <c r="F169" s="90" t="s">
        <v>76</v>
      </c>
      <c r="G169" s="90"/>
      <c r="H169" s="90"/>
      <c r="I169" s="90"/>
      <c r="J169" s="7"/>
      <c r="K169" s="66"/>
      <c r="L169" s="7"/>
      <c r="M169" s="7"/>
      <c r="N169" s="7"/>
      <c r="O169" s="7"/>
      <c r="P169" s="7"/>
      <c r="Q169" s="7"/>
      <c r="R169" s="7"/>
      <c r="S169" s="7"/>
      <c r="T169" s="7"/>
      <c r="U169" s="7"/>
      <c r="V169" s="7"/>
      <c r="W169" s="7"/>
      <c r="X169" s="7"/>
      <c r="Y169" s="7"/>
      <c r="Z169" s="7"/>
    </row>
    <row r="170" spans="1:26" ht="12.75" customHeight="1" x14ac:dyDescent="0.25">
      <c r="A170" s="90" t="str">
        <f t="shared" si="15"/>
        <v>[Web_Admin-133]</v>
      </c>
      <c r="B170" s="99" t="s">
        <v>452</v>
      </c>
      <c r="C170" s="99" t="s">
        <v>453</v>
      </c>
      <c r="D170" s="99" t="s">
        <v>454</v>
      </c>
      <c r="E170" s="99" t="s">
        <v>455</v>
      </c>
      <c r="F170" s="90" t="s">
        <v>76</v>
      </c>
      <c r="G170" s="90"/>
      <c r="H170" s="90"/>
      <c r="I170" s="90"/>
      <c r="J170" s="7"/>
      <c r="K170" s="66"/>
      <c r="L170" s="7"/>
      <c r="M170" s="7"/>
      <c r="N170" s="7"/>
      <c r="O170" s="7"/>
      <c r="P170" s="7"/>
      <c r="Q170" s="7"/>
      <c r="R170" s="7"/>
      <c r="S170" s="7"/>
      <c r="T170" s="7"/>
      <c r="U170" s="7"/>
      <c r="V170" s="7"/>
      <c r="W170" s="7"/>
      <c r="X170" s="7"/>
      <c r="Y170" s="7"/>
      <c r="Z170" s="7"/>
    </row>
    <row r="171" spans="1:26" ht="12.75" customHeight="1" x14ac:dyDescent="0.25">
      <c r="A171" s="86" t="s">
        <v>54</v>
      </c>
      <c r="B171" s="95"/>
      <c r="C171" s="96"/>
      <c r="D171" s="96"/>
      <c r="E171" s="96"/>
      <c r="F171" s="96"/>
      <c r="G171" s="96"/>
      <c r="H171" s="96"/>
      <c r="I171" s="97"/>
      <c r="J171" s="7"/>
      <c r="K171" s="66"/>
      <c r="L171" s="7"/>
      <c r="M171" s="7"/>
      <c r="N171" s="7"/>
      <c r="O171" s="7"/>
      <c r="P171" s="7"/>
      <c r="Q171" s="7"/>
      <c r="R171" s="7"/>
      <c r="S171" s="7"/>
      <c r="T171" s="7"/>
      <c r="U171" s="7"/>
      <c r="V171" s="7"/>
      <c r="W171" s="7"/>
      <c r="X171" s="7"/>
      <c r="Y171" s="7"/>
      <c r="Z171" s="7"/>
    </row>
    <row r="172" spans="1:26" ht="12.75" customHeight="1" x14ac:dyDescent="0.25">
      <c r="A172" s="90" t="str">
        <f>IF(OR(B172&lt;&gt;"",D172&lt;&gt;""),"["&amp;TEXT($B$2,"##")&amp;"-"&amp;TEXT(ROW()-38,"##")&amp;"]","")</f>
        <v>[Web_Admin-134]</v>
      </c>
      <c r="B172" s="90" t="s">
        <v>456</v>
      </c>
      <c r="C172" s="90" t="s">
        <v>457</v>
      </c>
      <c r="D172" s="90" t="s">
        <v>458</v>
      </c>
      <c r="E172" s="90" t="s">
        <v>458</v>
      </c>
      <c r="F172" s="90" t="s">
        <v>76</v>
      </c>
      <c r="G172" s="90"/>
      <c r="H172" s="90"/>
      <c r="I172" s="90"/>
      <c r="J172" s="7"/>
      <c r="K172" s="66"/>
      <c r="L172" s="7"/>
      <c r="M172" s="7"/>
      <c r="N172" s="7"/>
      <c r="O172" s="7"/>
      <c r="P172" s="7"/>
      <c r="Q172" s="7"/>
      <c r="R172" s="7"/>
      <c r="S172" s="7"/>
      <c r="T172" s="7"/>
      <c r="U172" s="7"/>
      <c r="V172" s="7"/>
      <c r="W172" s="7"/>
      <c r="X172" s="7"/>
      <c r="Y172" s="7"/>
      <c r="Z172" s="7"/>
    </row>
    <row r="173" spans="1:26" ht="12.75" customHeight="1" x14ac:dyDescent="0.25">
      <c r="A173" s="86" t="s">
        <v>55</v>
      </c>
      <c r="B173" s="95"/>
      <c r="C173" s="96"/>
      <c r="D173" s="96"/>
      <c r="E173" s="96"/>
      <c r="F173" s="96"/>
      <c r="G173" s="96"/>
      <c r="H173" s="96"/>
      <c r="I173" s="97"/>
      <c r="J173" s="7"/>
      <c r="K173" s="66"/>
      <c r="L173" s="7"/>
      <c r="M173" s="7"/>
      <c r="N173" s="7"/>
      <c r="O173" s="7"/>
      <c r="P173" s="7"/>
      <c r="Q173" s="7"/>
      <c r="R173" s="7"/>
      <c r="S173" s="7"/>
      <c r="T173" s="7"/>
      <c r="U173" s="7"/>
      <c r="V173" s="7"/>
      <c r="W173" s="7"/>
      <c r="X173" s="7"/>
      <c r="Y173" s="7"/>
      <c r="Z173" s="7"/>
    </row>
    <row r="174" spans="1:26" ht="12.75" customHeight="1" x14ac:dyDescent="0.25">
      <c r="A174" s="90" t="str">
        <f t="shared" ref="A174:A176" si="16">IF(OR(B174&lt;&gt;"",D174&lt;&gt;""),"["&amp;TEXT($B$2,"##")&amp;"-"&amp;TEXT(ROW()-39,"##")&amp;"]","")</f>
        <v>[Web_Admin-135]</v>
      </c>
      <c r="B174" s="90" t="s">
        <v>459</v>
      </c>
      <c r="C174" s="90" t="s">
        <v>460</v>
      </c>
      <c r="D174" s="90" t="s">
        <v>461</v>
      </c>
      <c r="E174" s="90" t="s">
        <v>461</v>
      </c>
      <c r="F174" s="90" t="s">
        <v>76</v>
      </c>
      <c r="G174" s="90"/>
      <c r="H174" s="90"/>
      <c r="I174" s="90"/>
      <c r="J174" s="7"/>
      <c r="K174" s="66"/>
      <c r="L174" s="7"/>
      <c r="M174" s="7"/>
      <c r="N174" s="7"/>
      <c r="O174" s="7"/>
      <c r="P174" s="7"/>
      <c r="Q174" s="7"/>
      <c r="R174" s="7"/>
      <c r="S174" s="7"/>
      <c r="T174" s="7"/>
      <c r="U174" s="7"/>
      <c r="V174" s="7"/>
      <c r="W174" s="7"/>
      <c r="X174" s="7"/>
      <c r="Y174" s="7"/>
      <c r="Z174" s="7"/>
    </row>
    <row r="175" spans="1:26" ht="12.75" customHeight="1" x14ac:dyDescent="0.25">
      <c r="A175" s="90" t="str">
        <f t="shared" si="16"/>
        <v>[Web_Admin-136]</v>
      </c>
      <c r="B175" s="90" t="s">
        <v>462</v>
      </c>
      <c r="C175" s="90" t="s">
        <v>463</v>
      </c>
      <c r="D175" s="90" t="s">
        <v>464</v>
      </c>
      <c r="E175" s="90" t="s">
        <v>464</v>
      </c>
      <c r="F175" s="90" t="s">
        <v>76</v>
      </c>
      <c r="G175" s="90"/>
      <c r="H175" s="90"/>
      <c r="I175" s="90"/>
      <c r="J175" s="7"/>
      <c r="K175" s="66"/>
      <c r="L175" s="7"/>
      <c r="M175" s="7"/>
      <c r="N175" s="7"/>
      <c r="O175" s="7"/>
      <c r="P175" s="7"/>
      <c r="Q175" s="7"/>
      <c r="R175" s="7"/>
      <c r="S175" s="7"/>
      <c r="T175" s="7"/>
      <c r="U175" s="7"/>
      <c r="V175" s="7"/>
      <c r="W175" s="7"/>
      <c r="X175" s="7"/>
      <c r="Y175" s="7"/>
      <c r="Z175" s="7"/>
    </row>
    <row r="176" spans="1:26" ht="12.75" customHeight="1" x14ac:dyDescent="0.25">
      <c r="A176" s="90" t="str">
        <f t="shared" si="16"/>
        <v>[Web_Admin-137]</v>
      </c>
      <c r="B176" s="90" t="s">
        <v>465</v>
      </c>
      <c r="C176" s="90" t="s">
        <v>466</v>
      </c>
      <c r="D176" s="90" t="s">
        <v>203</v>
      </c>
      <c r="E176" s="90" t="s">
        <v>203</v>
      </c>
      <c r="F176" s="90" t="s">
        <v>76</v>
      </c>
      <c r="G176" s="90"/>
      <c r="H176" s="90"/>
      <c r="I176" s="90"/>
      <c r="J176" s="7"/>
      <c r="K176" s="66"/>
      <c r="L176" s="7"/>
      <c r="M176" s="7"/>
      <c r="N176" s="7"/>
      <c r="O176" s="7"/>
      <c r="P176" s="7"/>
      <c r="Q176" s="7"/>
      <c r="R176" s="7"/>
      <c r="S176" s="7"/>
      <c r="T176" s="7"/>
      <c r="U176" s="7"/>
      <c r="V176" s="7"/>
      <c r="W176" s="7"/>
      <c r="X176" s="7"/>
      <c r="Y176" s="7"/>
      <c r="Z176" s="7"/>
    </row>
    <row r="177" spans="1:26" ht="12.75" customHeight="1" x14ac:dyDescent="0.25">
      <c r="A177" s="86" t="s">
        <v>467</v>
      </c>
      <c r="B177" s="95"/>
      <c r="C177" s="96"/>
      <c r="D177" s="96"/>
      <c r="E177" s="96"/>
      <c r="F177" s="98"/>
      <c r="G177" s="96"/>
      <c r="H177" s="96"/>
      <c r="I177" s="97"/>
      <c r="J177" s="7"/>
      <c r="K177" s="66"/>
      <c r="L177" s="7"/>
      <c r="M177" s="7"/>
      <c r="N177" s="7"/>
      <c r="O177" s="7"/>
      <c r="P177" s="7"/>
      <c r="Q177" s="7"/>
      <c r="R177" s="7"/>
      <c r="S177" s="7"/>
      <c r="T177" s="7"/>
      <c r="U177" s="7"/>
      <c r="V177" s="7"/>
      <c r="W177" s="7"/>
      <c r="X177" s="7"/>
      <c r="Y177" s="7"/>
      <c r="Z177" s="7"/>
    </row>
    <row r="178" spans="1:26" ht="12.75" customHeight="1" x14ac:dyDescent="0.25">
      <c r="A178" s="90" t="str">
        <f>IF(OR(B178&lt;&gt;"",D178&lt;&gt;""),"["&amp;TEXT($B$2,"##")&amp;"-"&amp;TEXT(ROW()-40,"##")&amp;"]","")</f>
        <v>[Web_Admin-138]</v>
      </c>
      <c r="B178" s="90" t="s">
        <v>468</v>
      </c>
      <c r="C178" s="90" t="s">
        <v>469</v>
      </c>
      <c r="D178" s="90" t="s">
        <v>203</v>
      </c>
      <c r="E178" s="90" t="s">
        <v>203</v>
      </c>
      <c r="F178" s="90" t="s">
        <v>76</v>
      </c>
      <c r="G178" s="90"/>
      <c r="H178" s="90"/>
      <c r="I178" s="90"/>
      <c r="J178" s="7"/>
      <c r="K178" s="66"/>
      <c r="L178" s="7"/>
      <c r="M178" s="7"/>
      <c r="N178" s="7"/>
      <c r="O178" s="7"/>
      <c r="P178" s="7"/>
      <c r="Q178" s="7"/>
      <c r="R178" s="7"/>
      <c r="S178" s="7"/>
      <c r="T178" s="7"/>
      <c r="U178" s="7"/>
      <c r="V178" s="7"/>
      <c r="W178" s="7"/>
      <c r="X178" s="7"/>
      <c r="Y178" s="7"/>
      <c r="Z178" s="7"/>
    </row>
    <row r="179" spans="1:26" ht="12.75" customHeight="1" x14ac:dyDescent="0.25">
      <c r="A179" s="86" t="s">
        <v>57</v>
      </c>
      <c r="B179" s="95"/>
      <c r="C179" s="96"/>
      <c r="D179" s="96"/>
      <c r="E179" s="96"/>
      <c r="F179" s="98"/>
      <c r="G179" s="96"/>
      <c r="H179" s="96"/>
      <c r="I179" s="97"/>
      <c r="J179" s="7"/>
      <c r="K179" s="66"/>
      <c r="L179" s="7"/>
      <c r="M179" s="7"/>
      <c r="N179" s="7"/>
      <c r="O179" s="7"/>
      <c r="P179" s="7"/>
      <c r="Q179" s="7"/>
      <c r="R179" s="7"/>
      <c r="S179" s="7"/>
      <c r="T179" s="7"/>
      <c r="U179" s="7"/>
      <c r="V179" s="7"/>
      <c r="W179" s="7"/>
      <c r="X179" s="7"/>
      <c r="Y179" s="7"/>
      <c r="Z179" s="7"/>
    </row>
    <row r="180" spans="1:26" ht="12.75" customHeight="1" x14ac:dyDescent="0.25">
      <c r="A180" s="90" t="str">
        <f t="shared" ref="A180:A182" si="17">IF(OR(B180&lt;&gt;"",D180&lt;&gt;""),"["&amp;TEXT($B$2,"##")&amp;"-"&amp;TEXT(ROW()-41,"##")&amp;"]","")</f>
        <v>[Web_Admin-139]</v>
      </c>
      <c r="B180" s="90" t="s">
        <v>470</v>
      </c>
      <c r="C180" s="90" t="s">
        <v>471</v>
      </c>
      <c r="D180" s="90" t="s">
        <v>461</v>
      </c>
      <c r="E180" s="90" t="s">
        <v>461</v>
      </c>
      <c r="F180" s="90" t="s">
        <v>76</v>
      </c>
      <c r="G180" s="90"/>
      <c r="H180" s="90"/>
      <c r="I180" s="90"/>
      <c r="J180" s="7"/>
      <c r="K180" s="66"/>
      <c r="L180" s="7"/>
      <c r="M180" s="7"/>
      <c r="N180" s="7"/>
      <c r="O180" s="7"/>
      <c r="P180" s="7"/>
      <c r="Q180" s="7"/>
      <c r="R180" s="7"/>
      <c r="S180" s="7"/>
      <c r="T180" s="7"/>
      <c r="U180" s="7"/>
      <c r="V180" s="7"/>
      <c r="W180" s="7"/>
      <c r="X180" s="7"/>
      <c r="Y180" s="7"/>
      <c r="Z180" s="7"/>
    </row>
    <row r="181" spans="1:26" ht="12.75" customHeight="1" x14ac:dyDescent="0.25">
      <c r="A181" s="90" t="str">
        <f t="shared" si="17"/>
        <v>[Web_Admin-140]</v>
      </c>
      <c r="B181" s="90" t="s">
        <v>472</v>
      </c>
      <c r="C181" s="90" t="s">
        <v>473</v>
      </c>
      <c r="D181" s="90" t="s">
        <v>464</v>
      </c>
      <c r="E181" s="90" t="s">
        <v>464</v>
      </c>
      <c r="F181" s="90" t="s">
        <v>76</v>
      </c>
      <c r="G181" s="90"/>
      <c r="H181" s="90"/>
      <c r="I181" s="90"/>
      <c r="J181" s="7"/>
      <c r="K181" s="66"/>
      <c r="L181" s="7"/>
      <c r="M181" s="7"/>
      <c r="N181" s="7"/>
      <c r="O181" s="7"/>
      <c r="P181" s="7"/>
      <c r="Q181" s="7"/>
      <c r="R181" s="7"/>
      <c r="S181" s="7"/>
      <c r="T181" s="7"/>
      <c r="U181" s="7"/>
      <c r="V181" s="7"/>
      <c r="W181" s="7"/>
      <c r="X181" s="7"/>
      <c r="Y181" s="7"/>
      <c r="Z181" s="7"/>
    </row>
    <row r="182" spans="1:26" ht="12.75" customHeight="1" x14ac:dyDescent="0.25">
      <c r="A182" s="90" t="str">
        <f t="shared" si="17"/>
        <v>[Web_Admin-141]</v>
      </c>
      <c r="B182" s="90" t="s">
        <v>474</v>
      </c>
      <c r="C182" s="90" t="s">
        <v>475</v>
      </c>
      <c r="D182" s="90" t="s">
        <v>434</v>
      </c>
      <c r="E182" s="90" t="s">
        <v>342</v>
      </c>
      <c r="F182" s="90" t="s">
        <v>76</v>
      </c>
      <c r="G182" s="90"/>
      <c r="H182" s="90"/>
      <c r="I182" s="90"/>
      <c r="J182" s="7"/>
      <c r="K182" s="66"/>
      <c r="L182" s="7"/>
      <c r="M182" s="7"/>
      <c r="N182" s="7"/>
      <c r="O182" s="7"/>
      <c r="P182" s="7"/>
      <c r="Q182" s="7"/>
      <c r="R182" s="7"/>
      <c r="S182" s="7"/>
      <c r="T182" s="7"/>
      <c r="U182" s="7"/>
      <c r="V182" s="7"/>
      <c r="W182" s="7"/>
      <c r="X182" s="7"/>
      <c r="Y182" s="7"/>
      <c r="Z182" s="7"/>
    </row>
    <row r="183" spans="1:26" ht="12.75" customHeight="1" x14ac:dyDescent="0.25">
      <c r="A183" s="90"/>
      <c r="B183" s="90"/>
      <c r="C183" s="90"/>
      <c r="D183" s="90"/>
      <c r="E183" s="90"/>
      <c r="F183" s="90"/>
      <c r="G183" s="90"/>
      <c r="H183" s="90"/>
      <c r="I183" s="90"/>
      <c r="J183" s="7"/>
      <c r="K183" s="66"/>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66"/>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66"/>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66"/>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66"/>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66"/>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66"/>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66"/>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66"/>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66"/>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66"/>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66"/>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66"/>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66"/>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66"/>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66"/>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66"/>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66"/>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66"/>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66"/>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66"/>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66"/>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66"/>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66"/>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66"/>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66"/>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66"/>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66"/>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66"/>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66"/>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66"/>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66"/>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66"/>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66"/>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66"/>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66"/>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66"/>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66"/>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66"/>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66"/>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66"/>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66"/>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66"/>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66"/>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66"/>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66"/>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66"/>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66"/>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66"/>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66"/>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66"/>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66"/>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66"/>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66"/>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66"/>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66"/>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66"/>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66"/>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66"/>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66"/>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66"/>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66"/>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66"/>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66"/>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66"/>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66"/>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66"/>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66"/>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66"/>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66"/>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66"/>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66"/>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66"/>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66"/>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66"/>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66"/>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66"/>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66"/>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66"/>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66"/>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66"/>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66"/>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66"/>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66"/>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66"/>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66"/>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66"/>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66"/>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66"/>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66"/>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66"/>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66"/>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66"/>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66"/>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66"/>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66"/>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66"/>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66"/>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66"/>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66"/>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66"/>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66"/>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66"/>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66"/>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66"/>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66"/>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66"/>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66"/>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66"/>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66"/>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66"/>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66"/>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66"/>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66"/>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66"/>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66"/>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66"/>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66"/>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66"/>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66"/>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66"/>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66"/>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66"/>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66"/>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66"/>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66"/>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66"/>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66"/>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66"/>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66"/>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66"/>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66"/>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66"/>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66"/>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66"/>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66"/>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66"/>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66"/>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66"/>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66"/>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66"/>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66"/>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66"/>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66"/>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66"/>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66"/>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66"/>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66"/>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66"/>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66"/>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66"/>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66"/>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66"/>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66"/>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66"/>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66"/>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66"/>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66"/>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66"/>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66"/>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66"/>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66"/>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66"/>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66"/>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66"/>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66"/>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66"/>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66"/>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66"/>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66"/>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66"/>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66"/>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66"/>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66"/>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66"/>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66"/>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66"/>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66"/>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66"/>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66"/>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66"/>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66"/>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66"/>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66"/>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66"/>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66"/>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66"/>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66"/>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66"/>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66"/>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66"/>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66"/>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66"/>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66"/>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66"/>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66"/>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66"/>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66"/>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66"/>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66"/>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66"/>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66"/>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66"/>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66"/>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66"/>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66"/>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66"/>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66"/>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66"/>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66"/>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66"/>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66"/>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66"/>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66"/>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66"/>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66"/>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66"/>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66"/>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66"/>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66"/>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66"/>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66"/>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66"/>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66"/>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66"/>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66"/>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66"/>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66"/>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66"/>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66"/>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66"/>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66"/>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66"/>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66"/>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66"/>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66"/>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66"/>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66"/>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66"/>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66"/>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66"/>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66"/>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66"/>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66"/>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66"/>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66"/>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66"/>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66"/>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66"/>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66"/>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66"/>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66"/>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66"/>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66"/>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66"/>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66"/>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66"/>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66"/>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66"/>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66"/>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66"/>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66"/>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66"/>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66"/>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66"/>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66"/>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66"/>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66"/>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66"/>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66"/>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66"/>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66"/>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66"/>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66"/>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66"/>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66"/>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66"/>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66"/>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66"/>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66"/>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66"/>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66"/>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66"/>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66"/>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66"/>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66"/>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66"/>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66"/>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66"/>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66"/>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66"/>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66"/>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66"/>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66"/>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66"/>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66"/>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66"/>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66"/>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66"/>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66"/>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66"/>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66"/>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66"/>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66"/>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66"/>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66"/>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66"/>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66"/>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66"/>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66"/>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66"/>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66"/>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66"/>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66"/>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66"/>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66"/>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66"/>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66"/>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66"/>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66"/>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66"/>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66"/>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66"/>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66"/>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66"/>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66"/>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66"/>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66"/>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66"/>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66"/>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66"/>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66"/>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66"/>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66"/>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66"/>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66"/>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66"/>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66"/>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66"/>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66"/>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66"/>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66"/>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66"/>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66"/>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66"/>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66"/>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66"/>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66"/>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66"/>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66"/>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66"/>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66"/>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66"/>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66"/>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66"/>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66"/>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66"/>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66"/>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66"/>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66"/>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66"/>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66"/>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66"/>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66"/>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66"/>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66"/>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66"/>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66"/>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66"/>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66"/>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66"/>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66"/>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66"/>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66"/>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66"/>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66"/>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66"/>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66"/>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66"/>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66"/>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66"/>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66"/>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66"/>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66"/>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66"/>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66"/>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66"/>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66"/>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66"/>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66"/>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66"/>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66"/>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66"/>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66"/>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66"/>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66"/>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66"/>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66"/>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66"/>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66"/>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66"/>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66"/>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66"/>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66"/>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66"/>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66"/>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66"/>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66"/>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66"/>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66"/>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66"/>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66"/>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66"/>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66"/>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66"/>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66"/>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66"/>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66"/>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66"/>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66"/>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66"/>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66"/>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66"/>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66"/>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66"/>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66"/>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66"/>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66"/>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66"/>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66"/>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66"/>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66"/>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66"/>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66"/>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66"/>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66"/>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66"/>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66"/>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66"/>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66"/>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66"/>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66"/>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66"/>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66"/>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66"/>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66"/>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66"/>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66"/>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66"/>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66"/>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66"/>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66"/>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66"/>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66"/>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66"/>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66"/>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66"/>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66"/>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66"/>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66"/>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66"/>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66"/>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66"/>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66"/>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66"/>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66"/>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66"/>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66"/>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66"/>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66"/>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66"/>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66"/>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66"/>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66"/>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66"/>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66"/>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66"/>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66"/>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66"/>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66"/>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66"/>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66"/>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66"/>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66"/>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66"/>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66"/>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66"/>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66"/>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66"/>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66"/>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66"/>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66"/>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66"/>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66"/>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66"/>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66"/>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66"/>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66"/>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66"/>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66"/>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66"/>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66"/>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66"/>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66"/>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66"/>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66"/>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66"/>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66"/>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66"/>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66"/>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66"/>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66"/>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66"/>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66"/>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66"/>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66"/>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66"/>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66"/>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66"/>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66"/>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66"/>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66"/>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66"/>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66"/>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66"/>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66"/>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66"/>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66"/>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66"/>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66"/>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66"/>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66"/>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66"/>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66"/>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66"/>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66"/>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66"/>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66"/>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66"/>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66"/>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66"/>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66"/>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66"/>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66"/>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66"/>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66"/>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66"/>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66"/>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66"/>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66"/>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66"/>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66"/>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66"/>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66"/>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66"/>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66"/>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66"/>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66"/>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66"/>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66"/>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66"/>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66"/>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66"/>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66"/>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66"/>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66"/>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66"/>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66"/>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66"/>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66"/>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66"/>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66"/>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66"/>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66"/>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66"/>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66"/>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66"/>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66"/>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66"/>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66"/>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66"/>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66"/>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66"/>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66"/>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66"/>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66"/>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66"/>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66"/>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66"/>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66"/>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66"/>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66"/>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66"/>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66"/>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66"/>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66"/>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66"/>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66"/>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66"/>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66"/>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66"/>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66"/>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66"/>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66"/>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66"/>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66"/>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66"/>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66"/>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66"/>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66"/>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66"/>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66"/>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66"/>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66"/>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66"/>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66"/>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66"/>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66"/>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66"/>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66"/>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66"/>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66"/>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66"/>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66"/>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66"/>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66"/>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66"/>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66"/>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66"/>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66"/>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66"/>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66"/>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66"/>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66"/>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66"/>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66"/>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66"/>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66"/>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66"/>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66"/>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66"/>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66"/>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66"/>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66"/>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66"/>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66"/>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66"/>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66"/>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66"/>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66"/>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66"/>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66"/>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66"/>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66"/>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66"/>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66"/>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66"/>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66"/>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66"/>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66"/>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66"/>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66"/>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66"/>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66"/>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66"/>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66"/>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66"/>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66"/>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66"/>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66"/>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66"/>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66"/>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66"/>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66"/>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66"/>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66"/>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66"/>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66"/>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66"/>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66"/>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66"/>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66"/>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66"/>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66"/>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66"/>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66"/>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66"/>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66"/>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66"/>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66"/>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66"/>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66"/>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66"/>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66"/>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66"/>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66"/>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66"/>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66"/>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66"/>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66"/>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66"/>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66"/>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66"/>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66"/>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66"/>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66"/>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66"/>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66"/>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66"/>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66"/>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66"/>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66"/>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66"/>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66"/>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66"/>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66"/>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66"/>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66"/>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66"/>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66"/>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66"/>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66"/>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66"/>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66"/>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66"/>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66"/>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66"/>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66"/>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66"/>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66"/>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66"/>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66"/>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66"/>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66"/>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66"/>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66"/>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66"/>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66"/>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66"/>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66"/>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66"/>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66"/>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66"/>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66"/>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66"/>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66"/>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66"/>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66"/>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66"/>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66"/>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66"/>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66"/>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66"/>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66"/>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66"/>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66"/>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66"/>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66"/>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66"/>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66"/>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66"/>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66"/>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66"/>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66"/>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66"/>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66"/>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66"/>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66"/>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66"/>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66"/>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66"/>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66"/>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66"/>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66"/>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66"/>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66"/>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66"/>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66"/>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66"/>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66"/>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66"/>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66"/>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66"/>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66"/>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66"/>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66"/>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66"/>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66"/>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66"/>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66"/>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66"/>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66"/>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66"/>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66"/>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66"/>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66"/>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66"/>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66"/>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66"/>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66"/>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66"/>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66"/>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66"/>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66"/>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66"/>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66"/>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66"/>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66"/>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66"/>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66"/>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66"/>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66"/>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66"/>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66"/>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66"/>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66"/>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66"/>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66"/>
      <c r="L1000" s="7"/>
      <c r="M1000" s="7"/>
      <c r="N1000" s="7"/>
      <c r="O1000" s="7"/>
      <c r="P1000" s="7"/>
      <c r="Q1000" s="7"/>
      <c r="R1000" s="7"/>
      <c r="S1000" s="7"/>
      <c r="T1000" s="7"/>
      <c r="U1000" s="7"/>
      <c r="V1000" s="7"/>
      <c r="W1000" s="7"/>
      <c r="X1000" s="7"/>
      <c r="Y1000" s="7"/>
      <c r="Z1000" s="7"/>
    </row>
  </sheetData>
  <mergeCells count="3">
    <mergeCell ref="B2:E2"/>
    <mergeCell ref="B3:E3"/>
    <mergeCell ref="B4:E4"/>
  </mergeCells>
  <dataValidations count="1">
    <dataValidation type="list" allowBlank="1" showErrorMessage="1" sqref="G2:G3 G7 F8 F10:F12 F14 F16:F25 F27 F29:F87 F89 F96 F104 F106 F114 F116 F124 F132 F134 F148 F150 G158:G163 G165:G170 G172 G174:G176 F177 G178 F179 G180:G182 F183:G183 G184:G297">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7"/>
  <sheetViews>
    <sheetView workbookViewId="0">
      <pane ySplit="8" topLeftCell="A9" activePane="bottomLeft" state="frozen"/>
      <selection pane="bottomLeft"/>
    </sheetView>
  </sheetViews>
  <sheetFormatPr defaultColWidth="12.6640625" defaultRowHeight="15" customHeight="1" x14ac:dyDescent="0.2"/>
  <cols>
    <col min="1" max="1" width="20.109375" customWidth="1"/>
    <col min="2" max="2" width="19.109375" customWidth="1"/>
    <col min="3" max="4" width="25.6640625" customWidth="1"/>
    <col min="5" max="5" width="28.33203125" customWidth="1"/>
    <col min="6" max="6" width="11.109375" customWidth="1"/>
    <col min="7" max="7" width="10.6640625" customWidth="1"/>
    <col min="8" max="8" width="9" customWidth="1"/>
    <col min="9" max="9" width="23.109375" customWidth="1"/>
    <col min="10" max="10" width="37.109375" customWidth="1"/>
    <col min="11" max="11" width="8.109375" customWidth="1"/>
    <col min="12" max="12" width="9.6640625" hidden="1" customWidth="1"/>
    <col min="13" max="26" width="9" customWidth="1"/>
  </cols>
  <sheetData>
    <row r="1" spans="1:26" ht="12.75" customHeight="1" x14ac:dyDescent="0.25">
      <c r="A1" s="7"/>
      <c r="B1" s="7"/>
      <c r="C1" s="7"/>
      <c r="D1" s="7"/>
      <c r="E1" s="7"/>
      <c r="F1" s="7"/>
      <c r="G1" s="7"/>
      <c r="H1" s="7"/>
      <c r="I1" s="7"/>
      <c r="J1" s="7"/>
      <c r="K1" s="66"/>
      <c r="L1" s="7"/>
      <c r="M1" s="7"/>
      <c r="N1" s="7"/>
      <c r="O1" s="7"/>
      <c r="P1" s="7"/>
      <c r="Q1" s="7"/>
      <c r="R1" s="7"/>
      <c r="S1" s="7"/>
      <c r="T1" s="7"/>
      <c r="U1" s="7"/>
      <c r="V1" s="7"/>
      <c r="W1" s="7"/>
      <c r="X1" s="7"/>
      <c r="Y1" s="7"/>
      <c r="Z1" s="7"/>
    </row>
    <row r="2" spans="1:26" ht="15" customHeight="1" x14ac:dyDescent="0.25">
      <c r="A2" s="67" t="s">
        <v>75</v>
      </c>
      <c r="B2" s="169" t="s">
        <v>476</v>
      </c>
      <c r="C2" s="170"/>
      <c r="D2" s="170"/>
      <c r="E2" s="171"/>
      <c r="F2" s="68"/>
      <c r="G2" s="69"/>
      <c r="H2" s="39"/>
      <c r="I2" s="39"/>
      <c r="J2" s="39"/>
      <c r="K2" s="70"/>
      <c r="L2" s="71" t="s">
        <v>76</v>
      </c>
      <c r="M2" s="71"/>
      <c r="N2" s="71"/>
      <c r="O2" s="71"/>
      <c r="P2" s="71"/>
      <c r="Q2" s="71"/>
      <c r="R2" s="71"/>
      <c r="S2" s="71"/>
      <c r="T2" s="71"/>
      <c r="U2" s="71"/>
      <c r="V2" s="71"/>
      <c r="W2" s="71"/>
      <c r="X2" s="71"/>
      <c r="Y2" s="71"/>
      <c r="Z2" s="71"/>
    </row>
    <row r="3" spans="1:26" ht="12.75" customHeight="1" x14ac:dyDescent="0.25">
      <c r="A3" s="72" t="s">
        <v>77</v>
      </c>
      <c r="B3" s="172" t="s">
        <v>477</v>
      </c>
      <c r="C3" s="152"/>
      <c r="D3" s="152"/>
      <c r="E3" s="173"/>
      <c r="F3" s="68"/>
      <c r="G3" s="69"/>
      <c r="H3" s="39"/>
      <c r="I3" s="39"/>
      <c r="J3" s="39"/>
      <c r="K3" s="70"/>
      <c r="L3" s="71" t="s">
        <v>79</v>
      </c>
      <c r="M3" s="71"/>
      <c r="N3" s="71"/>
      <c r="O3" s="71"/>
      <c r="P3" s="71"/>
      <c r="Q3" s="71"/>
      <c r="R3" s="71"/>
      <c r="S3" s="71"/>
      <c r="T3" s="71"/>
      <c r="U3" s="71"/>
      <c r="V3" s="71"/>
      <c r="W3" s="71"/>
      <c r="X3" s="71"/>
      <c r="Y3" s="71"/>
      <c r="Z3" s="71"/>
    </row>
    <row r="4" spans="1:26" ht="26.4" x14ac:dyDescent="0.25">
      <c r="A4" s="72" t="s">
        <v>80</v>
      </c>
      <c r="B4" s="172"/>
      <c r="C4" s="152"/>
      <c r="D4" s="152"/>
      <c r="E4" s="173"/>
      <c r="F4" s="68"/>
      <c r="G4" s="69"/>
      <c r="H4" s="39"/>
      <c r="I4" s="39"/>
      <c r="J4" s="39"/>
      <c r="K4" s="70"/>
      <c r="L4" s="71" t="s">
        <v>81</v>
      </c>
      <c r="M4" s="71"/>
      <c r="N4" s="71"/>
      <c r="O4" s="71"/>
      <c r="P4" s="71"/>
      <c r="Q4" s="71"/>
      <c r="R4" s="71"/>
      <c r="S4" s="71"/>
      <c r="T4" s="71"/>
      <c r="U4" s="71"/>
      <c r="V4" s="71"/>
      <c r="W4" s="71"/>
      <c r="X4" s="71"/>
      <c r="Y4" s="71"/>
      <c r="Z4" s="71"/>
    </row>
    <row r="5" spans="1:26" ht="19.5" customHeight="1" x14ac:dyDescent="0.25">
      <c r="A5" s="73" t="s">
        <v>76</v>
      </c>
      <c r="B5" s="74" t="s">
        <v>79</v>
      </c>
      <c r="C5" s="74" t="s">
        <v>82</v>
      </c>
      <c r="D5" s="74" t="s">
        <v>83</v>
      </c>
      <c r="E5" s="100" t="s">
        <v>84</v>
      </c>
      <c r="F5" s="76"/>
      <c r="G5" s="76"/>
      <c r="H5" s="77"/>
      <c r="I5" s="77"/>
      <c r="J5" s="77"/>
      <c r="K5" s="78"/>
      <c r="L5" s="71" t="s">
        <v>83</v>
      </c>
      <c r="M5" s="71"/>
      <c r="N5" s="71"/>
      <c r="O5" s="71"/>
      <c r="P5" s="71"/>
      <c r="Q5" s="71"/>
      <c r="R5" s="71"/>
      <c r="S5" s="71"/>
      <c r="T5" s="71"/>
      <c r="U5" s="71"/>
      <c r="V5" s="71"/>
      <c r="W5" s="71"/>
      <c r="X5" s="71"/>
      <c r="Y5" s="71"/>
      <c r="Z5" s="71"/>
    </row>
    <row r="6" spans="1:26" ht="15" customHeight="1" x14ac:dyDescent="0.25">
      <c r="A6" s="79">
        <f>COUNTIF(F10:F97,"Pass")</f>
        <v>66</v>
      </c>
      <c r="B6" s="80">
        <f>COUNTIF(F10:F929,"Fail")</f>
        <v>0</v>
      </c>
      <c r="C6" s="101">
        <v>0</v>
      </c>
      <c r="D6" s="80">
        <f>COUNTIF(G10:G929,"N/A")</f>
        <v>0</v>
      </c>
      <c r="E6" s="81">
        <f>COUNTA(A9:A929)-23</f>
        <v>66</v>
      </c>
      <c r="F6" s="82"/>
      <c r="G6" s="82"/>
      <c r="H6" s="77"/>
      <c r="I6" s="77"/>
      <c r="J6" s="77"/>
      <c r="K6" s="78"/>
      <c r="L6" s="71"/>
      <c r="M6" s="71"/>
      <c r="N6" s="71"/>
      <c r="O6" s="71"/>
      <c r="P6" s="71"/>
      <c r="Q6" s="71"/>
      <c r="R6" s="71"/>
      <c r="S6" s="71"/>
      <c r="T6" s="71"/>
      <c r="U6" s="71"/>
      <c r="V6" s="71"/>
      <c r="W6" s="71"/>
      <c r="X6" s="71"/>
      <c r="Y6" s="71"/>
      <c r="Z6" s="71"/>
    </row>
    <row r="7" spans="1:26" ht="15" customHeight="1" x14ac:dyDescent="0.25">
      <c r="A7" s="77"/>
      <c r="B7" s="77"/>
      <c r="C7" s="77"/>
      <c r="D7" s="77"/>
      <c r="E7" s="77"/>
      <c r="F7" s="83"/>
      <c r="G7" s="77"/>
      <c r="H7" s="77"/>
      <c r="I7" s="77"/>
      <c r="J7" s="77"/>
      <c r="K7" s="78"/>
      <c r="L7" s="71"/>
      <c r="M7" s="71"/>
      <c r="N7" s="71"/>
      <c r="O7" s="71"/>
      <c r="P7" s="71"/>
      <c r="Q7" s="71"/>
      <c r="R7" s="71"/>
      <c r="S7" s="71"/>
      <c r="T7" s="71"/>
      <c r="U7" s="71"/>
      <c r="V7" s="71"/>
      <c r="W7" s="71"/>
      <c r="X7" s="71"/>
      <c r="Y7" s="71"/>
      <c r="Z7" s="71"/>
    </row>
    <row r="8" spans="1:26" ht="25.5" customHeight="1" x14ac:dyDescent="0.25">
      <c r="A8" s="84" t="s">
        <v>85</v>
      </c>
      <c r="B8" s="84" t="s">
        <v>86</v>
      </c>
      <c r="C8" s="84" t="s">
        <v>87</v>
      </c>
      <c r="D8" s="84" t="s">
        <v>88</v>
      </c>
      <c r="E8" s="84" t="s">
        <v>89</v>
      </c>
      <c r="F8" s="84" t="s">
        <v>90</v>
      </c>
      <c r="G8" s="84" t="s">
        <v>91</v>
      </c>
      <c r="H8" s="84" t="s">
        <v>92</v>
      </c>
      <c r="I8" s="84" t="s">
        <v>93</v>
      </c>
      <c r="J8" s="71"/>
      <c r="K8" s="85"/>
      <c r="L8" s="71"/>
      <c r="M8" s="71"/>
      <c r="N8" s="71"/>
      <c r="O8" s="71"/>
      <c r="P8" s="71"/>
      <c r="Q8" s="71"/>
      <c r="R8" s="71"/>
      <c r="S8" s="71"/>
      <c r="T8" s="71"/>
      <c r="U8" s="71"/>
      <c r="V8" s="71"/>
      <c r="W8" s="71"/>
      <c r="X8" s="71"/>
      <c r="Y8" s="71"/>
      <c r="Z8" s="71"/>
    </row>
    <row r="9" spans="1:26" ht="15.75" customHeight="1" x14ac:dyDescent="0.25">
      <c r="A9" s="86" t="s">
        <v>25</v>
      </c>
      <c r="B9" s="86"/>
      <c r="C9" s="87"/>
      <c r="D9" s="87"/>
      <c r="E9" s="87"/>
      <c r="F9" s="96"/>
      <c r="G9" s="87"/>
      <c r="H9" s="87"/>
      <c r="I9" s="88"/>
      <c r="J9" s="71"/>
      <c r="K9" s="89"/>
      <c r="L9" s="71"/>
      <c r="M9" s="71"/>
      <c r="N9" s="71"/>
      <c r="O9" s="71"/>
      <c r="P9" s="71"/>
      <c r="Q9" s="71"/>
      <c r="R9" s="71"/>
      <c r="S9" s="71"/>
      <c r="T9" s="71"/>
      <c r="U9" s="71"/>
      <c r="V9" s="71"/>
      <c r="W9" s="71"/>
      <c r="X9" s="71"/>
      <c r="Y9" s="71"/>
      <c r="Z9" s="71"/>
    </row>
    <row r="10" spans="1:26" ht="61.5" customHeight="1" x14ac:dyDescent="0.2">
      <c r="A10" s="90" t="str">
        <f t="shared" ref="A10:A12" si="0">IF(OR(B10&lt;&gt;"",D10&lt;&gt;""),"["&amp;TEXT($B$2,"##")&amp;"-"&amp;TEXT(ROW()-10,"##")&amp;"]","")</f>
        <v>[Web_Manager-]</v>
      </c>
      <c r="B10" s="90" t="s">
        <v>478</v>
      </c>
      <c r="C10" s="90" t="s">
        <v>95</v>
      </c>
      <c r="D10" s="91" t="s">
        <v>96</v>
      </c>
      <c r="E10" s="91" t="s">
        <v>96</v>
      </c>
      <c r="F10" s="90" t="s">
        <v>76</v>
      </c>
      <c r="G10" s="90"/>
      <c r="H10" s="90"/>
      <c r="I10" s="90"/>
      <c r="J10" s="92"/>
      <c r="K10" s="93"/>
      <c r="L10" s="92"/>
      <c r="M10" s="92"/>
      <c r="N10" s="92"/>
      <c r="O10" s="92"/>
      <c r="P10" s="92"/>
      <c r="Q10" s="92"/>
      <c r="R10" s="92"/>
      <c r="S10" s="92"/>
      <c r="T10" s="92"/>
      <c r="U10" s="92"/>
      <c r="V10" s="92"/>
      <c r="W10" s="92"/>
      <c r="X10" s="92"/>
      <c r="Y10" s="92"/>
      <c r="Z10" s="92"/>
    </row>
    <row r="11" spans="1:26" ht="62.25" customHeight="1" x14ac:dyDescent="0.25">
      <c r="A11" s="90" t="str">
        <f t="shared" si="0"/>
        <v>[Web_Manager-1]</v>
      </c>
      <c r="B11" s="90" t="s">
        <v>97</v>
      </c>
      <c r="C11" s="90" t="s">
        <v>95</v>
      </c>
      <c r="D11" s="91" t="s">
        <v>479</v>
      </c>
      <c r="E11" s="91" t="s">
        <v>479</v>
      </c>
      <c r="F11" s="102" t="s">
        <v>76</v>
      </c>
      <c r="G11" s="90"/>
      <c r="H11" s="90"/>
      <c r="I11" s="90"/>
      <c r="J11" s="7"/>
      <c r="K11" s="93"/>
      <c r="L11" s="7"/>
      <c r="M11" s="7"/>
      <c r="N11" s="7"/>
      <c r="O11" s="7"/>
      <c r="P11" s="7"/>
      <c r="Q11" s="7"/>
      <c r="R11" s="7"/>
      <c r="S11" s="7"/>
      <c r="T11" s="7"/>
      <c r="U11" s="7"/>
      <c r="V11" s="7"/>
      <c r="W11" s="7"/>
      <c r="X11" s="7"/>
      <c r="Y11" s="7"/>
      <c r="Z11" s="7"/>
    </row>
    <row r="12" spans="1:26" ht="62.25" customHeight="1" x14ac:dyDescent="0.25">
      <c r="A12" s="90" t="str">
        <f t="shared" si="0"/>
        <v>[Web_Manager-2]</v>
      </c>
      <c r="B12" s="90" t="s">
        <v>480</v>
      </c>
      <c r="C12" s="90" t="s">
        <v>481</v>
      </c>
      <c r="D12" s="94" t="s">
        <v>482</v>
      </c>
      <c r="E12" s="94" t="s">
        <v>482</v>
      </c>
      <c r="F12" s="90" t="s">
        <v>76</v>
      </c>
      <c r="G12" s="90"/>
      <c r="H12" s="90"/>
      <c r="I12" s="90"/>
      <c r="J12" s="7"/>
      <c r="K12" s="93"/>
      <c r="L12" s="7"/>
      <c r="M12" s="7"/>
      <c r="N12" s="7"/>
      <c r="O12" s="7"/>
      <c r="P12" s="7"/>
      <c r="Q12" s="7"/>
      <c r="R12" s="7"/>
      <c r="S12" s="7"/>
      <c r="T12" s="7"/>
      <c r="U12" s="7"/>
      <c r="V12" s="7"/>
      <c r="W12" s="7"/>
      <c r="X12" s="7"/>
      <c r="Y12" s="7"/>
      <c r="Z12" s="7"/>
    </row>
    <row r="13" spans="1:26" ht="15.75" customHeight="1" x14ac:dyDescent="0.25">
      <c r="A13" s="86" t="s">
        <v>27</v>
      </c>
      <c r="B13" s="95"/>
      <c r="C13" s="96"/>
      <c r="D13" s="96"/>
      <c r="E13" s="96"/>
      <c r="F13" s="96"/>
      <c r="G13" s="96"/>
      <c r="H13" s="96"/>
      <c r="I13" s="97"/>
      <c r="J13" s="71"/>
      <c r="K13" s="89"/>
      <c r="L13" s="71"/>
      <c r="M13" s="71"/>
      <c r="N13" s="71"/>
      <c r="O13" s="71"/>
      <c r="P13" s="71"/>
      <c r="Q13" s="71"/>
      <c r="R13" s="71"/>
      <c r="S13" s="71"/>
      <c r="T13" s="71"/>
      <c r="U13" s="71"/>
      <c r="V13" s="71"/>
      <c r="W13" s="71"/>
      <c r="X13" s="71"/>
      <c r="Y13" s="71"/>
      <c r="Z13" s="71"/>
    </row>
    <row r="14" spans="1:26" ht="61.5" customHeight="1" x14ac:dyDescent="0.25">
      <c r="A14" s="90" t="str">
        <f>IF(OR(B14&lt;&gt;"",D14&lt;&gt;""),"["&amp;TEXT($B$2,"##")&amp;"-"&amp;TEXT(ROW()-11,"##")&amp;"]","")</f>
        <v>[Web_Manager-3]</v>
      </c>
      <c r="B14" s="90" t="s">
        <v>27</v>
      </c>
      <c r="C14" s="90" t="s">
        <v>102</v>
      </c>
      <c r="D14" s="90" t="s">
        <v>104</v>
      </c>
      <c r="E14" s="90" t="s">
        <v>104</v>
      </c>
      <c r="F14" s="90" t="s">
        <v>76</v>
      </c>
      <c r="G14" s="90"/>
      <c r="H14" s="90"/>
      <c r="I14" s="90"/>
      <c r="J14" s="7"/>
      <c r="K14" s="93"/>
      <c r="L14" s="7"/>
      <c r="M14" s="7"/>
      <c r="N14" s="7"/>
      <c r="O14" s="7"/>
      <c r="P14" s="7"/>
      <c r="Q14" s="7"/>
      <c r="R14" s="7"/>
      <c r="S14" s="7"/>
      <c r="T14" s="7"/>
      <c r="U14" s="7"/>
      <c r="V14" s="7"/>
      <c r="W14" s="7"/>
      <c r="X14" s="7"/>
      <c r="Y14" s="7"/>
      <c r="Z14" s="7"/>
    </row>
    <row r="15" spans="1:26" ht="12.75" customHeight="1" x14ac:dyDescent="0.25">
      <c r="A15" s="86" t="s">
        <v>28</v>
      </c>
      <c r="B15" s="95"/>
      <c r="C15" s="96"/>
      <c r="D15" s="96"/>
      <c r="E15" s="96"/>
      <c r="F15" s="87"/>
      <c r="G15" s="96"/>
      <c r="H15" s="96"/>
      <c r="I15" s="97"/>
      <c r="J15" s="7"/>
      <c r="K15" s="66"/>
      <c r="L15" s="7"/>
      <c r="M15" s="7"/>
      <c r="N15" s="7"/>
      <c r="O15" s="7"/>
      <c r="P15" s="7"/>
      <c r="Q15" s="7"/>
      <c r="R15" s="7"/>
      <c r="S15" s="7"/>
      <c r="T15" s="7"/>
      <c r="U15" s="7"/>
      <c r="V15" s="7"/>
      <c r="W15" s="7"/>
      <c r="X15" s="7"/>
      <c r="Y15" s="7"/>
      <c r="Z15" s="7"/>
    </row>
    <row r="16" spans="1:26" ht="79.2" x14ac:dyDescent="0.25">
      <c r="A16" s="90" t="str">
        <f t="shared" ref="A16:A25" si="1">IF(OR(B16&lt;&gt;"",D16&lt;&gt;""),"["&amp;TEXT($B$2,"##")&amp;"-"&amp;TEXT(ROW()-12,"##")&amp;"]","")</f>
        <v>[Web_Manager-4]</v>
      </c>
      <c r="B16" s="90" t="s">
        <v>105</v>
      </c>
      <c r="C16" s="90" t="s">
        <v>483</v>
      </c>
      <c r="D16" s="90" t="s">
        <v>107</v>
      </c>
      <c r="E16" s="90" t="s">
        <v>107</v>
      </c>
      <c r="F16" s="90" t="s">
        <v>76</v>
      </c>
      <c r="G16" s="90"/>
      <c r="H16" s="90"/>
      <c r="I16" s="90"/>
      <c r="J16" s="7"/>
      <c r="K16" s="66"/>
      <c r="L16" s="7"/>
      <c r="M16" s="7"/>
      <c r="N16" s="7"/>
      <c r="O16" s="7"/>
      <c r="P16" s="7"/>
      <c r="Q16" s="7"/>
      <c r="R16" s="7"/>
      <c r="S16" s="7"/>
      <c r="T16" s="7"/>
      <c r="U16" s="7"/>
      <c r="V16" s="7"/>
      <c r="W16" s="7"/>
      <c r="X16" s="7"/>
      <c r="Y16" s="7"/>
      <c r="Z16" s="7"/>
    </row>
    <row r="17" spans="1:26" ht="79.2" x14ac:dyDescent="0.25">
      <c r="A17" s="90" t="str">
        <f t="shared" si="1"/>
        <v>[Web_Manager-5]</v>
      </c>
      <c r="B17" s="90" t="s">
        <v>108</v>
      </c>
      <c r="C17" s="90" t="s">
        <v>484</v>
      </c>
      <c r="D17" s="90" t="s">
        <v>110</v>
      </c>
      <c r="E17" s="90" t="s">
        <v>110</v>
      </c>
      <c r="F17" s="90" t="s">
        <v>76</v>
      </c>
      <c r="G17" s="90"/>
      <c r="H17" s="90"/>
      <c r="I17" s="90"/>
      <c r="J17" s="7"/>
      <c r="K17" s="66"/>
      <c r="L17" s="7"/>
      <c r="M17" s="7"/>
      <c r="N17" s="7"/>
      <c r="O17" s="7"/>
      <c r="P17" s="7"/>
      <c r="Q17" s="7"/>
      <c r="R17" s="7"/>
      <c r="S17" s="7"/>
      <c r="T17" s="7"/>
      <c r="U17" s="7"/>
      <c r="V17" s="7"/>
      <c r="W17" s="7"/>
      <c r="X17" s="7"/>
      <c r="Y17" s="7"/>
      <c r="Z17" s="7"/>
    </row>
    <row r="18" spans="1:26" ht="92.4" x14ac:dyDescent="0.25">
      <c r="A18" s="90" t="str">
        <f t="shared" si="1"/>
        <v>[Web_Manager-6]</v>
      </c>
      <c r="B18" s="90" t="s">
        <v>111</v>
      </c>
      <c r="C18" s="90" t="s">
        <v>485</v>
      </c>
      <c r="D18" s="90" t="s">
        <v>113</v>
      </c>
      <c r="E18" s="90" t="s">
        <v>113</v>
      </c>
      <c r="F18" s="90" t="s">
        <v>76</v>
      </c>
      <c r="G18" s="90"/>
      <c r="H18" s="90"/>
      <c r="I18" s="90"/>
      <c r="J18" s="7"/>
      <c r="K18" s="66"/>
      <c r="L18" s="7"/>
      <c r="M18" s="7"/>
      <c r="N18" s="7"/>
      <c r="O18" s="7"/>
      <c r="P18" s="7"/>
      <c r="Q18" s="7"/>
      <c r="R18" s="7"/>
      <c r="S18" s="7"/>
      <c r="T18" s="7"/>
      <c r="U18" s="7"/>
      <c r="V18" s="7"/>
      <c r="W18" s="7"/>
      <c r="X18" s="7"/>
      <c r="Y18" s="7"/>
      <c r="Z18" s="7"/>
    </row>
    <row r="19" spans="1:26" ht="79.2" x14ac:dyDescent="0.25">
      <c r="A19" s="90" t="str">
        <f t="shared" si="1"/>
        <v>[Web_Manager-7]</v>
      </c>
      <c r="B19" s="90" t="s">
        <v>114</v>
      </c>
      <c r="C19" s="90" t="s">
        <v>486</v>
      </c>
      <c r="D19" s="90" t="s">
        <v>116</v>
      </c>
      <c r="E19" s="90" t="s">
        <v>116</v>
      </c>
      <c r="F19" s="90" t="s">
        <v>76</v>
      </c>
      <c r="G19" s="90"/>
      <c r="H19" s="90"/>
      <c r="I19" s="90"/>
      <c r="J19" s="7"/>
      <c r="K19" s="66"/>
      <c r="L19" s="7"/>
      <c r="M19" s="7"/>
      <c r="N19" s="7"/>
      <c r="O19" s="7"/>
      <c r="P19" s="7"/>
      <c r="Q19" s="7"/>
      <c r="R19" s="7"/>
      <c r="S19" s="7"/>
      <c r="T19" s="7"/>
      <c r="U19" s="7"/>
      <c r="V19" s="7"/>
      <c r="W19" s="7"/>
      <c r="X19" s="7"/>
      <c r="Y19" s="7"/>
      <c r="Z19" s="7"/>
    </row>
    <row r="20" spans="1:26" ht="79.2" x14ac:dyDescent="0.25">
      <c r="A20" s="90" t="str">
        <f t="shared" si="1"/>
        <v>[Web_Manager-8]</v>
      </c>
      <c r="B20" s="90" t="s">
        <v>117</v>
      </c>
      <c r="C20" s="90" t="s">
        <v>487</v>
      </c>
      <c r="D20" s="90" t="s">
        <v>119</v>
      </c>
      <c r="E20" s="90" t="s">
        <v>119</v>
      </c>
      <c r="F20" s="90" t="s">
        <v>76</v>
      </c>
      <c r="G20" s="90"/>
      <c r="H20" s="90"/>
      <c r="I20" s="90"/>
      <c r="J20" s="7"/>
      <c r="K20" s="66"/>
      <c r="L20" s="7"/>
      <c r="M20" s="7"/>
      <c r="N20" s="7"/>
      <c r="O20" s="7"/>
      <c r="P20" s="7"/>
      <c r="Q20" s="7"/>
      <c r="R20" s="7"/>
      <c r="S20" s="7"/>
      <c r="T20" s="7"/>
      <c r="U20" s="7"/>
      <c r="V20" s="7"/>
      <c r="W20" s="7"/>
      <c r="X20" s="7"/>
      <c r="Y20" s="7"/>
      <c r="Z20" s="7"/>
    </row>
    <row r="21" spans="1:26" ht="79.2" x14ac:dyDescent="0.25">
      <c r="A21" s="90" t="str">
        <f t="shared" si="1"/>
        <v>[Web_Manager-9]</v>
      </c>
      <c r="B21" s="90" t="s">
        <v>120</v>
      </c>
      <c r="C21" s="90" t="s">
        <v>488</v>
      </c>
      <c r="D21" s="90" t="s">
        <v>122</v>
      </c>
      <c r="E21" s="90" t="s">
        <v>122</v>
      </c>
      <c r="F21" s="90" t="s">
        <v>76</v>
      </c>
      <c r="G21" s="90"/>
      <c r="H21" s="90"/>
      <c r="I21" s="90"/>
      <c r="J21" s="7"/>
      <c r="K21" s="66"/>
      <c r="L21" s="7"/>
      <c r="M21" s="7"/>
      <c r="N21" s="7"/>
      <c r="O21" s="7"/>
      <c r="P21" s="7"/>
      <c r="Q21" s="7"/>
      <c r="R21" s="7"/>
      <c r="S21" s="7"/>
      <c r="T21" s="7"/>
      <c r="U21" s="7"/>
      <c r="V21" s="7"/>
      <c r="W21" s="7"/>
      <c r="X21" s="7"/>
      <c r="Y21" s="7"/>
      <c r="Z21" s="7"/>
    </row>
    <row r="22" spans="1:26" ht="92.4" x14ac:dyDescent="0.25">
      <c r="A22" s="90" t="str">
        <f t="shared" si="1"/>
        <v>[Web_Manager-10]</v>
      </c>
      <c r="B22" s="90" t="s">
        <v>123</v>
      </c>
      <c r="C22" s="90" t="s">
        <v>489</v>
      </c>
      <c r="D22" s="90" t="s">
        <v>490</v>
      </c>
      <c r="E22" s="90" t="s">
        <v>490</v>
      </c>
      <c r="F22" s="90" t="s">
        <v>76</v>
      </c>
      <c r="G22" s="90"/>
      <c r="H22" s="90"/>
      <c r="I22" s="90"/>
      <c r="J22" s="7"/>
      <c r="K22" s="66"/>
      <c r="L22" s="7"/>
      <c r="M22" s="7"/>
      <c r="N22" s="7"/>
      <c r="O22" s="7"/>
      <c r="P22" s="7"/>
      <c r="Q22" s="7"/>
      <c r="R22" s="7"/>
      <c r="S22" s="7"/>
      <c r="T22" s="7"/>
      <c r="U22" s="7"/>
      <c r="V22" s="7"/>
      <c r="W22" s="7"/>
      <c r="X22" s="7"/>
      <c r="Y22" s="7"/>
      <c r="Z22" s="7"/>
    </row>
    <row r="23" spans="1:26" ht="92.4" x14ac:dyDescent="0.25">
      <c r="A23" s="90" t="str">
        <f t="shared" si="1"/>
        <v>[Web_Manager-11]</v>
      </c>
      <c r="B23" s="90" t="s">
        <v>126</v>
      </c>
      <c r="C23" s="90" t="s">
        <v>491</v>
      </c>
      <c r="D23" s="90" t="s">
        <v>492</v>
      </c>
      <c r="E23" s="90" t="s">
        <v>492</v>
      </c>
      <c r="F23" s="90" t="s">
        <v>76</v>
      </c>
      <c r="G23" s="90"/>
      <c r="H23" s="90"/>
      <c r="I23" s="90"/>
      <c r="J23" s="7"/>
      <c r="K23" s="66"/>
      <c r="L23" s="7"/>
      <c r="M23" s="7"/>
      <c r="N23" s="7"/>
      <c r="O23" s="7"/>
      <c r="P23" s="7"/>
      <c r="Q23" s="7"/>
      <c r="R23" s="7"/>
      <c r="S23" s="7"/>
      <c r="T23" s="7"/>
      <c r="U23" s="7"/>
      <c r="V23" s="7"/>
      <c r="W23" s="7"/>
      <c r="X23" s="7"/>
      <c r="Y23" s="7"/>
      <c r="Z23" s="7"/>
    </row>
    <row r="24" spans="1:26" ht="92.4" x14ac:dyDescent="0.25">
      <c r="A24" s="90" t="str">
        <f t="shared" si="1"/>
        <v>[Web_Manager-12]</v>
      </c>
      <c r="B24" s="90" t="s">
        <v>129</v>
      </c>
      <c r="C24" s="90" t="s">
        <v>493</v>
      </c>
      <c r="D24" s="90" t="s">
        <v>494</v>
      </c>
      <c r="E24" s="90" t="s">
        <v>494</v>
      </c>
      <c r="F24" s="90" t="s">
        <v>76</v>
      </c>
      <c r="G24" s="90"/>
      <c r="H24" s="90"/>
      <c r="I24" s="90"/>
      <c r="J24" s="7"/>
      <c r="K24" s="66"/>
      <c r="L24" s="7"/>
      <c r="M24" s="7"/>
      <c r="N24" s="7"/>
      <c r="O24" s="7"/>
      <c r="P24" s="7"/>
      <c r="Q24" s="7"/>
      <c r="R24" s="7"/>
      <c r="S24" s="7"/>
      <c r="T24" s="7"/>
      <c r="U24" s="7"/>
      <c r="V24" s="7"/>
      <c r="W24" s="7"/>
      <c r="X24" s="7"/>
      <c r="Y24" s="7"/>
      <c r="Z24" s="7"/>
    </row>
    <row r="25" spans="1:26" ht="79.2" x14ac:dyDescent="0.25">
      <c r="A25" s="90" t="str">
        <f t="shared" si="1"/>
        <v>[Web_Manager-13]</v>
      </c>
      <c r="B25" s="90" t="s">
        <v>132</v>
      </c>
      <c r="C25" s="90" t="s">
        <v>495</v>
      </c>
      <c r="D25" s="90" t="s">
        <v>496</v>
      </c>
      <c r="E25" s="90" t="s">
        <v>496</v>
      </c>
      <c r="F25" s="90" t="s">
        <v>76</v>
      </c>
      <c r="G25" s="90"/>
      <c r="H25" s="90"/>
      <c r="I25" s="90"/>
      <c r="J25" s="7"/>
      <c r="K25" s="66"/>
      <c r="L25" s="7"/>
      <c r="M25" s="7"/>
      <c r="N25" s="7"/>
      <c r="O25" s="7"/>
      <c r="P25" s="7"/>
      <c r="Q25" s="7"/>
      <c r="R25" s="7"/>
      <c r="S25" s="7"/>
      <c r="T25" s="7"/>
      <c r="U25" s="7"/>
      <c r="V25" s="7"/>
      <c r="W25" s="7"/>
      <c r="X25" s="7"/>
      <c r="Y25" s="7"/>
      <c r="Z25" s="7"/>
    </row>
    <row r="26" spans="1:26" ht="13.8" x14ac:dyDescent="0.25">
      <c r="A26" s="86" t="s">
        <v>29</v>
      </c>
      <c r="B26" s="95"/>
      <c r="C26" s="96"/>
      <c r="D26" s="96"/>
      <c r="E26" s="96"/>
      <c r="F26" s="87"/>
      <c r="G26" s="96"/>
      <c r="H26" s="96"/>
      <c r="I26" s="97"/>
      <c r="J26" s="7"/>
      <c r="K26" s="66"/>
      <c r="L26" s="7"/>
      <c r="M26" s="7"/>
      <c r="N26" s="7"/>
      <c r="O26" s="7"/>
      <c r="P26" s="7"/>
      <c r="Q26" s="7"/>
      <c r="R26" s="7"/>
      <c r="S26" s="7"/>
      <c r="T26" s="7"/>
      <c r="U26" s="7"/>
      <c r="V26" s="7"/>
      <c r="W26" s="7"/>
      <c r="X26" s="7"/>
      <c r="Y26" s="7"/>
      <c r="Z26" s="7"/>
    </row>
    <row r="27" spans="1:26" ht="26.4" x14ac:dyDescent="0.25">
      <c r="A27" s="90" t="str">
        <f>IF(OR(B27&lt;&gt;"",D27&lt;&gt;""),"["&amp;TEXT($B$2,"##")&amp;"-"&amp;TEXT(ROW()-13,"##")&amp;"]","")</f>
        <v>[Web_Manager-14]</v>
      </c>
      <c r="B27" s="90" t="s">
        <v>497</v>
      </c>
      <c r="C27" s="90" t="s">
        <v>136</v>
      </c>
      <c r="D27" s="90" t="s">
        <v>137</v>
      </c>
      <c r="E27" s="90" t="s">
        <v>137</v>
      </c>
      <c r="F27" s="90" t="s">
        <v>76</v>
      </c>
      <c r="G27" s="90"/>
      <c r="H27" s="90"/>
      <c r="I27" s="90"/>
      <c r="J27" s="7"/>
      <c r="K27" s="66"/>
      <c r="L27" s="7"/>
      <c r="M27" s="7"/>
      <c r="N27" s="7"/>
      <c r="O27" s="7"/>
      <c r="P27" s="7"/>
      <c r="Q27" s="7"/>
      <c r="R27" s="7"/>
      <c r="S27" s="7"/>
      <c r="T27" s="7"/>
      <c r="U27" s="7"/>
      <c r="V27" s="7"/>
      <c r="W27" s="7"/>
      <c r="X27" s="7"/>
      <c r="Y27" s="7"/>
      <c r="Z27" s="7"/>
    </row>
    <row r="28" spans="1:26" ht="13.8" x14ac:dyDescent="0.25">
      <c r="A28" s="86" t="s">
        <v>59</v>
      </c>
      <c r="B28" s="95"/>
      <c r="C28" s="96"/>
      <c r="D28" s="96"/>
      <c r="E28" s="96"/>
      <c r="F28" s="87"/>
      <c r="G28" s="96"/>
      <c r="H28" s="96"/>
      <c r="I28" s="97"/>
      <c r="J28" s="7"/>
      <c r="K28" s="66"/>
      <c r="L28" s="7"/>
      <c r="M28" s="7"/>
      <c r="N28" s="7"/>
      <c r="O28" s="7"/>
      <c r="P28" s="7"/>
      <c r="Q28" s="7"/>
      <c r="R28" s="7"/>
      <c r="S28" s="7"/>
      <c r="T28" s="7"/>
      <c r="U28" s="7"/>
      <c r="V28" s="7"/>
      <c r="W28" s="7"/>
      <c r="X28" s="7"/>
      <c r="Y28" s="7"/>
      <c r="Z28" s="7"/>
    </row>
    <row r="29" spans="1:26" ht="66" x14ac:dyDescent="0.25">
      <c r="A29" s="90" t="str">
        <f t="shared" ref="A29:A34" si="2">IF(OR(B29&lt;&gt;"",D29&lt;&gt;""),"["&amp;TEXT($B$2,"##")&amp;"-"&amp;TEXT(ROW()-14,"##")&amp;"]","")</f>
        <v>[Web_Manager-15]</v>
      </c>
      <c r="B29" s="90" t="s">
        <v>498</v>
      </c>
      <c r="C29" s="90" t="s">
        <v>499</v>
      </c>
      <c r="D29" s="90" t="s">
        <v>500</v>
      </c>
      <c r="E29" s="90" t="s">
        <v>500</v>
      </c>
      <c r="F29" s="90" t="s">
        <v>76</v>
      </c>
      <c r="G29" s="90"/>
      <c r="H29" s="90"/>
      <c r="I29" s="90"/>
      <c r="J29" s="7"/>
      <c r="K29" s="66"/>
      <c r="L29" s="7"/>
      <c r="M29" s="7"/>
      <c r="N29" s="7"/>
      <c r="O29" s="7"/>
      <c r="P29" s="7"/>
      <c r="Q29" s="7"/>
      <c r="R29" s="7"/>
      <c r="S29" s="7"/>
      <c r="T29" s="7"/>
      <c r="U29" s="7"/>
      <c r="V29" s="7"/>
      <c r="W29" s="7"/>
      <c r="X29" s="7"/>
      <c r="Y29" s="7"/>
      <c r="Z29" s="7"/>
    </row>
    <row r="30" spans="1:26" ht="52.8" x14ac:dyDescent="0.25">
      <c r="A30" s="90" t="str">
        <f t="shared" si="2"/>
        <v>[Web_Manager-16]</v>
      </c>
      <c r="B30" s="90" t="s">
        <v>501</v>
      </c>
      <c r="C30" s="90" t="s">
        <v>502</v>
      </c>
      <c r="D30" s="90" t="s">
        <v>503</v>
      </c>
      <c r="E30" s="90" t="s">
        <v>503</v>
      </c>
      <c r="F30" s="90" t="s">
        <v>76</v>
      </c>
      <c r="G30" s="90"/>
      <c r="H30" s="90"/>
      <c r="I30" s="90"/>
      <c r="J30" s="7"/>
      <c r="K30" s="66"/>
      <c r="L30" s="7"/>
      <c r="M30" s="7"/>
      <c r="N30" s="7"/>
      <c r="O30" s="7"/>
      <c r="P30" s="7"/>
      <c r="Q30" s="7"/>
      <c r="R30" s="7"/>
      <c r="S30" s="7"/>
      <c r="T30" s="7"/>
      <c r="U30" s="7"/>
      <c r="V30" s="7"/>
      <c r="W30" s="7"/>
      <c r="X30" s="7"/>
      <c r="Y30" s="7"/>
      <c r="Z30" s="7"/>
    </row>
    <row r="31" spans="1:26" ht="52.8" x14ac:dyDescent="0.25">
      <c r="A31" s="90" t="str">
        <f t="shared" si="2"/>
        <v>[Web_Manager-17]</v>
      </c>
      <c r="B31" s="90" t="s">
        <v>504</v>
      </c>
      <c r="C31" s="90" t="s">
        <v>505</v>
      </c>
      <c r="D31" s="90" t="s">
        <v>506</v>
      </c>
      <c r="E31" s="90" t="s">
        <v>506</v>
      </c>
      <c r="F31" s="90" t="s">
        <v>76</v>
      </c>
      <c r="G31" s="90"/>
      <c r="H31" s="90"/>
      <c r="I31" s="90"/>
      <c r="J31" s="7"/>
      <c r="K31" s="66"/>
      <c r="L31" s="7"/>
      <c r="M31" s="7"/>
      <c r="N31" s="7"/>
      <c r="O31" s="7"/>
      <c r="P31" s="7"/>
      <c r="Q31" s="7"/>
      <c r="R31" s="7"/>
      <c r="S31" s="7"/>
      <c r="T31" s="7"/>
      <c r="U31" s="7"/>
      <c r="V31" s="7"/>
      <c r="W31" s="7"/>
      <c r="X31" s="7"/>
      <c r="Y31" s="7"/>
      <c r="Z31" s="7"/>
    </row>
    <row r="32" spans="1:26" ht="66" x14ac:dyDescent="0.25">
      <c r="A32" s="90" t="str">
        <f t="shared" si="2"/>
        <v>[Web_Manager-18]</v>
      </c>
      <c r="B32" s="90" t="s">
        <v>507</v>
      </c>
      <c r="C32" s="90" t="s">
        <v>508</v>
      </c>
      <c r="D32" s="90" t="s">
        <v>509</v>
      </c>
      <c r="E32" s="90" t="s">
        <v>509</v>
      </c>
      <c r="F32" s="90" t="s">
        <v>76</v>
      </c>
      <c r="G32" s="90"/>
      <c r="H32" s="90"/>
      <c r="I32" s="90"/>
      <c r="J32" s="7"/>
      <c r="K32" s="66"/>
      <c r="L32" s="7"/>
      <c r="M32" s="7"/>
      <c r="N32" s="7"/>
      <c r="O32" s="7"/>
      <c r="P32" s="7"/>
      <c r="Q32" s="7"/>
      <c r="R32" s="7"/>
      <c r="S32" s="7"/>
      <c r="T32" s="7"/>
      <c r="U32" s="7"/>
      <c r="V32" s="7"/>
      <c r="W32" s="7"/>
      <c r="X32" s="7"/>
      <c r="Y32" s="7"/>
      <c r="Z32" s="7"/>
    </row>
    <row r="33" spans="1:26" ht="66" x14ac:dyDescent="0.25">
      <c r="A33" s="90" t="str">
        <f t="shared" si="2"/>
        <v>[Web_Manager-19]</v>
      </c>
      <c r="B33" s="90" t="s">
        <v>510</v>
      </c>
      <c r="C33" s="90" t="s">
        <v>511</v>
      </c>
      <c r="D33" s="90" t="s">
        <v>512</v>
      </c>
      <c r="E33" s="90" t="s">
        <v>512</v>
      </c>
      <c r="F33" s="90" t="s">
        <v>76</v>
      </c>
      <c r="G33" s="90"/>
      <c r="H33" s="90"/>
      <c r="I33" s="90"/>
      <c r="J33" s="7"/>
      <c r="K33" s="66"/>
      <c r="L33" s="7"/>
      <c r="M33" s="7"/>
      <c r="N33" s="7"/>
      <c r="O33" s="7"/>
      <c r="P33" s="7"/>
      <c r="Q33" s="7"/>
      <c r="R33" s="7"/>
      <c r="S33" s="7"/>
      <c r="T33" s="7"/>
      <c r="U33" s="7"/>
      <c r="V33" s="7"/>
      <c r="W33" s="7"/>
      <c r="X33" s="7"/>
      <c r="Y33" s="7"/>
      <c r="Z33" s="7"/>
    </row>
    <row r="34" spans="1:26" ht="66" x14ac:dyDescent="0.25">
      <c r="A34" s="90" t="str">
        <f t="shared" si="2"/>
        <v>[Web_Manager-20]</v>
      </c>
      <c r="B34" s="90" t="s">
        <v>513</v>
      </c>
      <c r="C34" s="90" t="s">
        <v>514</v>
      </c>
      <c r="D34" s="90" t="s">
        <v>515</v>
      </c>
      <c r="E34" s="90" t="s">
        <v>515</v>
      </c>
      <c r="F34" s="90" t="s">
        <v>76</v>
      </c>
      <c r="G34" s="90"/>
      <c r="H34" s="90"/>
      <c r="I34" s="90"/>
      <c r="J34" s="7"/>
      <c r="K34" s="66"/>
      <c r="L34" s="7"/>
      <c r="M34" s="7"/>
      <c r="N34" s="7"/>
      <c r="O34" s="7"/>
      <c r="P34" s="7"/>
      <c r="Q34" s="7"/>
      <c r="R34" s="7"/>
      <c r="S34" s="7"/>
      <c r="T34" s="7"/>
      <c r="U34" s="7"/>
      <c r="V34" s="7"/>
      <c r="W34" s="7"/>
      <c r="X34" s="7"/>
      <c r="Y34" s="7"/>
      <c r="Z34" s="7"/>
    </row>
    <row r="35" spans="1:26" ht="13.8" x14ac:dyDescent="0.25">
      <c r="A35" s="86" t="s">
        <v>60</v>
      </c>
      <c r="B35" s="95"/>
      <c r="C35" s="96"/>
      <c r="D35" s="96"/>
      <c r="E35" s="96"/>
      <c r="F35" s="87"/>
      <c r="G35" s="96"/>
      <c r="H35" s="96"/>
      <c r="I35" s="97"/>
      <c r="J35" s="7"/>
      <c r="K35" s="66"/>
      <c r="L35" s="7"/>
      <c r="M35" s="7"/>
      <c r="N35" s="7"/>
      <c r="O35" s="7"/>
      <c r="P35" s="7"/>
      <c r="Q35" s="7"/>
      <c r="R35" s="7"/>
      <c r="S35" s="7"/>
      <c r="T35" s="7"/>
      <c r="U35" s="7"/>
      <c r="V35" s="7"/>
      <c r="W35" s="7"/>
      <c r="X35" s="7"/>
      <c r="Y35" s="7"/>
      <c r="Z35" s="7"/>
    </row>
    <row r="36" spans="1:26" ht="39.6" x14ac:dyDescent="0.25">
      <c r="A36" s="90" t="str">
        <f>IF(OR(B36&lt;&gt;"",D36&lt;&gt;""),"["&amp;TEXT($B$2,"##")&amp;"-"&amp;TEXT(ROW()-15,"##")&amp;"]","")</f>
        <v>[Web_Manager-21]</v>
      </c>
      <c r="B36" s="90" t="s">
        <v>516</v>
      </c>
      <c r="C36" s="90" t="s">
        <v>517</v>
      </c>
      <c r="D36" s="90" t="s">
        <v>518</v>
      </c>
      <c r="E36" s="90" t="s">
        <v>518</v>
      </c>
      <c r="F36" s="90" t="s">
        <v>76</v>
      </c>
      <c r="G36" s="90"/>
      <c r="H36" s="90"/>
      <c r="I36" s="90"/>
      <c r="J36" s="7"/>
      <c r="K36" s="66"/>
      <c r="L36" s="7"/>
      <c r="M36" s="7"/>
      <c r="N36" s="7"/>
      <c r="O36" s="7"/>
      <c r="P36" s="7"/>
      <c r="Q36" s="7"/>
      <c r="R36" s="7"/>
      <c r="S36" s="7"/>
      <c r="T36" s="7"/>
      <c r="U36" s="7"/>
      <c r="V36" s="7"/>
      <c r="W36" s="7"/>
      <c r="X36" s="7"/>
      <c r="Y36" s="7"/>
      <c r="Z36" s="7"/>
    </row>
    <row r="37" spans="1:26" ht="13.8" x14ac:dyDescent="0.25">
      <c r="A37" s="86" t="s">
        <v>61</v>
      </c>
      <c r="B37" s="95"/>
      <c r="C37" s="96"/>
      <c r="D37" s="96"/>
      <c r="E37" s="96"/>
      <c r="F37" s="87"/>
      <c r="G37" s="96"/>
      <c r="H37" s="96"/>
      <c r="I37" s="97"/>
      <c r="J37" s="7"/>
      <c r="K37" s="66"/>
      <c r="L37" s="7"/>
      <c r="M37" s="7"/>
      <c r="N37" s="7"/>
      <c r="O37" s="7"/>
      <c r="P37" s="7"/>
      <c r="Q37" s="7"/>
      <c r="R37" s="7"/>
      <c r="S37" s="7"/>
      <c r="T37" s="7"/>
      <c r="U37" s="7"/>
      <c r="V37" s="7"/>
      <c r="W37" s="7"/>
      <c r="X37" s="7"/>
      <c r="Y37" s="7"/>
      <c r="Z37" s="7"/>
    </row>
    <row r="38" spans="1:26" ht="105.6" x14ac:dyDescent="0.25">
      <c r="A38" s="90" t="str">
        <f t="shared" ref="A38:A40" si="3">IF(OR(B38&lt;&gt;"",D38&lt;&gt;""),"["&amp;TEXT($B$2,"##")&amp;"-"&amp;TEXT(ROW()-16,"##")&amp;"]","")</f>
        <v>[Web_Manager-22]</v>
      </c>
      <c r="B38" s="90" t="s">
        <v>519</v>
      </c>
      <c r="C38" s="90" t="s">
        <v>520</v>
      </c>
      <c r="D38" s="90" t="s">
        <v>521</v>
      </c>
      <c r="E38" s="90" t="s">
        <v>521</v>
      </c>
      <c r="F38" s="90" t="s">
        <v>76</v>
      </c>
      <c r="G38" s="90"/>
      <c r="H38" s="90"/>
      <c r="I38" s="90"/>
      <c r="J38" s="7"/>
      <c r="K38" s="66"/>
      <c r="L38" s="7"/>
      <c r="M38" s="7"/>
      <c r="N38" s="7"/>
      <c r="O38" s="7"/>
      <c r="P38" s="7"/>
      <c r="Q38" s="7"/>
      <c r="R38" s="7"/>
      <c r="S38" s="7"/>
      <c r="T38" s="7"/>
      <c r="U38" s="7"/>
      <c r="V38" s="7"/>
      <c r="W38" s="7"/>
      <c r="X38" s="7"/>
      <c r="Y38" s="7"/>
      <c r="Z38" s="7"/>
    </row>
    <row r="39" spans="1:26" ht="118.8" x14ac:dyDescent="0.25">
      <c r="A39" s="90" t="str">
        <f t="shared" si="3"/>
        <v>[Web_Manager-23]</v>
      </c>
      <c r="B39" s="90" t="s">
        <v>522</v>
      </c>
      <c r="C39" s="90" t="s">
        <v>523</v>
      </c>
      <c r="D39" s="90" t="s">
        <v>524</v>
      </c>
      <c r="E39" s="90" t="s">
        <v>524</v>
      </c>
      <c r="F39" s="90" t="s">
        <v>76</v>
      </c>
      <c r="G39" s="90"/>
      <c r="H39" s="90"/>
      <c r="I39" s="90"/>
      <c r="J39" s="7"/>
      <c r="K39" s="66"/>
      <c r="L39" s="7"/>
      <c r="M39" s="7"/>
      <c r="N39" s="7"/>
      <c r="O39" s="7"/>
      <c r="P39" s="7"/>
      <c r="Q39" s="7"/>
      <c r="R39" s="7"/>
      <c r="S39" s="7"/>
      <c r="T39" s="7"/>
      <c r="U39" s="7"/>
      <c r="V39" s="7"/>
      <c r="W39" s="7"/>
      <c r="X39" s="7"/>
      <c r="Y39" s="7"/>
      <c r="Z39" s="7"/>
    </row>
    <row r="40" spans="1:26" ht="105.6" x14ac:dyDescent="0.25">
      <c r="A40" s="90" t="str">
        <f t="shared" si="3"/>
        <v>[Web_Manager-24]</v>
      </c>
      <c r="B40" s="90" t="s">
        <v>525</v>
      </c>
      <c r="C40" s="90" t="s">
        <v>526</v>
      </c>
      <c r="D40" s="90" t="s">
        <v>203</v>
      </c>
      <c r="E40" s="90" t="s">
        <v>203</v>
      </c>
      <c r="F40" s="90" t="s">
        <v>76</v>
      </c>
      <c r="G40" s="90"/>
      <c r="H40" s="90"/>
      <c r="I40" s="90"/>
      <c r="J40" s="7"/>
      <c r="K40" s="66"/>
      <c r="L40" s="7"/>
      <c r="M40" s="7"/>
      <c r="N40" s="7"/>
      <c r="O40" s="7"/>
      <c r="P40" s="7"/>
      <c r="Q40" s="7"/>
      <c r="R40" s="7"/>
      <c r="S40" s="7"/>
      <c r="T40" s="7"/>
      <c r="U40" s="7"/>
      <c r="V40" s="7"/>
      <c r="W40" s="7"/>
      <c r="X40" s="7"/>
      <c r="Y40" s="7"/>
      <c r="Z40" s="7"/>
    </row>
    <row r="41" spans="1:26" ht="13.8" x14ac:dyDescent="0.25">
      <c r="A41" s="103" t="s">
        <v>527</v>
      </c>
      <c r="B41" s="95"/>
      <c r="C41" s="96"/>
      <c r="D41" s="96"/>
      <c r="E41" s="96"/>
      <c r="F41" s="87"/>
      <c r="G41" s="96"/>
      <c r="H41" s="96"/>
      <c r="I41" s="97"/>
      <c r="J41" s="7"/>
      <c r="K41" s="66"/>
      <c r="L41" s="7"/>
      <c r="M41" s="7"/>
      <c r="N41" s="7"/>
      <c r="O41" s="7"/>
      <c r="P41" s="7"/>
      <c r="Q41" s="7"/>
      <c r="R41" s="7"/>
      <c r="S41" s="7"/>
      <c r="T41" s="7"/>
      <c r="U41" s="7"/>
      <c r="V41" s="7"/>
      <c r="W41" s="7"/>
      <c r="X41" s="7"/>
      <c r="Y41" s="7"/>
      <c r="Z41" s="7"/>
    </row>
    <row r="42" spans="1:26" ht="145.19999999999999" x14ac:dyDescent="0.25">
      <c r="A42" s="90" t="str">
        <f>IF(OR(B42&lt;&gt;"",D42&lt;&gt;""),"["&amp;TEXT($B$2,"##")&amp;"-"&amp;TEXT(ROW()-17,"##")&amp;"]","")</f>
        <v>[Web_Manager-25]</v>
      </c>
      <c r="B42" s="90" t="s">
        <v>528</v>
      </c>
      <c r="C42" s="90" t="s">
        <v>529</v>
      </c>
      <c r="D42" s="90" t="s">
        <v>203</v>
      </c>
      <c r="E42" s="90" t="s">
        <v>203</v>
      </c>
      <c r="F42" s="90" t="s">
        <v>76</v>
      </c>
      <c r="G42" s="90"/>
      <c r="H42" s="90"/>
      <c r="I42" s="90"/>
      <c r="J42" s="7"/>
      <c r="K42" s="66"/>
      <c r="L42" s="7"/>
      <c r="M42" s="7"/>
      <c r="N42" s="7"/>
      <c r="O42" s="7"/>
      <c r="P42" s="7"/>
      <c r="Q42" s="7"/>
      <c r="R42" s="7"/>
      <c r="S42" s="7"/>
      <c r="T42" s="7"/>
      <c r="U42" s="7"/>
      <c r="V42" s="7"/>
      <c r="W42" s="7"/>
      <c r="X42" s="7"/>
      <c r="Y42" s="7"/>
      <c r="Z42" s="7"/>
    </row>
    <row r="43" spans="1:26" ht="13.8" x14ac:dyDescent="0.25">
      <c r="A43" s="86" t="s">
        <v>63</v>
      </c>
      <c r="B43" s="95"/>
      <c r="C43" s="96"/>
      <c r="D43" s="96"/>
      <c r="E43" s="96"/>
      <c r="F43" s="87"/>
      <c r="G43" s="96"/>
      <c r="H43" s="96"/>
      <c r="I43" s="97"/>
      <c r="J43" s="7"/>
      <c r="K43" s="66"/>
      <c r="L43" s="7"/>
      <c r="M43" s="7"/>
      <c r="N43" s="7"/>
      <c r="O43" s="7"/>
      <c r="P43" s="7"/>
      <c r="Q43" s="7"/>
      <c r="R43" s="7"/>
      <c r="S43" s="7"/>
      <c r="T43" s="7"/>
      <c r="U43" s="7"/>
      <c r="V43" s="7"/>
      <c r="W43" s="7"/>
      <c r="X43" s="7"/>
      <c r="Y43" s="7"/>
      <c r="Z43" s="7"/>
    </row>
    <row r="44" spans="1:26" ht="79.2" x14ac:dyDescent="0.25">
      <c r="A44" s="90" t="str">
        <f t="shared" ref="A44:A47" si="4">IF(OR(B44&lt;&gt;"",D44&lt;&gt;""),"["&amp;TEXT($B$2,"##")&amp;"-"&amp;TEXT(ROW()-18,"##")&amp;"]","")</f>
        <v>[Web_Manager-26]</v>
      </c>
      <c r="B44" s="90" t="s">
        <v>530</v>
      </c>
      <c r="C44" s="90" t="s">
        <v>531</v>
      </c>
      <c r="D44" s="90" t="s">
        <v>521</v>
      </c>
      <c r="E44" s="90" t="s">
        <v>521</v>
      </c>
      <c r="F44" s="90" t="s">
        <v>76</v>
      </c>
      <c r="G44" s="90"/>
      <c r="H44" s="90"/>
      <c r="I44" s="90"/>
      <c r="J44" s="7"/>
      <c r="K44" s="66"/>
      <c r="L44" s="7"/>
      <c r="M44" s="7"/>
      <c r="N44" s="7"/>
      <c r="O44" s="7"/>
      <c r="P44" s="7"/>
      <c r="Q44" s="7"/>
      <c r="R44" s="7"/>
      <c r="S44" s="7"/>
      <c r="T44" s="7"/>
      <c r="U44" s="7"/>
      <c r="V44" s="7"/>
      <c r="W44" s="7"/>
      <c r="X44" s="7"/>
      <c r="Y44" s="7"/>
      <c r="Z44" s="7"/>
    </row>
    <row r="45" spans="1:26" ht="79.2" x14ac:dyDescent="0.25">
      <c r="A45" s="90" t="str">
        <f t="shared" si="4"/>
        <v>[Web_Manager-27]</v>
      </c>
      <c r="B45" s="90" t="s">
        <v>532</v>
      </c>
      <c r="C45" s="90" t="s">
        <v>533</v>
      </c>
      <c r="D45" s="90" t="s">
        <v>534</v>
      </c>
      <c r="E45" s="90" t="s">
        <v>534</v>
      </c>
      <c r="F45" s="90" t="s">
        <v>76</v>
      </c>
      <c r="G45" s="90"/>
      <c r="H45" s="90"/>
      <c r="I45" s="90"/>
      <c r="J45" s="7"/>
      <c r="K45" s="66"/>
      <c r="L45" s="7"/>
      <c r="M45" s="7"/>
      <c r="N45" s="7"/>
      <c r="O45" s="7"/>
      <c r="P45" s="7"/>
      <c r="Q45" s="7"/>
      <c r="R45" s="7"/>
      <c r="S45" s="7"/>
      <c r="T45" s="7"/>
      <c r="U45" s="7"/>
      <c r="V45" s="7"/>
      <c r="W45" s="7"/>
      <c r="X45" s="7"/>
      <c r="Y45" s="7"/>
      <c r="Z45" s="7"/>
    </row>
    <row r="46" spans="1:26" ht="79.2" x14ac:dyDescent="0.25">
      <c r="A46" s="90" t="str">
        <f t="shared" si="4"/>
        <v>[Web_Manager-28]</v>
      </c>
      <c r="B46" s="90" t="s">
        <v>535</v>
      </c>
      <c r="C46" s="90" t="s">
        <v>536</v>
      </c>
      <c r="D46" s="90" t="s">
        <v>537</v>
      </c>
      <c r="E46" s="90" t="s">
        <v>537</v>
      </c>
      <c r="F46" s="90" t="s">
        <v>76</v>
      </c>
      <c r="G46" s="90"/>
      <c r="H46" s="90"/>
      <c r="I46" s="90"/>
      <c r="J46" s="7"/>
      <c r="K46" s="66"/>
      <c r="L46" s="7"/>
      <c r="M46" s="7"/>
      <c r="N46" s="7"/>
      <c r="O46" s="7"/>
      <c r="P46" s="7"/>
      <c r="Q46" s="7"/>
      <c r="R46" s="7"/>
      <c r="S46" s="7"/>
      <c r="T46" s="7"/>
      <c r="U46" s="7"/>
      <c r="V46" s="7"/>
      <c r="W46" s="7"/>
      <c r="X46" s="7"/>
      <c r="Y46" s="7"/>
      <c r="Z46" s="7"/>
    </row>
    <row r="47" spans="1:26" ht="79.2" x14ac:dyDescent="0.25">
      <c r="A47" s="90" t="str">
        <f t="shared" si="4"/>
        <v>[Web_Manager-29]</v>
      </c>
      <c r="B47" s="90" t="s">
        <v>538</v>
      </c>
      <c r="C47" s="90" t="s">
        <v>539</v>
      </c>
      <c r="D47" s="90" t="s">
        <v>540</v>
      </c>
      <c r="E47" s="90" t="s">
        <v>540</v>
      </c>
      <c r="F47" s="90" t="s">
        <v>76</v>
      </c>
      <c r="G47" s="90"/>
      <c r="H47" s="90"/>
      <c r="I47" s="90"/>
      <c r="J47" s="7"/>
      <c r="K47" s="66"/>
      <c r="L47" s="7"/>
      <c r="M47" s="7"/>
      <c r="N47" s="7"/>
      <c r="O47" s="7"/>
      <c r="P47" s="7"/>
      <c r="Q47" s="7"/>
      <c r="R47" s="7"/>
      <c r="S47" s="7"/>
      <c r="T47" s="7"/>
      <c r="U47" s="7"/>
      <c r="V47" s="7"/>
      <c r="W47" s="7"/>
      <c r="X47" s="7"/>
      <c r="Y47" s="7"/>
      <c r="Z47" s="7"/>
    </row>
    <row r="48" spans="1:26" ht="13.8" x14ac:dyDescent="0.25">
      <c r="A48" s="86" t="s">
        <v>64</v>
      </c>
      <c r="B48" s="95"/>
      <c r="C48" s="96"/>
      <c r="D48" s="96"/>
      <c r="E48" s="96"/>
      <c r="F48" s="87"/>
      <c r="G48" s="96"/>
      <c r="H48" s="96"/>
      <c r="I48" s="97"/>
      <c r="J48" s="7"/>
      <c r="K48" s="66"/>
      <c r="L48" s="7"/>
      <c r="M48" s="7"/>
      <c r="N48" s="7"/>
      <c r="O48" s="7"/>
      <c r="P48" s="7"/>
      <c r="Q48" s="7"/>
      <c r="R48" s="7"/>
      <c r="S48" s="7"/>
      <c r="T48" s="7"/>
      <c r="U48" s="7"/>
      <c r="V48" s="7"/>
      <c r="W48" s="7"/>
      <c r="X48" s="7"/>
      <c r="Y48" s="7"/>
      <c r="Z48" s="7"/>
    </row>
    <row r="49" spans="1:26" ht="39.6" x14ac:dyDescent="0.25">
      <c r="A49" s="90" t="str">
        <f>IF(OR(B49&lt;&gt;"",D49&lt;&gt;""),"["&amp;TEXT($B$2,"##")&amp;"-"&amp;TEXT(ROW()-19,"##")&amp;"]","")</f>
        <v>[Web_Manager-30]</v>
      </c>
      <c r="B49" s="90" t="s">
        <v>541</v>
      </c>
      <c r="C49" s="90" t="s">
        <v>542</v>
      </c>
      <c r="D49" s="90" t="s">
        <v>543</v>
      </c>
      <c r="E49" s="90" t="s">
        <v>543</v>
      </c>
      <c r="F49" s="90" t="s">
        <v>76</v>
      </c>
      <c r="G49" s="90"/>
      <c r="H49" s="90"/>
      <c r="I49" s="90"/>
      <c r="J49" s="7"/>
      <c r="K49" s="66"/>
      <c r="L49" s="7"/>
      <c r="M49" s="7"/>
      <c r="N49" s="7"/>
      <c r="O49" s="7"/>
      <c r="P49" s="7"/>
      <c r="Q49" s="7"/>
      <c r="R49" s="7"/>
      <c r="S49" s="7"/>
      <c r="T49" s="7"/>
      <c r="U49" s="7"/>
      <c r="V49" s="7"/>
      <c r="W49" s="7"/>
      <c r="X49" s="7"/>
      <c r="Y49" s="7"/>
      <c r="Z49" s="7"/>
    </row>
    <row r="50" spans="1:26" ht="13.8" x14ac:dyDescent="0.25">
      <c r="A50" s="86" t="s">
        <v>65</v>
      </c>
      <c r="B50" s="95"/>
      <c r="C50" s="96"/>
      <c r="D50" s="96"/>
      <c r="E50" s="96"/>
      <c r="F50" s="87"/>
      <c r="G50" s="96"/>
      <c r="H50" s="96"/>
      <c r="I50" s="97"/>
      <c r="J50" s="7"/>
      <c r="K50" s="66"/>
      <c r="L50" s="7"/>
      <c r="M50" s="7"/>
      <c r="N50" s="7"/>
      <c r="O50" s="7"/>
      <c r="P50" s="7"/>
      <c r="Q50" s="7"/>
      <c r="R50" s="7"/>
      <c r="S50" s="7"/>
      <c r="T50" s="7"/>
      <c r="U50" s="7"/>
      <c r="V50" s="7"/>
      <c r="W50" s="7"/>
      <c r="X50" s="7"/>
      <c r="Y50" s="7"/>
      <c r="Z50" s="7"/>
    </row>
    <row r="51" spans="1:26" ht="39.6" x14ac:dyDescent="0.25">
      <c r="A51" s="90" t="str">
        <f>IF(OR(B51&lt;&gt;"",D51&lt;&gt;""),"["&amp;TEXT($B$2,"##")&amp;"-"&amp;TEXT(ROW()-20,"##")&amp;"]","")</f>
        <v>[Web_Manager-31]</v>
      </c>
      <c r="B51" s="90" t="s">
        <v>544</v>
      </c>
      <c r="C51" s="90" t="s">
        <v>545</v>
      </c>
      <c r="D51" s="90" t="s">
        <v>546</v>
      </c>
      <c r="E51" s="90" t="s">
        <v>546</v>
      </c>
      <c r="F51" s="90" t="s">
        <v>76</v>
      </c>
      <c r="G51" s="90"/>
      <c r="H51" s="90"/>
      <c r="I51" s="90"/>
      <c r="J51" s="7"/>
      <c r="K51" s="66"/>
      <c r="L51" s="7"/>
      <c r="M51" s="7"/>
      <c r="N51" s="7"/>
      <c r="O51" s="7"/>
      <c r="P51" s="7"/>
      <c r="Q51" s="7"/>
      <c r="R51" s="7"/>
      <c r="S51" s="7"/>
      <c r="T51" s="7"/>
      <c r="U51" s="7"/>
      <c r="V51" s="7"/>
      <c r="W51" s="7"/>
      <c r="X51" s="7"/>
      <c r="Y51" s="7"/>
      <c r="Z51" s="7"/>
    </row>
    <row r="52" spans="1:26" ht="13.8" x14ac:dyDescent="0.25">
      <c r="A52" s="86" t="s">
        <v>66</v>
      </c>
      <c r="B52" s="95"/>
      <c r="C52" s="96"/>
      <c r="D52" s="96"/>
      <c r="E52" s="96"/>
      <c r="F52" s="87"/>
      <c r="G52" s="104"/>
      <c r="H52" s="96"/>
      <c r="I52" s="97"/>
      <c r="J52" s="7"/>
      <c r="K52" s="66"/>
      <c r="L52" s="7"/>
      <c r="M52" s="7"/>
      <c r="N52" s="7"/>
      <c r="O52" s="7"/>
      <c r="P52" s="7"/>
      <c r="Q52" s="7"/>
      <c r="R52" s="7"/>
      <c r="S52" s="7"/>
      <c r="T52" s="7"/>
      <c r="U52" s="7"/>
      <c r="V52" s="7"/>
      <c r="W52" s="7"/>
      <c r="X52" s="7"/>
      <c r="Y52" s="7"/>
      <c r="Z52" s="7"/>
    </row>
    <row r="53" spans="1:26" ht="92.4" x14ac:dyDescent="0.25">
      <c r="A53" s="90" t="str">
        <f t="shared" ref="A53:A56" si="5">IF(OR(B53&lt;&gt;"",D53&lt;&gt;""),"["&amp;TEXT($B$2,"##")&amp;"-"&amp;TEXT(ROW()-21,"##")&amp;"]","")</f>
        <v>[Web_Manager-32]</v>
      </c>
      <c r="B53" s="90" t="s">
        <v>547</v>
      </c>
      <c r="C53" s="90" t="s">
        <v>548</v>
      </c>
      <c r="D53" s="90" t="s">
        <v>549</v>
      </c>
      <c r="E53" s="90" t="s">
        <v>549</v>
      </c>
      <c r="F53" s="90" t="s">
        <v>76</v>
      </c>
      <c r="G53" s="90"/>
      <c r="H53" s="90"/>
      <c r="I53" s="90"/>
      <c r="J53" s="7"/>
      <c r="K53" s="66"/>
      <c r="L53" s="7"/>
      <c r="M53" s="7"/>
      <c r="N53" s="7"/>
      <c r="O53" s="7"/>
      <c r="P53" s="7"/>
      <c r="Q53" s="7"/>
      <c r="R53" s="7"/>
      <c r="S53" s="7"/>
      <c r="T53" s="7"/>
      <c r="U53" s="7"/>
      <c r="V53" s="7"/>
      <c r="W53" s="7"/>
      <c r="X53" s="7"/>
      <c r="Y53" s="7"/>
      <c r="Z53" s="7"/>
    </row>
    <row r="54" spans="1:26" ht="118.8" x14ac:dyDescent="0.25">
      <c r="A54" s="90" t="str">
        <f t="shared" si="5"/>
        <v>[Web_Manager-33]</v>
      </c>
      <c r="B54" s="90" t="s">
        <v>550</v>
      </c>
      <c r="C54" s="90" t="s">
        <v>551</v>
      </c>
      <c r="D54" s="90" t="s">
        <v>552</v>
      </c>
      <c r="E54" s="90" t="s">
        <v>552</v>
      </c>
      <c r="F54" s="90" t="s">
        <v>76</v>
      </c>
      <c r="G54" s="90"/>
      <c r="H54" s="90"/>
      <c r="I54" s="90"/>
      <c r="J54" s="7"/>
      <c r="K54" s="66"/>
      <c r="L54" s="7"/>
      <c r="M54" s="7"/>
      <c r="N54" s="7"/>
      <c r="O54" s="7"/>
      <c r="P54" s="7"/>
      <c r="Q54" s="7"/>
      <c r="R54" s="7"/>
      <c r="S54" s="7"/>
      <c r="T54" s="7"/>
      <c r="U54" s="7"/>
      <c r="V54" s="7"/>
      <c r="W54" s="7"/>
      <c r="X54" s="7"/>
      <c r="Y54" s="7"/>
      <c r="Z54" s="7"/>
    </row>
    <row r="55" spans="1:26" ht="79.2" x14ac:dyDescent="0.25">
      <c r="A55" s="90" t="str">
        <f t="shared" si="5"/>
        <v>[Web_Manager-34]</v>
      </c>
      <c r="B55" s="90" t="s">
        <v>553</v>
      </c>
      <c r="C55" s="90" t="s">
        <v>554</v>
      </c>
      <c r="D55" s="90" t="s">
        <v>555</v>
      </c>
      <c r="E55" s="90" t="s">
        <v>555</v>
      </c>
      <c r="F55" s="90" t="s">
        <v>76</v>
      </c>
      <c r="G55" s="90"/>
      <c r="H55" s="90"/>
      <c r="I55" s="90"/>
      <c r="J55" s="7"/>
      <c r="K55" s="66"/>
      <c r="L55" s="7"/>
      <c r="M55" s="7"/>
      <c r="N55" s="7"/>
      <c r="O55" s="7"/>
      <c r="P55" s="7"/>
      <c r="Q55" s="7"/>
      <c r="R55" s="7"/>
      <c r="S55" s="7"/>
      <c r="T55" s="7"/>
      <c r="U55" s="7"/>
      <c r="V55" s="7"/>
      <c r="W55" s="7"/>
      <c r="X55" s="7"/>
      <c r="Y55" s="7"/>
      <c r="Z55" s="7"/>
    </row>
    <row r="56" spans="1:26" ht="105.6" x14ac:dyDescent="0.25">
      <c r="A56" s="90" t="str">
        <f t="shared" si="5"/>
        <v>[Web_Manager-35]</v>
      </c>
      <c r="B56" s="90" t="s">
        <v>556</v>
      </c>
      <c r="C56" s="90" t="s">
        <v>557</v>
      </c>
      <c r="D56" s="90" t="s">
        <v>558</v>
      </c>
      <c r="E56" s="90" t="s">
        <v>558</v>
      </c>
      <c r="F56" s="90" t="s">
        <v>76</v>
      </c>
      <c r="G56" s="90"/>
      <c r="H56" s="90"/>
      <c r="I56" s="90"/>
      <c r="J56" s="7"/>
      <c r="K56" s="66"/>
      <c r="L56" s="7"/>
      <c r="M56" s="7"/>
      <c r="N56" s="7"/>
      <c r="O56" s="7"/>
      <c r="P56" s="7"/>
      <c r="Q56" s="7"/>
      <c r="R56" s="7"/>
      <c r="S56" s="7"/>
      <c r="T56" s="7"/>
      <c r="U56" s="7"/>
      <c r="V56" s="7"/>
      <c r="W56" s="7"/>
      <c r="X56" s="7"/>
      <c r="Y56" s="7"/>
      <c r="Z56" s="7"/>
    </row>
    <row r="57" spans="1:26" ht="13.8" x14ac:dyDescent="0.25">
      <c r="A57" s="86" t="s">
        <v>559</v>
      </c>
      <c r="B57" s="95"/>
      <c r="C57" s="96"/>
      <c r="D57" s="96"/>
      <c r="E57" s="96"/>
      <c r="F57" s="87"/>
      <c r="G57" s="96"/>
      <c r="H57" s="96"/>
      <c r="I57" s="97"/>
      <c r="J57" s="7"/>
      <c r="K57" s="66"/>
      <c r="L57" s="7"/>
      <c r="M57" s="7"/>
      <c r="N57" s="7"/>
      <c r="O57" s="7"/>
      <c r="P57" s="7"/>
      <c r="Q57" s="7"/>
      <c r="R57" s="7"/>
      <c r="S57" s="7"/>
      <c r="T57" s="7"/>
      <c r="U57" s="7"/>
      <c r="V57" s="7"/>
      <c r="W57" s="7"/>
      <c r="X57" s="7"/>
      <c r="Y57" s="7"/>
      <c r="Z57" s="7"/>
    </row>
    <row r="58" spans="1:26" ht="171.6" x14ac:dyDescent="0.25">
      <c r="A58" s="90" t="str">
        <f>IF(OR(B58&lt;&gt;"",D58&lt;&gt;""),"["&amp;TEXT($B$2,"##")&amp;"-"&amp;TEXT(ROW()-22,"##")&amp;"]","")</f>
        <v>[Web_Manager-36]</v>
      </c>
      <c r="B58" s="90" t="s">
        <v>560</v>
      </c>
      <c r="C58" s="90" t="s">
        <v>561</v>
      </c>
      <c r="D58" s="90" t="s">
        <v>203</v>
      </c>
      <c r="E58" s="90" t="s">
        <v>203</v>
      </c>
      <c r="F58" s="90" t="s">
        <v>76</v>
      </c>
      <c r="G58" s="90"/>
      <c r="H58" s="90"/>
      <c r="I58" s="90"/>
      <c r="J58" s="7"/>
      <c r="K58" s="66"/>
      <c r="L58" s="7"/>
      <c r="M58" s="7"/>
      <c r="N58" s="7"/>
      <c r="O58" s="7"/>
      <c r="P58" s="7"/>
      <c r="Q58" s="7"/>
      <c r="R58" s="7"/>
      <c r="S58" s="7"/>
      <c r="T58" s="7"/>
      <c r="U58" s="7"/>
      <c r="V58" s="7"/>
      <c r="W58" s="7"/>
      <c r="X58" s="7"/>
      <c r="Y58" s="7"/>
      <c r="Z58" s="7"/>
    </row>
    <row r="59" spans="1:26" ht="13.8" x14ac:dyDescent="0.25">
      <c r="A59" s="86" t="s">
        <v>68</v>
      </c>
      <c r="B59" s="95"/>
      <c r="C59" s="96"/>
      <c r="D59" s="96"/>
      <c r="E59" s="96"/>
      <c r="F59" s="105"/>
      <c r="G59" s="105"/>
      <c r="H59" s="96"/>
      <c r="I59" s="97"/>
      <c r="J59" s="7"/>
      <c r="K59" s="66"/>
      <c r="L59" s="7"/>
      <c r="M59" s="7"/>
      <c r="N59" s="7"/>
      <c r="O59" s="7"/>
      <c r="P59" s="7"/>
      <c r="Q59" s="7"/>
      <c r="R59" s="7"/>
      <c r="S59" s="7"/>
      <c r="T59" s="7"/>
      <c r="U59" s="7"/>
      <c r="V59" s="7"/>
      <c r="W59" s="7"/>
      <c r="X59" s="7"/>
      <c r="Y59" s="7"/>
      <c r="Z59" s="7"/>
    </row>
    <row r="60" spans="1:26" ht="79.2" x14ac:dyDescent="0.25">
      <c r="A60" s="90" t="str">
        <f>IF(OR(B60&lt;&gt;"",D60&lt;&gt;""),"["&amp;TEXT($B$2,"##")&amp;"-"&amp;TEXT(ROW()-23,"##")&amp;"]","")</f>
        <v>[Web_Manager-37]</v>
      </c>
      <c r="B60" s="90" t="s">
        <v>562</v>
      </c>
      <c r="C60" s="90" t="s">
        <v>539</v>
      </c>
      <c r="D60" s="90" t="s">
        <v>342</v>
      </c>
      <c r="E60" s="90" t="s">
        <v>342</v>
      </c>
      <c r="F60" s="90" t="s">
        <v>76</v>
      </c>
      <c r="G60" s="90"/>
      <c r="H60" s="90"/>
      <c r="I60" s="90"/>
      <c r="J60" s="7"/>
      <c r="K60" s="66"/>
      <c r="L60" s="7"/>
      <c r="M60" s="7"/>
      <c r="N60" s="7"/>
      <c r="O60" s="7"/>
      <c r="P60" s="7"/>
      <c r="Q60" s="7"/>
      <c r="R60" s="7"/>
      <c r="S60" s="7"/>
      <c r="T60" s="7"/>
      <c r="U60" s="7"/>
      <c r="V60" s="7"/>
      <c r="W60" s="7"/>
      <c r="X60" s="7"/>
      <c r="Y60" s="7"/>
      <c r="Z60" s="7"/>
    </row>
    <row r="61" spans="1:26" ht="13.8" x14ac:dyDescent="0.25">
      <c r="A61" s="86" t="s">
        <v>32</v>
      </c>
      <c r="B61" s="95"/>
      <c r="C61" s="96"/>
      <c r="D61" s="96"/>
      <c r="E61" s="96"/>
      <c r="F61" s="87"/>
      <c r="G61" s="96"/>
      <c r="H61" s="96"/>
      <c r="I61" s="97"/>
      <c r="J61" s="7"/>
      <c r="K61" s="66"/>
      <c r="L61" s="7"/>
      <c r="M61" s="7"/>
      <c r="N61" s="7"/>
      <c r="O61" s="7"/>
      <c r="P61" s="7"/>
      <c r="Q61" s="7"/>
      <c r="R61" s="7"/>
      <c r="S61" s="7"/>
      <c r="T61" s="7"/>
      <c r="U61" s="7"/>
      <c r="V61" s="7"/>
      <c r="W61" s="7"/>
      <c r="X61" s="7"/>
      <c r="Y61" s="7"/>
      <c r="Z61" s="7"/>
    </row>
    <row r="62" spans="1:26" ht="52.8" x14ac:dyDescent="0.25">
      <c r="A62" s="90" t="str">
        <f t="shared" ref="A62:A63" si="6">IF(OR(B62&lt;&gt;"",D62&lt;&gt;""),"["&amp;TEXT($B$2,"##")&amp;"-"&amp;TEXT(ROW()-24,"##")&amp;"]","")</f>
        <v>[Web_Manager-38]</v>
      </c>
      <c r="B62" s="90" t="s">
        <v>146</v>
      </c>
      <c r="C62" s="90" t="s">
        <v>147</v>
      </c>
      <c r="D62" s="90" t="s">
        <v>148</v>
      </c>
      <c r="E62" s="90" t="s">
        <v>149</v>
      </c>
      <c r="F62" s="90" t="s">
        <v>76</v>
      </c>
      <c r="G62" s="90"/>
      <c r="H62" s="90"/>
      <c r="I62" s="90"/>
      <c r="J62" s="7"/>
      <c r="K62" s="66"/>
      <c r="L62" s="7"/>
      <c r="M62" s="7"/>
      <c r="N62" s="7"/>
      <c r="O62" s="7"/>
      <c r="P62" s="7"/>
      <c r="Q62" s="7"/>
      <c r="R62" s="7"/>
      <c r="S62" s="7"/>
      <c r="T62" s="7"/>
      <c r="U62" s="7"/>
      <c r="V62" s="7"/>
      <c r="W62" s="7"/>
      <c r="X62" s="7"/>
      <c r="Y62" s="7"/>
      <c r="Z62" s="7"/>
    </row>
    <row r="63" spans="1:26" ht="66" x14ac:dyDescent="0.25">
      <c r="A63" s="90" t="str">
        <f t="shared" si="6"/>
        <v>[Web_Manager-39]</v>
      </c>
      <c r="B63" s="90" t="s">
        <v>150</v>
      </c>
      <c r="C63" s="90" t="s">
        <v>151</v>
      </c>
      <c r="D63" s="90" t="s">
        <v>152</v>
      </c>
      <c r="E63" s="90" t="s">
        <v>153</v>
      </c>
      <c r="F63" s="90" t="s">
        <v>76</v>
      </c>
      <c r="G63" s="90"/>
      <c r="H63" s="90"/>
      <c r="I63" s="90"/>
      <c r="J63" s="7"/>
      <c r="K63" s="66"/>
      <c r="L63" s="7"/>
      <c r="M63" s="7"/>
      <c r="N63" s="7"/>
      <c r="O63" s="7"/>
      <c r="P63" s="7"/>
      <c r="Q63" s="7"/>
      <c r="R63" s="7"/>
      <c r="S63" s="7"/>
      <c r="T63" s="7"/>
      <c r="U63" s="7"/>
      <c r="V63" s="7"/>
      <c r="W63" s="7"/>
      <c r="X63" s="7"/>
      <c r="Y63" s="7"/>
      <c r="Z63" s="7"/>
    </row>
    <row r="64" spans="1:26" ht="13.8" x14ac:dyDescent="0.25">
      <c r="A64" s="86" t="s">
        <v>31</v>
      </c>
      <c r="B64" s="95"/>
      <c r="C64" s="96"/>
      <c r="D64" s="96"/>
      <c r="E64" s="96"/>
      <c r="F64" s="87"/>
      <c r="G64" s="96"/>
      <c r="H64" s="96"/>
      <c r="I64" s="97"/>
      <c r="J64" s="7"/>
      <c r="K64" s="66"/>
      <c r="L64" s="7"/>
      <c r="M64" s="7"/>
      <c r="N64" s="7"/>
      <c r="O64" s="7"/>
      <c r="P64" s="7"/>
      <c r="Q64" s="7"/>
      <c r="R64" s="7"/>
      <c r="S64" s="7"/>
      <c r="T64" s="7"/>
      <c r="U64" s="7"/>
      <c r="V64" s="7"/>
      <c r="W64" s="7"/>
      <c r="X64" s="7"/>
      <c r="Y64" s="7"/>
      <c r="Z64" s="7"/>
    </row>
    <row r="65" spans="1:26" ht="66" x14ac:dyDescent="0.25">
      <c r="A65" s="90" t="str">
        <f>IF(OR(B65&lt;&gt;"",D65&lt;&gt;""),"["&amp;TEXT($B$2,"##")&amp;"-"&amp;TEXT(ROW()-25,"##")&amp;"]","")</f>
        <v>[Web_Manager-40]</v>
      </c>
      <c r="B65" s="90" t="s">
        <v>143</v>
      </c>
      <c r="C65" s="90" t="s">
        <v>144</v>
      </c>
      <c r="D65" s="90" t="s">
        <v>145</v>
      </c>
      <c r="E65" s="90" t="s">
        <v>145</v>
      </c>
      <c r="F65" s="90" t="s">
        <v>76</v>
      </c>
      <c r="G65" s="90"/>
      <c r="H65" s="90"/>
      <c r="I65" s="90"/>
      <c r="J65" s="7"/>
      <c r="K65" s="66"/>
      <c r="L65" s="7"/>
      <c r="M65" s="7"/>
      <c r="N65" s="7"/>
      <c r="O65" s="7"/>
      <c r="P65" s="7"/>
      <c r="Q65" s="7"/>
      <c r="R65" s="7"/>
      <c r="S65" s="7"/>
      <c r="T65" s="7"/>
      <c r="U65" s="7"/>
      <c r="V65" s="7"/>
      <c r="W65" s="7"/>
      <c r="X65" s="7"/>
      <c r="Y65" s="7"/>
      <c r="Z65" s="7"/>
    </row>
    <row r="66" spans="1:26" ht="13.8" x14ac:dyDescent="0.25">
      <c r="A66" s="86" t="s">
        <v>563</v>
      </c>
      <c r="B66" s="95"/>
      <c r="C66" s="96"/>
      <c r="D66" s="96"/>
      <c r="E66" s="96"/>
      <c r="F66" s="87"/>
      <c r="G66" s="96"/>
      <c r="H66" s="96"/>
      <c r="I66" s="97"/>
      <c r="J66" s="7"/>
      <c r="K66" s="66"/>
      <c r="L66" s="7"/>
      <c r="M66" s="7"/>
      <c r="N66" s="7"/>
      <c r="O66" s="7"/>
      <c r="P66" s="7"/>
      <c r="Q66" s="7"/>
      <c r="R66" s="7"/>
      <c r="S66" s="7"/>
      <c r="T66" s="7"/>
      <c r="U66" s="7"/>
      <c r="V66" s="7"/>
      <c r="W66" s="7"/>
      <c r="X66" s="7"/>
      <c r="Y66" s="7"/>
      <c r="Z66" s="7"/>
    </row>
    <row r="67" spans="1:26" ht="79.2" x14ac:dyDescent="0.25">
      <c r="A67" s="90" t="str">
        <f t="shared" ref="A67:A68" si="7">IF(OR(B67&lt;&gt;"",D67&lt;&gt;""),"["&amp;TEXT($B$2,"##")&amp;"-"&amp;TEXT(ROW()-26,"##")&amp;"]","")</f>
        <v>[Web_Manager-41]</v>
      </c>
      <c r="B67" s="90" t="s">
        <v>564</v>
      </c>
      <c r="C67" s="90" t="s">
        <v>565</v>
      </c>
      <c r="D67" s="90" t="s">
        <v>566</v>
      </c>
      <c r="E67" s="90" t="s">
        <v>566</v>
      </c>
      <c r="F67" s="90" t="s">
        <v>76</v>
      </c>
      <c r="G67" s="90"/>
      <c r="H67" s="90"/>
      <c r="I67" s="90"/>
      <c r="J67" s="7"/>
      <c r="K67" s="66"/>
      <c r="L67" s="7"/>
      <c r="M67" s="7"/>
      <c r="N67" s="7"/>
      <c r="O67" s="7"/>
      <c r="P67" s="7"/>
      <c r="Q67" s="7"/>
      <c r="R67" s="7"/>
      <c r="S67" s="7"/>
      <c r="T67" s="7"/>
      <c r="U67" s="7"/>
      <c r="V67" s="7"/>
      <c r="W67" s="7"/>
      <c r="X67" s="7"/>
      <c r="Y67" s="7"/>
      <c r="Z67" s="7"/>
    </row>
    <row r="68" spans="1:26" ht="79.2" x14ac:dyDescent="0.25">
      <c r="A68" s="90" t="str">
        <f t="shared" si="7"/>
        <v>[Web_Manager-42]</v>
      </c>
      <c r="B68" s="90" t="s">
        <v>567</v>
      </c>
      <c r="C68" s="90" t="s">
        <v>568</v>
      </c>
      <c r="D68" s="90" t="s">
        <v>569</v>
      </c>
      <c r="E68" s="90" t="s">
        <v>569</v>
      </c>
      <c r="F68" s="90" t="s">
        <v>76</v>
      </c>
      <c r="G68" s="90"/>
      <c r="H68" s="90"/>
      <c r="I68" s="90"/>
      <c r="J68" s="7"/>
      <c r="K68" s="66"/>
      <c r="L68" s="7"/>
      <c r="M68" s="7"/>
      <c r="N68" s="7"/>
      <c r="O68" s="7"/>
      <c r="P68" s="7"/>
      <c r="Q68" s="7"/>
      <c r="R68" s="7"/>
      <c r="S68" s="7"/>
      <c r="T68" s="7"/>
      <c r="U68" s="7"/>
      <c r="V68" s="7"/>
      <c r="W68" s="7"/>
      <c r="X68" s="7"/>
      <c r="Y68" s="7"/>
      <c r="Z68" s="7"/>
    </row>
    <row r="69" spans="1:26" ht="13.8" x14ac:dyDescent="0.25">
      <c r="A69" s="86" t="s">
        <v>53</v>
      </c>
      <c r="B69" s="95"/>
      <c r="C69" s="96"/>
      <c r="D69" s="96"/>
      <c r="E69" s="96"/>
      <c r="F69" s="87"/>
      <c r="G69" s="96"/>
      <c r="H69" s="96"/>
      <c r="I69" s="97"/>
      <c r="J69" s="7"/>
      <c r="K69" s="66"/>
      <c r="L69" s="7"/>
      <c r="M69" s="7"/>
      <c r="N69" s="7"/>
      <c r="O69" s="7"/>
      <c r="P69" s="7"/>
      <c r="Q69" s="7"/>
      <c r="R69" s="7"/>
      <c r="S69" s="7"/>
      <c r="T69" s="7"/>
      <c r="U69" s="7"/>
      <c r="V69" s="7"/>
      <c r="W69" s="7"/>
      <c r="X69" s="7"/>
      <c r="Y69" s="7"/>
      <c r="Z69" s="7"/>
    </row>
    <row r="70" spans="1:26" ht="39.6" x14ac:dyDescent="0.25">
      <c r="A70" s="90" t="str">
        <f t="shared" ref="A70:A75" si="8">IF(OR(B70&lt;&gt;"",D70&lt;&gt;""),"["&amp;TEXT($B$2,"##")&amp;"-"&amp;TEXT(ROW()-27,"##")&amp;"]","")</f>
        <v>[Web_Manager-43]</v>
      </c>
      <c r="B70" s="90" t="s">
        <v>435</v>
      </c>
      <c r="C70" s="90" t="s">
        <v>436</v>
      </c>
      <c r="D70" s="90" t="s">
        <v>437</v>
      </c>
      <c r="E70" s="90" t="s">
        <v>437</v>
      </c>
      <c r="F70" s="90" t="s">
        <v>76</v>
      </c>
      <c r="G70" s="90"/>
      <c r="H70" s="90"/>
      <c r="I70" s="90"/>
      <c r="J70" s="7"/>
      <c r="K70" s="66"/>
      <c r="L70" s="7"/>
      <c r="M70" s="7"/>
      <c r="N70" s="7"/>
      <c r="O70" s="7"/>
      <c r="P70" s="7"/>
      <c r="Q70" s="7"/>
      <c r="R70" s="7"/>
      <c r="S70" s="7"/>
      <c r="T70" s="7"/>
      <c r="U70" s="7"/>
      <c r="V70" s="7"/>
      <c r="W70" s="7"/>
      <c r="X70" s="7"/>
      <c r="Y70" s="7"/>
      <c r="Z70" s="7"/>
    </row>
    <row r="71" spans="1:26" ht="66" x14ac:dyDescent="0.25">
      <c r="A71" s="90" t="str">
        <f t="shared" si="8"/>
        <v>[Web_Manager-44]</v>
      </c>
      <c r="B71" s="90" t="s">
        <v>438</v>
      </c>
      <c r="C71" s="90" t="s">
        <v>439</v>
      </c>
      <c r="D71" s="90" t="s">
        <v>440</v>
      </c>
      <c r="E71" s="90" t="s">
        <v>440</v>
      </c>
      <c r="F71" s="90" t="s">
        <v>76</v>
      </c>
      <c r="G71" s="90"/>
      <c r="H71" s="90"/>
      <c r="I71" s="90"/>
      <c r="J71" s="7"/>
      <c r="K71" s="66"/>
      <c r="L71" s="7"/>
      <c r="M71" s="7"/>
      <c r="N71" s="7"/>
      <c r="O71" s="7"/>
      <c r="P71" s="7"/>
      <c r="Q71" s="7"/>
      <c r="R71" s="7"/>
      <c r="S71" s="7"/>
      <c r="T71" s="7"/>
      <c r="U71" s="7"/>
      <c r="V71" s="7"/>
      <c r="W71" s="7"/>
      <c r="X71" s="7"/>
      <c r="Y71" s="7"/>
      <c r="Z71" s="7"/>
    </row>
    <row r="72" spans="1:26" ht="66" x14ac:dyDescent="0.25">
      <c r="A72" s="90" t="str">
        <f t="shared" si="8"/>
        <v>[Web_Manager-45]</v>
      </c>
      <c r="B72" s="90" t="s">
        <v>441</v>
      </c>
      <c r="C72" s="90" t="s">
        <v>442</v>
      </c>
      <c r="D72" s="90" t="s">
        <v>443</v>
      </c>
      <c r="E72" s="90" t="s">
        <v>443</v>
      </c>
      <c r="F72" s="90" t="s">
        <v>76</v>
      </c>
      <c r="G72" s="90"/>
      <c r="H72" s="90"/>
      <c r="I72" s="90"/>
      <c r="J72" s="7"/>
      <c r="K72" s="66"/>
      <c r="L72" s="7"/>
      <c r="M72" s="7"/>
      <c r="N72" s="7"/>
      <c r="O72" s="7"/>
      <c r="P72" s="7"/>
      <c r="Q72" s="7"/>
      <c r="R72" s="7"/>
      <c r="S72" s="7"/>
      <c r="T72" s="7"/>
      <c r="U72" s="7"/>
      <c r="V72" s="7"/>
      <c r="W72" s="7"/>
      <c r="X72" s="7"/>
      <c r="Y72" s="7"/>
      <c r="Z72" s="7"/>
    </row>
    <row r="73" spans="1:26" ht="92.4" x14ac:dyDescent="0.25">
      <c r="A73" s="90" t="str">
        <f t="shared" si="8"/>
        <v>[Web_Manager-46]</v>
      </c>
      <c r="B73" s="90" t="s">
        <v>444</v>
      </c>
      <c r="C73" s="90" t="s">
        <v>445</v>
      </c>
      <c r="D73" s="90" t="s">
        <v>446</v>
      </c>
      <c r="E73" s="90" t="s">
        <v>447</v>
      </c>
      <c r="F73" s="90" t="s">
        <v>76</v>
      </c>
      <c r="G73" s="90"/>
      <c r="H73" s="90"/>
      <c r="I73" s="90"/>
      <c r="J73" s="7"/>
      <c r="K73" s="66"/>
      <c r="L73" s="7"/>
      <c r="M73" s="7"/>
      <c r="N73" s="7"/>
      <c r="O73" s="7"/>
      <c r="P73" s="7"/>
      <c r="Q73" s="7"/>
      <c r="R73" s="7"/>
      <c r="S73" s="7"/>
      <c r="T73" s="7"/>
      <c r="U73" s="7"/>
      <c r="V73" s="7"/>
      <c r="W73" s="7"/>
      <c r="X73" s="7"/>
      <c r="Y73" s="7"/>
      <c r="Z73" s="7"/>
    </row>
    <row r="74" spans="1:26" ht="92.4" x14ac:dyDescent="0.25">
      <c r="A74" s="90" t="str">
        <f t="shared" si="8"/>
        <v>[Web_Manager-47]</v>
      </c>
      <c r="B74" s="90" t="s">
        <v>448</v>
      </c>
      <c r="C74" s="90" t="s">
        <v>449</v>
      </c>
      <c r="D74" s="90" t="s">
        <v>450</v>
      </c>
      <c r="E74" s="90" t="s">
        <v>451</v>
      </c>
      <c r="F74" s="90" t="s">
        <v>76</v>
      </c>
      <c r="G74" s="90"/>
      <c r="H74" s="90"/>
      <c r="I74" s="90"/>
      <c r="J74" s="7"/>
      <c r="K74" s="66"/>
      <c r="L74" s="7"/>
      <c r="M74" s="7"/>
      <c r="N74" s="7"/>
      <c r="O74" s="7"/>
      <c r="P74" s="7"/>
      <c r="Q74" s="7"/>
      <c r="R74" s="7"/>
      <c r="S74" s="7"/>
      <c r="T74" s="7"/>
      <c r="U74" s="7"/>
      <c r="V74" s="7"/>
      <c r="W74" s="7"/>
      <c r="X74" s="7"/>
      <c r="Y74" s="7"/>
      <c r="Z74" s="7"/>
    </row>
    <row r="75" spans="1:26" ht="92.4" x14ac:dyDescent="0.25">
      <c r="A75" s="90" t="str">
        <f t="shared" si="8"/>
        <v>[Web_Manager-48]</v>
      </c>
      <c r="B75" s="99" t="s">
        <v>452</v>
      </c>
      <c r="C75" s="99" t="s">
        <v>453</v>
      </c>
      <c r="D75" s="99" t="s">
        <v>454</v>
      </c>
      <c r="E75" s="99" t="s">
        <v>455</v>
      </c>
      <c r="F75" s="90" t="s">
        <v>76</v>
      </c>
      <c r="G75" s="90"/>
      <c r="H75" s="90"/>
      <c r="I75" s="90"/>
      <c r="J75" s="7"/>
      <c r="K75" s="66"/>
      <c r="L75" s="7"/>
      <c r="M75" s="7"/>
      <c r="N75" s="7"/>
      <c r="O75" s="7"/>
      <c r="P75" s="7"/>
      <c r="Q75" s="7"/>
      <c r="R75" s="7"/>
      <c r="S75" s="7"/>
      <c r="T75" s="7"/>
      <c r="U75" s="7"/>
      <c r="V75" s="7"/>
      <c r="W75" s="7"/>
      <c r="X75" s="7"/>
      <c r="Y75" s="7"/>
      <c r="Z75" s="7"/>
    </row>
    <row r="76" spans="1:26" ht="13.8" x14ac:dyDescent="0.25">
      <c r="A76" s="86" t="s">
        <v>54</v>
      </c>
      <c r="B76" s="95"/>
      <c r="C76" s="96"/>
      <c r="D76" s="96"/>
      <c r="E76" s="96"/>
      <c r="F76" s="87"/>
      <c r="G76" s="96"/>
      <c r="H76" s="96"/>
      <c r="I76" s="97"/>
      <c r="J76" s="7"/>
      <c r="K76" s="66"/>
      <c r="L76" s="7"/>
      <c r="M76" s="7"/>
      <c r="N76" s="7"/>
      <c r="O76" s="7"/>
      <c r="P76" s="7"/>
      <c r="Q76" s="7"/>
      <c r="R76" s="7"/>
      <c r="S76" s="7"/>
      <c r="T76" s="7"/>
      <c r="U76" s="7"/>
      <c r="V76" s="7"/>
      <c r="W76" s="7"/>
      <c r="X76" s="7"/>
      <c r="Y76" s="7"/>
      <c r="Z76" s="7"/>
    </row>
    <row r="77" spans="1:26" ht="39.6" x14ac:dyDescent="0.25">
      <c r="A77" s="90" t="str">
        <f>IF(OR(B77&lt;&gt;"",D77&lt;&gt;""),"["&amp;TEXT($B$2,"##")&amp;"-"&amp;TEXT(ROW()-28,"##")&amp;"]","")</f>
        <v>[Web_Manager-49]</v>
      </c>
      <c r="B77" s="90" t="s">
        <v>456</v>
      </c>
      <c r="C77" s="90" t="s">
        <v>457</v>
      </c>
      <c r="D77" s="90" t="s">
        <v>458</v>
      </c>
      <c r="E77" s="90" t="s">
        <v>458</v>
      </c>
      <c r="F77" s="90" t="s">
        <v>76</v>
      </c>
      <c r="G77" s="90"/>
      <c r="H77" s="90"/>
      <c r="I77" s="90"/>
      <c r="J77" s="7"/>
      <c r="K77" s="66"/>
      <c r="L77" s="7"/>
      <c r="M77" s="7"/>
      <c r="N77" s="7"/>
      <c r="O77" s="7"/>
      <c r="P77" s="7"/>
      <c r="Q77" s="7"/>
      <c r="R77" s="7"/>
      <c r="S77" s="7"/>
      <c r="T77" s="7"/>
      <c r="U77" s="7"/>
      <c r="V77" s="7"/>
      <c r="W77" s="7"/>
      <c r="X77" s="7"/>
      <c r="Y77" s="7"/>
      <c r="Z77" s="7"/>
    </row>
    <row r="78" spans="1:26" ht="13.8" x14ac:dyDescent="0.25">
      <c r="A78" s="86" t="s">
        <v>48</v>
      </c>
      <c r="B78" s="95"/>
      <c r="C78" s="96"/>
      <c r="D78" s="96"/>
      <c r="E78" s="96"/>
      <c r="F78" s="87"/>
      <c r="G78" s="96"/>
      <c r="H78" s="96"/>
      <c r="I78" s="97"/>
      <c r="J78" s="7"/>
      <c r="K78" s="66"/>
      <c r="L78" s="7"/>
      <c r="M78" s="7"/>
      <c r="N78" s="7"/>
      <c r="O78" s="7"/>
      <c r="P78" s="7"/>
      <c r="Q78" s="7"/>
      <c r="R78" s="7"/>
      <c r="S78" s="7"/>
      <c r="T78" s="7"/>
      <c r="U78" s="7"/>
      <c r="V78" s="7"/>
      <c r="W78" s="7"/>
      <c r="X78" s="7"/>
      <c r="Y78" s="7"/>
      <c r="Z78" s="7"/>
    </row>
    <row r="79" spans="1:26" ht="66" x14ac:dyDescent="0.25">
      <c r="A79" s="90" t="str">
        <f t="shared" ref="A79:A85" si="9">IF(OR(B79&lt;&gt;"",D79&lt;&gt;""),"["&amp;TEXT($B$2,"##")&amp;"-"&amp;TEXT(ROW()-29,"##")&amp;"]","")</f>
        <v>[Web_Manager-50]</v>
      </c>
      <c r="B79" s="90" t="s">
        <v>343</v>
      </c>
      <c r="C79" s="90" t="s">
        <v>344</v>
      </c>
      <c r="D79" s="90" t="s">
        <v>345</v>
      </c>
      <c r="E79" s="90" t="s">
        <v>345</v>
      </c>
      <c r="F79" s="90" t="s">
        <v>76</v>
      </c>
      <c r="G79" s="90"/>
      <c r="H79" s="90"/>
      <c r="I79" s="90"/>
      <c r="J79" s="7"/>
      <c r="K79" s="66"/>
      <c r="L79" s="7"/>
      <c r="M79" s="7"/>
      <c r="N79" s="7"/>
      <c r="O79" s="7"/>
      <c r="P79" s="7"/>
      <c r="Q79" s="7"/>
      <c r="R79" s="7"/>
      <c r="S79" s="7"/>
      <c r="T79" s="7"/>
      <c r="U79" s="7"/>
      <c r="V79" s="7"/>
      <c r="W79" s="7"/>
      <c r="X79" s="7"/>
      <c r="Y79" s="7"/>
      <c r="Z79" s="7"/>
    </row>
    <row r="80" spans="1:26" ht="66" x14ac:dyDescent="0.25">
      <c r="A80" s="90" t="str">
        <f t="shared" si="9"/>
        <v>[Web_Manager-51]</v>
      </c>
      <c r="B80" s="90" t="s">
        <v>346</v>
      </c>
      <c r="C80" s="90" t="s">
        <v>347</v>
      </c>
      <c r="D80" s="90" t="s">
        <v>348</v>
      </c>
      <c r="E80" s="90" t="s">
        <v>348</v>
      </c>
      <c r="F80" s="90" t="s">
        <v>76</v>
      </c>
      <c r="G80" s="90"/>
      <c r="H80" s="90"/>
      <c r="I80" s="90"/>
      <c r="J80" s="7"/>
      <c r="K80" s="66"/>
      <c r="L80" s="7"/>
      <c r="M80" s="7"/>
      <c r="N80" s="7"/>
      <c r="O80" s="7"/>
      <c r="P80" s="7"/>
      <c r="Q80" s="7"/>
      <c r="R80" s="7"/>
      <c r="S80" s="7"/>
      <c r="T80" s="7"/>
      <c r="U80" s="7"/>
      <c r="V80" s="7"/>
      <c r="W80" s="7"/>
      <c r="X80" s="7"/>
      <c r="Y80" s="7"/>
      <c r="Z80" s="7"/>
    </row>
    <row r="81" spans="1:26" ht="66" x14ac:dyDescent="0.25">
      <c r="A81" s="90" t="str">
        <f t="shared" si="9"/>
        <v>[Web_Manager-52]</v>
      </c>
      <c r="B81" s="90" t="s">
        <v>349</v>
      </c>
      <c r="C81" s="90" t="s">
        <v>350</v>
      </c>
      <c r="D81" s="90" t="s">
        <v>351</v>
      </c>
      <c r="E81" s="90" t="s">
        <v>351</v>
      </c>
      <c r="F81" s="90" t="s">
        <v>76</v>
      </c>
      <c r="G81" s="90"/>
      <c r="H81" s="90"/>
      <c r="I81" s="90"/>
      <c r="J81" s="7"/>
      <c r="K81" s="66"/>
      <c r="L81" s="7"/>
      <c r="M81" s="7"/>
      <c r="N81" s="7"/>
      <c r="O81" s="7"/>
      <c r="P81" s="7"/>
      <c r="Q81" s="7"/>
      <c r="R81" s="7"/>
      <c r="S81" s="7"/>
      <c r="T81" s="7"/>
      <c r="U81" s="7"/>
      <c r="V81" s="7"/>
      <c r="W81" s="7"/>
      <c r="X81" s="7"/>
      <c r="Y81" s="7"/>
      <c r="Z81" s="7"/>
    </row>
    <row r="82" spans="1:26" ht="79.2" x14ac:dyDescent="0.25">
      <c r="A82" s="90" t="str">
        <f t="shared" si="9"/>
        <v>[Web_Manager-53]</v>
      </c>
      <c r="B82" s="90" t="s">
        <v>352</v>
      </c>
      <c r="C82" s="90" t="s">
        <v>353</v>
      </c>
      <c r="D82" s="90" t="s">
        <v>354</v>
      </c>
      <c r="E82" s="90" t="s">
        <v>354</v>
      </c>
      <c r="F82" s="90" t="s">
        <v>76</v>
      </c>
      <c r="G82" s="90"/>
      <c r="H82" s="90"/>
      <c r="I82" s="90"/>
      <c r="J82" s="7"/>
      <c r="K82" s="66"/>
      <c r="L82" s="7"/>
      <c r="M82" s="7"/>
      <c r="N82" s="7"/>
      <c r="O82" s="7"/>
      <c r="P82" s="7"/>
      <c r="Q82" s="7"/>
      <c r="R82" s="7"/>
      <c r="S82" s="7"/>
      <c r="T82" s="7"/>
      <c r="U82" s="7"/>
      <c r="V82" s="7"/>
      <c r="W82" s="7"/>
      <c r="X82" s="7"/>
      <c r="Y82" s="7"/>
      <c r="Z82" s="7"/>
    </row>
    <row r="83" spans="1:26" ht="79.2" x14ac:dyDescent="0.25">
      <c r="A83" s="90" t="str">
        <f t="shared" si="9"/>
        <v>[Web_Manager-54]</v>
      </c>
      <c r="B83" s="90" t="s">
        <v>355</v>
      </c>
      <c r="C83" s="90" t="s">
        <v>356</v>
      </c>
      <c r="D83" s="90" t="s">
        <v>357</v>
      </c>
      <c r="E83" s="90" t="s">
        <v>357</v>
      </c>
      <c r="F83" s="90" t="s">
        <v>76</v>
      </c>
      <c r="G83" s="90"/>
      <c r="H83" s="90"/>
      <c r="I83" s="90"/>
      <c r="J83" s="7"/>
      <c r="K83" s="66"/>
      <c r="L83" s="7"/>
      <c r="M83" s="7"/>
      <c r="N83" s="7"/>
      <c r="O83" s="7"/>
      <c r="P83" s="7"/>
      <c r="Q83" s="7"/>
      <c r="R83" s="7"/>
      <c r="S83" s="7"/>
      <c r="T83" s="7"/>
      <c r="U83" s="7"/>
      <c r="V83" s="7"/>
      <c r="W83" s="7"/>
      <c r="X83" s="7"/>
      <c r="Y83" s="7"/>
      <c r="Z83" s="7"/>
    </row>
    <row r="84" spans="1:26" ht="79.2" x14ac:dyDescent="0.25">
      <c r="A84" s="90" t="str">
        <f t="shared" si="9"/>
        <v>[Web_Manager-55]</v>
      </c>
      <c r="B84" s="90" t="s">
        <v>358</v>
      </c>
      <c r="C84" s="90" t="s">
        <v>359</v>
      </c>
      <c r="D84" s="90" t="s">
        <v>360</v>
      </c>
      <c r="E84" s="90" t="s">
        <v>360</v>
      </c>
      <c r="F84" s="90" t="s">
        <v>76</v>
      </c>
      <c r="G84" s="90"/>
      <c r="H84" s="90"/>
      <c r="I84" s="90"/>
      <c r="J84" s="7"/>
      <c r="K84" s="66"/>
      <c r="L84" s="7"/>
      <c r="M84" s="7"/>
      <c r="N84" s="7"/>
      <c r="O84" s="7"/>
      <c r="P84" s="7"/>
      <c r="Q84" s="7"/>
      <c r="R84" s="7"/>
      <c r="S84" s="7"/>
      <c r="T84" s="7"/>
      <c r="U84" s="7"/>
      <c r="V84" s="7"/>
      <c r="W84" s="7"/>
      <c r="X84" s="7"/>
      <c r="Y84" s="7"/>
      <c r="Z84" s="7"/>
    </row>
    <row r="85" spans="1:26" ht="79.2" x14ac:dyDescent="0.25">
      <c r="A85" s="90" t="str">
        <f t="shared" si="9"/>
        <v>[Web_Manager-56]</v>
      </c>
      <c r="B85" s="90" t="s">
        <v>361</v>
      </c>
      <c r="C85" s="90" t="s">
        <v>362</v>
      </c>
      <c r="D85" s="90" t="s">
        <v>363</v>
      </c>
      <c r="E85" s="90" t="s">
        <v>363</v>
      </c>
      <c r="F85" s="90" t="s">
        <v>76</v>
      </c>
      <c r="G85" s="90"/>
      <c r="H85" s="90"/>
      <c r="I85" s="90"/>
      <c r="J85" s="7"/>
      <c r="K85" s="66"/>
      <c r="L85" s="7"/>
      <c r="M85" s="7"/>
      <c r="N85" s="7"/>
      <c r="O85" s="7"/>
      <c r="P85" s="7"/>
      <c r="Q85" s="7"/>
      <c r="R85" s="7"/>
      <c r="S85" s="7"/>
      <c r="T85" s="7"/>
      <c r="U85" s="7"/>
      <c r="V85" s="7"/>
      <c r="W85" s="7"/>
      <c r="X85" s="7"/>
      <c r="Y85" s="7"/>
      <c r="Z85" s="7"/>
    </row>
    <row r="86" spans="1:26" ht="13.8" x14ac:dyDescent="0.25">
      <c r="A86" s="86" t="s">
        <v>49</v>
      </c>
      <c r="B86" s="95"/>
      <c r="C86" s="96"/>
      <c r="D86" s="96"/>
      <c r="E86" s="96"/>
      <c r="F86" s="87"/>
      <c r="G86" s="96"/>
      <c r="H86" s="96"/>
      <c r="I86" s="97"/>
      <c r="J86" s="7"/>
      <c r="K86" s="66"/>
      <c r="L86" s="7"/>
      <c r="M86" s="7"/>
      <c r="N86" s="7"/>
      <c r="O86" s="7"/>
      <c r="P86" s="7"/>
      <c r="Q86" s="7"/>
      <c r="R86" s="7"/>
      <c r="S86" s="7"/>
      <c r="T86" s="7"/>
      <c r="U86" s="7"/>
      <c r="V86" s="7"/>
      <c r="W86" s="7"/>
      <c r="X86" s="7"/>
      <c r="Y86" s="7"/>
      <c r="Z86" s="7"/>
    </row>
    <row r="87" spans="1:26" ht="39.6" x14ac:dyDescent="0.25">
      <c r="A87" s="90" t="str">
        <f>IF(OR(B87&lt;&gt;"",D87&lt;&gt;""),"["&amp;TEXT($B$2,"##")&amp;"-"&amp;TEXT(ROW()-30,"##")&amp;"]","")</f>
        <v>[Web_Manager-57]</v>
      </c>
      <c r="B87" s="90" t="s">
        <v>364</v>
      </c>
      <c r="C87" s="90" t="s">
        <v>365</v>
      </c>
      <c r="D87" s="90" t="s">
        <v>366</v>
      </c>
      <c r="E87" s="90" t="s">
        <v>366</v>
      </c>
      <c r="F87" s="90" t="s">
        <v>76</v>
      </c>
      <c r="G87" s="90"/>
      <c r="H87" s="90"/>
      <c r="I87" s="90"/>
      <c r="J87" s="7"/>
      <c r="K87" s="66"/>
      <c r="L87" s="7"/>
      <c r="M87" s="7"/>
      <c r="N87" s="7"/>
      <c r="O87" s="7"/>
      <c r="P87" s="7"/>
      <c r="Q87" s="7"/>
      <c r="R87" s="7"/>
      <c r="S87" s="7"/>
      <c r="T87" s="7"/>
      <c r="U87" s="7"/>
      <c r="V87" s="7"/>
      <c r="W87" s="7"/>
      <c r="X87" s="7"/>
      <c r="Y87" s="7"/>
      <c r="Z87" s="7"/>
    </row>
    <row r="88" spans="1:26" ht="13.8" x14ac:dyDescent="0.25">
      <c r="A88" s="86" t="s">
        <v>43</v>
      </c>
      <c r="B88" s="95"/>
      <c r="C88" s="96"/>
      <c r="D88" s="96"/>
      <c r="E88" s="96"/>
      <c r="F88" s="87"/>
      <c r="G88" s="96"/>
      <c r="H88" s="96"/>
      <c r="I88" s="97"/>
      <c r="J88" s="7"/>
      <c r="K88" s="66"/>
      <c r="L88" s="7"/>
      <c r="M88" s="7"/>
      <c r="N88" s="7"/>
      <c r="O88" s="7"/>
      <c r="P88" s="7"/>
      <c r="Q88" s="7"/>
      <c r="R88" s="7"/>
      <c r="S88" s="7"/>
      <c r="T88" s="7"/>
      <c r="U88" s="7"/>
      <c r="V88" s="7"/>
      <c r="W88" s="7"/>
      <c r="X88" s="7"/>
      <c r="Y88" s="7"/>
      <c r="Z88" s="7"/>
    </row>
    <row r="89" spans="1:26" ht="66" x14ac:dyDescent="0.25">
      <c r="A89" s="90" t="str">
        <f t="shared" ref="A89:A95" si="10">IF(OR(B89&lt;&gt;"",D89&lt;&gt;""),"["&amp;TEXT($B$2,"##")&amp;"-"&amp;TEXT(ROW()-31,"##")&amp;"]","")</f>
        <v>[Web_Manager-58]</v>
      </c>
      <c r="B89" s="90" t="s">
        <v>288</v>
      </c>
      <c r="C89" s="90" t="s">
        <v>289</v>
      </c>
      <c r="D89" s="90" t="s">
        <v>290</v>
      </c>
      <c r="E89" s="90" t="s">
        <v>290</v>
      </c>
      <c r="F89" s="90" t="s">
        <v>76</v>
      </c>
      <c r="G89" s="90"/>
      <c r="H89" s="90"/>
      <c r="I89" s="90"/>
      <c r="J89" s="7"/>
      <c r="K89" s="66"/>
      <c r="L89" s="7"/>
      <c r="M89" s="7"/>
      <c r="N89" s="7"/>
      <c r="O89" s="7"/>
      <c r="P89" s="7"/>
      <c r="Q89" s="7"/>
      <c r="R89" s="7"/>
      <c r="S89" s="7"/>
      <c r="T89" s="7"/>
      <c r="U89" s="7"/>
      <c r="V89" s="7"/>
      <c r="W89" s="7"/>
      <c r="X89" s="7"/>
      <c r="Y89" s="7"/>
      <c r="Z89" s="7"/>
    </row>
    <row r="90" spans="1:26" ht="66" x14ac:dyDescent="0.25">
      <c r="A90" s="90" t="str">
        <f t="shared" si="10"/>
        <v>[Web_Manager-59]</v>
      </c>
      <c r="B90" s="90" t="s">
        <v>291</v>
      </c>
      <c r="C90" s="90" t="s">
        <v>292</v>
      </c>
      <c r="D90" s="90" t="s">
        <v>293</v>
      </c>
      <c r="E90" s="90" t="s">
        <v>293</v>
      </c>
      <c r="F90" s="90" t="s">
        <v>76</v>
      </c>
      <c r="G90" s="90"/>
      <c r="H90" s="90"/>
      <c r="I90" s="90"/>
      <c r="J90" s="7"/>
      <c r="K90" s="66"/>
      <c r="L90" s="7"/>
      <c r="M90" s="7"/>
      <c r="N90" s="7"/>
      <c r="O90" s="7"/>
      <c r="P90" s="7"/>
      <c r="Q90" s="7"/>
      <c r="R90" s="7"/>
      <c r="S90" s="7"/>
      <c r="T90" s="7"/>
      <c r="U90" s="7"/>
      <c r="V90" s="7"/>
      <c r="W90" s="7"/>
      <c r="X90" s="7"/>
      <c r="Y90" s="7"/>
      <c r="Z90" s="7"/>
    </row>
    <row r="91" spans="1:26" ht="66" x14ac:dyDescent="0.25">
      <c r="A91" s="90" t="str">
        <f t="shared" si="10"/>
        <v>[Web_Manager-60]</v>
      </c>
      <c r="B91" s="90" t="s">
        <v>294</v>
      </c>
      <c r="C91" s="90" t="s">
        <v>295</v>
      </c>
      <c r="D91" s="90" t="s">
        <v>296</v>
      </c>
      <c r="E91" s="90" t="s">
        <v>296</v>
      </c>
      <c r="F91" s="90" t="s">
        <v>76</v>
      </c>
      <c r="G91" s="90"/>
      <c r="H91" s="90"/>
      <c r="I91" s="90"/>
      <c r="J91" s="7"/>
      <c r="K91" s="66"/>
      <c r="L91" s="7"/>
      <c r="M91" s="7"/>
      <c r="N91" s="7"/>
      <c r="O91" s="7"/>
      <c r="P91" s="7"/>
      <c r="Q91" s="7"/>
      <c r="R91" s="7"/>
      <c r="S91" s="7"/>
      <c r="T91" s="7"/>
      <c r="U91" s="7"/>
      <c r="V91" s="7"/>
      <c r="W91" s="7"/>
      <c r="X91" s="7"/>
      <c r="Y91" s="7"/>
      <c r="Z91" s="7"/>
    </row>
    <row r="92" spans="1:26" ht="79.2" x14ac:dyDescent="0.25">
      <c r="A92" s="90" t="str">
        <f t="shared" si="10"/>
        <v>[Web_Manager-61]</v>
      </c>
      <c r="B92" s="90" t="s">
        <v>297</v>
      </c>
      <c r="C92" s="90" t="s">
        <v>298</v>
      </c>
      <c r="D92" s="90" t="s">
        <v>299</v>
      </c>
      <c r="E92" s="90" t="s">
        <v>299</v>
      </c>
      <c r="F92" s="90" t="s">
        <v>76</v>
      </c>
      <c r="G92" s="90"/>
      <c r="H92" s="90"/>
      <c r="I92" s="90"/>
      <c r="J92" s="7"/>
      <c r="K92" s="66"/>
      <c r="L92" s="7"/>
      <c r="M92" s="7"/>
      <c r="N92" s="7"/>
      <c r="O92" s="7"/>
      <c r="P92" s="7"/>
      <c r="Q92" s="7"/>
      <c r="R92" s="7"/>
      <c r="S92" s="7"/>
      <c r="T92" s="7"/>
      <c r="U92" s="7"/>
      <c r="V92" s="7"/>
      <c r="W92" s="7"/>
      <c r="X92" s="7"/>
      <c r="Y92" s="7"/>
      <c r="Z92" s="7"/>
    </row>
    <row r="93" spans="1:26" ht="79.2" x14ac:dyDescent="0.25">
      <c r="A93" s="90" t="str">
        <f t="shared" si="10"/>
        <v>[Web_Manager-62]</v>
      </c>
      <c r="B93" s="90" t="s">
        <v>300</v>
      </c>
      <c r="C93" s="90" t="s">
        <v>301</v>
      </c>
      <c r="D93" s="90" t="s">
        <v>302</v>
      </c>
      <c r="E93" s="90" t="s">
        <v>302</v>
      </c>
      <c r="F93" s="90" t="s">
        <v>76</v>
      </c>
      <c r="G93" s="90"/>
      <c r="H93" s="90"/>
      <c r="I93" s="90"/>
      <c r="J93" s="7"/>
      <c r="K93" s="66"/>
      <c r="L93" s="7"/>
      <c r="M93" s="7"/>
      <c r="N93" s="7"/>
      <c r="O93" s="7"/>
      <c r="P93" s="7"/>
      <c r="Q93" s="7"/>
      <c r="R93" s="7"/>
      <c r="S93" s="7"/>
      <c r="T93" s="7"/>
      <c r="U93" s="7"/>
      <c r="V93" s="7"/>
      <c r="W93" s="7"/>
      <c r="X93" s="7"/>
      <c r="Y93" s="7"/>
      <c r="Z93" s="7"/>
    </row>
    <row r="94" spans="1:26" ht="79.2" x14ac:dyDescent="0.25">
      <c r="A94" s="90" t="str">
        <f t="shared" si="10"/>
        <v>[Web_Manager-63]</v>
      </c>
      <c r="B94" s="90" t="s">
        <v>303</v>
      </c>
      <c r="C94" s="90" t="s">
        <v>304</v>
      </c>
      <c r="D94" s="106" t="s">
        <v>305</v>
      </c>
      <c r="E94" s="106" t="s">
        <v>305</v>
      </c>
      <c r="F94" s="90" t="s">
        <v>76</v>
      </c>
      <c r="G94" s="90"/>
      <c r="H94" s="90"/>
      <c r="I94" s="90"/>
      <c r="J94" s="7"/>
      <c r="K94" s="66"/>
      <c r="L94" s="7"/>
      <c r="M94" s="7"/>
      <c r="N94" s="7"/>
      <c r="O94" s="7"/>
      <c r="P94" s="7"/>
      <c r="Q94" s="7"/>
      <c r="R94" s="7"/>
      <c r="S94" s="7"/>
      <c r="T94" s="7"/>
      <c r="U94" s="7"/>
      <c r="V94" s="7"/>
      <c r="W94" s="7"/>
      <c r="X94" s="7"/>
      <c r="Y94" s="7"/>
      <c r="Z94" s="7"/>
    </row>
    <row r="95" spans="1:26" ht="79.2" x14ac:dyDescent="0.25">
      <c r="A95" s="90" t="str">
        <f t="shared" si="10"/>
        <v>[Web_Manager-64]</v>
      </c>
      <c r="B95" s="90" t="s">
        <v>306</v>
      </c>
      <c r="C95" s="90" t="s">
        <v>307</v>
      </c>
      <c r="D95" s="90" t="s">
        <v>308</v>
      </c>
      <c r="E95" s="90" t="s">
        <v>308</v>
      </c>
      <c r="F95" s="90" t="s">
        <v>76</v>
      </c>
      <c r="G95" s="90"/>
      <c r="H95" s="90"/>
      <c r="I95" s="90"/>
      <c r="J95" s="7"/>
      <c r="K95" s="66"/>
      <c r="L95" s="7"/>
      <c r="M95" s="7"/>
      <c r="N95" s="7"/>
      <c r="O95" s="7"/>
      <c r="P95" s="7"/>
      <c r="Q95" s="7"/>
      <c r="R95" s="7"/>
      <c r="S95" s="7"/>
      <c r="T95" s="7"/>
      <c r="U95" s="7"/>
      <c r="V95" s="7"/>
      <c r="W95" s="7"/>
      <c r="X95" s="7"/>
      <c r="Y95" s="7"/>
      <c r="Z95" s="7"/>
    </row>
    <row r="96" spans="1:26" ht="13.8" x14ac:dyDescent="0.25">
      <c r="A96" s="86" t="s">
        <v>44</v>
      </c>
      <c r="B96" s="95"/>
      <c r="C96" s="96"/>
      <c r="D96" s="96"/>
      <c r="E96" s="96"/>
      <c r="F96" s="87"/>
      <c r="G96" s="96"/>
      <c r="H96" s="96"/>
      <c r="I96" s="97"/>
      <c r="J96" s="7"/>
      <c r="K96" s="66"/>
      <c r="L96" s="7"/>
      <c r="M96" s="7"/>
      <c r="N96" s="7"/>
      <c r="O96" s="7"/>
      <c r="P96" s="7"/>
      <c r="Q96" s="7"/>
      <c r="R96" s="7"/>
      <c r="S96" s="7"/>
      <c r="T96" s="7"/>
      <c r="U96" s="7"/>
      <c r="V96" s="7"/>
      <c r="W96" s="7"/>
      <c r="X96" s="7"/>
      <c r="Y96" s="7"/>
      <c r="Z96" s="7"/>
    </row>
    <row r="97" spans="1:26" ht="39.6" x14ac:dyDescent="0.25">
      <c r="A97" s="90" t="str">
        <f>IF(OR(B97&lt;&gt;"",D97&lt;&gt;""),"["&amp;TEXT($B$2,"##")&amp;"-"&amp;TEXT(ROW()-32,"##")&amp;"]","")</f>
        <v>[Web_Manager-65]</v>
      </c>
      <c r="B97" s="90" t="s">
        <v>309</v>
      </c>
      <c r="C97" s="90" t="s">
        <v>310</v>
      </c>
      <c r="D97" s="90" t="s">
        <v>311</v>
      </c>
      <c r="E97" s="90" t="s">
        <v>311</v>
      </c>
      <c r="F97" s="90" t="s">
        <v>76</v>
      </c>
      <c r="G97" s="90"/>
      <c r="H97" s="90"/>
      <c r="I97" s="90"/>
      <c r="J97" s="7"/>
      <c r="K97" s="66"/>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66"/>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66"/>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66"/>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66"/>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66"/>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66"/>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66"/>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66"/>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66"/>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66"/>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66"/>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66"/>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66"/>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66"/>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66"/>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66"/>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66"/>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66"/>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66"/>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66"/>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66"/>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66"/>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66"/>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66"/>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66"/>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66"/>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66"/>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66"/>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66"/>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66"/>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66"/>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66"/>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66"/>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66"/>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66"/>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66"/>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66"/>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66"/>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66"/>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66"/>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66"/>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66"/>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66"/>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66"/>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66"/>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66"/>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66"/>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66"/>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66"/>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66"/>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66"/>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66"/>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66"/>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66"/>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66"/>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66"/>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66"/>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66"/>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66"/>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66"/>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66"/>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66"/>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66"/>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66"/>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66"/>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66"/>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66"/>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66"/>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66"/>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66"/>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66"/>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66"/>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66"/>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66"/>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66"/>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66"/>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66"/>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66"/>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66"/>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66"/>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66"/>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66"/>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66"/>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66"/>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66"/>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66"/>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66"/>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66"/>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66"/>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66"/>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66"/>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66"/>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66"/>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66"/>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66"/>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66"/>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66"/>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66"/>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66"/>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66"/>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66"/>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66"/>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66"/>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66"/>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66"/>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66"/>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66"/>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66"/>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66"/>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66"/>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66"/>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66"/>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66"/>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66"/>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66"/>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66"/>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66"/>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66"/>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66"/>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66"/>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66"/>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66"/>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66"/>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66"/>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66"/>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66"/>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66"/>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66"/>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66"/>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66"/>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66"/>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66"/>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66"/>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66"/>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66"/>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66"/>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66"/>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66"/>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66"/>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66"/>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66"/>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66"/>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66"/>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66"/>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66"/>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66"/>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66"/>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66"/>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66"/>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66"/>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66"/>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66"/>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66"/>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66"/>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66"/>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66"/>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66"/>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66"/>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66"/>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66"/>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66"/>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66"/>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66"/>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66"/>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66"/>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66"/>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66"/>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66"/>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66"/>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66"/>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66"/>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66"/>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66"/>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66"/>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66"/>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66"/>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66"/>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66"/>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66"/>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66"/>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66"/>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66"/>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66"/>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66"/>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66"/>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66"/>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66"/>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66"/>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66"/>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66"/>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66"/>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66"/>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66"/>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66"/>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66"/>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66"/>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66"/>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66"/>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66"/>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66"/>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66"/>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66"/>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66"/>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66"/>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66"/>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66"/>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66"/>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66"/>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66"/>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66"/>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66"/>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66"/>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66"/>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66"/>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66"/>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66"/>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66"/>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66"/>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66"/>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66"/>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66"/>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66"/>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66"/>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66"/>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66"/>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66"/>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66"/>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66"/>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66"/>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66"/>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66"/>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66"/>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66"/>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66"/>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66"/>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66"/>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66"/>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66"/>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66"/>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66"/>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66"/>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66"/>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66"/>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66"/>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66"/>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66"/>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66"/>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66"/>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66"/>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66"/>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66"/>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66"/>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66"/>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66"/>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66"/>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66"/>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66"/>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66"/>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66"/>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66"/>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66"/>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66"/>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66"/>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66"/>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66"/>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66"/>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66"/>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66"/>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66"/>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66"/>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66"/>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66"/>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66"/>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66"/>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66"/>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66"/>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66"/>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66"/>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66"/>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66"/>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66"/>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66"/>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66"/>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66"/>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66"/>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66"/>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66"/>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66"/>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66"/>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66"/>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66"/>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66"/>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66"/>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66"/>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66"/>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66"/>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66"/>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66"/>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66"/>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66"/>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66"/>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66"/>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66"/>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66"/>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66"/>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66"/>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66"/>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66"/>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66"/>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66"/>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66"/>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66"/>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66"/>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66"/>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66"/>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66"/>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66"/>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66"/>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66"/>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66"/>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66"/>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66"/>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66"/>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66"/>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66"/>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66"/>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66"/>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66"/>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66"/>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66"/>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66"/>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66"/>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66"/>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66"/>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66"/>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66"/>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66"/>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66"/>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66"/>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66"/>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66"/>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66"/>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66"/>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66"/>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66"/>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66"/>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66"/>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66"/>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66"/>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66"/>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66"/>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66"/>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66"/>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66"/>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66"/>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66"/>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66"/>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66"/>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66"/>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66"/>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66"/>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66"/>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66"/>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66"/>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66"/>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66"/>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66"/>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66"/>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66"/>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66"/>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66"/>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66"/>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66"/>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66"/>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66"/>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66"/>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66"/>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66"/>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66"/>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66"/>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66"/>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66"/>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66"/>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66"/>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66"/>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66"/>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66"/>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66"/>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66"/>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66"/>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66"/>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66"/>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66"/>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66"/>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66"/>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66"/>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66"/>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66"/>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66"/>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66"/>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66"/>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66"/>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66"/>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66"/>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66"/>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66"/>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66"/>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66"/>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66"/>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66"/>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66"/>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66"/>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66"/>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66"/>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66"/>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66"/>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66"/>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66"/>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66"/>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66"/>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66"/>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66"/>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66"/>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66"/>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66"/>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66"/>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66"/>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66"/>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66"/>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66"/>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66"/>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66"/>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66"/>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66"/>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66"/>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66"/>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66"/>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66"/>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66"/>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66"/>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66"/>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66"/>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66"/>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66"/>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66"/>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66"/>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66"/>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66"/>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66"/>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66"/>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66"/>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66"/>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66"/>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66"/>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66"/>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66"/>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66"/>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66"/>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66"/>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66"/>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66"/>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66"/>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66"/>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66"/>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66"/>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66"/>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66"/>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66"/>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66"/>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66"/>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66"/>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66"/>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66"/>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66"/>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66"/>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66"/>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66"/>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66"/>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66"/>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66"/>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66"/>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66"/>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66"/>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66"/>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66"/>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66"/>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66"/>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66"/>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66"/>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66"/>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66"/>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66"/>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66"/>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66"/>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66"/>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66"/>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66"/>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66"/>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66"/>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66"/>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66"/>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66"/>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66"/>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66"/>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66"/>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66"/>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66"/>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66"/>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66"/>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66"/>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66"/>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66"/>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66"/>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66"/>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66"/>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66"/>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66"/>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66"/>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66"/>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66"/>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66"/>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66"/>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66"/>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66"/>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66"/>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66"/>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66"/>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66"/>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66"/>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66"/>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66"/>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66"/>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66"/>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66"/>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66"/>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66"/>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66"/>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66"/>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66"/>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66"/>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66"/>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66"/>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66"/>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66"/>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66"/>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66"/>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66"/>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66"/>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66"/>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66"/>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66"/>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66"/>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66"/>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66"/>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66"/>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66"/>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66"/>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66"/>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66"/>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66"/>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66"/>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66"/>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66"/>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66"/>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66"/>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66"/>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66"/>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66"/>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66"/>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66"/>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66"/>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66"/>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66"/>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66"/>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66"/>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66"/>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66"/>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66"/>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66"/>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66"/>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66"/>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66"/>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66"/>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66"/>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66"/>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66"/>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66"/>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66"/>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66"/>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66"/>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66"/>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66"/>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66"/>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66"/>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66"/>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66"/>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66"/>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66"/>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66"/>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66"/>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66"/>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66"/>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66"/>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66"/>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66"/>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66"/>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66"/>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66"/>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66"/>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66"/>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66"/>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66"/>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66"/>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66"/>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66"/>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66"/>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66"/>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66"/>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66"/>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66"/>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66"/>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66"/>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66"/>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66"/>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66"/>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66"/>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66"/>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66"/>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66"/>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66"/>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66"/>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66"/>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66"/>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66"/>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66"/>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66"/>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66"/>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66"/>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66"/>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66"/>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66"/>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66"/>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66"/>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66"/>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66"/>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66"/>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66"/>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66"/>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66"/>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66"/>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66"/>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66"/>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66"/>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66"/>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66"/>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66"/>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66"/>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66"/>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66"/>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66"/>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66"/>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66"/>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66"/>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66"/>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66"/>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66"/>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66"/>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66"/>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66"/>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66"/>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66"/>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66"/>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66"/>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66"/>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66"/>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66"/>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66"/>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66"/>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66"/>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66"/>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66"/>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66"/>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66"/>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66"/>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66"/>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66"/>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66"/>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66"/>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66"/>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66"/>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66"/>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66"/>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66"/>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66"/>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66"/>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66"/>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66"/>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66"/>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66"/>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66"/>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66"/>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66"/>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66"/>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66"/>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66"/>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66"/>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66"/>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66"/>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66"/>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66"/>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66"/>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66"/>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66"/>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66"/>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66"/>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66"/>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66"/>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66"/>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66"/>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66"/>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66"/>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66"/>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66"/>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66"/>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66"/>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66"/>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66"/>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66"/>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66"/>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66"/>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66"/>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66"/>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66"/>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66"/>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66"/>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66"/>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66"/>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66"/>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66"/>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66"/>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66"/>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66"/>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66"/>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66"/>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66"/>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66"/>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66"/>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66"/>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66"/>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66"/>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66"/>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66"/>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66"/>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66"/>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66"/>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66"/>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66"/>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66"/>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66"/>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66"/>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66"/>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66"/>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66"/>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66"/>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66"/>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66"/>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66"/>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66"/>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66"/>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66"/>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66"/>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66"/>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66"/>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66"/>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66"/>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66"/>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66"/>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66"/>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66"/>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66"/>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66"/>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66"/>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66"/>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66"/>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66"/>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66"/>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66"/>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66"/>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66"/>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66"/>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66"/>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66"/>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66"/>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66"/>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66"/>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66"/>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66"/>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66"/>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66"/>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66"/>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66"/>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66"/>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66"/>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66"/>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66"/>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66"/>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66"/>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66"/>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66"/>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66"/>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66"/>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66"/>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66"/>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66"/>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66"/>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66"/>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66"/>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66"/>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66"/>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66"/>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66"/>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66"/>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66"/>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66"/>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66"/>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66"/>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66"/>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66"/>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66"/>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66"/>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66"/>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66"/>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66"/>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66"/>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66"/>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66"/>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66"/>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66"/>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66"/>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66"/>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66"/>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66"/>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66"/>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66"/>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66"/>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66"/>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66"/>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66"/>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66"/>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66"/>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66"/>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66"/>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66"/>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66"/>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66"/>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66"/>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66"/>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66"/>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66"/>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66"/>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66"/>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66"/>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66"/>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66"/>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66"/>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66"/>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66"/>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66"/>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66"/>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66"/>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66"/>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66"/>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66"/>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66"/>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66"/>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66"/>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66"/>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66"/>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66"/>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66"/>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66"/>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66"/>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66"/>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66"/>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66"/>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66"/>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66"/>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66"/>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66"/>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66"/>
      <c r="L987" s="7"/>
      <c r="M987" s="7"/>
      <c r="N987" s="7"/>
      <c r="O987" s="7"/>
      <c r="P987" s="7"/>
      <c r="Q987" s="7"/>
      <c r="R987" s="7"/>
      <c r="S987" s="7"/>
      <c r="T987" s="7"/>
      <c r="U987" s="7"/>
      <c r="V987" s="7"/>
      <c r="W987" s="7"/>
      <c r="X987" s="7"/>
      <c r="Y987" s="7"/>
      <c r="Z987" s="7"/>
    </row>
  </sheetData>
  <mergeCells count="3">
    <mergeCell ref="B2:E2"/>
    <mergeCell ref="B3:E3"/>
    <mergeCell ref="B4:E4"/>
  </mergeCells>
  <dataValidations count="1">
    <dataValidation type="list" allowBlank="1" showErrorMessage="1" sqref="G2:G3 G7 F8 F10:F12 F14 F16:F25 F27 F29:F34 F36 G37 F38:G40 G41 F42:G42 G43 F44:G47 F49 F51 F53:G56 G57 F58:G58 F60:G60 F62:F63 F65 F67:F68 G70:G75 G77">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9" activePane="bottomLeft" state="frozen"/>
      <selection pane="bottomLeft"/>
    </sheetView>
  </sheetViews>
  <sheetFormatPr defaultColWidth="12.6640625" defaultRowHeight="15" customHeight="1" x14ac:dyDescent="0.2"/>
  <cols>
    <col min="1" max="1" width="20.109375" customWidth="1"/>
    <col min="2" max="2" width="19.109375" customWidth="1"/>
    <col min="3" max="4" width="25.6640625" customWidth="1"/>
    <col min="5" max="5" width="28.33203125" customWidth="1"/>
    <col min="6" max="6" width="11.109375" customWidth="1"/>
    <col min="7" max="7" width="10.6640625" customWidth="1"/>
    <col min="8" max="8" width="9" customWidth="1"/>
    <col min="9" max="9" width="23.109375" customWidth="1"/>
    <col min="10" max="10" width="37.109375" customWidth="1"/>
    <col min="11" max="11" width="8.109375" customWidth="1"/>
    <col min="12" max="12" width="9.6640625" hidden="1" customWidth="1"/>
    <col min="13" max="26" width="9" customWidth="1"/>
  </cols>
  <sheetData>
    <row r="1" spans="1:26" ht="12.75" customHeight="1" x14ac:dyDescent="0.25">
      <c r="A1" s="7"/>
      <c r="B1" s="7"/>
      <c r="C1" s="7"/>
      <c r="D1" s="7"/>
      <c r="E1" s="7"/>
      <c r="F1" s="7"/>
      <c r="G1" s="7"/>
      <c r="H1" s="7"/>
      <c r="I1" s="7"/>
      <c r="J1" s="7"/>
      <c r="K1" s="66"/>
      <c r="L1" s="7"/>
      <c r="M1" s="7"/>
      <c r="N1" s="7"/>
      <c r="O1" s="7"/>
      <c r="P1" s="7"/>
      <c r="Q1" s="7"/>
      <c r="R1" s="7"/>
      <c r="S1" s="7"/>
      <c r="T1" s="7"/>
      <c r="U1" s="7"/>
      <c r="V1" s="7"/>
      <c r="W1" s="7"/>
      <c r="X1" s="7"/>
      <c r="Y1" s="7"/>
      <c r="Z1" s="7"/>
    </row>
    <row r="2" spans="1:26" ht="15" customHeight="1" x14ac:dyDescent="0.25">
      <c r="A2" s="67" t="s">
        <v>75</v>
      </c>
      <c r="B2" s="174" t="s">
        <v>71</v>
      </c>
      <c r="C2" s="170"/>
      <c r="D2" s="170"/>
      <c r="E2" s="171"/>
      <c r="F2" s="68"/>
      <c r="G2" s="69"/>
      <c r="H2" s="39"/>
      <c r="I2" s="39"/>
      <c r="J2" s="39"/>
      <c r="K2" s="70"/>
      <c r="L2" s="71" t="s">
        <v>76</v>
      </c>
      <c r="M2" s="71"/>
      <c r="N2" s="71"/>
      <c r="O2" s="71"/>
      <c r="P2" s="71"/>
      <c r="Q2" s="71"/>
      <c r="R2" s="71"/>
      <c r="S2" s="71"/>
      <c r="T2" s="71"/>
      <c r="U2" s="71"/>
      <c r="V2" s="71"/>
      <c r="W2" s="71"/>
      <c r="X2" s="71"/>
      <c r="Y2" s="71"/>
      <c r="Z2" s="71"/>
    </row>
    <row r="3" spans="1:26" ht="12.75" customHeight="1" x14ac:dyDescent="0.25">
      <c r="A3" s="72" t="s">
        <v>77</v>
      </c>
      <c r="B3" s="172" t="s">
        <v>570</v>
      </c>
      <c r="C3" s="152"/>
      <c r="D3" s="152"/>
      <c r="E3" s="173"/>
      <c r="F3" s="68"/>
      <c r="G3" s="69"/>
      <c r="H3" s="39"/>
      <c r="I3" s="39"/>
      <c r="J3" s="39"/>
      <c r="K3" s="70"/>
      <c r="L3" s="71" t="s">
        <v>79</v>
      </c>
      <c r="M3" s="71"/>
      <c r="N3" s="71"/>
      <c r="O3" s="71"/>
      <c r="P3" s="71"/>
      <c r="Q3" s="71"/>
      <c r="R3" s="71"/>
      <c r="S3" s="71"/>
      <c r="T3" s="71"/>
      <c r="U3" s="71"/>
      <c r="V3" s="71"/>
      <c r="W3" s="71"/>
      <c r="X3" s="71"/>
      <c r="Y3" s="71"/>
      <c r="Z3" s="71"/>
    </row>
    <row r="4" spans="1:26" ht="26.4" x14ac:dyDescent="0.25">
      <c r="A4" s="72" t="s">
        <v>80</v>
      </c>
      <c r="B4" s="172"/>
      <c r="C4" s="152"/>
      <c r="D4" s="152"/>
      <c r="E4" s="173"/>
      <c r="F4" s="68"/>
      <c r="G4" s="69"/>
      <c r="H4" s="39"/>
      <c r="I4" s="39"/>
      <c r="J4" s="39"/>
      <c r="K4" s="70"/>
      <c r="L4" s="71" t="s">
        <v>81</v>
      </c>
      <c r="M4" s="71"/>
      <c r="N4" s="71"/>
      <c r="O4" s="71"/>
      <c r="P4" s="71"/>
      <c r="Q4" s="71"/>
      <c r="R4" s="71"/>
      <c r="S4" s="71"/>
      <c r="T4" s="71"/>
      <c r="U4" s="71"/>
      <c r="V4" s="71"/>
      <c r="W4" s="71"/>
      <c r="X4" s="71"/>
      <c r="Y4" s="71"/>
      <c r="Z4" s="71"/>
    </row>
    <row r="5" spans="1:26" ht="19.5" customHeight="1" x14ac:dyDescent="0.25">
      <c r="A5" s="73" t="s">
        <v>76</v>
      </c>
      <c r="B5" s="74" t="s">
        <v>79</v>
      </c>
      <c r="C5" s="74" t="s">
        <v>82</v>
      </c>
      <c r="D5" s="74" t="s">
        <v>83</v>
      </c>
      <c r="E5" s="75" t="s">
        <v>84</v>
      </c>
      <c r="F5" s="76"/>
      <c r="G5" s="76"/>
      <c r="H5" s="77"/>
      <c r="I5" s="77"/>
      <c r="J5" s="77"/>
      <c r="K5" s="78"/>
      <c r="L5" s="71" t="s">
        <v>83</v>
      </c>
      <c r="M5" s="71"/>
      <c r="N5" s="71"/>
      <c r="O5" s="71"/>
      <c r="P5" s="71"/>
      <c r="Q5" s="71"/>
      <c r="R5" s="71"/>
      <c r="S5" s="71"/>
      <c r="T5" s="71"/>
      <c r="U5" s="71"/>
      <c r="V5" s="71"/>
      <c r="W5" s="71"/>
      <c r="X5" s="71"/>
      <c r="Y5" s="71"/>
      <c r="Z5" s="71"/>
    </row>
    <row r="6" spans="1:26" ht="15" customHeight="1" x14ac:dyDescent="0.25">
      <c r="A6" s="79">
        <f>COUNTIF(F9:F889,"Pass") + 1</f>
        <v>142</v>
      </c>
      <c r="B6" s="80">
        <f>COUNTIF(F9:F889,"Fail")</f>
        <v>0</v>
      </c>
      <c r="C6" s="80">
        <f>E6-D6-B6-A6</f>
        <v>0</v>
      </c>
      <c r="D6" s="80">
        <f>COUNTIF(G9:G889,"N/A")</f>
        <v>0</v>
      </c>
      <c r="E6" s="81">
        <f>COUNTA(A9:A889)-32</f>
        <v>142</v>
      </c>
      <c r="F6" s="82"/>
      <c r="G6" s="82"/>
      <c r="H6" s="77"/>
      <c r="I6" s="77"/>
      <c r="J6" s="77"/>
      <c r="K6" s="78"/>
      <c r="L6" s="71"/>
      <c r="M6" s="71"/>
      <c r="N6" s="71"/>
      <c r="O6" s="71"/>
      <c r="P6" s="71"/>
      <c r="Q6" s="71"/>
      <c r="R6" s="71"/>
      <c r="S6" s="71"/>
      <c r="T6" s="71"/>
      <c r="U6" s="71"/>
      <c r="V6" s="71"/>
      <c r="W6" s="71"/>
      <c r="X6" s="71"/>
      <c r="Y6" s="71"/>
      <c r="Z6" s="71"/>
    </row>
    <row r="7" spans="1:26" ht="15" customHeight="1" x14ac:dyDescent="0.25">
      <c r="A7" s="77"/>
      <c r="B7" s="77"/>
      <c r="C7" s="77"/>
      <c r="D7" s="77"/>
      <c r="E7" s="77"/>
      <c r="F7" s="83"/>
      <c r="G7" s="77"/>
      <c r="H7" s="77"/>
      <c r="I7" s="77"/>
      <c r="J7" s="77"/>
      <c r="K7" s="78"/>
      <c r="L7" s="71"/>
      <c r="M7" s="71"/>
      <c r="N7" s="71"/>
      <c r="O7" s="71"/>
      <c r="P7" s="71"/>
      <c r="Q7" s="71"/>
      <c r="R7" s="71"/>
      <c r="S7" s="71"/>
      <c r="T7" s="71"/>
      <c r="U7" s="71"/>
      <c r="V7" s="71"/>
      <c r="W7" s="71"/>
      <c r="X7" s="71"/>
      <c r="Y7" s="71"/>
      <c r="Z7" s="71"/>
    </row>
    <row r="8" spans="1:26" ht="25.5" customHeight="1" x14ac:dyDescent="0.25">
      <c r="A8" s="84" t="s">
        <v>85</v>
      </c>
      <c r="B8" s="84" t="s">
        <v>86</v>
      </c>
      <c r="C8" s="84" t="s">
        <v>87</v>
      </c>
      <c r="D8" s="84" t="s">
        <v>88</v>
      </c>
      <c r="E8" s="84" t="s">
        <v>89</v>
      </c>
      <c r="F8" s="84" t="s">
        <v>90</v>
      </c>
      <c r="G8" s="84" t="s">
        <v>91</v>
      </c>
      <c r="H8" s="84" t="s">
        <v>92</v>
      </c>
      <c r="I8" s="84" t="s">
        <v>93</v>
      </c>
      <c r="J8" s="71"/>
      <c r="K8" s="85"/>
      <c r="L8" s="71"/>
      <c r="M8" s="71"/>
      <c r="N8" s="71"/>
      <c r="O8" s="71"/>
      <c r="P8" s="71"/>
      <c r="Q8" s="71"/>
      <c r="R8" s="71"/>
      <c r="S8" s="71"/>
      <c r="T8" s="71"/>
      <c r="U8" s="71"/>
      <c r="V8" s="71"/>
      <c r="W8" s="71"/>
      <c r="X8" s="71"/>
      <c r="Y8" s="71"/>
      <c r="Z8" s="71"/>
    </row>
    <row r="9" spans="1:26" ht="12.75" customHeight="1" x14ac:dyDescent="0.25">
      <c r="A9" s="86" t="s">
        <v>25</v>
      </c>
      <c r="B9" s="86"/>
      <c r="C9" s="87"/>
      <c r="D9" s="87"/>
      <c r="E9" s="87"/>
      <c r="F9" s="87"/>
      <c r="G9" s="87"/>
      <c r="H9" s="87"/>
      <c r="I9" s="88"/>
      <c r="J9" s="7"/>
      <c r="K9" s="66"/>
      <c r="L9" s="7"/>
      <c r="M9" s="7"/>
      <c r="N9" s="7"/>
      <c r="O9" s="7"/>
      <c r="P9" s="7"/>
      <c r="Q9" s="7"/>
      <c r="R9" s="7"/>
      <c r="S9" s="7"/>
      <c r="T9" s="7"/>
      <c r="U9" s="7"/>
      <c r="V9" s="7"/>
      <c r="W9" s="7"/>
      <c r="X9" s="7"/>
      <c r="Y9" s="7"/>
      <c r="Z9" s="7"/>
    </row>
    <row r="10" spans="1:26" ht="52.8" x14ac:dyDescent="0.25">
      <c r="A10" s="90" t="str">
        <f t="shared" ref="A10:A12" si="0">IF(OR(B10&lt;&gt;"",D10&lt;&gt;""),"["&amp;TEXT($B$2,"##")&amp;"-"&amp;TEXT(ROW()-10,"##")&amp;"]","")</f>
        <v>[Mobile_Admin-]</v>
      </c>
      <c r="B10" s="90" t="s">
        <v>94</v>
      </c>
      <c r="C10" s="90" t="s">
        <v>95</v>
      </c>
      <c r="D10" s="91" t="s">
        <v>96</v>
      </c>
      <c r="E10" s="91" t="s">
        <v>96</v>
      </c>
      <c r="F10" s="90" t="s">
        <v>76</v>
      </c>
      <c r="G10" s="90"/>
      <c r="H10" s="90"/>
      <c r="I10" s="90"/>
      <c r="J10" s="7"/>
      <c r="K10" s="66"/>
      <c r="L10" s="7"/>
      <c r="M10" s="7"/>
      <c r="N10" s="7"/>
      <c r="O10" s="7"/>
      <c r="P10" s="7"/>
      <c r="Q10" s="7"/>
      <c r="R10" s="7"/>
      <c r="S10" s="7"/>
      <c r="T10" s="7"/>
      <c r="U10" s="7"/>
      <c r="V10" s="7"/>
      <c r="W10" s="7"/>
      <c r="X10" s="7"/>
      <c r="Y10" s="7"/>
      <c r="Z10" s="7"/>
    </row>
    <row r="11" spans="1:26" ht="39.6" x14ac:dyDescent="0.25">
      <c r="A11" s="90" t="str">
        <f t="shared" si="0"/>
        <v>[Mobile_Admin-1]</v>
      </c>
      <c r="B11" s="90" t="s">
        <v>97</v>
      </c>
      <c r="C11" s="90" t="s">
        <v>95</v>
      </c>
      <c r="D11" s="91" t="s">
        <v>98</v>
      </c>
      <c r="E11" s="91" t="s">
        <v>98</v>
      </c>
      <c r="F11" s="90" t="s">
        <v>76</v>
      </c>
      <c r="G11" s="90"/>
      <c r="H11" s="90"/>
      <c r="I11" s="90"/>
      <c r="J11" s="7"/>
      <c r="K11" s="66"/>
      <c r="L11" s="7"/>
      <c r="M11" s="7"/>
      <c r="N11" s="7"/>
      <c r="O11" s="7"/>
      <c r="P11" s="7"/>
      <c r="Q11" s="7"/>
      <c r="R11" s="7"/>
      <c r="S11" s="7"/>
      <c r="T11" s="7"/>
      <c r="U11" s="7"/>
      <c r="V11" s="7"/>
      <c r="W11" s="7"/>
      <c r="X11" s="7"/>
      <c r="Y11" s="7"/>
      <c r="Z11" s="7"/>
    </row>
    <row r="12" spans="1:26" ht="52.8" x14ac:dyDescent="0.25">
      <c r="A12" s="90" t="str">
        <f t="shared" si="0"/>
        <v>[Mobile_Admin-2]</v>
      </c>
      <c r="B12" s="90" t="s">
        <v>99</v>
      </c>
      <c r="C12" s="90" t="s">
        <v>100</v>
      </c>
      <c r="D12" s="94" t="s">
        <v>101</v>
      </c>
      <c r="E12" s="94" t="s">
        <v>101</v>
      </c>
      <c r="F12" s="90" t="s">
        <v>76</v>
      </c>
      <c r="G12" s="90"/>
      <c r="H12" s="90"/>
      <c r="I12" s="90"/>
      <c r="J12" s="7"/>
      <c r="K12" s="66"/>
      <c r="L12" s="7"/>
      <c r="M12" s="7"/>
      <c r="N12" s="7"/>
      <c r="O12" s="7"/>
      <c r="P12" s="7"/>
      <c r="Q12" s="7"/>
      <c r="R12" s="7"/>
      <c r="S12" s="7"/>
      <c r="T12" s="7"/>
      <c r="U12" s="7"/>
      <c r="V12" s="7"/>
      <c r="W12" s="7"/>
      <c r="X12" s="7"/>
      <c r="Y12" s="7"/>
      <c r="Z12" s="7"/>
    </row>
    <row r="13" spans="1:26" ht="13.8" x14ac:dyDescent="0.25">
      <c r="A13" s="86" t="s">
        <v>27</v>
      </c>
      <c r="B13" s="95"/>
      <c r="C13" s="96"/>
      <c r="D13" s="96"/>
      <c r="E13" s="96"/>
      <c r="F13" s="87"/>
      <c r="G13" s="96"/>
      <c r="H13" s="96"/>
      <c r="I13" s="97"/>
      <c r="J13" s="7"/>
      <c r="K13" s="66"/>
      <c r="L13" s="7"/>
      <c r="M13" s="7"/>
      <c r="N13" s="7"/>
      <c r="O13" s="7"/>
      <c r="P13" s="7"/>
      <c r="Q13" s="7"/>
      <c r="R13" s="7"/>
      <c r="S13" s="7"/>
      <c r="T13" s="7"/>
      <c r="U13" s="7"/>
      <c r="V13" s="7"/>
      <c r="W13" s="7"/>
      <c r="X13" s="7"/>
      <c r="Y13" s="7"/>
      <c r="Z13" s="7"/>
    </row>
    <row r="14" spans="1:26" ht="39.6" x14ac:dyDescent="0.25">
      <c r="A14" s="90" t="str">
        <f>IF(OR(B14&lt;&gt;"",D14&lt;&gt;""),"["&amp;TEXT($B$2,"##")&amp;"-"&amp;TEXT(ROW()-11,"##")&amp;"]","")</f>
        <v>[Mobile_Admin-3]</v>
      </c>
      <c r="B14" s="90" t="s">
        <v>27</v>
      </c>
      <c r="C14" s="90" t="s">
        <v>102</v>
      </c>
      <c r="D14" s="90" t="s">
        <v>103</v>
      </c>
      <c r="E14" s="90" t="s">
        <v>104</v>
      </c>
      <c r="F14" s="90" t="s">
        <v>76</v>
      </c>
      <c r="G14" s="90"/>
      <c r="H14" s="90"/>
      <c r="I14" s="90"/>
      <c r="J14" s="7"/>
      <c r="K14" s="66"/>
      <c r="L14" s="7"/>
      <c r="M14" s="7"/>
      <c r="N14" s="7"/>
      <c r="O14" s="7"/>
      <c r="P14" s="7"/>
      <c r="Q14" s="7"/>
      <c r="R14" s="7"/>
      <c r="S14" s="7"/>
      <c r="T14" s="7"/>
      <c r="U14" s="7"/>
      <c r="V14" s="7"/>
      <c r="W14" s="7"/>
      <c r="X14" s="7"/>
      <c r="Y14" s="7"/>
      <c r="Z14" s="7"/>
    </row>
    <row r="15" spans="1:26" ht="13.8" x14ac:dyDescent="0.25">
      <c r="A15" s="86" t="s">
        <v>28</v>
      </c>
      <c r="B15" s="95"/>
      <c r="C15" s="96"/>
      <c r="D15" s="96"/>
      <c r="E15" s="96"/>
      <c r="F15" s="87"/>
      <c r="G15" s="96"/>
      <c r="H15" s="96"/>
      <c r="I15" s="97"/>
      <c r="J15" s="7"/>
      <c r="K15" s="66"/>
      <c r="L15" s="7"/>
      <c r="M15" s="7"/>
      <c r="N15" s="7"/>
      <c r="O15" s="7"/>
      <c r="P15" s="7"/>
      <c r="Q15" s="7"/>
      <c r="R15" s="7"/>
      <c r="S15" s="7"/>
      <c r="T15" s="7"/>
      <c r="U15" s="7"/>
      <c r="V15" s="7"/>
      <c r="W15" s="7"/>
      <c r="X15" s="7"/>
      <c r="Y15" s="7"/>
      <c r="Z15" s="7"/>
    </row>
    <row r="16" spans="1:26" ht="105.6" x14ac:dyDescent="0.25">
      <c r="A16" s="90" t="str">
        <f t="shared" ref="A16:A25" si="1">IF(OR(B16&lt;&gt;"",D16&lt;&gt;""),"["&amp;TEXT($B$2,"##")&amp;"-"&amp;TEXT(ROW()-12,"##")&amp;"]","")</f>
        <v>[Mobile_Admin-4]</v>
      </c>
      <c r="B16" s="90" t="s">
        <v>105</v>
      </c>
      <c r="C16" s="90" t="s">
        <v>106</v>
      </c>
      <c r="D16" s="90" t="s">
        <v>107</v>
      </c>
      <c r="E16" s="90" t="s">
        <v>107</v>
      </c>
      <c r="F16" s="90" t="s">
        <v>76</v>
      </c>
      <c r="G16" s="90"/>
      <c r="H16" s="90"/>
      <c r="I16" s="90"/>
      <c r="J16" s="7"/>
      <c r="K16" s="66"/>
      <c r="L16" s="7"/>
      <c r="M16" s="7"/>
      <c r="N16" s="7"/>
      <c r="O16" s="7"/>
      <c r="P16" s="7"/>
      <c r="Q16" s="7"/>
      <c r="R16" s="7"/>
      <c r="S16" s="7"/>
      <c r="T16" s="7"/>
      <c r="U16" s="7"/>
      <c r="V16" s="7"/>
      <c r="W16" s="7"/>
      <c r="X16" s="7"/>
      <c r="Y16" s="7"/>
      <c r="Z16" s="7"/>
    </row>
    <row r="17" spans="1:26" ht="105.6" x14ac:dyDescent="0.25">
      <c r="A17" s="90" t="str">
        <f t="shared" si="1"/>
        <v>[Mobile_Admin-5]</v>
      </c>
      <c r="B17" s="90" t="s">
        <v>108</v>
      </c>
      <c r="C17" s="90" t="s">
        <v>109</v>
      </c>
      <c r="D17" s="90" t="s">
        <v>110</v>
      </c>
      <c r="E17" s="90" t="s">
        <v>110</v>
      </c>
      <c r="F17" s="90" t="s">
        <v>76</v>
      </c>
      <c r="G17" s="90"/>
      <c r="H17" s="90"/>
      <c r="I17" s="90"/>
      <c r="J17" s="7"/>
      <c r="K17" s="66"/>
      <c r="L17" s="7"/>
      <c r="M17" s="7"/>
      <c r="N17" s="7"/>
      <c r="O17" s="7"/>
      <c r="P17" s="7"/>
      <c r="Q17" s="7"/>
      <c r="R17" s="7"/>
      <c r="S17" s="7"/>
      <c r="T17" s="7"/>
      <c r="U17" s="7"/>
      <c r="V17" s="7"/>
      <c r="W17" s="7"/>
      <c r="X17" s="7"/>
      <c r="Y17" s="7"/>
      <c r="Z17" s="7"/>
    </row>
    <row r="18" spans="1:26" ht="118.8" x14ac:dyDescent="0.25">
      <c r="A18" s="90" t="str">
        <f t="shared" si="1"/>
        <v>[Mobile_Admin-6]</v>
      </c>
      <c r="B18" s="90" t="s">
        <v>111</v>
      </c>
      <c r="C18" s="90" t="s">
        <v>112</v>
      </c>
      <c r="D18" s="90" t="s">
        <v>113</v>
      </c>
      <c r="E18" s="90" t="s">
        <v>113</v>
      </c>
      <c r="F18" s="90" t="s">
        <v>76</v>
      </c>
      <c r="G18" s="90"/>
      <c r="H18" s="90"/>
      <c r="I18" s="90"/>
      <c r="J18" s="7"/>
      <c r="K18" s="66"/>
      <c r="L18" s="7"/>
      <c r="M18" s="7"/>
      <c r="N18" s="7"/>
      <c r="O18" s="7"/>
      <c r="P18" s="7"/>
      <c r="Q18" s="7"/>
      <c r="R18" s="7"/>
      <c r="S18" s="7"/>
      <c r="T18" s="7"/>
      <c r="U18" s="7"/>
      <c r="V18" s="7"/>
      <c r="W18" s="7"/>
      <c r="X18" s="7"/>
      <c r="Y18" s="7"/>
      <c r="Z18" s="7"/>
    </row>
    <row r="19" spans="1:26" ht="118.8" x14ac:dyDescent="0.25">
      <c r="A19" s="90" t="str">
        <f t="shared" si="1"/>
        <v>[Mobile_Admin-7]</v>
      </c>
      <c r="B19" s="90" t="s">
        <v>114</v>
      </c>
      <c r="C19" s="90" t="s">
        <v>112</v>
      </c>
      <c r="D19" s="90" t="s">
        <v>115</v>
      </c>
      <c r="E19" s="90" t="s">
        <v>116</v>
      </c>
      <c r="F19" s="90" t="s">
        <v>76</v>
      </c>
      <c r="G19" s="90"/>
      <c r="H19" s="90"/>
      <c r="I19" s="90"/>
      <c r="J19" s="7"/>
      <c r="K19" s="66"/>
      <c r="L19" s="7"/>
      <c r="M19" s="7"/>
      <c r="N19" s="7"/>
      <c r="O19" s="7"/>
      <c r="P19" s="7"/>
      <c r="Q19" s="7"/>
      <c r="R19" s="7"/>
      <c r="S19" s="7"/>
      <c r="T19" s="7"/>
      <c r="U19" s="7"/>
      <c r="V19" s="7"/>
      <c r="W19" s="7"/>
      <c r="X19" s="7"/>
      <c r="Y19" s="7"/>
      <c r="Z19" s="7"/>
    </row>
    <row r="20" spans="1:26" ht="105.6" x14ac:dyDescent="0.25">
      <c r="A20" s="90" t="str">
        <f t="shared" si="1"/>
        <v>[Mobile_Admin-8]</v>
      </c>
      <c r="B20" s="90" t="s">
        <v>117</v>
      </c>
      <c r="C20" s="90" t="s">
        <v>118</v>
      </c>
      <c r="D20" s="90" t="s">
        <v>119</v>
      </c>
      <c r="E20" s="90" t="s">
        <v>119</v>
      </c>
      <c r="F20" s="90" t="s">
        <v>76</v>
      </c>
      <c r="G20" s="90"/>
      <c r="H20" s="90"/>
      <c r="I20" s="90"/>
      <c r="J20" s="7"/>
      <c r="K20" s="66"/>
      <c r="L20" s="7"/>
      <c r="M20" s="7"/>
      <c r="N20" s="7"/>
      <c r="O20" s="7"/>
      <c r="P20" s="7"/>
      <c r="Q20" s="7"/>
      <c r="R20" s="7"/>
      <c r="S20" s="7"/>
      <c r="T20" s="7"/>
      <c r="U20" s="7"/>
      <c r="V20" s="7"/>
      <c r="W20" s="7"/>
      <c r="X20" s="7"/>
      <c r="Y20" s="7"/>
      <c r="Z20" s="7"/>
    </row>
    <row r="21" spans="1:26" ht="105.6" x14ac:dyDescent="0.25">
      <c r="A21" s="90" t="str">
        <f t="shared" si="1"/>
        <v>[Mobile_Admin-9]</v>
      </c>
      <c r="B21" s="90" t="s">
        <v>120</v>
      </c>
      <c r="C21" s="90" t="s">
        <v>121</v>
      </c>
      <c r="D21" s="90" t="s">
        <v>122</v>
      </c>
      <c r="E21" s="90" t="s">
        <v>122</v>
      </c>
      <c r="F21" s="90" t="s">
        <v>76</v>
      </c>
      <c r="G21" s="90"/>
      <c r="H21" s="90"/>
      <c r="I21" s="90"/>
      <c r="J21" s="7"/>
      <c r="K21" s="66"/>
      <c r="L21" s="7"/>
      <c r="M21" s="7"/>
      <c r="N21" s="7"/>
      <c r="O21" s="7"/>
      <c r="P21" s="7"/>
      <c r="Q21" s="7"/>
      <c r="R21" s="7"/>
      <c r="S21" s="7"/>
      <c r="T21" s="7"/>
      <c r="U21" s="7"/>
      <c r="V21" s="7"/>
      <c r="W21" s="7"/>
      <c r="X21" s="7"/>
      <c r="Y21" s="7"/>
      <c r="Z21" s="7"/>
    </row>
    <row r="22" spans="1:26" ht="118.8" x14ac:dyDescent="0.25">
      <c r="A22" s="90" t="str">
        <f t="shared" si="1"/>
        <v>[Mobile_Admin-10]</v>
      </c>
      <c r="B22" s="90" t="s">
        <v>123</v>
      </c>
      <c r="C22" s="90" t="s">
        <v>124</v>
      </c>
      <c r="D22" s="90" t="s">
        <v>125</v>
      </c>
      <c r="E22" s="90" t="s">
        <v>125</v>
      </c>
      <c r="F22" s="90" t="s">
        <v>76</v>
      </c>
      <c r="G22" s="90"/>
      <c r="H22" s="90"/>
      <c r="I22" s="90"/>
      <c r="J22" s="7"/>
      <c r="K22" s="66"/>
      <c r="L22" s="7"/>
      <c r="M22" s="7"/>
      <c r="N22" s="7"/>
      <c r="O22" s="7"/>
      <c r="P22" s="7"/>
      <c r="Q22" s="7"/>
      <c r="R22" s="7"/>
      <c r="S22" s="7"/>
      <c r="T22" s="7"/>
      <c r="U22" s="7"/>
      <c r="V22" s="7"/>
      <c r="W22" s="7"/>
      <c r="X22" s="7"/>
      <c r="Y22" s="7"/>
      <c r="Z22" s="7"/>
    </row>
    <row r="23" spans="1:26" ht="118.8" x14ac:dyDescent="0.25">
      <c r="A23" s="90" t="str">
        <f t="shared" si="1"/>
        <v>[Mobile_Admin-11]</v>
      </c>
      <c r="B23" s="90" t="s">
        <v>126</v>
      </c>
      <c r="C23" s="90" t="s">
        <v>127</v>
      </c>
      <c r="D23" s="90" t="s">
        <v>128</v>
      </c>
      <c r="E23" s="90" t="s">
        <v>128</v>
      </c>
      <c r="F23" s="90" t="s">
        <v>76</v>
      </c>
      <c r="G23" s="90"/>
      <c r="H23" s="90"/>
      <c r="I23" s="90"/>
      <c r="J23" s="7"/>
      <c r="K23" s="66"/>
      <c r="L23" s="7"/>
      <c r="M23" s="7"/>
      <c r="N23" s="7"/>
      <c r="O23" s="7"/>
      <c r="P23" s="7"/>
      <c r="Q23" s="7"/>
      <c r="R23" s="7"/>
      <c r="S23" s="7"/>
      <c r="T23" s="7"/>
      <c r="U23" s="7"/>
      <c r="V23" s="7"/>
      <c r="W23" s="7"/>
      <c r="X23" s="7"/>
      <c r="Y23" s="7"/>
      <c r="Z23" s="7"/>
    </row>
    <row r="24" spans="1:26" ht="118.8" x14ac:dyDescent="0.25">
      <c r="A24" s="90" t="str">
        <f t="shared" si="1"/>
        <v>[Mobile_Admin-12]</v>
      </c>
      <c r="B24" s="90" t="s">
        <v>129</v>
      </c>
      <c r="C24" s="90" t="s">
        <v>130</v>
      </c>
      <c r="D24" s="90" t="s">
        <v>131</v>
      </c>
      <c r="E24" s="90" t="s">
        <v>131</v>
      </c>
      <c r="F24" s="90" t="s">
        <v>76</v>
      </c>
      <c r="G24" s="90"/>
      <c r="H24" s="90"/>
      <c r="I24" s="90"/>
      <c r="J24" s="7"/>
      <c r="K24" s="66"/>
      <c r="L24" s="7"/>
      <c r="M24" s="7"/>
      <c r="N24" s="7"/>
      <c r="O24" s="7"/>
      <c r="P24" s="7"/>
      <c r="Q24" s="7"/>
      <c r="R24" s="7"/>
      <c r="S24" s="7"/>
      <c r="T24" s="7"/>
      <c r="U24" s="7"/>
      <c r="V24" s="7"/>
      <c r="W24" s="7"/>
      <c r="X24" s="7"/>
      <c r="Y24" s="7"/>
      <c r="Z24" s="7"/>
    </row>
    <row r="25" spans="1:26" ht="105.6" x14ac:dyDescent="0.25">
      <c r="A25" s="90" t="str">
        <f t="shared" si="1"/>
        <v>[Mobile_Admin-13]</v>
      </c>
      <c r="B25" s="90" t="s">
        <v>132</v>
      </c>
      <c r="C25" s="90" t="s">
        <v>133</v>
      </c>
      <c r="D25" s="90" t="s">
        <v>134</v>
      </c>
      <c r="E25" s="90" t="s">
        <v>134</v>
      </c>
      <c r="F25" s="90" t="s">
        <v>76</v>
      </c>
      <c r="G25" s="90"/>
      <c r="H25" s="90"/>
      <c r="I25" s="90"/>
      <c r="J25" s="7"/>
      <c r="K25" s="66"/>
      <c r="L25" s="7"/>
      <c r="M25" s="7"/>
      <c r="N25" s="7"/>
      <c r="O25" s="7"/>
      <c r="P25" s="7"/>
      <c r="Q25" s="7"/>
      <c r="R25" s="7"/>
      <c r="S25" s="7"/>
      <c r="T25" s="7"/>
      <c r="U25" s="7"/>
      <c r="V25" s="7"/>
      <c r="W25" s="7"/>
      <c r="X25" s="7"/>
      <c r="Y25" s="7"/>
      <c r="Z25" s="7"/>
    </row>
    <row r="26" spans="1:26" ht="13.8" x14ac:dyDescent="0.25">
      <c r="A26" s="86" t="s">
        <v>29</v>
      </c>
      <c r="B26" s="95"/>
      <c r="C26" s="96"/>
      <c r="D26" s="96"/>
      <c r="E26" s="96"/>
      <c r="F26" s="96"/>
      <c r="G26" s="96"/>
      <c r="H26" s="96"/>
      <c r="I26" s="97"/>
      <c r="J26" s="7"/>
      <c r="K26" s="66"/>
      <c r="L26" s="7"/>
      <c r="M26" s="7"/>
      <c r="N26" s="7"/>
      <c r="O26" s="7"/>
      <c r="P26" s="7"/>
      <c r="Q26" s="7"/>
      <c r="R26" s="7"/>
      <c r="S26" s="7"/>
      <c r="T26" s="7"/>
      <c r="U26" s="7"/>
      <c r="V26" s="7"/>
      <c r="W26" s="7"/>
      <c r="X26" s="7"/>
      <c r="Y26" s="7"/>
      <c r="Z26" s="7"/>
    </row>
    <row r="27" spans="1:26" ht="26.4" x14ac:dyDescent="0.25">
      <c r="A27" s="90" t="str">
        <f>IF(OR(B27&lt;&gt;"",D27&lt;&gt;""),"["&amp;TEXT($B$2,"##")&amp;"-"&amp;TEXT(ROW()-13,"##")&amp;"]","")</f>
        <v>[Mobile_Admin-14]</v>
      </c>
      <c r="B27" s="90" t="s">
        <v>135</v>
      </c>
      <c r="C27" s="90" t="s">
        <v>136</v>
      </c>
      <c r="D27" s="90" t="s">
        <v>137</v>
      </c>
      <c r="E27" s="90" t="s">
        <v>137</v>
      </c>
      <c r="F27" s="90" t="s">
        <v>76</v>
      </c>
      <c r="G27" s="90"/>
      <c r="H27" s="90"/>
      <c r="I27" s="90"/>
      <c r="J27" s="7"/>
      <c r="K27" s="66"/>
      <c r="L27" s="7"/>
      <c r="M27" s="7"/>
      <c r="N27" s="7"/>
      <c r="O27" s="7"/>
      <c r="P27" s="7"/>
      <c r="Q27" s="7"/>
      <c r="R27" s="7"/>
      <c r="S27" s="7"/>
      <c r="T27" s="7"/>
      <c r="U27" s="7"/>
      <c r="V27" s="7"/>
      <c r="W27" s="7"/>
      <c r="X27" s="7"/>
      <c r="Y27" s="7"/>
      <c r="Z27" s="7"/>
    </row>
    <row r="28" spans="1:26" ht="13.8" x14ac:dyDescent="0.25">
      <c r="A28" s="86" t="s">
        <v>138</v>
      </c>
      <c r="B28" s="95"/>
      <c r="C28" s="96"/>
      <c r="D28" s="96"/>
      <c r="E28" s="96"/>
      <c r="F28" s="96"/>
      <c r="G28" s="96"/>
      <c r="H28" s="96"/>
      <c r="I28" s="97"/>
      <c r="J28" s="7"/>
      <c r="K28" s="66"/>
      <c r="L28" s="7"/>
      <c r="M28" s="7"/>
      <c r="N28" s="7"/>
      <c r="O28" s="7"/>
      <c r="P28" s="7"/>
      <c r="Q28" s="7"/>
      <c r="R28" s="7"/>
      <c r="S28" s="7"/>
      <c r="T28" s="7"/>
      <c r="U28" s="7"/>
      <c r="V28" s="7"/>
      <c r="W28" s="7"/>
      <c r="X28" s="7"/>
      <c r="Y28" s="7"/>
      <c r="Z28" s="7"/>
    </row>
    <row r="29" spans="1:26" ht="79.2" x14ac:dyDescent="0.25">
      <c r="A29" s="90" t="str">
        <f>IF(OR(B29&lt;&gt;"",D29&lt;&gt;""),"["&amp;TEXT($B$2,"##")&amp;"-"&amp;TEXT(ROW()-14,"##")&amp;"]","")</f>
        <v>[Mobile_Admin-15]</v>
      </c>
      <c r="B29" s="90" t="s">
        <v>139</v>
      </c>
      <c r="C29" s="90" t="s">
        <v>140</v>
      </c>
      <c r="D29" s="90" t="s">
        <v>141</v>
      </c>
      <c r="E29" s="90" t="s">
        <v>142</v>
      </c>
      <c r="F29" s="90" t="s">
        <v>76</v>
      </c>
      <c r="G29" s="90"/>
      <c r="H29" s="90"/>
      <c r="I29" s="90"/>
      <c r="J29" s="7"/>
      <c r="K29" s="66"/>
      <c r="L29" s="7"/>
      <c r="M29" s="7"/>
      <c r="N29" s="7"/>
      <c r="O29" s="7"/>
      <c r="P29" s="7"/>
      <c r="Q29" s="7"/>
      <c r="R29" s="7"/>
      <c r="S29" s="7"/>
      <c r="T29" s="7"/>
      <c r="U29" s="7"/>
      <c r="V29" s="7"/>
      <c r="W29" s="7"/>
      <c r="X29" s="7"/>
      <c r="Y29" s="7"/>
      <c r="Z29" s="7"/>
    </row>
    <row r="30" spans="1:26" ht="13.8" x14ac:dyDescent="0.25">
      <c r="A30" s="86" t="s">
        <v>31</v>
      </c>
      <c r="B30" s="95"/>
      <c r="C30" s="96"/>
      <c r="D30" s="96"/>
      <c r="E30" s="96"/>
      <c r="F30" s="98"/>
      <c r="G30" s="96"/>
      <c r="H30" s="96"/>
      <c r="I30" s="97"/>
      <c r="J30" s="7"/>
      <c r="K30" s="66"/>
      <c r="L30" s="7"/>
      <c r="M30" s="7"/>
      <c r="N30" s="7"/>
      <c r="O30" s="7"/>
      <c r="P30" s="7"/>
      <c r="Q30" s="7"/>
      <c r="R30" s="7"/>
      <c r="S30" s="7"/>
      <c r="T30" s="7"/>
      <c r="U30" s="7"/>
      <c r="V30" s="7"/>
      <c r="W30" s="7"/>
      <c r="X30" s="7"/>
      <c r="Y30" s="7"/>
      <c r="Z30" s="7"/>
    </row>
    <row r="31" spans="1:26" ht="66" x14ac:dyDescent="0.25">
      <c r="A31" s="90" t="str">
        <f>IF(OR(B31&lt;&gt;"",D31&lt;&gt;""),"["&amp;TEXT($B$2,"##")&amp;"-"&amp;TEXT(ROW()-15,"##")&amp;"]","")</f>
        <v>[Mobile_Admin-16]</v>
      </c>
      <c r="B31" s="90" t="s">
        <v>143</v>
      </c>
      <c r="C31" s="90" t="s">
        <v>144</v>
      </c>
      <c r="D31" s="90" t="s">
        <v>145</v>
      </c>
      <c r="E31" s="90" t="s">
        <v>145</v>
      </c>
      <c r="F31" s="90" t="s">
        <v>76</v>
      </c>
      <c r="G31" s="90"/>
      <c r="H31" s="90"/>
      <c r="I31" s="90"/>
      <c r="J31" s="7"/>
      <c r="K31" s="66"/>
      <c r="L31" s="7"/>
      <c r="M31" s="7"/>
      <c r="N31" s="7"/>
      <c r="O31" s="7"/>
      <c r="P31" s="7"/>
      <c r="Q31" s="7"/>
      <c r="R31" s="7"/>
      <c r="S31" s="7"/>
      <c r="T31" s="7"/>
      <c r="U31" s="7"/>
      <c r="V31" s="7"/>
      <c r="W31" s="7"/>
      <c r="X31" s="7"/>
      <c r="Y31" s="7"/>
      <c r="Z31" s="7"/>
    </row>
    <row r="32" spans="1:26" ht="13.8" x14ac:dyDescent="0.25">
      <c r="A32" s="86" t="s">
        <v>32</v>
      </c>
      <c r="B32" s="95"/>
      <c r="C32" s="96"/>
      <c r="D32" s="96"/>
      <c r="E32" s="96"/>
      <c r="F32" s="98"/>
      <c r="G32" s="96"/>
      <c r="H32" s="96"/>
      <c r="I32" s="97"/>
      <c r="J32" s="7"/>
      <c r="K32" s="66"/>
      <c r="L32" s="7"/>
      <c r="M32" s="7"/>
      <c r="N32" s="7"/>
      <c r="O32" s="7"/>
      <c r="P32" s="7"/>
      <c r="Q32" s="7"/>
      <c r="R32" s="7"/>
      <c r="S32" s="7"/>
      <c r="T32" s="7"/>
      <c r="U32" s="7"/>
      <c r="V32" s="7"/>
      <c r="W32" s="7"/>
      <c r="X32" s="7"/>
      <c r="Y32" s="7"/>
      <c r="Z32" s="7"/>
    </row>
    <row r="33" spans="1:26" ht="52.8" x14ac:dyDescent="0.25">
      <c r="A33" s="90" t="str">
        <f t="shared" ref="A33:A34" si="2">IF(OR(B33&lt;&gt;"",D33&lt;&gt;""),"["&amp;TEXT($B$2,"##")&amp;"-"&amp;TEXT(ROW()-16,"##")&amp;"]","")</f>
        <v>[Mobile_Admin-17]</v>
      </c>
      <c r="B33" s="90" t="s">
        <v>146</v>
      </c>
      <c r="C33" s="90" t="s">
        <v>147</v>
      </c>
      <c r="D33" s="90" t="s">
        <v>148</v>
      </c>
      <c r="E33" s="90" t="s">
        <v>149</v>
      </c>
      <c r="F33" s="90" t="s">
        <v>76</v>
      </c>
      <c r="G33" s="90"/>
      <c r="H33" s="90"/>
      <c r="I33" s="90"/>
      <c r="J33" s="7"/>
      <c r="K33" s="66"/>
      <c r="L33" s="7"/>
      <c r="M33" s="7"/>
      <c r="N33" s="7"/>
      <c r="O33" s="7"/>
      <c r="P33" s="7"/>
      <c r="Q33" s="7"/>
      <c r="R33" s="7"/>
      <c r="S33" s="7"/>
      <c r="T33" s="7"/>
      <c r="U33" s="7"/>
      <c r="V33" s="7"/>
      <c r="W33" s="7"/>
      <c r="X33" s="7"/>
      <c r="Y33" s="7"/>
      <c r="Z33" s="7"/>
    </row>
    <row r="34" spans="1:26" ht="66" x14ac:dyDescent="0.25">
      <c r="A34" s="90" t="str">
        <f t="shared" si="2"/>
        <v>[Mobile_Admin-18]</v>
      </c>
      <c r="B34" s="90" t="s">
        <v>150</v>
      </c>
      <c r="C34" s="90" t="s">
        <v>151</v>
      </c>
      <c r="D34" s="90" t="s">
        <v>152</v>
      </c>
      <c r="E34" s="90" t="s">
        <v>153</v>
      </c>
      <c r="F34" s="90" t="s">
        <v>76</v>
      </c>
      <c r="G34" s="90"/>
      <c r="H34" s="90"/>
      <c r="I34" s="90"/>
      <c r="J34" s="7"/>
      <c r="K34" s="66"/>
      <c r="L34" s="7"/>
      <c r="M34" s="7"/>
      <c r="N34" s="7"/>
      <c r="O34" s="7"/>
      <c r="P34" s="7"/>
      <c r="Q34" s="7"/>
      <c r="R34" s="7"/>
      <c r="S34" s="7"/>
      <c r="T34" s="7"/>
      <c r="U34" s="7"/>
      <c r="V34" s="7"/>
      <c r="W34" s="7"/>
      <c r="X34" s="7"/>
      <c r="Y34" s="7"/>
      <c r="Z34" s="7"/>
    </row>
    <row r="35" spans="1:26" ht="13.8" x14ac:dyDescent="0.25">
      <c r="A35" s="86" t="s">
        <v>33</v>
      </c>
      <c r="B35" s="95"/>
      <c r="C35" s="96"/>
      <c r="D35" s="96"/>
      <c r="E35" s="96"/>
      <c r="F35" s="98"/>
      <c r="G35" s="96"/>
      <c r="H35" s="96"/>
      <c r="I35" s="97"/>
      <c r="J35" s="7"/>
      <c r="K35" s="66"/>
      <c r="L35" s="7"/>
      <c r="M35" s="7"/>
      <c r="N35" s="7"/>
      <c r="O35" s="7"/>
      <c r="P35" s="7"/>
      <c r="Q35" s="7"/>
      <c r="R35" s="7"/>
      <c r="S35" s="7"/>
      <c r="T35" s="7"/>
      <c r="U35" s="7"/>
      <c r="V35" s="7"/>
      <c r="W35" s="7"/>
      <c r="X35" s="7"/>
      <c r="Y35" s="7"/>
      <c r="Z35" s="7"/>
    </row>
    <row r="36" spans="1:26" ht="66" x14ac:dyDescent="0.25">
      <c r="A36" s="90" t="str">
        <f t="shared" ref="A36:A43" si="3">IF(OR(B36&lt;&gt;"",D36&lt;&gt;""),"["&amp;TEXT($B$2,"##")&amp;"-"&amp;TEXT(ROW()-17,"##")&amp;"]","")</f>
        <v>[Mobile_Admin-19]</v>
      </c>
      <c r="B36" s="90" t="s">
        <v>154</v>
      </c>
      <c r="C36" s="90" t="s">
        <v>155</v>
      </c>
      <c r="D36" s="90" t="s">
        <v>156</v>
      </c>
      <c r="E36" s="90" t="s">
        <v>156</v>
      </c>
      <c r="F36" s="90" t="s">
        <v>76</v>
      </c>
      <c r="G36" s="90"/>
      <c r="H36" s="90"/>
      <c r="I36" s="90"/>
      <c r="J36" s="7"/>
      <c r="K36" s="66"/>
      <c r="L36" s="7"/>
      <c r="M36" s="7"/>
      <c r="N36" s="7"/>
      <c r="O36" s="7"/>
      <c r="P36" s="7"/>
      <c r="Q36" s="7"/>
      <c r="R36" s="7"/>
      <c r="S36" s="7"/>
      <c r="T36" s="7"/>
      <c r="U36" s="7"/>
      <c r="V36" s="7"/>
      <c r="W36" s="7"/>
      <c r="X36" s="7"/>
      <c r="Y36" s="7"/>
      <c r="Z36" s="7"/>
    </row>
    <row r="37" spans="1:26" ht="66" x14ac:dyDescent="0.25">
      <c r="A37" s="90" t="str">
        <f t="shared" si="3"/>
        <v>[Mobile_Admin-20]</v>
      </c>
      <c r="B37" s="90" t="s">
        <v>157</v>
      </c>
      <c r="C37" s="90" t="s">
        <v>158</v>
      </c>
      <c r="D37" s="90" t="s">
        <v>159</v>
      </c>
      <c r="E37" s="90" t="s">
        <v>159</v>
      </c>
      <c r="F37" s="90" t="s">
        <v>76</v>
      </c>
      <c r="G37" s="90"/>
      <c r="H37" s="90"/>
      <c r="I37" s="90"/>
      <c r="J37" s="7"/>
      <c r="K37" s="66"/>
      <c r="L37" s="7"/>
      <c r="M37" s="7"/>
      <c r="N37" s="7"/>
      <c r="O37" s="7"/>
      <c r="P37" s="7"/>
      <c r="Q37" s="7"/>
      <c r="R37" s="7"/>
      <c r="S37" s="7"/>
      <c r="T37" s="7"/>
      <c r="U37" s="7"/>
      <c r="V37" s="7"/>
      <c r="W37" s="7"/>
      <c r="X37" s="7"/>
      <c r="Y37" s="7"/>
      <c r="Z37" s="7"/>
    </row>
    <row r="38" spans="1:26" ht="66" x14ac:dyDescent="0.25">
      <c r="A38" s="90" t="str">
        <f t="shared" si="3"/>
        <v>[Mobile_Admin-21]</v>
      </c>
      <c r="B38" s="90" t="s">
        <v>160</v>
      </c>
      <c r="C38" s="90" t="s">
        <v>161</v>
      </c>
      <c r="D38" s="90" t="s">
        <v>162</v>
      </c>
      <c r="E38" s="90" t="s">
        <v>162</v>
      </c>
      <c r="F38" s="90" t="s">
        <v>76</v>
      </c>
      <c r="G38" s="90"/>
      <c r="H38" s="90"/>
      <c r="I38" s="90"/>
      <c r="J38" s="7"/>
      <c r="K38" s="66"/>
      <c r="L38" s="7"/>
      <c r="M38" s="7"/>
      <c r="N38" s="7"/>
      <c r="O38" s="7"/>
      <c r="P38" s="7"/>
      <c r="Q38" s="7"/>
      <c r="R38" s="7"/>
      <c r="S38" s="7"/>
      <c r="T38" s="7"/>
      <c r="U38" s="7"/>
      <c r="V38" s="7"/>
      <c r="W38" s="7"/>
      <c r="X38" s="7"/>
      <c r="Y38" s="7"/>
      <c r="Z38" s="7"/>
    </row>
    <row r="39" spans="1:26" ht="132" x14ac:dyDescent="0.25">
      <c r="A39" s="90" t="str">
        <f t="shared" si="3"/>
        <v>[Mobile_Admin-22]</v>
      </c>
      <c r="B39" s="90" t="s">
        <v>163</v>
      </c>
      <c r="C39" s="90" t="s">
        <v>164</v>
      </c>
      <c r="D39" s="90" t="s">
        <v>165</v>
      </c>
      <c r="E39" s="90" t="s">
        <v>165</v>
      </c>
      <c r="F39" s="90" t="s">
        <v>76</v>
      </c>
      <c r="G39" s="90"/>
      <c r="H39" s="90"/>
      <c r="I39" s="90"/>
      <c r="J39" s="7"/>
      <c r="K39" s="66"/>
      <c r="L39" s="7"/>
      <c r="M39" s="7"/>
      <c r="N39" s="7"/>
      <c r="O39" s="7"/>
      <c r="P39" s="7"/>
      <c r="Q39" s="7"/>
      <c r="R39" s="7"/>
      <c r="S39" s="7"/>
      <c r="T39" s="7"/>
      <c r="U39" s="7"/>
      <c r="V39" s="7"/>
      <c r="W39" s="7"/>
      <c r="X39" s="7"/>
      <c r="Y39" s="7"/>
      <c r="Z39" s="7"/>
    </row>
    <row r="40" spans="1:26" ht="132" x14ac:dyDescent="0.25">
      <c r="A40" s="90" t="str">
        <f t="shared" si="3"/>
        <v>[Mobile_Admin-23]</v>
      </c>
      <c r="B40" s="90" t="s">
        <v>166</v>
      </c>
      <c r="C40" s="90" t="s">
        <v>167</v>
      </c>
      <c r="D40" s="90" t="s">
        <v>162</v>
      </c>
      <c r="E40" s="90" t="s">
        <v>162</v>
      </c>
      <c r="F40" s="90" t="s">
        <v>76</v>
      </c>
      <c r="G40" s="90"/>
      <c r="H40" s="90"/>
      <c r="I40" s="90"/>
      <c r="J40" s="7"/>
      <c r="K40" s="66"/>
      <c r="L40" s="7"/>
      <c r="M40" s="7"/>
      <c r="N40" s="7"/>
      <c r="O40" s="7"/>
      <c r="P40" s="7"/>
      <c r="Q40" s="7"/>
      <c r="R40" s="7"/>
      <c r="S40" s="7"/>
      <c r="T40" s="7"/>
      <c r="U40" s="7"/>
      <c r="V40" s="7"/>
      <c r="W40" s="7"/>
      <c r="X40" s="7"/>
      <c r="Y40" s="7"/>
      <c r="Z40" s="7"/>
    </row>
    <row r="41" spans="1:26" ht="66" x14ac:dyDescent="0.25">
      <c r="A41" s="90" t="str">
        <f t="shared" si="3"/>
        <v>[Mobile_Admin-24]</v>
      </c>
      <c r="B41" s="90" t="s">
        <v>168</v>
      </c>
      <c r="C41" s="90" t="s">
        <v>169</v>
      </c>
      <c r="D41" s="90" t="s">
        <v>170</v>
      </c>
      <c r="E41" s="90" t="s">
        <v>170</v>
      </c>
      <c r="F41" s="90" t="s">
        <v>76</v>
      </c>
      <c r="G41" s="90"/>
      <c r="H41" s="90"/>
      <c r="I41" s="90"/>
      <c r="J41" s="7"/>
      <c r="K41" s="66"/>
      <c r="L41" s="7"/>
      <c r="M41" s="7"/>
      <c r="N41" s="7"/>
      <c r="O41" s="7"/>
      <c r="P41" s="7"/>
      <c r="Q41" s="7"/>
      <c r="R41" s="7"/>
      <c r="S41" s="7"/>
      <c r="T41" s="7"/>
      <c r="U41" s="7"/>
      <c r="V41" s="7"/>
      <c r="W41" s="7"/>
      <c r="X41" s="7"/>
      <c r="Y41" s="7"/>
      <c r="Z41" s="7"/>
    </row>
    <row r="42" spans="1:26" ht="66" x14ac:dyDescent="0.25">
      <c r="A42" s="90" t="str">
        <f t="shared" si="3"/>
        <v>[Mobile_Admin-25]</v>
      </c>
      <c r="B42" s="90" t="s">
        <v>171</v>
      </c>
      <c r="C42" s="90" t="s">
        <v>172</v>
      </c>
      <c r="D42" s="90" t="s">
        <v>173</v>
      </c>
      <c r="E42" s="90" t="s">
        <v>173</v>
      </c>
      <c r="F42" s="90" t="s">
        <v>76</v>
      </c>
      <c r="G42" s="90"/>
      <c r="H42" s="90"/>
      <c r="I42" s="90"/>
      <c r="J42" s="7"/>
      <c r="K42" s="66"/>
      <c r="L42" s="7"/>
      <c r="M42" s="7"/>
      <c r="N42" s="7"/>
      <c r="O42" s="7"/>
      <c r="P42" s="7"/>
      <c r="Q42" s="7"/>
      <c r="R42" s="7"/>
      <c r="S42" s="7"/>
      <c r="T42" s="7"/>
      <c r="U42" s="7"/>
      <c r="V42" s="7"/>
      <c r="W42" s="7"/>
      <c r="X42" s="7"/>
      <c r="Y42" s="7"/>
      <c r="Z42" s="7"/>
    </row>
    <row r="43" spans="1:26" ht="66" x14ac:dyDescent="0.25">
      <c r="A43" s="90" t="str">
        <f t="shared" si="3"/>
        <v>[Mobile_Admin-26]</v>
      </c>
      <c r="B43" s="90" t="s">
        <v>174</v>
      </c>
      <c r="C43" s="90" t="s">
        <v>175</v>
      </c>
      <c r="D43" s="90" t="s">
        <v>176</v>
      </c>
      <c r="E43" s="90" t="s">
        <v>176</v>
      </c>
      <c r="F43" s="90" t="s">
        <v>76</v>
      </c>
      <c r="G43" s="90"/>
      <c r="H43" s="90"/>
      <c r="I43" s="90"/>
      <c r="J43" s="7"/>
      <c r="K43" s="66"/>
      <c r="L43" s="7"/>
      <c r="M43" s="7"/>
      <c r="N43" s="7"/>
      <c r="O43" s="7"/>
      <c r="P43" s="7"/>
      <c r="Q43" s="7"/>
      <c r="R43" s="7"/>
      <c r="S43" s="7"/>
      <c r="T43" s="7"/>
      <c r="U43" s="7"/>
      <c r="V43" s="7"/>
      <c r="W43" s="7"/>
      <c r="X43" s="7"/>
      <c r="Y43" s="7"/>
      <c r="Z43" s="7"/>
    </row>
    <row r="44" spans="1:26" ht="13.8" x14ac:dyDescent="0.25">
      <c r="A44" s="86" t="s">
        <v>34</v>
      </c>
      <c r="B44" s="95"/>
      <c r="C44" s="96"/>
      <c r="D44" s="96"/>
      <c r="E44" s="96"/>
      <c r="F44" s="98"/>
      <c r="G44" s="96"/>
      <c r="H44" s="96"/>
      <c r="I44" s="97"/>
      <c r="J44" s="7"/>
      <c r="K44" s="66"/>
      <c r="L44" s="7"/>
      <c r="M44" s="7"/>
      <c r="N44" s="7"/>
      <c r="O44" s="7"/>
      <c r="P44" s="7"/>
      <c r="Q44" s="7"/>
      <c r="R44" s="7"/>
      <c r="S44" s="7"/>
      <c r="T44" s="7"/>
      <c r="U44" s="7"/>
      <c r="V44" s="7"/>
      <c r="W44" s="7"/>
      <c r="X44" s="7"/>
      <c r="Y44" s="7"/>
      <c r="Z44" s="7"/>
    </row>
    <row r="45" spans="1:26" ht="39.6" x14ac:dyDescent="0.25">
      <c r="A45" s="90" t="str">
        <f>IF(OR(B45&lt;&gt;"",D45&lt;&gt;""),"["&amp;TEXT($B$2,"##")&amp;"-"&amp;TEXT(ROW()-18,"##")&amp;"]","")</f>
        <v>[Mobile_Admin-27]</v>
      </c>
      <c r="B45" s="90" t="s">
        <v>177</v>
      </c>
      <c r="C45" s="90" t="s">
        <v>178</v>
      </c>
      <c r="D45" s="90" t="s">
        <v>179</v>
      </c>
      <c r="E45" s="90" t="s">
        <v>179</v>
      </c>
      <c r="F45" s="90"/>
      <c r="G45" s="90"/>
      <c r="H45" s="90"/>
      <c r="I45" s="90"/>
      <c r="J45" s="7"/>
      <c r="K45" s="66"/>
      <c r="L45" s="7"/>
      <c r="M45" s="7"/>
      <c r="N45" s="7"/>
      <c r="O45" s="7"/>
      <c r="P45" s="7"/>
      <c r="Q45" s="7"/>
      <c r="R45" s="7"/>
      <c r="S45" s="7"/>
      <c r="T45" s="7"/>
      <c r="U45" s="7"/>
      <c r="V45" s="7"/>
      <c r="W45" s="7"/>
      <c r="X45" s="7"/>
      <c r="Y45" s="7"/>
      <c r="Z45" s="7"/>
    </row>
    <row r="46" spans="1:26" ht="13.8" x14ac:dyDescent="0.25">
      <c r="A46" s="86" t="s">
        <v>35</v>
      </c>
      <c r="B46" s="95"/>
      <c r="C46" s="96"/>
      <c r="D46" s="96"/>
      <c r="E46" s="96"/>
      <c r="F46" s="98"/>
      <c r="G46" s="96"/>
      <c r="H46" s="96"/>
      <c r="I46" s="97"/>
      <c r="J46" s="7"/>
      <c r="K46" s="66"/>
      <c r="L46" s="7"/>
      <c r="M46" s="7"/>
      <c r="N46" s="7"/>
      <c r="O46" s="7"/>
      <c r="P46" s="7"/>
      <c r="Q46" s="7"/>
      <c r="R46" s="7"/>
      <c r="S46" s="7"/>
      <c r="T46" s="7"/>
      <c r="U46" s="7"/>
      <c r="V46" s="7"/>
      <c r="W46" s="7"/>
      <c r="X46" s="7"/>
      <c r="Y46" s="7"/>
      <c r="Z46" s="7"/>
    </row>
    <row r="47" spans="1:26" ht="105.6" x14ac:dyDescent="0.25">
      <c r="A47" s="90" t="str">
        <f t="shared" ref="A47:A56" si="4">IF(OR(B47&lt;&gt;"",D47&lt;&gt;""),"["&amp;TEXT($B$2,"##")&amp;"-"&amp;TEXT(ROW()-19,"##")&amp;"]","")</f>
        <v>[Mobile_Admin-28]</v>
      </c>
      <c r="B47" s="90" t="s">
        <v>180</v>
      </c>
      <c r="C47" s="90" t="s">
        <v>181</v>
      </c>
      <c r="D47" s="90" t="s">
        <v>107</v>
      </c>
      <c r="E47" s="90" t="s">
        <v>107</v>
      </c>
      <c r="F47" s="90" t="s">
        <v>76</v>
      </c>
      <c r="G47" s="90"/>
      <c r="H47" s="90"/>
      <c r="I47" s="90"/>
      <c r="J47" s="7"/>
      <c r="K47" s="66"/>
      <c r="L47" s="7"/>
      <c r="M47" s="7"/>
      <c r="N47" s="7"/>
      <c r="O47" s="7"/>
      <c r="P47" s="7"/>
      <c r="Q47" s="7"/>
      <c r="R47" s="7"/>
      <c r="S47" s="7"/>
      <c r="T47" s="7"/>
      <c r="U47" s="7"/>
      <c r="V47" s="7"/>
      <c r="W47" s="7"/>
      <c r="X47" s="7"/>
      <c r="Y47" s="7"/>
      <c r="Z47" s="7"/>
    </row>
    <row r="48" spans="1:26" ht="105.6" x14ac:dyDescent="0.25">
      <c r="A48" s="90" t="str">
        <f t="shared" si="4"/>
        <v>[Mobile_Admin-29]</v>
      </c>
      <c r="B48" s="90" t="s">
        <v>182</v>
      </c>
      <c r="C48" s="90" t="s">
        <v>183</v>
      </c>
      <c r="D48" s="90" t="s">
        <v>110</v>
      </c>
      <c r="E48" s="90" t="s">
        <v>110</v>
      </c>
      <c r="F48" s="90" t="s">
        <v>76</v>
      </c>
      <c r="G48" s="90"/>
      <c r="H48" s="90"/>
      <c r="I48" s="90"/>
      <c r="J48" s="7"/>
      <c r="K48" s="66"/>
      <c r="L48" s="7"/>
      <c r="M48" s="7"/>
      <c r="N48" s="7"/>
      <c r="O48" s="7"/>
      <c r="P48" s="7"/>
      <c r="Q48" s="7"/>
      <c r="R48" s="7"/>
      <c r="S48" s="7"/>
      <c r="T48" s="7"/>
      <c r="U48" s="7"/>
      <c r="V48" s="7"/>
      <c r="W48" s="7"/>
      <c r="X48" s="7"/>
      <c r="Y48" s="7"/>
      <c r="Z48" s="7"/>
    </row>
    <row r="49" spans="1:26" ht="118.8" x14ac:dyDescent="0.25">
      <c r="A49" s="90" t="str">
        <f t="shared" si="4"/>
        <v>[Mobile_Admin-30]</v>
      </c>
      <c r="B49" s="90" t="s">
        <v>184</v>
      </c>
      <c r="C49" s="90" t="s">
        <v>185</v>
      </c>
      <c r="D49" s="90" t="s">
        <v>125</v>
      </c>
      <c r="E49" s="90" t="s">
        <v>125</v>
      </c>
      <c r="F49" s="90" t="s">
        <v>76</v>
      </c>
      <c r="G49" s="90"/>
      <c r="H49" s="90"/>
      <c r="I49" s="90"/>
      <c r="J49" s="7"/>
      <c r="K49" s="66"/>
      <c r="L49" s="7"/>
      <c r="M49" s="7"/>
      <c r="N49" s="7"/>
      <c r="O49" s="7"/>
      <c r="P49" s="7"/>
      <c r="Q49" s="7"/>
      <c r="R49" s="7"/>
      <c r="S49" s="7"/>
      <c r="T49" s="7"/>
      <c r="U49" s="7"/>
      <c r="V49" s="7"/>
      <c r="W49" s="7"/>
      <c r="X49" s="7"/>
      <c r="Y49" s="7"/>
      <c r="Z49" s="7"/>
    </row>
    <row r="50" spans="1:26" ht="105.6" x14ac:dyDescent="0.25">
      <c r="A50" s="90" t="str">
        <f t="shared" si="4"/>
        <v>[Mobile_Admin-31]</v>
      </c>
      <c r="B50" s="90" t="s">
        <v>186</v>
      </c>
      <c r="C50" s="90" t="s">
        <v>187</v>
      </c>
      <c r="D50" s="90" t="s">
        <v>113</v>
      </c>
      <c r="E50" s="90" t="s">
        <v>113</v>
      </c>
      <c r="F50" s="90" t="s">
        <v>76</v>
      </c>
      <c r="G50" s="90"/>
      <c r="H50" s="90"/>
      <c r="I50" s="90"/>
      <c r="J50" s="7"/>
      <c r="K50" s="66"/>
      <c r="L50" s="7"/>
      <c r="M50" s="7"/>
      <c r="N50" s="7"/>
      <c r="O50" s="7"/>
      <c r="P50" s="7"/>
      <c r="Q50" s="7"/>
      <c r="R50" s="7"/>
      <c r="S50" s="7"/>
      <c r="T50" s="7"/>
      <c r="U50" s="7"/>
      <c r="V50" s="7"/>
      <c r="W50" s="7"/>
      <c r="X50" s="7"/>
      <c r="Y50" s="7"/>
      <c r="Z50" s="7"/>
    </row>
    <row r="51" spans="1:26" ht="105.6" x14ac:dyDescent="0.25">
      <c r="A51" s="90" t="str">
        <f t="shared" si="4"/>
        <v>[Mobile_Admin-32]</v>
      </c>
      <c r="B51" s="90" t="s">
        <v>188</v>
      </c>
      <c r="C51" s="90" t="s">
        <v>189</v>
      </c>
      <c r="D51" s="90" t="s">
        <v>119</v>
      </c>
      <c r="E51" s="90" t="s">
        <v>119</v>
      </c>
      <c r="F51" s="90" t="s">
        <v>76</v>
      </c>
      <c r="G51" s="90"/>
      <c r="H51" s="90"/>
      <c r="I51" s="90"/>
      <c r="J51" s="7"/>
      <c r="K51" s="66"/>
      <c r="L51" s="7"/>
      <c r="M51" s="7"/>
      <c r="N51" s="7"/>
      <c r="O51" s="7"/>
      <c r="P51" s="7"/>
      <c r="Q51" s="7"/>
      <c r="R51" s="7"/>
      <c r="S51" s="7"/>
      <c r="T51" s="7"/>
      <c r="U51" s="7"/>
      <c r="V51" s="7"/>
      <c r="W51" s="7"/>
      <c r="X51" s="7"/>
      <c r="Y51" s="7"/>
      <c r="Z51" s="7"/>
    </row>
    <row r="52" spans="1:26" ht="105.6" x14ac:dyDescent="0.25">
      <c r="A52" s="90" t="str">
        <f t="shared" si="4"/>
        <v>[Mobile_Admin-33]</v>
      </c>
      <c r="B52" s="90" t="s">
        <v>190</v>
      </c>
      <c r="C52" s="90" t="s">
        <v>191</v>
      </c>
      <c r="D52" s="90" t="s">
        <v>122</v>
      </c>
      <c r="E52" s="90" t="s">
        <v>122</v>
      </c>
      <c r="F52" s="90" t="s">
        <v>76</v>
      </c>
      <c r="G52" s="90"/>
      <c r="H52" s="90"/>
      <c r="I52" s="90"/>
      <c r="J52" s="7"/>
      <c r="K52" s="66"/>
      <c r="L52" s="7"/>
      <c r="M52" s="7"/>
      <c r="N52" s="7"/>
      <c r="O52" s="7"/>
      <c r="P52" s="7"/>
      <c r="Q52" s="7"/>
      <c r="R52" s="7"/>
      <c r="S52" s="7"/>
      <c r="T52" s="7"/>
      <c r="U52" s="7"/>
      <c r="V52" s="7"/>
      <c r="W52" s="7"/>
      <c r="X52" s="7"/>
      <c r="Y52" s="7"/>
      <c r="Z52" s="7"/>
    </row>
    <row r="53" spans="1:26" ht="118.8" x14ac:dyDescent="0.25">
      <c r="A53" s="90" t="str">
        <f t="shared" si="4"/>
        <v>[Mobile_Admin-34]</v>
      </c>
      <c r="B53" s="90" t="s">
        <v>192</v>
      </c>
      <c r="C53" s="90" t="s">
        <v>193</v>
      </c>
      <c r="D53" s="90" t="s">
        <v>194</v>
      </c>
      <c r="E53" s="90" t="s">
        <v>194</v>
      </c>
      <c r="F53" s="90" t="s">
        <v>76</v>
      </c>
      <c r="G53" s="90"/>
      <c r="H53" s="90"/>
      <c r="I53" s="90"/>
      <c r="J53" s="7"/>
      <c r="K53" s="66"/>
      <c r="L53" s="7"/>
      <c r="M53" s="7"/>
      <c r="N53" s="7"/>
      <c r="O53" s="7"/>
      <c r="P53" s="7"/>
      <c r="Q53" s="7"/>
      <c r="R53" s="7"/>
      <c r="S53" s="7"/>
      <c r="T53" s="7"/>
      <c r="U53" s="7"/>
      <c r="V53" s="7"/>
      <c r="W53" s="7"/>
      <c r="X53" s="7"/>
      <c r="Y53" s="7"/>
      <c r="Z53" s="7"/>
    </row>
    <row r="54" spans="1:26" ht="118.8" x14ac:dyDescent="0.25">
      <c r="A54" s="90" t="str">
        <f t="shared" si="4"/>
        <v>[Mobile_Admin-35]</v>
      </c>
      <c r="B54" s="90" t="s">
        <v>195</v>
      </c>
      <c r="C54" s="90" t="s">
        <v>196</v>
      </c>
      <c r="D54" s="90" t="s">
        <v>197</v>
      </c>
      <c r="E54" s="90" t="s">
        <v>197</v>
      </c>
      <c r="F54" s="90" t="s">
        <v>76</v>
      </c>
      <c r="G54" s="90"/>
      <c r="H54" s="90"/>
      <c r="I54" s="90"/>
      <c r="J54" s="7"/>
      <c r="K54" s="66"/>
      <c r="L54" s="7"/>
      <c r="M54" s="7"/>
      <c r="N54" s="7"/>
      <c r="O54" s="7"/>
      <c r="P54" s="7"/>
      <c r="Q54" s="7"/>
      <c r="R54" s="7"/>
      <c r="S54" s="7"/>
      <c r="T54" s="7"/>
      <c r="U54" s="7"/>
      <c r="V54" s="7"/>
      <c r="W54" s="7"/>
      <c r="X54" s="7"/>
      <c r="Y54" s="7"/>
      <c r="Z54" s="7"/>
    </row>
    <row r="55" spans="1:26" ht="118.8" x14ac:dyDescent="0.25">
      <c r="A55" s="90" t="str">
        <f t="shared" si="4"/>
        <v>[Mobile_Admin-36]</v>
      </c>
      <c r="B55" s="90" t="s">
        <v>198</v>
      </c>
      <c r="C55" s="90" t="s">
        <v>199</v>
      </c>
      <c r="D55" s="90" t="s">
        <v>200</v>
      </c>
      <c r="E55" s="90" t="s">
        <v>200</v>
      </c>
      <c r="F55" s="90" t="s">
        <v>76</v>
      </c>
      <c r="G55" s="90"/>
      <c r="H55" s="90"/>
      <c r="I55" s="90"/>
      <c r="J55" s="7"/>
      <c r="K55" s="66"/>
      <c r="L55" s="7"/>
      <c r="M55" s="7"/>
      <c r="N55" s="7"/>
      <c r="O55" s="7"/>
      <c r="P55" s="7"/>
      <c r="Q55" s="7"/>
      <c r="R55" s="7"/>
      <c r="S55" s="7"/>
      <c r="T55" s="7"/>
      <c r="U55" s="7"/>
      <c r="V55" s="7"/>
      <c r="W55" s="7"/>
      <c r="X55" s="7"/>
      <c r="Y55" s="7"/>
      <c r="Z55" s="7"/>
    </row>
    <row r="56" spans="1:26" ht="105.6" x14ac:dyDescent="0.25">
      <c r="A56" s="90" t="str">
        <f t="shared" si="4"/>
        <v>[Mobile_Admin-37]</v>
      </c>
      <c r="B56" s="90" t="s">
        <v>201</v>
      </c>
      <c r="C56" s="90" t="s">
        <v>202</v>
      </c>
      <c r="D56" s="90" t="s">
        <v>203</v>
      </c>
      <c r="E56" s="90" t="s">
        <v>203</v>
      </c>
      <c r="F56" s="90" t="s">
        <v>76</v>
      </c>
      <c r="G56" s="90"/>
      <c r="H56" s="90"/>
      <c r="I56" s="90"/>
      <c r="J56" s="7"/>
      <c r="K56" s="66"/>
      <c r="L56" s="7"/>
      <c r="M56" s="7"/>
      <c r="N56" s="7"/>
      <c r="O56" s="7"/>
      <c r="P56" s="7"/>
      <c r="Q56" s="7"/>
      <c r="R56" s="7"/>
      <c r="S56" s="7"/>
      <c r="T56" s="7"/>
      <c r="U56" s="7"/>
      <c r="V56" s="7"/>
      <c r="W56" s="7"/>
      <c r="X56" s="7"/>
      <c r="Y56" s="7"/>
      <c r="Z56" s="7"/>
    </row>
    <row r="57" spans="1:26" ht="13.8" x14ac:dyDescent="0.25">
      <c r="A57" s="86" t="s">
        <v>36</v>
      </c>
      <c r="B57" s="95"/>
      <c r="C57" s="96"/>
      <c r="D57" s="96"/>
      <c r="E57" s="96"/>
      <c r="F57" s="98"/>
      <c r="G57" s="96"/>
      <c r="H57" s="96"/>
      <c r="I57" s="97"/>
      <c r="J57" s="7"/>
      <c r="K57" s="66"/>
      <c r="L57" s="7"/>
      <c r="M57" s="7"/>
      <c r="N57" s="7"/>
      <c r="O57" s="7"/>
      <c r="P57" s="7"/>
      <c r="Q57" s="7"/>
      <c r="R57" s="7"/>
      <c r="S57" s="7"/>
      <c r="T57" s="7"/>
      <c r="U57" s="7"/>
      <c r="V57" s="7"/>
      <c r="W57" s="7"/>
      <c r="X57" s="7"/>
      <c r="Y57" s="7"/>
      <c r="Z57" s="7"/>
    </row>
    <row r="58" spans="1:26" ht="158.4" x14ac:dyDescent="0.25">
      <c r="A58" s="90" t="str">
        <f>IF(OR(B58&lt;&gt;"",D58&lt;&gt;""),"["&amp;TEXT($B$2,"##")&amp;"-"&amp;TEXT(ROW()-20,"##")&amp;"]","")</f>
        <v>[Mobile_Admin-38]</v>
      </c>
      <c r="B58" s="90" t="s">
        <v>204</v>
      </c>
      <c r="C58" s="90" t="s">
        <v>205</v>
      </c>
      <c r="D58" s="90" t="s">
        <v>203</v>
      </c>
      <c r="E58" s="90" t="s">
        <v>203</v>
      </c>
      <c r="F58" s="90" t="s">
        <v>76</v>
      </c>
      <c r="G58" s="90"/>
      <c r="H58" s="90"/>
      <c r="I58" s="90"/>
      <c r="J58" s="7"/>
      <c r="K58" s="66"/>
      <c r="L58" s="7"/>
      <c r="M58" s="7"/>
      <c r="N58" s="7"/>
      <c r="O58" s="7"/>
      <c r="P58" s="7"/>
      <c r="Q58" s="7"/>
      <c r="R58" s="7"/>
      <c r="S58" s="7"/>
      <c r="T58" s="7"/>
      <c r="U58" s="7"/>
      <c r="V58" s="7"/>
      <c r="W58" s="7"/>
      <c r="X58" s="7"/>
      <c r="Y58" s="7"/>
      <c r="Z58" s="7"/>
    </row>
    <row r="59" spans="1:26" ht="13.8" x14ac:dyDescent="0.25">
      <c r="A59" s="86" t="s">
        <v>37</v>
      </c>
      <c r="B59" s="95"/>
      <c r="C59" s="96"/>
      <c r="D59" s="96"/>
      <c r="E59" s="96"/>
      <c r="F59" s="98"/>
      <c r="G59" s="96"/>
      <c r="H59" s="96"/>
      <c r="I59" s="97"/>
      <c r="J59" s="7"/>
      <c r="K59" s="66"/>
      <c r="L59" s="7"/>
      <c r="M59" s="7"/>
      <c r="N59" s="7"/>
      <c r="O59" s="7"/>
      <c r="P59" s="7"/>
      <c r="Q59" s="7"/>
      <c r="R59" s="7"/>
      <c r="S59" s="7"/>
      <c r="T59" s="7"/>
      <c r="U59" s="7"/>
      <c r="V59" s="7"/>
      <c r="W59" s="7"/>
      <c r="X59" s="7"/>
      <c r="Y59" s="7"/>
      <c r="Z59" s="7"/>
    </row>
    <row r="60" spans="1:26" ht="92.4" x14ac:dyDescent="0.25">
      <c r="A60" s="90" t="str">
        <f t="shared" ref="A60:A70" si="5">IF(OR(B60&lt;&gt;"",D60&lt;&gt;""),"["&amp;TEXT($B$2,"##")&amp;"-"&amp;TEXT(ROW()-21,"##")&amp;"]","")</f>
        <v>[Mobile_Admin-39]</v>
      </c>
      <c r="B60" s="90" t="s">
        <v>206</v>
      </c>
      <c r="C60" s="90" t="s">
        <v>207</v>
      </c>
      <c r="D60" s="90" t="s">
        <v>107</v>
      </c>
      <c r="E60" s="90" t="s">
        <v>107</v>
      </c>
      <c r="F60" s="90" t="s">
        <v>76</v>
      </c>
      <c r="G60" s="90"/>
      <c r="H60" s="90"/>
      <c r="I60" s="90"/>
      <c r="J60" s="7"/>
      <c r="K60" s="66"/>
      <c r="L60" s="7"/>
      <c r="M60" s="7"/>
      <c r="N60" s="7"/>
      <c r="O60" s="7"/>
      <c r="P60" s="7"/>
      <c r="Q60" s="7"/>
      <c r="R60" s="7"/>
      <c r="S60" s="7"/>
      <c r="T60" s="7"/>
      <c r="U60" s="7"/>
      <c r="V60" s="7"/>
      <c r="W60" s="7"/>
      <c r="X60" s="7"/>
      <c r="Y60" s="7"/>
      <c r="Z60" s="7"/>
    </row>
    <row r="61" spans="1:26" ht="92.4" x14ac:dyDescent="0.25">
      <c r="A61" s="90" t="str">
        <f t="shared" si="5"/>
        <v>[Mobile_Admin-40]</v>
      </c>
      <c r="B61" s="90" t="s">
        <v>208</v>
      </c>
      <c r="C61" s="90" t="s">
        <v>209</v>
      </c>
      <c r="D61" s="90" t="s">
        <v>110</v>
      </c>
      <c r="E61" s="90" t="s">
        <v>110</v>
      </c>
      <c r="F61" s="90" t="s">
        <v>76</v>
      </c>
      <c r="G61" s="90"/>
      <c r="H61" s="90"/>
      <c r="I61" s="90"/>
      <c r="J61" s="7"/>
      <c r="K61" s="66"/>
      <c r="L61" s="7"/>
      <c r="M61" s="7"/>
      <c r="N61" s="7"/>
      <c r="O61" s="7"/>
      <c r="P61" s="7"/>
      <c r="Q61" s="7"/>
      <c r="R61" s="7"/>
      <c r="S61" s="7"/>
      <c r="T61" s="7"/>
      <c r="U61" s="7"/>
      <c r="V61" s="7"/>
      <c r="W61" s="7"/>
      <c r="X61" s="7"/>
      <c r="Y61" s="7"/>
      <c r="Z61" s="7"/>
    </row>
    <row r="62" spans="1:26" ht="92.4" x14ac:dyDescent="0.25">
      <c r="A62" s="90" t="str">
        <f t="shared" si="5"/>
        <v>[Mobile_Admin-41]</v>
      </c>
      <c r="B62" s="90" t="s">
        <v>210</v>
      </c>
      <c r="C62" s="90" t="s">
        <v>211</v>
      </c>
      <c r="D62" s="90" t="s">
        <v>113</v>
      </c>
      <c r="E62" s="90" t="s">
        <v>113</v>
      </c>
      <c r="F62" s="90" t="s">
        <v>76</v>
      </c>
      <c r="G62" s="90"/>
      <c r="H62" s="90"/>
      <c r="I62" s="90"/>
      <c r="J62" s="7"/>
      <c r="K62" s="66"/>
      <c r="L62" s="7"/>
      <c r="M62" s="7"/>
      <c r="N62" s="7"/>
      <c r="O62" s="7"/>
      <c r="P62" s="7"/>
      <c r="Q62" s="7"/>
      <c r="R62" s="7"/>
      <c r="S62" s="7"/>
      <c r="T62" s="7"/>
      <c r="U62" s="7"/>
      <c r="V62" s="7"/>
      <c r="W62" s="7"/>
      <c r="X62" s="7"/>
      <c r="Y62" s="7"/>
      <c r="Z62" s="7"/>
    </row>
    <row r="63" spans="1:26" ht="92.4" x14ac:dyDescent="0.25">
      <c r="A63" s="90" t="str">
        <f t="shared" si="5"/>
        <v>[Mobile_Admin-42]</v>
      </c>
      <c r="B63" s="90" t="s">
        <v>212</v>
      </c>
      <c r="C63" s="90" t="s">
        <v>213</v>
      </c>
      <c r="D63" s="90" t="s">
        <v>116</v>
      </c>
      <c r="E63" s="90" t="s">
        <v>116</v>
      </c>
      <c r="F63" s="90" t="s">
        <v>76</v>
      </c>
      <c r="G63" s="90"/>
      <c r="H63" s="90"/>
      <c r="I63" s="90"/>
      <c r="J63" s="7"/>
      <c r="K63" s="66"/>
      <c r="L63" s="7"/>
      <c r="M63" s="7"/>
      <c r="N63" s="7"/>
      <c r="O63" s="7"/>
      <c r="P63" s="7"/>
      <c r="Q63" s="7"/>
      <c r="R63" s="7"/>
      <c r="S63" s="7"/>
      <c r="T63" s="7"/>
      <c r="U63" s="7"/>
      <c r="V63" s="7"/>
      <c r="W63" s="7"/>
      <c r="X63" s="7"/>
      <c r="Y63" s="7"/>
      <c r="Z63" s="7"/>
    </row>
    <row r="64" spans="1:26" ht="92.4" x14ac:dyDescent="0.25">
      <c r="A64" s="90" t="str">
        <f t="shared" si="5"/>
        <v>[Mobile_Admin-43]</v>
      </c>
      <c r="B64" s="90" t="s">
        <v>214</v>
      </c>
      <c r="C64" s="90" t="s">
        <v>215</v>
      </c>
      <c r="D64" s="90" t="s">
        <v>119</v>
      </c>
      <c r="E64" s="90" t="s">
        <v>119</v>
      </c>
      <c r="F64" s="90" t="s">
        <v>76</v>
      </c>
      <c r="G64" s="90"/>
      <c r="H64" s="90"/>
      <c r="I64" s="90"/>
      <c r="J64" s="7"/>
      <c r="K64" s="66"/>
      <c r="L64" s="7"/>
      <c r="M64" s="7"/>
      <c r="N64" s="7"/>
      <c r="O64" s="7"/>
      <c r="P64" s="7"/>
      <c r="Q64" s="7"/>
      <c r="R64" s="7"/>
      <c r="S64" s="7"/>
      <c r="T64" s="7"/>
      <c r="U64" s="7"/>
      <c r="V64" s="7"/>
      <c r="W64" s="7"/>
      <c r="X64" s="7"/>
      <c r="Y64" s="7"/>
      <c r="Z64" s="7"/>
    </row>
    <row r="65" spans="1:26" ht="92.4" x14ac:dyDescent="0.25">
      <c r="A65" s="90" t="str">
        <f t="shared" si="5"/>
        <v>[Mobile_Admin-44]</v>
      </c>
      <c r="B65" s="90" t="s">
        <v>216</v>
      </c>
      <c r="C65" s="90" t="s">
        <v>217</v>
      </c>
      <c r="D65" s="90" t="s">
        <v>122</v>
      </c>
      <c r="E65" s="90" t="s">
        <v>122</v>
      </c>
      <c r="F65" s="90" t="s">
        <v>76</v>
      </c>
      <c r="G65" s="90"/>
      <c r="H65" s="90"/>
      <c r="I65" s="90"/>
      <c r="J65" s="7"/>
      <c r="K65" s="66"/>
      <c r="L65" s="7"/>
      <c r="M65" s="7"/>
      <c r="N65" s="7"/>
      <c r="O65" s="7"/>
      <c r="P65" s="7"/>
      <c r="Q65" s="7"/>
      <c r="R65" s="7"/>
      <c r="S65" s="7"/>
      <c r="T65" s="7"/>
      <c r="U65" s="7"/>
      <c r="V65" s="7"/>
      <c r="W65" s="7"/>
      <c r="X65" s="7"/>
      <c r="Y65" s="7"/>
      <c r="Z65" s="7"/>
    </row>
    <row r="66" spans="1:26" ht="92.4" x14ac:dyDescent="0.25">
      <c r="A66" s="90" t="str">
        <f t="shared" si="5"/>
        <v>[Mobile_Admin-45]</v>
      </c>
      <c r="B66" s="90" t="s">
        <v>218</v>
      </c>
      <c r="C66" s="90" t="s">
        <v>219</v>
      </c>
      <c r="D66" s="90" t="s">
        <v>220</v>
      </c>
      <c r="E66" s="90" t="s">
        <v>220</v>
      </c>
      <c r="F66" s="90" t="s">
        <v>76</v>
      </c>
      <c r="G66" s="90"/>
      <c r="H66" s="90"/>
      <c r="I66" s="90"/>
      <c r="J66" s="7"/>
      <c r="K66" s="66"/>
      <c r="L66" s="7"/>
      <c r="M66" s="7"/>
      <c r="N66" s="7"/>
      <c r="O66" s="7"/>
      <c r="P66" s="7"/>
      <c r="Q66" s="7"/>
      <c r="R66" s="7"/>
      <c r="S66" s="7"/>
      <c r="T66" s="7"/>
      <c r="U66" s="7"/>
      <c r="V66" s="7"/>
      <c r="W66" s="7"/>
      <c r="X66" s="7"/>
      <c r="Y66" s="7"/>
      <c r="Z66" s="7"/>
    </row>
    <row r="67" spans="1:26" ht="105.6" x14ac:dyDescent="0.25">
      <c r="A67" s="90" t="str">
        <f t="shared" si="5"/>
        <v>[Mobile_Admin-46]</v>
      </c>
      <c r="B67" s="90" t="s">
        <v>221</v>
      </c>
      <c r="C67" s="90" t="s">
        <v>222</v>
      </c>
      <c r="D67" s="90" t="s">
        <v>223</v>
      </c>
      <c r="E67" s="90" t="s">
        <v>223</v>
      </c>
      <c r="F67" s="90" t="s">
        <v>76</v>
      </c>
      <c r="G67" s="90"/>
      <c r="H67" s="90"/>
      <c r="I67" s="90"/>
      <c r="J67" s="7"/>
      <c r="K67" s="66"/>
      <c r="L67" s="7"/>
      <c r="M67" s="7"/>
      <c r="N67" s="7"/>
      <c r="O67" s="7"/>
      <c r="P67" s="7"/>
      <c r="Q67" s="7"/>
      <c r="R67" s="7"/>
      <c r="S67" s="7"/>
      <c r="T67" s="7"/>
      <c r="U67" s="7"/>
      <c r="V67" s="7"/>
      <c r="W67" s="7"/>
      <c r="X67" s="7"/>
      <c r="Y67" s="7"/>
      <c r="Z67" s="7"/>
    </row>
    <row r="68" spans="1:26" ht="105.6" x14ac:dyDescent="0.25">
      <c r="A68" s="90" t="str">
        <f t="shared" si="5"/>
        <v>[Mobile_Admin-47]</v>
      </c>
      <c r="B68" s="90" t="s">
        <v>224</v>
      </c>
      <c r="C68" s="90" t="s">
        <v>225</v>
      </c>
      <c r="D68" s="90" t="s">
        <v>128</v>
      </c>
      <c r="E68" s="90" t="s">
        <v>128</v>
      </c>
      <c r="F68" s="90" t="s">
        <v>76</v>
      </c>
      <c r="G68" s="90"/>
      <c r="H68" s="90"/>
      <c r="I68" s="90"/>
      <c r="J68" s="7"/>
      <c r="K68" s="66"/>
      <c r="L68" s="7"/>
      <c r="M68" s="7"/>
      <c r="N68" s="7"/>
      <c r="O68" s="7"/>
      <c r="P68" s="7"/>
      <c r="Q68" s="7"/>
      <c r="R68" s="7"/>
      <c r="S68" s="7"/>
      <c r="T68" s="7"/>
      <c r="U68" s="7"/>
      <c r="V68" s="7"/>
      <c r="W68" s="7"/>
      <c r="X68" s="7"/>
      <c r="Y68" s="7"/>
      <c r="Z68" s="7"/>
    </row>
    <row r="69" spans="1:26" ht="105.6" x14ac:dyDescent="0.25">
      <c r="A69" s="90" t="str">
        <f t="shared" si="5"/>
        <v>[Mobile_Admin-48]</v>
      </c>
      <c r="B69" s="90" t="s">
        <v>226</v>
      </c>
      <c r="C69" s="90" t="s">
        <v>227</v>
      </c>
      <c r="D69" s="90" t="s">
        <v>131</v>
      </c>
      <c r="E69" s="90" t="s">
        <v>131</v>
      </c>
      <c r="F69" s="90" t="s">
        <v>76</v>
      </c>
      <c r="G69" s="90"/>
      <c r="H69" s="90"/>
      <c r="I69" s="90"/>
      <c r="J69" s="7"/>
      <c r="K69" s="66"/>
      <c r="L69" s="7"/>
      <c r="M69" s="7"/>
      <c r="N69" s="7"/>
      <c r="O69" s="7"/>
      <c r="P69" s="7"/>
      <c r="Q69" s="7"/>
      <c r="R69" s="7"/>
      <c r="S69" s="7"/>
      <c r="T69" s="7"/>
      <c r="U69" s="7"/>
      <c r="V69" s="7"/>
      <c r="W69" s="7"/>
      <c r="X69" s="7"/>
      <c r="Y69" s="7"/>
      <c r="Z69" s="7"/>
    </row>
    <row r="70" spans="1:26" ht="92.4" x14ac:dyDescent="0.25">
      <c r="A70" s="90" t="str">
        <f t="shared" si="5"/>
        <v>[Mobile_Admin-49]</v>
      </c>
      <c r="B70" s="90" t="s">
        <v>228</v>
      </c>
      <c r="C70" s="90" t="s">
        <v>229</v>
      </c>
      <c r="D70" s="90" t="s">
        <v>230</v>
      </c>
      <c r="E70" s="90" t="s">
        <v>230</v>
      </c>
      <c r="F70" s="90" t="s">
        <v>76</v>
      </c>
      <c r="G70" s="90"/>
      <c r="H70" s="90"/>
      <c r="I70" s="90"/>
      <c r="J70" s="7"/>
      <c r="K70" s="66"/>
      <c r="L70" s="7"/>
      <c r="M70" s="7"/>
      <c r="N70" s="7"/>
      <c r="O70" s="7"/>
      <c r="P70" s="7"/>
      <c r="Q70" s="7"/>
      <c r="R70" s="7"/>
      <c r="S70" s="7"/>
      <c r="T70" s="7"/>
      <c r="U70" s="7"/>
      <c r="V70" s="7"/>
      <c r="W70" s="7"/>
      <c r="X70" s="7"/>
      <c r="Y70" s="7"/>
      <c r="Z70" s="7"/>
    </row>
    <row r="71" spans="1:26" ht="13.8" x14ac:dyDescent="0.25">
      <c r="A71" s="86" t="s">
        <v>38</v>
      </c>
      <c r="B71" s="95"/>
      <c r="C71" s="96"/>
      <c r="D71" s="96"/>
      <c r="E71" s="96"/>
      <c r="F71" s="98"/>
      <c r="G71" s="96"/>
      <c r="H71" s="96"/>
      <c r="I71" s="97"/>
      <c r="J71" s="7"/>
      <c r="K71" s="66"/>
      <c r="L71" s="7"/>
      <c r="M71" s="7"/>
      <c r="N71" s="7"/>
      <c r="O71" s="7"/>
      <c r="P71" s="7"/>
      <c r="Q71" s="7"/>
      <c r="R71" s="7"/>
      <c r="S71" s="7"/>
      <c r="T71" s="7"/>
      <c r="U71" s="7"/>
      <c r="V71" s="7"/>
      <c r="W71" s="7"/>
      <c r="X71" s="7"/>
      <c r="Y71" s="7"/>
      <c r="Z71" s="7"/>
    </row>
    <row r="72" spans="1:26" ht="66" x14ac:dyDescent="0.25">
      <c r="A72" s="90" t="str">
        <f t="shared" ref="A72:A78" si="6">IF(OR(B72&lt;&gt;"",D72&lt;&gt;""),"["&amp;TEXT($B$2,"##")&amp;"-"&amp;TEXT(ROW()-22,"##")&amp;"]","")</f>
        <v>[Mobile_Admin-50]</v>
      </c>
      <c r="B72" s="90" t="s">
        <v>231</v>
      </c>
      <c r="C72" s="90" t="s">
        <v>232</v>
      </c>
      <c r="D72" s="90" t="s">
        <v>233</v>
      </c>
      <c r="E72" s="90" t="s">
        <v>233</v>
      </c>
      <c r="F72" s="90" t="s">
        <v>76</v>
      </c>
      <c r="G72" s="90"/>
      <c r="H72" s="90"/>
      <c r="I72" s="90"/>
      <c r="J72" s="7"/>
      <c r="K72" s="66"/>
      <c r="L72" s="7"/>
      <c r="M72" s="7"/>
      <c r="N72" s="7"/>
      <c r="O72" s="7"/>
      <c r="P72" s="7"/>
      <c r="Q72" s="7"/>
      <c r="R72" s="7"/>
      <c r="S72" s="7"/>
      <c r="T72" s="7"/>
      <c r="U72" s="7"/>
      <c r="V72" s="7"/>
      <c r="W72" s="7"/>
      <c r="X72" s="7"/>
      <c r="Y72" s="7"/>
      <c r="Z72" s="7"/>
    </row>
    <row r="73" spans="1:26" ht="52.8" x14ac:dyDescent="0.25">
      <c r="A73" s="90" t="str">
        <f t="shared" si="6"/>
        <v>[Mobile_Admin-51]</v>
      </c>
      <c r="B73" s="90" t="s">
        <v>234</v>
      </c>
      <c r="C73" s="90" t="s">
        <v>235</v>
      </c>
      <c r="D73" s="90" t="s">
        <v>236</v>
      </c>
      <c r="E73" s="90" t="s">
        <v>236</v>
      </c>
      <c r="F73" s="90" t="s">
        <v>76</v>
      </c>
      <c r="G73" s="90"/>
      <c r="H73" s="90"/>
      <c r="I73" s="90"/>
      <c r="J73" s="7"/>
      <c r="K73" s="66"/>
      <c r="L73" s="7"/>
      <c r="M73" s="7"/>
      <c r="N73" s="7"/>
      <c r="O73" s="7"/>
      <c r="P73" s="7"/>
      <c r="Q73" s="7"/>
      <c r="R73" s="7"/>
      <c r="S73" s="7"/>
      <c r="T73" s="7"/>
      <c r="U73" s="7"/>
      <c r="V73" s="7"/>
      <c r="W73" s="7"/>
      <c r="X73" s="7"/>
      <c r="Y73" s="7"/>
      <c r="Z73" s="7"/>
    </row>
    <row r="74" spans="1:26" ht="52.8" x14ac:dyDescent="0.25">
      <c r="A74" s="90" t="str">
        <f t="shared" si="6"/>
        <v>[Mobile_Admin-52]</v>
      </c>
      <c r="B74" s="90" t="s">
        <v>237</v>
      </c>
      <c r="C74" s="90" t="s">
        <v>238</v>
      </c>
      <c r="D74" s="90" t="s">
        <v>239</v>
      </c>
      <c r="E74" s="90" t="s">
        <v>239</v>
      </c>
      <c r="F74" s="90" t="s">
        <v>76</v>
      </c>
      <c r="G74" s="90"/>
      <c r="H74" s="90"/>
      <c r="I74" s="90"/>
      <c r="J74" s="7"/>
      <c r="K74" s="66"/>
      <c r="L74" s="7"/>
      <c r="M74" s="7"/>
      <c r="N74" s="7"/>
      <c r="O74" s="7"/>
      <c r="P74" s="7"/>
      <c r="Q74" s="7"/>
      <c r="R74" s="7"/>
      <c r="S74" s="7"/>
      <c r="T74" s="7"/>
      <c r="U74" s="7"/>
      <c r="V74" s="7"/>
      <c r="W74" s="7"/>
      <c r="X74" s="7"/>
      <c r="Y74" s="7"/>
      <c r="Z74" s="7"/>
    </row>
    <row r="75" spans="1:26" ht="66" x14ac:dyDescent="0.25">
      <c r="A75" s="90" t="str">
        <f t="shared" si="6"/>
        <v>[Mobile_Admin-53]</v>
      </c>
      <c r="B75" s="90" t="s">
        <v>240</v>
      </c>
      <c r="C75" s="90" t="s">
        <v>241</v>
      </c>
      <c r="D75" s="90" t="s">
        <v>242</v>
      </c>
      <c r="E75" s="90" t="s">
        <v>242</v>
      </c>
      <c r="F75" s="90" t="s">
        <v>76</v>
      </c>
      <c r="G75" s="90"/>
      <c r="H75" s="90"/>
      <c r="I75" s="90"/>
      <c r="J75" s="7"/>
      <c r="K75" s="66"/>
      <c r="L75" s="7"/>
      <c r="M75" s="7"/>
      <c r="N75" s="7"/>
      <c r="O75" s="7"/>
      <c r="P75" s="7"/>
      <c r="Q75" s="7"/>
      <c r="R75" s="7"/>
      <c r="S75" s="7"/>
      <c r="T75" s="7"/>
      <c r="U75" s="7"/>
      <c r="V75" s="7"/>
      <c r="W75" s="7"/>
      <c r="X75" s="7"/>
      <c r="Y75" s="7"/>
      <c r="Z75" s="7"/>
    </row>
    <row r="76" spans="1:26" ht="79.2" x14ac:dyDescent="0.25">
      <c r="A76" s="90" t="str">
        <f t="shared" si="6"/>
        <v>[Mobile_Admin-54]</v>
      </c>
      <c r="B76" s="90" t="s">
        <v>243</v>
      </c>
      <c r="C76" s="90" t="s">
        <v>244</v>
      </c>
      <c r="D76" s="90" t="s">
        <v>245</v>
      </c>
      <c r="E76" s="90" t="s">
        <v>245</v>
      </c>
      <c r="F76" s="90" t="s">
        <v>76</v>
      </c>
      <c r="G76" s="90"/>
      <c r="H76" s="90"/>
      <c r="I76" s="90"/>
      <c r="J76" s="7"/>
      <c r="K76" s="66"/>
      <c r="L76" s="7"/>
      <c r="M76" s="7"/>
      <c r="N76" s="7"/>
      <c r="O76" s="7"/>
      <c r="P76" s="7"/>
      <c r="Q76" s="7"/>
      <c r="R76" s="7"/>
      <c r="S76" s="7"/>
      <c r="T76" s="7"/>
      <c r="U76" s="7"/>
      <c r="V76" s="7"/>
      <c r="W76" s="7"/>
      <c r="X76" s="7"/>
      <c r="Y76" s="7"/>
      <c r="Z76" s="7"/>
    </row>
    <row r="77" spans="1:26" ht="79.2" x14ac:dyDescent="0.25">
      <c r="A77" s="90" t="str">
        <f t="shared" si="6"/>
        <v>[Mobile_Admin-55]</v>
      </c>
      <c r="B77" s="90" t="s">
        <v>246</v>
      </c>
      <c r="C77" s="90" t="s">
        <v>247</v>
      </c>
      <c r="D77" s="90" t="s">
        <v>248</v>
      </c>
      <c r="E77" s="90" t="s">
        <v>248</v>
      </c>
      <c r="F77" s="90" t="s">
        <v>76</v>
      </c>
      <c r="G77" s="90"/>
      <c r="H77" s="90"/>
      <c r="I77" s="90"/>
      <c r="J77" s="7"/>
      <c r="K77" s="66"/>
      <c r="L77" s="7"/>
      <c r="M77" s="7"/>
      <c r="N77" s="7"/>
      <c r="O77" s="7"/>
      <c r="P77" s="7"/>
      <c r="Q77" s="7"/>
      <c r="R77" s="7"/>
      <c r="S77" s="7"/>
      <c r="T77" s="7"/>
      <c r="U77" s="7"/>
      <c r="V77" s="7"/>
      <c r="W77" s="7"/>
      <c r="X77" s="7"/>
      <c r="Y77" s="7"/>
      <c r="Z77" s="7"/>
    </row>
    <row r="78" spans="1:26" ht="79.2" x14ac:dyDescent="0.25">
      <c r="A78" s="90" t="str">
        <f t="shared" si="6"/>
        <v>[Mobile_Admin-56]</v>
      </c>
      <c r="B78" s="90" t="s">
        <v>249</v>
      </c>
      <c r="C78" s="90" t="s">
        <v>250</v>
      </c>
      <c r="D78" s="90" t="s">
        <v>251</v>
      </c>
      <c r="E78" s="90" t="s">
        <v>251</v>
      </c>
      <c r="F78" s="90" t="s">
        <v>76</v>
      </c>
      <c r="G78" s="90"/>
      <c r="H78" s="90"/>
      <c r="I78" s="90"/>
      <c r="J78" s="7"/>
      <c r="K78" s="66"/>
      <c r="L78" s="7"/>
      <c r="M78" s="7"/>
      <c r="N78" s="7"/>
      <c r="O78" s="7"/>
      <c r="P78" s="7"/>
      <c r="Q78" s="7"/>
      <c r="R78" s="7"/>
      <c r="S78" s="7"/>
      <c r="T78" s="7"/>
      <c r="U78" s="7"/>
      <c r="V78" s="7"/>
      <c r="W78" s="7"/>
      <c r="X78" s="7"/>
      <c r="Y78" s="7"/>
      <c r="Z78" s="7"/>
    </row>
    <row r="79" spans="1:26" ht="13.8" x14ac:dyDescent="0.25">
      <c r="A79" s="86" t="s">
        <v>39</v>
      </c>
      <c r="B79" s="95"/>
      <c r="C79" s="96"/>
      <c r="D79" s="96"/>
      <c r="E79" s="96"/>
      <c r="F79" s="98"/>
      <c r="G79" s="96"/>
      <c r="H79" s="96"/>
      <c r="I79" s="97"/>
      <c r="J79" s="7"/>
      <c r="K79" s="66"/>
      <c r="L79" s="7"/>
      <c r="M79" s="7"/>
      <c r="N79" s="7"/>
      <c r="O79" s="7"/>
      <c r="P79" s="7"/>
      <c r="Q79" s="7"/>
      <c r="R79" s="7"/>
      <c r="S79" s="7"/>
      <c r="T79" s="7"/>
      <c r="U79" s="7"/>
      <c r="V79" s="7"/>
      <c r="W79" s="7"/>
      <c r="X79" s="7"/>
      <c r="Y79" s="7"/>
      <c r="Z79" s="7"/>
    </row>
    <row r="80" spans="1:26" ht="39.6" x14ac:dyDescent="0.25">
      <c r="A80" s="90" t="str">
        <f>IF(OR(B80&lt;&gt;"",D80&lt;&gt;""),"["&amp;TEXT($B$2,"##")&amp;"-"&amp;TEXT(ROW()-23,"##")&amp;"]","")</f>
        <v>[Mobile_Admin-57]</v>
      </c>
      <c r="B80" s="90" t="s">
        <v>252</v>
      </c>
      <c r="C80" s="90" t="s">
        <v>253</v>
      </c>
      <c r="D80" s="90" t="s">
        <v>254</v>
      </c>
      <c r="E80" s="90" t="s">
        <v>254</v>
      </c>
      <c r="F80" s="90" t="s">
        <v>76</v>
      </c>
      <c r="G80" s="90"/>
      <c r="H80" s="90"/>
      <c r="I80" s="90"/>
      <c r="J80" s="7"/>
      <c r="K80" s="66"/>
      <c r="L80" s="7"/>
      <c r="M80" s="7"/>
      <c r="N80" s="7"/>
      <c r="O80" s="7"/>
      <c r="P80" s="7"/>
      <c r="Q80" s="7"/>
      <c r="R80" s="7"/>
      <c r="S80" s="7"/>
      <c r="T80" s="7"/>
      <c r="U80" s="7"/>
      <c r="V80" s="7"/>
      <c r="W80" s="7"/>
      <c r="X80" s="7"/>
      <c r="Y80" s="7"/>
      <c r="Z80" s="7"/>
    </row>
    <row r="81" spans="1:26" ht="13.8" x14ac:dyDescent="0.25">
      <c r="A81" s="86" t="s">
        <v>40</v>
      </c>
      <c r="B81" s="95"/>
      <c r="C81" s="96"/>
      <c r="D81" s="96"/>
      <c r="E81" s="96"/>
      <c r="F81" s="98"/>
      <c r="G81" s="96"/>
      <c r="H81" s="96"/>
      <c r="I81" s="97"/>
      <c r="J81" s="7"/>
      <c r="K81" s="66"/>
      <c r="L81" s="7"/>
      <c r="M81" s="7"/>
      <c r="N81" s="7"/>
      <c r="O81" s="7"/>
      <c r="P81" s="7"/>
      <c r="Q81" s="7"/>
      <c r="R81" s="7"/>
      <c r="S81" s="7"/>
      <c r="T81" s="7"/>
      <c r="U81" s="7"/>
      <c r="V81" s="7"/>
      <c r="W81" s="7"/>
      <c r="X81" s="7"/>
      <c r="Y81" s="7"/>
      <c r="Z81" s="7"/>
    </row>
    <row r="82" spans="1:26" ht="105.6" x14ac:dyDescent="0.25">
      <c r="A82" s="90" t="str">
        <f t="shared" ref="A82:A86" si="7">IF(OR(B82&lt;&gt;"",D82&lt;&gt;""),"["&amp;TEXT($B$2,"##")&amp;"-"&amp;TEXT(ROW()-24,"##")&amp;"]","")</f>
        <v>[Mobile_Admin-58]</v>
      </c>
      <c r="B82" s="90" t="s">
        <v>255</v>
      </c>
      <c r="C82" s="90" t="s">
        <v>256</v>
      </c>
      <c r="D82" s="90" t="s">
        <v>257</v>
      </c>
      <c r="E82" s="90" t="s">
        <v>257</v>
      </c>
      <c r="F82" s="90" t="s">
        <v>76</v>
      </c>
      <c r="G82" s="90"/>
      <c r="H82" s="90"/>
      <c r="I82" s="90"/>
      <c r="J82" s="7"/>
      <c r="K82" s="66"/>
      <c r="L82" s="7"/>
      <c r="M82" s="7"/>
      <c r="N82" s="7"/>
      <c r="O82" s="7"/>
      <c r="P82" s="7"/>
      <c r="Q82" s="7"/>
      <c r="R82" s="7"/>
      <c r="S82" s="7"/>
      <c r="T82" s="7"/>
      <c r="U82" s="7"/>
      <c r="V82" s="7"/>
      <c r="W82" s="7"/>
      <c r="X82" s="7"/>
      <c r="Y82" s="7"/>
      <c r="Z82" s="7"/>
    </row>
    <row r="83" spans="1:26" ht="105.6" x14ac:dyDescent="0.25">
      <c r="A83" s="90" t="str">
        <f t="shared" si="7"/>
        <v>[Mobile_Admin-59]</v>
      </c>
      <c r="B83" s="90" t="s">
        <v>258</v>
      </c>
      <c r="C83" s="90" t="s">
        <v>259</v>
      </c>
      <c r="D83" s="90" t="s">
        <v>260</v>
      </c>
      <c r="E83" s="90" t="s">
        <v>260</v>
      </c>
      <c r="F83" s="90" t="s">
        <v>76</v>
      </c>
      <c r="G83" s="90"/>
      <c r="H83" s="90"/>
      <c r="I83" s="90"/>
      <c r="J83" s="7"/>
      <c r="K83" s="66"/>
      <c r="L83" s="7"/>
      <c r="M83" s="7"/>
      <c r="N83" s="7"/>
      <c r="O83" s="7"/>
      <c r="P83" s="7"/>
      <c r="Q83" s="7"/>
      <c r="R83" s="7"/>
      <c r="S83" s="7"/>
      <c r="T83" s="7"/>
      <c r="U83" s="7"/>
      <c r="V83" s="7"/>
      <c r="W83" s="7"/>
      <c r="X83" s="7"/>
      <c r="Y83" s="7"/>
      <c r="Z83" s="7"/>
    </row>
    <row r="84" spans="1:26" ht="118.8" x14ac:dyDescent="0.25">
      <c r="A84" s="90" t="str">
        <f t="shared" si="7"/>
        <v>[Mobile_Admin-60]</v>
      </c>
      <c r="B84" s="90" t="s">
        <v>261</v>
      </c>
      <c r="C84" s="90" t="s">
        <v>262</v>
      </c>
      <c r="D84" s="90" t="s">
        <v>263</v>
      </c>
      <c r="E84" s="90" t="s">
        <v>263</v>
      </c>
      <c r="F84" s="90" t="s">
        <v>76</v>
      </c>
      <c r="G84" s="90"/>
      <c r="H84" s="90"/>
      <c r="I84" s="90"/>
      <c r="J84" s="7"/>
      <c r="K84" s="66"/>
      <c r="L84" s="7"/>
      <c r="M84" s="7"/>
      <c r="N84" s="7"/>
      <c r="O84" s="7"/>
      <c r="P84" s="7"/>
      <c r="Q84" s="7"/>
      <c r="R84" s="7"/>
      <c r="S84" s="7"/>
      <c r="T84" s="7"/>
      <c r="U84" s="7"/>
      <c r="V84" s="7"/>
      <c r="W84" s="7"/>
      <c r="X84" s="7"/>
      <c r="Y84" s="7"/>
      <c r="Z84" s="7"/>
    </row>
    <row r="85" spans="1:26" ht="118.8" x14ac:dyDescent="0.25">
      <c r="A85" s="90" t="str">
        <f t="shared" si="7"/>
        <v>[Mobile_Admin-61]</v>
      </c>
      <c r="B85" s="90" t="s">
        <v>264</v>
      </c>
      <c r="C85" s="90" t="s">
        <v>265</v>
      </c>
      <c r="D85" s="90" t="s">
        <v>266</v>
      </c>
      <c r="E85" s="90" t="s">
        <v>266</v>
      </c>
      <c r="F85" s="90" t="s">
        <v>76</v>
      </c>
      <c r="G85" s="90"/>
      <c r="H85" s="90"/>
      <c r="I85" s="90"/>
      <c r="J85" s="7"/>
      <c r="K85" s="66"/>
      <c r="L85" s="7"/>
      <c r="M85" s="7"/>
      <c r="N85" s="7"/>
      <c r="O85" s="7"/>
      <c r="P85" s="7"/>
      <c r="Q85" s="7"/>
      <c r="R85" s="7"/>
      <c r="S85" s="7"/>
      <c r="T85" s="7"/>
      <c r="U85" s="7"/>
      <c r="V85" s="7"/>
      <c r="W85" s="7"/>
      <c r="X85" s="7"/>
      <c r="Y85" s="7"/>
      <c r="Z85" s="7"/>
    </row>
    <row r="86" spans="1:26" ht="105.6" x14ac:dyDescent="0.25">
      <c r="A86" s="90" t="str">
        <f t="shared" si="7"/>
        <v>[Mobile_Admin-62]</v>
      </c>
      <c r="B86" s="90" t="s">
        <v>267</v>
      </c>
      <c r="C86" s="90" t="s">
        <v>268</v>
      </c>
      <c r="D86" s="90" t="s">
        <v>203</v>
      </c>
      <c r="E86" s="90" t="s">
        <v>203</v>
      </c>
      <c r="F86" s="90" t="s">
        <v>76</v>
      </c>
      <c r="G86" s="90"/>
      <c r="H86" s="90"/>
      <c r="I86" s="90"/>
      <c r="J86" s="7"/>
      <c r="K86" s="66"/>
      <c r="L86" s="7"/>
      <c r="M86" s="7"/>
      <c r="N86" s="7"/>
      <c r="O86" s="7"/>
      <c r="P86" s="7"/>
      <c r="Q86" s="7"/>
      <c r="R86" s="7"/>
      <c r="S86" s="7"/>
      <c r="T86" s="7"/>
      <c r="U86" s="7"/>
      <c r="V86" s="7"/>
      <c r="W86" s="7"/>
      <c r="X86" s="7"/>
      <c r="Y86" s="7"/>
      <c r="Z86" s="7"/>
    </row>
    <row r="87" spans="1:26" ht="13.8" x14ac:dyDescent="0.25">
      <c r="A87" s="86" t="s">
        <v>269</v>
      </c>
      <c r="B87" s="95"/>
      <c r="C87" s="96"/>
      <c r="D87" s="96"/>
      <c r="E87" s="96"/>
      <c r="F87" s="98"/>
      <c r="G87" s="96"/>
      <c r="H87" s="96"/>
      <c r="I87" s="97"/>
      <c r="J87" s="7"/>
      <c r="K87" s="66"/>
      <c r="L87" s="7"/>
      <c r="M87" s="7"/>
      <c r="N87" s="7"/>
      <c r="O87" s="7"/>
      <c r="P87" s="7"/>
      <c r="Q87" s="7"/>
      <c r="R87" s="7"/>
      <c r="S87" s="7"/>
      <c r="T87" s="7"/>
      <c r="U87" s="7"/>
      <c r="V87" s="7"/>
      <c r="W87" s="7"/>
      <c r="X87" s="7"/>
      <c r="Y87" s="7"/>
      <c r="Z87" s="7"/>
    </row>
    <row r="88" spans="1:26" ht="145.19999999999999" x14ac:dyDescent="0.25">
      <c r="A88" s="90" t="str">
        <f>IF(OR(B88&lt;&gt;"",D88&lt;&gt;""),"["&amp;TEXT($B$2,"##")&amp;"-"&amp;TEXT(ROW()-25,"##")&amp;"]","")</f>
        <v>[Mobile_Admin-63]</v>
      </c>
      <c r="B88" s="90" t="s">
        <v>270</v>
      </c>
      <c r="C88" s="90" t="s">
        <v>271</v>
      </c>
      <c r="D88" s="90" t="s">
        <v>203</v>
      </c>
      <c r="E88" s="90" t="s">
        <v>203</v>
      </c>
      <c r="F88" s="90" t="s">
        <v>76</v>
      </c>
      <c r="G88" s="90"/>
      <c r="H88" s="90"/>
      <c r="I88" s="90"/>
      <c r="J88" s="7"/>
      <c r="K88" s="66"/>
      <c r="L88" s="7"/>
      <c r="M88" s="7"/>
      <c r="N88" s="7"/>
      <c r="O88" s="7"/>
      <c r="P88" s="7"/>
      <c r="Q88" s="7"/>
      <c r="R88" s="7"/>
      <c r="S88" s="7"/>
      <c r="T88" s="7"/>
      <c r="U88" s="7"/>
      <c r="V88" s="7"/>
      <c r="W88" s="7"/>
      <c r="X88" s="7"/>
      <c r="Y88" s="7"/>
      <c r="Z88" s="7"/>
    </row>
    <row r="89" spans="1:26" ht="13.8" x14ac:dyDescent="0.25">
      <c r="A89" s="86" t="s">
        <v>42</v>
      </c>
      <c r="B89" s="95"/>
      <c r="C89" s="96"/>
      <c r="D89" s="96"/>
      <c r="E89" s="96"/>
      <c r="F89" s="98"/>
      <c r="G89" s="96"/>
      <c r="H89" s="96"/>
      <c r="I89" s="97"/>
      <c r="J89" s="7"/>
      <c r="K89" s="66"/>
      <c r="L89" s="7"/>
      <c r="M89" s="7"/>
      <c r="N89" s="7"/>
      <c r="O89" s="7"/>
      <c r="P89" s="7"/>
      <c r="Q89" s="7"/>
      <c r="R89" s="7"/>
      <c r="S89" s="7"/>
      <c r="T89" s="7"/>
      <c r="U89" s="7"/>
      <c r="V89" s="7"/>
      <c r="W89" s="7"/>
      <c r="X89" s="7"/>
      <c r="Y89" s="7"/>
      <c r="Z89" s="7"/>
    </row>
    <row r="90" spans="1:26" ht="79.2" x14ac:dyDescent="0.25">
      <c r="A90" s="90" t="str">
        <f t="shared" ref="A90:A95" si="8">IF(OR(B90&lt;&gt;"",D90&lt;&gt;""),"["&amp;TEXT($B$2,"##")&amp;"-"&amp;TEXT(ROW()-26,"##")&amp;"]","")</f>
        <v>[Mobile_Admin-64]</v>
      </c>
      <c r="B90" s="90" t="s">
        <v>272</v>
      </c>
      <c r="C90" s="90" t="s">
        <v>273</v>
      </c>
      <c r="D90" s="90" t="s">
        <v>274</v>
      </c>
      <c r="E90" s="90" t="s">
        <v>274</v>
      </c>
      <c r="F90" s="90" t="s">
        <v>76</v>
      </c>
      <c r="G90" s="90"/>
      <c r="H90" s="90"/>
      <c r="I90" s="90"/>
      <c r="J90" s="7"/>
      <c r="K90" s="66"/>
      <c r="L90" s="7"/>
      <c r="M90" s="7"/>
      <c r="N90" s="7"/>
      <c r="O90" s="7"/>
      <c r="P90" s="7"/>
      <c r="Q90" s="7"/>
      <c r="R90" s="7"/>
      <c r="S90" s="7"/>
      <c r="T90" s="7"/>
      <c r="U90" s="7"/>
      <c r="V90" s="7"/>
      <c r="W90" s="7"/>
      <c r="X90" s="7"/>
      <c r="Y90" s="7"/>
      <c r="Z90" s="7"/>
    </row>
    <row r="91" spans="1:26" ht="79.2" x14ac:dyDescent="0.25">
      <c r="A91" s="90" t="str">
        <f t="shared" si="8"/>
        <v>[Mobile_Admin-65]</v>
      </c>
      <c r="B91" s="90" t="s">
        <v>275</v>
      </c>
      <c r="C91" s="90" t="s">
        <v>276</v>
      </c>
      <c r="D91" s="90" t="s">
        <v>277</v>
      </c>
      <c r="E91" s="90" t="s">
        <v>277</v>
      </c>
      <c r="F91" s="90" t="s">
        <v>76</v>
      </c>
      <c r="G91" s="90"/>
      <c r="H91" s="90"/>
      <c r="I91" s="90"/>
      <c r="J91" s="7"/>
      <c r="K91" s="66"/>
      <c r="L91" s="7"/>
      <c r="M91" s="7"/>
      <c r="N91" s="7"/>
      <c r="O91" s="7"/>
      <c r="P91" s="7"/>
      <c r="Q91" s="7"/>
      <c r="R91" s="7"/>
      <c r="S91" s="7"/>
      <c r="T91" s="7"/>
      <c r="U91" s="7"/>
      <c r="V91" s="7"/>
      <c r="W91" s="7"/>
      <c r="X91" s="7"/>
      <c r="Y91" s="7"/>
      <c r="Z91" s="7"/>
    </row>
    <row r="92" spans="1:26" ht="79.2" x14ac:dyDescent="0.25">
      <c r="A92" s="90" t="str">
        <f t="shared" si="8"/>
        <v>[Mobile_Admin-66]</v>
      </c>
      <c r="B92" s="90" t="s">
        <v>278</v>
      </c>
      <c r="C92" s="90" t="s">
        <v>279</v>
      </c>
      <c r="D92" s="90" t="s">
        <v>280</v>
      </c>
      <c r="E92" s="90" t="s">
        <v>280</v>
      </c>
      <c r="F92" s="90" t="s">
        <v>76</v>
      </c>
      <c r="G92" s="90"/>
      <c r="H92" s="90"/>
      <c r="I92" s="90"/>
      <c r="J92" s="7"/>
      <c r="K92" s="66"/>
      <c r="L92" s="7"/>
      <c r="M92" s="7"/>
      <c r="N92" s="7"/>
      <c r="O92" s="7"/>
      <c r="P92" s="7"/>
      <c r="Q92" s="7"/>
      <c r="R92" s="7"/>
      <c r="S92" s="7"/>
      <c r="T92" s="7"/>
      <c r="U92" s="7"/>
      <c r="V92" s="7"/>
      <c r="W92" s="7"/>
      <c r="X92" s="7"/>
      <c r="Y92" s="7"/>
      <c r="Z92" s="7"/>
    </row>
    <row r="93" spans="1:26" ht="92.4" x14ac:dyDescent="0.25">
      <c r="A93" s="90" t="str">
        <f t="shared" si="8"/>
        <v>[Mobile_Admin-67]</v>
      </c>
      <c r="B93" s="90" t="s">
        <v>281</v>
      </c>
      <c r="C93" s="90" t="s">
        <v>282</v>
      </c>
      <c r="D93" s="90" t="s">
        <v>283</v>
      </c>
      <c r="E93" s="90" t="s">
        <v>283</v>
      </c>
      <c r="F93" s="90" t="s">
        <v>76</v>
      </c>
      <c r="G93" s="90"/>
      <c r="H93" s="90"/>
      <c r="I93" s="90"/>
      <c r="J93" s="7"/>
      <c r="K93" s="66"/>
      <c r="L93" s="7"/>
      <c r="M93" s="7"/>
      <c r="N93" s="7"/>
      <c r="O93" s="7"/>
      <c r="P93" s="7"/>
      <c r="Q93" s="7"/>
      <c r="R93" s="7"/>
      <c r="S93" s="7"/>
      <c r="T93" s="7"/>
      <c r="U93" s="7"/>
      <c r="V93" s="7"/>
      <c r="W93" s="7"/>
      <c r="X93" s="7"/>
      <c r="Y93" s="7"/>
      <c r="Z93" s="7"/>
    </row>
    <row r="94" spans="1:26" ht="92.4" x14ac:dyDescent="0.25">
      <c r="A94" s="90" t="str">
        <f t="shared" si="8"/>
        <v>[Mobile_Admin-68]</v>
      </c>
      <c r="B94" s="90" t="s">
        <v>284</v>
      </c>
      <c r="C94" s="90" t="s">
        <v>285</v>
      </c>
      <c r="D94" s="90" t="s">
        <v>266</v>
      </c>
      <c r="E94" s="90" t="s">
        <v>266</v>
      </c>
      <c r="F94" s="90" t="s">
        <v>76</v>
      </c>
      <c r="G94" s="90"/>
      <c r="H94" s="90"/>
      <c r="I94" s="90"/>
      <c r="J94" s="7"/>
      <c r="K94" s="66"/>
      <c r="L94" s="7"/>
      <c r="M94" s="7"/>
      <c r="N94" s="7"/>
      <c r="O94" s="7"/>
      <c r="P94" s="7"/>
      <c r="Q94" s="7"/>
      <c r="R94" s="7"/>
      <c r="S94" s="7"/>
      <c r="T94" s="7"/>
      <c r="U94" s="7"/>
      <c r="V94" s="7"/>
      <c r="W94" s="7"/>
      <c r="X94" s="7"/>
      <c r="Y94" s="7"/>
      <c r="Z94" s="7"/>
    </row>
    <row r="95" spans="1:26" ht="79.2" x14ac:dyDescent="0.25">
      <c r="A95" s="90" t="str">
        <f t="shared" si="8"/>
        <v>[Mobile_Admin-69]</v>
      </c>
      <c r="B95" s="90" t="s">
        <v>286</v>
      </c>
      <c r="C95" s="90" t="s">
        <v>287</v>
      </c>
      <c r="D95" s="90" t="s">
        <v>230</v>
      </c>
      <c r="E95" s="90" t="s">
        <v>230</v>
      </c>
      <c r="F95" s="90" t="s">
        <v>76</v>
      </c>
      <c r="G95" s="90"/>
      <c r="H95" s="90"/>
      <c r="I95" s="90"/>
      <c r="J95" s="7"/>
      <c r="K95" s="66"/>
      <c r="L95" s="7"/>
      <c r="M95" s="7"/>
      <c r="N95" s="7"/>
      <c r="O95" s="7"/>
      <c r="P95" s="7"/>
      <c r="Q95" s="7"/>
      <c r="R95" s="7"/>
      <c r="S95" s="7"/>
      <c r="T95" s="7"/>
      <c r="U95" s="7"/>
      <c r="V95" s="7"/>
      <c r="W95" s="7"/>
      <c r="X95" s="7"/>
      <c r="Y95" s="7"/>
      <c r="Z95" s="7"/>
    </row>
    <row r="96" spans="1:26" ht="13.8" x14ac:dyDescent="0.25">
      <c r="A96" s="86" t="s">
        <v>43</v>
      </c>
      <c r="B96" s="95"/>
      <c r="C96" s="96"/>
      <c r="D96" s="96"/>
      <c r="E96" s="96"/>
      <c r="F96" s="98"/>
      <c r="G96" s="96"/>
      <c r="H96" s="96"/>
      <c r="I96" s="97"/>
      <c r="J96" s="7"/>
      <c r="K96" s="66"/>
      <c r="L96" s="7"/>
      <c r="M96" s="7"/>
      <c r="N96" s="7"/>
      <c r="O96" s="7"/>
      <c r="P96" s="7"/>
      <c r="Q96" s="7"/>
      <c r="R96" s="7"/>
      <c r="S96" s="7"/>
      <c r="T96" s="7"/>
      <c r="U96" s="7"/>
      <c r="V96" s="7"/>
      <c r="W96" s="7"/>
      <c r="X96" s="7"/>
      <c r="Y96" s="7"/>
      <c r="Z96" s="7"/>
    </row>
    <row r="97" spans="1:26" ht="66" x14ac:dyDescent="0.25">
      <c r="A97" s="90" t="str">
        <f t="shared" ref="A97:A103" si="9">IF(OR(B97&lt;&gt;"",D97&lt;&gt;""),"["&amp;TEXT($B$2,"##")&amp;"-"&amp;TEXT(ROW()-27,"##")&amp;"]","")</f>
        <v>[Mobile_Admin-70]</v>
      </c>
      <c r="B97" s="90" t="s">
        <v>288</v>
      </c>
      <c r="C97" s="90" t="s">
        <v>289</v>
      </c>
      <c r="D97" s="90" t="s">
        <v>290</v>
      </c>
      <c r="E97" s="90" t="s">
        <v>290</v>
      </c>
      <c r="F97" s="90" t="s">
        <v>76</v>
      </c>
      <c r="G97" s="90"/>
      <c r="H97" s="90"/>
      <c r="I97" s="90"/>
      <c r="J97" s="7"/>
      <c r="K97" s="66"/>
      <c r="L97" s="7"/>
      <c r="M97" s="7"/>
      <c r="N97" s="7"/>
      <c r="O97" s="7"/>
      <c r="P97" s="7"/>
      <c r="Q97" s="7"/>
      <c r="R97" s="7"/>
      <c r="S97" s="7"/>
      <c r="T97" s="7"/>
      <c r="U97" s="7"/>
      <c r="V97" s="7"/>
      <c r="W97" s="7"/>
      <c r="X97" s="7"/>
      <c r="Y97" s="7"/>
      <c r="Z97" s="7"/>
    </row>
    <row r="98" spans="1:26" ht="66" x14ac:dyDescent="0.25">
      <c r="A98" s="90" t="str">
        <f t="shared" si="9"/>
        <v>[Mobile_Admin-71]</v>
      </c>
      <c r="B98" s="90" t="s">
        <v>291</v>
      </c>
      <c r="C98" s="90" t="s">
        <v>292</v>
      </c>
      <c r="D98" s="90" t="s">
        <v>293</v>
      </c>
      <c r="E98" s="90" t="s">
        <v>293</v>
      </c>
      <c r="F98" s="90" t="s">
        <v>76</v>
      </c>
      <c r="G98" s="90"/>
      <c r="H98" s="90"/>
      <c r="I98" s="90"/>
      <c r="J98" s="7"/>
      <c r="K98" s="66"/>
      <c r="L98" s="7"/>
      <c r="M98" s="7"/>
      <c r="N98" s="7"/>
      <c r="O98" s="7"/>
      <c r="P98" s="7"/>
      <c r="Q98" s="7"/>
      <c r="R98" s="7"/>
      <c r="S98" s="7"/>
      <c r="T98" s="7"/>
      <c r="U98" s="7"/>
      <c r="V98" s="7"/>
      <c r="W98" s="7"/>
      <c r="X98" s="7"/>
      <c r="Y98" s="7"/>
      <c r="Z98" s="7"/>
    </row>
    <row r="99" spans="1:26" ht="66" x14ac:dyDescent="0.25">
      <c r="A99" s="90" t="str">
        <f t="shared" si="9"/>
        <v>[Mobile_Admin-72]</v>
      </c>
      <c r="B99" s="90" t="s">
        <v>294</v>
      </c>
      <c r="C99" s="90" t="s">
        <v>295</v>
      </c>
      <c r="D99" s="90" t="s">
        <v>296</v>
      </c>
      <c r="E99" s="90" t="s">
        <v>296</v>
      </c>
      <c r="F99" s="90" t="s">
        <v>76</v>
      </c>
      <c r="G99" s="90"/>
      <c r="H99" s="90"/>
      <c r="I99" s="90"/>
      <c r="J99" s="7"/>
      <c r="K99" s="66"/>
      <c r="L99" s="7"/>
      <c r="M99" s="7"/>
      <c r="N99" s="7"/>
      <c r="O99" s="7"/>
      <c r="P99" s="7"/>
      <c r="Q99" s="7"/>
      <c r="R99" s="7"/>
      <c r="S99" s="7"/>
      <c r="T99" s="7"/>
      <c r="U99" s="7"/>
      <c r="V99" s="7"/>
      <c r="W99" s="7"/>
      <c r="X99" s="7"/>
      <c r="Y99" s="7"/>
      <c r="Z99" s="7"/>
    </row>
    <row r="100" spans="1:26" ht="79.2" x14ac:dyDescent="0.25">
      <c r="A100" s="90" t="str">
        <f t="shared" si="9"/>
        <v>[Mobile_Admin-73]</v>
      </c>
      <c r="B100" s="90" t="s">
        <v>297</v>
      </c>
      <c r="C100" s="90" t="s">
        <v>298</v>
      </c>
      <c r="D100" s="90" t="s">
        <v>299</v>
      </c>
      <c r="E100" s="90" t="s">
        <v>299</v>
      </c>
      <c r="F100" s="90" t="s">
        <v>76</v>
      </c>
      <c r="G100" s="90"/>
      <c r="H100" s="90"/>
      <c r="I100" s="90"/>
      <c r="J100" s="7"/>
      <c r="K100" s="66"/>
      <c r="L100" s="7"/>
      <c r="M100" s="7"/>
      <c r="N100" s="7"/>
      <c r="O100" s="7"/>
      <c r="P100" s="7"/>
      <c r="Q100" s="7"/>
      <c r="R100" s="7"/>
      <c r="S100" s="7"/>
      <c r="T100" s="7"/>
      <c r="U100" s="7"/>
      <c r="V100" s="7"/>
      <c r="W100" s="7"/>
      <c r="X100" s="7"/>
      <c r="Y100" s="7"/>
      <c r="Z100" s="7"/>
    </row>
    <row r="101" spans="1:26" ht="79.2" x14ac:dyDescent="0.25">
      <c r="A101" s="90" t="str">
        <f t="shared" si="9"/>
        <v>[Mobile_Admin-74]</v>
      </c>
      <c r="B101" s="90" t="s">
        <v>300</v>
      </c>
      <c r="C101" s="90" t="s">
        <v>301</v>
      </c>
      <c r="D101" s="90" t="s">
        <v>302</v>
      </c>
      <c r="E101" s="90" t="s">
        <v>302</v>
      </c>
      <c r="F101" s="90" t="s">
        <v>76</v>
      </c>
      <c r="G101" s="90"/>
      <c r="H101" s="90"/>
      <c r="I101" s="90"/>
      <c r="J101" s="7"/>
      <c r="K101" s="66"/>
      <c r="L101" s="7"/>
      <c r="M101" s="7"/>
      <c r="N101" s="7"/>
      <c r="O101" s="7"/>
      <c r="P101" s="7"/>
      <c r="Q101" s="7"/>
      <c r="R101" s="7"/>
      <c r="S101" s="7"/>
      <c r="T101" s="7"/>
      <c r="U101" s="7"/>
      <c r="V101" s="7"/>
      <c r="W101" s="7"/>
      <c r="X101" s="7"/>
      <c r="Y101" s="7"/>
      <c r="Z101" s="7"/>
    </row>
    <row r="102" spans="1:26" ht="79.2" x14ac:dyDescent="0.25">
      <c r="A102" s="90" t="str">
        <f t="shared" si="9"/>
        <v>[Mobile_Admin-75]</v>
      </c>
      <c r="B102" s="90" t="s">
        <v>303</v>
      </c>
      <c r="C102" s="90" t="s">
        <v>304</v>
      </c>
      <c r="D102" s="90" t="s">
        <v>305</v>
      </c>
      <c r="E102" s="90" t="s">
        <v>305</v>
      </c>
      <c r="F102" s="90" t="s">
        <v>76</v>
      </c>
      <c r="G102" s="90"/>
      <c r="H102" s="90"/>
      <c r="I102" s="90"/>
      <c r="J102" s="7"/>
      <c r="K102" s="66"/>
      <c r="L102" s="7"/>
      <c r="M102" s="7"/>
      <c r="N102" s="7"/>
      <c r="O102" s="7"/>
      <c r="P102" s="7"/>
      <c r="Q102" s="7"/>
      <c r="R102" s="7"/>
      <c r="S102" s="7"/>
      <c r="T102" s="7"/>
      <c r="U102" s="7"/>
      <c r="V102" s="7"/>
      <c r="W102" s="7"/>
      <c r="X102" s="7"/>
      <c r="Y102" s="7"/>
      <c r="Z102" s="7"/>
    </row>
    <row r="103" spans="1:26" ht="79.2" x14ac:dyDescent="0.25">
      <c r="A103" s="90" t="str">
        <f t="shared" si="9"/>
        <v>[Mobile_Admin-76]</v>
      </c>
      <c r="B103" s="90" t="s">
        <v>306</v>
      </c>
      <c r="C103" s="90" t="s">
        <v>307</v>
      </c>
      <c r="D103" s="90" t="s">
        <v>308</v>
      </c>
      <c r="E103" s="90" t="s">
        <v>308</v>
      </c>
      <c r="F103" s="90" t="s">
        <v>76</v>
      </c>
      <c r="G103" s="90"/>
      <c r="H103" s="90"/>
      <c r="I103" s="90"/>
      <c r="J103" s="7"/>
      <c r="K103" s="66"/>
      <c r="L103" s="7"/>
      <c r="M103" s="7"/>
      <c r="N103" s="7"/>
      <c r="O103" s="7"/>
      <c r="P103" s="7"/>
      <c r="Q103" s="7"/>
      <c r="R103" s="7"/>
      <c r="S103" s="7"/>
      <c r="T103" s="7"/>
      <c r="U103" s="7"/>
      <c r="V103" s="7"/>
      <c r="W103" s="7"/>
      <c r="X103" s="7"/>
      <c r="Y103" s="7"/>
      <c r="Z103" s="7"/>
    </row>
    <row r="104" spans="1:26" ht="13.8" x14ac:dyDescent="0.25">
      <c r="A104" s="86" t="s">
        <v>44</v>
      </c>
      <c r="B104" s="95"/>
      <c r="C104" s="96"/>
      <c r="D104" s="96"/>
      <c r="E104" s="96"/>
      <c r="F104" s="98"/>
      <c r="G104" s="96"/>
      <c r="H104" s="96"/>
      <c r="I104" s="97"/>
      <c r="J104" s="7"/>
      <c r="K104" s="66"/>
      <c r="L104" s="7"/>
      <c r="M104" s="7"/>
      <c r="N104" s="7"/>
      <c r="O104" s="7"/>
      <c r="P104" s="7"/>
      <c r="Q104" s="7"/>
      <c r="R104" s="7"/>
      <c r="S104" s="7"/>
      <c r="T104" s="7"/>
      <c r="U104" s="7"/>
      <c r="V104" s="7"/>
      <c r="W104" s="7"/>
      <c r="X104" s="7"/>
      <c r="Y104" s="7"/>
      <c r="Z104" s="7"/>
    </row>
    <row r="105" spans="1:26" ht="39.6" x14ac:dyDescent="0.25">
      <c r="A105" s="90" t="str">
        <f>IF(OR(B105&lt;&gt;"",D105&lt;&gt;""),"["&amp;TEXT($B$2,"##")&amp;"-"&amp;TEXT(ROW()-28,"##")&amp;"]","")</f>
        <v>[Mobile_Admin-77]</v>
      </c>
      <c r="B105" s="90" t="s">
        <v>309</v>
      </c>
      <c r="C105" s="90" t="s">
        <v>310</v>
      </c>
      <c r="D105" s="90" t="s">
        <v>311</v>
      </c>
      <c r="E105" s="90" t="s">
        <v>311</v>
      </c>
      <c r="F105" s="90" t="s">
        <v>76</v>
      </c>
      <c r="G105" s="90"/>
      <c r="H105" s="90"/>
      <c r="I105" s="90"/>
      <c r="J105" s="7"/>
      <c r="K105" s="66"/>
      <c r="L105" s="7"/>
      <c r="M105" s="7"/>
      <c r="N105" s="7"/>
      <c r="O105" s="7"/>
      <c r="P105" s="7"/>
      <c r="Q105" s="7"/>
      <c r="R105" s="7"/>
      <c r="S105" s="7"/>
      <c r="T105" s="7"/>
      <c r="U105" s="7"/>
      <c r="V105" s="7"/>
      <c r="W105" s="7"/>
      <c r="X105" s="7"/>
      <c r="Y105" s="7"/>
      <c r="Z105" s="7"/>
    </row>
    <row r="106" spans="1:26" ht="13.8" x14ac:dyDescent="0.25">
      <c r="A106" s="86" t="s">
        <v>45</v>
      </c>
      <c r="B106" s="95"/>
      <c r="C106" s="96"/>
      <c r="D106" s="96"/>
      <c r="E106" s="96"/>
      <c r="F106" s="98"/>
      <c r="G106" s="96"/>
      <c r="H106" s="96"/>
      <c r="I106" s="97"/>
      <c r="J106" s="7"/>
      <c r="K106" s="66"/>
      <c r="L106" s="7"/>
      <c r="M106" s="7"/>
      <c r="N106" s="7"/>
      <c r="O106" s="7"/>
      <c r="P106" s="7"/>
      <c r="Q106" s="7"/>
      <c r="R106" s="7"/>
      <c r="S106" s="7"/>
      <c r="T106" s="7"/>
      <c r="U106" s="7"/>
      <c r="V106" s="7"/>
      <c r="W106" s="7"/>
      <c r="X106" s="7"/>
      <c r="Y106" s="7"/>
      <c r="Z106" s="7"/>
    </row>
    <row r="107" spans="1:26" ht="105.6" x14ac:dyDescent="0.25">
      <c r="A107" s="90" t="str">
        <f t="shared" ref="A107:A113" si="10">IF(OR(B107&lt;&gt;"",D107&lt;&gt;""),"["&amp;TEXT($B$2,"##")&amp;"-"&amp;TEXT(ROW()-29,"##")&amp;"]","")</f>
        <v>[Mobile_Admin-78]</v>
      </c>
      <c r="B107" s="90" t="s">
        <v>312</v>
      </c>
      <c r="C107" s="90" t="s">
        <v>313</v>
      </c>
      <c r="D107" s="90" t="s">
        <v>314</v>
      </c>
      <c r="E107" s="90" t="s">
        <v>314</v>
      </c>
      <c r="F107" s="90" t="s">
        <v>76</v>
      </c>
      <c r="G107" s="90"/>
      <c r="H107" s="90"/>
      <c r="I107" s="90"/>
      <c r="J107" s="7"/>
      <c r="K107" s="66"/>
      <c r="L107" s="7"/>
      <c r="M107" s="7"/>
      <c r="N107" s="7"/>
      <c r="O107" s="7"/>
      <c r="P107" s="7"/>
      <c r="Q107" s="7"/>
      <c r="R107" s="7"/>
      <c r="S107" s="7"/>
      <c r="T107" s="7"/>
      <c r="U107" s="7"/>
      <c r="V107" s="7"/>
      <c r="W107" s="7"/>
      <c r="X107" s="7"/>
      <c r="Y107" s="7"/>
      <c r="Z107" s="7"/>
    </row>
    <row r="108" spans="1:26" ht="105.6" x14ac:dyDescent="0.25">
      <c r="A108" s="90" t="str">
        <f t="shared" si="10"/>
        <v>[Mobile_Admin-79]</v>
      </c>
      <c r="B108" s="90" t="s">
        <v>315</v>
      </c>
      <c r="C108" s="90" t="s">
        <v>316</v>
      </c>
      <c r="D108" s="90" t="s">
        <v>317</v>
      </c>
      <c r="E108" s="90" t="s">
        <v>317</v>
      </c>
      <c r="F108" s="90" t="s">
        <v>76</v>
      </c>
      <c r="G108" s="90"/>
      <c r="H108" s="90"/>
      <c r="I108" s="90"/>
      <c r="J108" s="7"/>
      <c r="K108" s="66"/>
      <c r="L108" s="7"/>
      <c r="M108" s="7"/>
      <c r="N108" s="7"/>
      <c r="O108" s="7"/>
      <c r="P108" s="7"/>
      <c r="Q108" s="7"/>
      <c r="R108" s="7"/>
      <c r="S108" s="7"/>
      <c r="T108" s="7"/>
      <c r="U108" s="7"/>
      <c r="V108" s="7"/>
      <c r="W108" s="7"/>
      <c r="X108" s="7"/>
      <c r="Y108" s="7"/>
      <c r="Z108" s="7"/>
    </row>
    <row r="109" spans="1:26" ht="105.6" x14ac:dyDescent="0.25">
      <c r="A109" s="90" t="str">
        <f t="shared" si="10"/>
        <v>[Mobile_Admin-80]</v>
      </c>
      <c r="B109" s="90" t="s">
        <v>318</v>
      </c>
      <c r="C109" s="90" t="s">
        <v>319</v>
      </c>
      <c r="D109" s="90" t="s">
        <v>320</v>
      </c>
      <c r="E109" s="90" t="s">
        <v>320</v>
      </c>
      <c r="F109" s="90" t="s">
        <v>76</v>
      </c>
      <c r="G109" s="90"/>
      <c r="H109" s="90"/>
      <c r="I109" s="90"/>
      <c r="J109" s="7"/>
      <c r="K109" s="66"/>
      <c r="L109" s="7"/>
      <c r="M109" s="7"/>
      <c r="N109" s="7"/>
      <c r="O109" s="7"/>
      <c r="P109" s="7"/>
      <c r="Q109" s="7"/>
      <c r="R109" s="7"/>
      <c r="S109" s="7"/>
      <c r="T109" s="7"/>
      <c r="U109" s="7"/>
      <c r="V109" s="7"/>
      <c r="W109" s="7"/>
      <c r="X109" s="7"/>
      <c r="Y109" s="7"/>
      <c r="Z109" s="7"/>
    </row>
    <row r="110" spans="1:26" ht="118.8" x14ac:dyDescent="0.25">
      <c r="A110" s="90" t="str">
        <f t="shared" si="10"/>
        <v>[Mobile_Admin-81]</v>
      </c>
      <c r="B110" s="99" t="s">
        <v>321</v>
      </c>
      <c r="C110" s="99" t="s">
        <v>322</v>
      </c>
      <c r="D110" s="99" t="s">
        <v>263</v>
      </c>
      <c r="E110" s="99" t="s">
        <v>263</v>
      </c>
      <c r="F110" s="90" t="s">
        <v>76</v>
      </c>
      <c r="G110" s="90"/>
      <c r="H110" s="90"/>
      <c r="I110" s="90"/>
      <c r="J110" s="7"/>
      <c r="K110" s="66"/>
      <c r="L110" s="7"/>
      <c r="M110" s="7"/>
      <c r="N110" s="7"/>
      <c r="O110" s="7"/>
      <c r="P110" s="7"/>
      <c r="Q110" s="7"/>
      <c r="R110" s="7"/>
      <c r="S110" s="7"/>
      <c r="T110" s="7"/>
      <c r="U110" s="7"/>
      <c r="V110" s="7"/>
      <c r="W110" s="7"/>
      <c r="X110" s="7"/>
      <c r="Y110" s="7"/>
      <c r="Z110" s="7"/>
    </row>
    <row r="111" spans="1:26" ht="118.8" x14ac:dyDescent="0.25">
      <c r="A111" s="90" t="str">
        <f t="shared" si="10"/>
        <v>[Mobile_Admin-82]</v>
      </c>
      <c r="B111" s="90" t="s">
        <v>321</v>
      </c>
      <c r="C111" s="90" t="s">
        <v>322</v>
      </c>
      <c r="D111" s="90" t="s">
        <v>263</v>
      </c>
      <c r="E111" s="90" t="s">
        <v>263</v>
      </c>
      <c r="F111" s="90" t="s">
        <v>76</v>
      </c>
      <c r="G111" s="90"/>
      <c r="H111" s="90"/>
      <c r="I111" s="90"/>
      <c r="J111" s="7"/>
      <c r="K111" s="66"/>
      <c r="L111" s="7"/>
      <c r="M111" s="7"/>
      <c r="N111" s="7"/>
      <c r="O111" s="7"/>
      <c r="P111" s="7"/>
      <c r="Q111" s="7"/>
      <c r="R111" s="7"/>
      <c r="S111" s="7"/>
      <c r="T111" s="7"/>
      <c r="U111" s="7"/>
      <c r="V111" s="7"/>
      <c r="W111" s="7"/>
      <c r="X111" s="7"/>
      <c r="Y111" s="7"/>
      <c r="Z111" s="7"/>
    </row>
    <row r="112" spans="1:26" ht="118.8" x14ac:dyDescent="0.25">
      <c r="A112" s="90" t="str">
        <f t="shared" si="10"/>
        <v>[Mobile_Admin-83]</v>
      </c>
      <c r="B112" s="90" t="s">
        <v>323</v>
      </c>
      <c r="C112" s="90" t="s">
        <v>324</v>
      </c>
      <c r="D112" s="90" t="s">
        <v>266</v>
      </c>
      <c r="E112" s="90" t="s">
        <v>266</v>
      </c>
      <c r="F112" s="90" t="s">
        <v>76</v>
      </c>
      <c r="G112" s="90"/>
      <c r="H112" s="90"/>
      <c r="I112" s="90"/>
      <c r="J112" s="7"/>
      <c r="K112" s="66"/>
      <c r="L112" s="7"/>
      <c r="M112" s="7"/>
      <c r="N112" s="7"/>
      <c r="O112" s="7"/>
      <c r="P112" s="7"/>
      <c r="Q112" s="7"/>
      <c r="R112" s="7"/>
      <c r="S112" s="7"/>
      <c r="T112" s="7"/>
      <c r="U112" s="7"/>
      <c r="V112" s="7"/>
      <c r="W112" s="7"/>
      <c r="X112" s="7"/>
      <c r="Y112" s="7"/>
      <c r="Z112" s="7"/>
    </row>
    <row r="113" spans="1:26" ht="105.6" x14ac:dyDescent="0.25">
      <c r="A113" s="90" t="str">
        <f t="shared" si="10"/>
        <v>[Mobile_Admin-84]</v>
      </c>
      <c r="B113" s="90" t="s">
        <v>325</v>
      </c>
      <c r="C113" s="90" t="s">
        <v>326</v>
      </c>
      <c r="D113" s="90" t="s">
        <v>203</v>
      </c>
      <c r="E113" s="90" t="s">
        <v>203</v>
      </c>
      <c r="F113" s="90" t="s">
        <v>76</v>
      </c>
      <c r="G113" s="90"/>
      <c r="H113" s="90"/>
      <c r="I113" s="90"/>
      <c r="J113" s="7"/>
      <c r="K113" s="66"/>
      <c r="L113" s="7"/>
      <c r="M113" s="7"/>
      <c r="N113" s="7"/>
      <c r="O113" s="7"/>
      <c r="P113" s="7"/>
      <c r="Q113" s="7"/>
      <c r="R113" s="7"/>
      <c r="S113" s="7"/>
      <c r="T113" s="7"/>
      <c r="U113" s="7"/>
      <c r="V113" s="7"/>
      <c r="W113" s="7"/>
      <c r="X113" s="7"/>
      <c r="Y113" s="7"/>
      <c r="Z113" s="7"/>
    </row>
    <row r="114" spans="1:26" ht="13.8" x14ac:dyDescent="0.25">
      <c r="A114" s="86" t="s">
        <v>327</v>
      </c>
      <c r="B114" s="95"/>
      <c r="C114" s="96"/>
      <c r="D114" s="96"/>
      <c r="E114" s="96"/>
      <c r="F114" s="98"/>
      <c r="G114" s="96"/>
      <c r="H114" s="96"/>
      <c r="I114" s="97"/>
      <c r="J114" s="7"/>
      <c r="K114" s="66"/>
      <c r="L114" s="7"/>
      <c r="M114" s="7"/>
      <c r="N114" s="7"/>
      <c r="O114" s="7"/>
      <c r="P114" s="7"/>
      <c r="Q114" s="7"/>
      <c r="R114" s="7"/>
      <c r="S114" s="7"/>
      <c r="T114" s="7"/>
      <c r="U114" s="7"/>
      <c r="V114" s="7"/>
      <c r="W114" s="7"/>
      <c r="X114" s="7"/>
      <c r="Y114" s="7"/>
      <c r="Z114" s="7"/>
    </row>
    <row r="115" spans="1:26" ht="158.4" x14ac:dyDescent="0.25">
      <c r="A115" s="90" t="str">
        <f>IF(OR(B115&lt;&gt;"",D115&lt;&gt;""),"["&amp;TEXT($B$2,"##")&amp;"-"&amp;TEXT(ROW()-30,"##")&amp;"]","")</f>
        <v>[Mobile_Admin-85]</v>
      </c>
      <c r="B115" s="90" t="s">
        <v>328</v>
      </c>
      <c r="C115" s="90" t="s">
        <v>329</v>
      </c>
      <c r="D115" s="90" t="s">
        <v>203</v>
      </c>
      <c r="E115" s="90" t="s">
        <v>203</v>
      </c>
      <c r="F115" s="90" t="s">
        <v>76</v>
      </c>
      <c r="G115" s="90"/>
      <c r="H115" s="90"/>
      <c r="I115" s="90"/>
      <c r="J115" s="7"/>
      <c r="K115" s="66"/>
      <c r="L115" s="7"/>
      <c r="M115" s="7"/>
      <c r="N115" s="7"/>
      <c r="O115" s="7"/>
      <c r="P115" s="7"/>
      <c r="Q115" s="7"/>
      <c r="R115" s="7"/>
      <c r="S115" s="7"/>
      <c r="T115" s="7"/>
      <c r="U115" s="7"/>
      <c r="V115" s="7"/>
      <c r="W115" s="7"/>
      <c r="X115" s="7"/>
      <c r="Y115" s="7"/>
      <c r="Z115" s="7"/>
    </row>
    <row r="116" spans="1:26" ht="13.8" x14ac:dyDescent="0.25">
      <c r="A116" s="86" t="s">
        <v>47</v>
      </c>
      <c r="B116" s="95"/>
      <c r="C116" s="96"/>
      <c r="D116" s="96"/>
      <c r="E116" s="96"/>
      <c r="F116" s="98"/>
      <c r="G116" s="96"/>
      <c r="H116" s="96"/>
      <c r="I116" s="97"/>
      <c r="J116" s="7"/>
      <c r="K116" s="66"/>
      <c r="L116" s="7"/>
      <c r="M116" s="7"/>
      <c r="N116" s="7"/>
      <c r="O116" s="7"/>
      <c r="P116" s="7"/>
      <c r="Q116" s="7"/>
      <c r="R116" s="7"/>
      <c r="S116" s="7"/>
      <c r="T116" s="7"/>
      <c r="U116" s="7"/>
      <c r="V116" s="7"/>
      <c r="W116" s="7"/>
      <c r="X116" s="7"/>
      <c r="Y116" s="7"/>
      <c r="Z116" s="7"/>
    </row>
    <row r="117" spans="1:26" ht="92.4" x14ac:dyDescent="0.25">
      <c r="A117" s="90" t="str">
        <f t="shared" ref="A117:A123" si="11">IF(OR(B117&lt;&gt;"",D117&lt;&gt;""),"["&amp;TEXT($B$2,"##")&amp;"-"&amp;TEXT(ROW()-31,"##")&amp;"]","")</f>
        <v>[Mobile_Admin-86]</v>
      </c>
      <c r="B117" s="90" t="s">
        <v>330</v>
      </c>
      <c r="C117" s="90" t="s">
        <v>331</v>
      </c>
      <c r="D117" s="90" t="s">
        <v>314</v>
      </c>
      <c r="E117" s="90" t="s">
        <v>314</v>
      </c>
      <c r="F117" s="90" t="s">
        <v>76</v>
      </c>
      <c r="G117" s="90"/>
      <c r="H117" s="90"/>
      <c r="I117" s="90"/>
      <c r="J117" s="7"/>
      <c r="K117" s="66"/>
      <c r="L117" s="7"/>
      <c r="M117" s="7"/>
      <c r="N117" s="7"/>
      <c r="O117" s="7"/>
      <c r="P117" s="7"/>
      <c r="Q117" s="7"/>
      <c r="R117" s="7"/>
      <c r="S117" s="7"/>
      <c r="T117" s="7"/>
      <c r="U117" s="7"/>
      <c r="V117" s="7"/>
      <c r="W117" s="7"/>
      <c r="X117" s="7"/>
      <c r="Y117" s="7"/>
      <c r="Z117" s="7"/>
    </row>
    <row r="118" spans="1:26" ht="92.4" x14ac:dyDescent="0.25">
      <c r="A118" s="90" t="str">
        <f t="shared" si="11"/>
        <v>[Mobile_Admin-87]</v>
      </c>
      <c r="B118" s="90" t="s">
        <v>332</v>
      </c>
      <c r="C118" s="90" t="s">
        <v>333</v>
      </c>
      <c r="D118" s="90" t="s">
        <v>317</v>
      </c>
      <c r="E118" s="90" t="s">
        <v>317</v>
      </c>
      <c r="F118" s="90" t="s">
        <v>76</v>
      </c>
      <c r="G118" s="90"/>
      <c r="H118" s="90"/>
      <c r="I118" s="90"/>
      <c r="J118" s="7"/>
      <c r="K118" s="66"/>
      <c r="L118" s="7"/>
      <c r="M118" s="7"/>
      <c r="N118" s="7"/>
      <c r="O118" s="7"/>
      <c r="P118" s="7"/>
      <c r="Q118" s="7"/>
      <c r="R118" s="7"/>
      <c r="S118" s="7"/>
      <c r="T118" s="7"/>
      <c r="U118" s="7"/>
      <c r="V118" s="7"/>
      <c r="W118" s="7"/>
      <c r="X118" s="7"/>
      <c r="Y118" s="7"/>
      <c r="Z118" s="7"/>
    </row>
    <row r="119" spans="1:26" ht="92.4" x14ac:dyDescent="0.25">
      <c r="A119" s="90" t="str">
        <f t="shared" si="11"/>
        <v>[Mobile_Admin-88]</v>
      </c>
      <c r="B119" s="90" t="s">
        <v>334</v>
      </c>
      <c r="C119" s="90" t="s">
        <v>335</v>
      </c>
      <c r="D119" s="90" t="s">
        <v>320</v>
      </c>
      <c r="E119" s="90" t="s">
        <v>320</v>
      </c>
      <c r="F119" s="90" t="s">
        <v>76</v>
      </c>
      <c r="G119" s="90"/>
      <c r="H119" s="90"/>
      <c r="I119" s="90"/>
      <c r="J119" s="7"/>
      <c r="K119" s="66"/>
      <c r="L119" s="7"/>
      <c r="M119" s="7"/>
      <c r="N119" s="7"/>
      <c r="O119" s="7"/>
      <c r="P119" s="7"/>
      <c r="Q119" s="7"/>
      <c r="R119" s="7"/>
      <c r="S119" s="7"/>
      <c r="T119" s="7"/>
      <c r="U119" s="7"/>
      <c r="V119" s="7"/>
      <c r="W119" s="7"/>
      <c r="X119" s="7"/>
      <c r="Y119" s="7"/>
      <c r="Z119" s="7"/>
    </row>
    <row r="120" spans="1:26" ht="105.6" x14ac:dyDescent="0.25">
      <c r="A120" s="90" t="str">
        <f t="shared" si="11"/>
        <v>[Mobile_Admin-89]</v>
      </c>
      <c r="B120" s="99" t="s">
        <v>336</v>
      </c>
      <c r="C120" s="99" t="s">
        <v>337</v>
      </c>
      <c r="D120" s="99" t="s">
        <v>263</v>
      </c>
      <c r="E120" s="99" t="s">
        <v>263</v>
      </c>
      <c r="F120" s="90" t="s">
        <v>76</v>
      </c>
      <c r="G120" s="90"/>
      <c r="H120" s="90"/>
      <c r="I120" s="90"/>
      <c r="J120" s="7"/>
      <c r="K120" s="66"/>
      <c r="L120" s="7"/>
      <c r="M120" s="7"/>
      <c r="N120" s="7"/>
      <c r="O120" s="7"/>
      <c r="P120" s="7"/>
      <c r="Q120" s="7"/>
      <c r="R120" s="7"/>
      <c r="S120" s="7"/>
      <c r="T120" s="7"/>
      <c r="U120" s="7"/>
      <c r="V120" s="7"/>
      <c r="W120" s="7"/>
      <c r="X120" s="7"/>
      <c r="Y120" s="7"/>
      <c r="Z120" s="7"/>
    </row>
    <row r="121" spans="1:26" ht="105.6" x14ac:dyDescent="0.25">
      <c r="A121" s="90" t="str">
        <f t="shared" si="11"/>
        <v>[Mobile_Admin-90]</v>
      </c>
      <c r="B121" s="90" t="s">
        <v>336</v>
      </c>
      <c r="C121" s="90" t="s">
        <v>337</v>
      </c>
      <c r="D121" s="90" t="s">
        <v>263</v>
      </c>
      <c r="E121" s="90" t="s">
        <v>263</v>
      </c>
      <c r="F121" s="90" t="s">
        <v>76</v>
      </c>
      <c r="G121" s="90"/>
      <c r="H121" s="90"/>
      <c r="I121" s="90"/>
      <c r="J121" s="7"/>
      <c r="K121" s="66"/>
      <c r="L121" s="7"/>
      <c r="M121" s="7"/>
      <c r="N121" s="7"/>
      <c r="O121" s="7"/>
      <c r="P121" s="7"/>
      <c r="Q121" s="7"/>
      <c r="R121" s="7"/>
      <c r="S121" s="7"/>
      <c r="T121" s="7"/>
      <c r="U121" s="7"/>
      <c r="V121" s="7"/>
      <c r="W121" s="7"/>
      <c r="X121" s="7"/>
      <c r="Y121" s="7"/>
      <c r="Z121" s="7"/>
    </row>
    <row r="122" spans="1:26" ht="105.6" x14ac:dyDescent="0.25">
      <c r="A122" s="90" t="str">
        <f t="shared" si="11"/>
        <v>[Mobile_Admin-91]</v>
      </c>
      <c r="B122" s="90" t="s">
        <v>338</v>
      </c>
      <c r="C122" s="90" t="s">
        <v>339</v>
      </c>
      <c r="D122" s="90" t="s">
        <v>266</v>
      </c>
      <c r="E122" s="90" t="s">
        <v>266</v>
      </c>
      <c r="F122" s="90" t="s">
        <v>76</v>
      </c>
      <c r="G122" s="90"/>
      <c r="H122" s="90"/>
      <c r="I122" s="90"/>
      <c r="J122" s="7"/>
      <c r="K122" s="66"/>
      <c r="L122" s="7"/>
      <c r="M122" s="7"/>
      <c r="N122" s="7"/>
      <c r="O122" s="7"/>
      <c r="P122" s="7"/>
      <c r="Q122" s="7"/>
      <c r="R122" s="7"/>
      <c r="S122" s="7"/>
      <c r="T122" s="7"/>
      <c r="U122" s="7"/>
      <c r="V122" s="7"/>
      <c r="W122" s="7"/>
      <c r="X122" s="7"/>
      <c r="Y122" s="7"/>
      <c r="Z122" s="7"/>
    </row>
    <row r="123" spans="1:26" ht="92.4" x14ac:dyDescent="0.25">
      <c r="A123" s="90" t="str">
        <f t="shared" si="11"/>
        <v>[Mobile_Admin-92]</v>
      </c>
      <c r="B123" s="90" t="s">
        <v>340</v>
      </c>
      <c r="C123" s="90" t="s">
        <v>341</v>
      </c>
      <c r="D123" s="90" t="s">
        <v>342</v>
      </c>
      <c r="E123" s="90" t="s">
        <v>342</v>
      </c>
      <c r="F123" s="90" t="s">
        <v>76</v>
      </c>
      <c r="G123" s="90"/>
      <c r="H123" s="90"/>
      <c r="I123" s="90"/>
      <c r="J123" s="7"/>
      <c r="K123" s="66"/>
      <c r="L123" s="7"/>
      <c r="M123" s="7"/>
      <c r="N123" s="7"/>
      <c r="O123" s="7"/>
      <c r="P123" s="7"/>
      <c r="Q123" s="7"/>
      <c r="R123" s="7"/>
      <c r="S123" s="7"/>
      <c r="T123" s="7"/>
      <c r="U123" s="7"/>
      <c r="V123" s="7"/>
      <c r="W123" s="7"/>
      <c r="X123" s="7"/>
      <c r="Y123" s="7"/>
      <c r="Z123" s="7"/>
    </row>
    <row r="124" spans="1:26" ht="13.8" x14ac:dyDescent="0.25">
      <c r="A124" s="86" t="s">
        <v>48</v>
      </c>
      <c r="B124" s="95"/>
      <c r="C124" s="96"/>
      <c r="D124" s="96"/>
      <c r="E124" s="96"/>
      <c r="F124" s="98"/>
      <c r="G124" s="96"/>
      <c r="H124" s="96"/>
      <c r="I124" s="97"/>
      <c r="J124" s="7"/>
      <c r="K124" s="66"/>
      <c r="L124" s="7"/>
      <c r="M124" s="7"/>
      <c r="N124" s="7"/>
      <c r="O124" s="7"/>
      <c r="P124" s="7"/>
      <c r="Q124" s="7"/>
      <c r="R124" s="7"/>
      <c r="S124" s="7"/>
      <c r="T124" s="7"/>
      <c r="U124" s="7"/>
      <c r="V124" s="7"/>
      <c r="W124" s="7"/>
      <c r="X124" s="7"/>
      <c r="Y124" s="7"/>
      <c r="Z124" s="7"/>
    </row>
    <row r="125" spans="1:26" ht="66" x14ac:dyDescent="0.25">
      <c r="A125" s="90" t="str">
        <f t="shared" ref="A125:A131" si="12">IF(OR(B125&lt;&gt;"",D125&lt;&gt;""),"["&amp;TEXT($B$2,"##")&amp;"-"&amp;TEXT(ROW()-32,"##")&amp;"]","")</f>
        <v>[Mobile_Admin-93]</v>
      </c>
      <c r="B125" s="90" t="s">
        <v>343</v>
      </c>
      <c r="C125" s="90" t="s">
        <v>344</v>
      </c>
      <c r="D125" s="90" t="s">
        <v>345</v>
      </c>
      <c r="E125" s="90" t="s">
        <v>345</v>
      </c>
      <c r="F125" s="90" t="s">
        <v>76</v>
      </c>
      <c r="G125" s="90"/>
      <c r="H125" s="90"/>
      <c r="I125" s="90"/>
      <c r="J125" s="7"/>
      <c r="K125" s="66"/>
      <c r="L125" s="7"/>
      <c r="M125" s="7"/>
      <c r="N125" s="7"/>
      <c r="O125" s="7"/>
      <c r="P125" s="7"/>
      <c r="Q125" s="7"/>
      <c r="R125" s="7"/>
      <c r="S125" s="7"/>
      <c r="T125" s="7"/>
      <c r="U125" s="7"/>
      <c r="V125" s="7"/>
      <c r="W125" s="7"/>
      <c r="X125" s="7"/>
      <c r="Y125" s="7"/>
      <c r="Z125" s="7"/>
    </row>
    <row r="126" spans="1:26" ht="66" x14ac:dyDescent="0.25">
      <c r="A126" s="90" t="str">
        <f t="shared" si="12"/>
        <v>[Mobile_Admin-94]</v>
      </c>
      <c r="B126" s="90" t="s">
        <v>346</v>
      </c>
      <c r="C126" s="90" t="s">
        <v>347</v>
      </c>
      <c r="D126" s="90" t="s">
        <v>348</v>
      </c>
      <c r="E126" s="90" t="s">
        <v>348</v>
      </c>
      <c r="F126" s="90" t="s">
        <v>76</v>
      </c>
      <c r="G126" s="90"/>
      <c r="H126" s="90"/>
      <c r="I126" s="90"/>
      <c r="J126" s="7"/>
      <c r="K126" s="66"/>
      <c r="L126" s="7"/>
      <c r="M126" s="7"/>
      <c r="N126" s="7"/>
      <c r="O126" s="7"/>
      <c r="P126" s="7"/>
      <c r="Q126" s="7"/>
      <c r="R126" s="7"/>
      <c r="S126" s="7"/>
      <c r="T126" s="7"/>
      <c r="U126" s="7"/>
      <c r="V126" s="7"/>
      <c r="W126" s="7"/>
      <c r="X126" s="7"/>
      <c r="Y126" s="7"/>
      <c r="Z126" s="7"/>
    </row>
    <row r="127" spans="1:26" ht="66" x14ac:dyDescent="0.25">
      <c r="A127" s="90" t="str">
        <f t="shared" si="12"/>
        <v>[Mobile_Admin-95]</v>
      </c>
      <c r="B127" s="90" t="s">
        <v>349</v>
      </c>
      <c r="C127" s="90" t="s">
        <v>350</v>
      </c>
      <c r="D127" s="90" t="s">
        <v>351</v>
      </c>
      <c r="E127" s="90" t="s">
        <v>351</v>
      </c>
      <c r="F127" s="90" t="s">
        <v>76</v>
      </c>
      <c r="G127" s="90"/>
      <c r="H127" s="90"/>
      <c r="I127" s="90"/>
      <c r="J127" s="7"/>
      <c r="K127" s="66"/>
      <c r="L127" s="7"/>
      <c r="M127" s="7"/>
      <c r="N127" s="7"/>
      <c r="O127" s="7"/>
      <c r="P127" s="7"/>
      <c r="Q127" s="7"/>
      <c r="R127" s="7"/>
      <c r="S127" s="7"/>
      <c r="T127" s="7"/>
      <c r="U127" s="7"/>
      <c r="V127" s="7"/>
      <c r="W127" s="7"/>
      <c r="X127" s="7"/>
      <c r="Y127" s="7"/>
      <c r="Z127" s="7"/>
    </row>
    <row r="128" spans="1:26" ht="79.2" x14ac:dyDescent="0.25">
      <c r="A128" s="90" t="str">
        <f t="shared" si="12"/>
        <v>[Mobile_Admin-96]</v>
      </c>
      <c r="B128" s="90" t="s">
        <v>352</v>
      </c>
      <c r="C128" s="90" t="s">
        <v>353</v>
      </c>
      <c r="D128" s="90" t="s">
        <v>354</v>
      </c>
      <c r="E128" s="90" t="s">
        <v>354</v>
      </c>
      <c r="F128" s="90" t="s">
        <v>76</v>
      </c>
      <c r="G128" s="90"/>
      <c r="H128" s="90"/>
      <c r="I128" s="90"/>
      <c r="J128" s="7"/>
      <c r="K128" s="66"/>
      <c r="L128" s="7"/>
      <c r="M128" s="7"/>
      <c r="N128" s="7"/>
      <c r="O128" s="7"/>
      <c r="P128" s="7"/>
      <c r="Q128" s="7"/>
      <c r="R128" s="7"/>
      <c r="S128" s="7"/>
      <c r="T128" s="7"/>
      <c r="U128" s="7"/>
      <c r="V128" s="7"/>
      <c r="W128" s="7"/>
      <c r="X128" s="7"/>
      <c r="Y128" s="7"/>
      <c r="Z128" s="7"/>
    </row>
    <row r="129" spans="1:26" ht="79.2" x14ac:dyDescent="0.25">
      <c r="A129" s="90" t="str">
        <f t="shared" si="12"/>
        <v>[Mobile_Admin-97]</v>
      </c>
      <c r="B129" s="90" t="s">
        <v>355</v>
      </c>
      <c r="C129" s="90" t="s">
        <v>356</v>
      </c>
      <c r="D129" s="90" t="s">
        <v>357</v>
      </c>
      <c r="E129" s="90" t="s">
        <v>357</v>
      </c>
      <c r="F129" s="90" t="s">
        <v>76</v>
      </c>
      <c r="G129" s="90"/>
      <c r="H129" s="90"/>
      <c r="I129" s="90"/>
      <c r="J129" s="7"/>
      <c r="K129" s="66"/>
      <c r="L129" s="7"/>
      <c r="M129" s="7"/>
      <c r="N129" s="7"/>
      <c r="O129" s="7"/>
      <c r="P129" s="7"/>
      <c r="Q129" s="7"/>
      <c r="R129" s="7"/>
      <c r="S129" s="7"/>
      <c r="T129" s="7"/>
      <c r="U129" s="7"/>
      <c r="V129" s="7"/>
      <c r="W129" s="7"/>
      <c r="X129" s="7"/>
      <c r="Y129" s="7"/>
      <c r="Z129" s="7"/>
    </row>
    <row r="130" spans="1:26" ht="79.2" x14ac:dyDescent="0.25">
      <c r="A130" s="90" t="str">
        <f t="shared" si="12"/>
        <v>[Mobile_Admin-98]</v>
      </c>
      <c r="B130" s="90" t="s">
        <v>358</v>
      </c>
      <c r="C130" s="90" t="s">
        <v>359</v>
      </c>
      <c r="D130" s="90" t="s">
        <v>360</v>
      </c>
      <c r="E130" s="90" t="s">
        <v>360</v>
      </c>
      <c r="F130" s="90" t="s">
        <v>76</v>
      </c>
      <c r="G130" s="90"/>
      <c r="H130" s="90"/>
      <c r="I130" s="90"/>
      <c r="J130" s="7"/>
      <c r="K130" s="66"/>
      <c r="L130" s="7"/>
      <c r="M130" s="7"/>
      <c r="N130" s="7"/>
      <c r="O130" s="7"/>
      <c r="P130" s="7"/>
      <c r="Q130" s="7"/>
      <c r="R130" s="7"/>
      <c r="S130" s="7"/>
      <c r="T130" s="7"/>
      <c r="U130" s="7"/>
      <c r="V130" s="7"/>
      <c r="W130" s="7"/>
      <c r="X130" s="7"/>
      <c r="Y130" s="7"/>
      <c r="Z130" s="7"/>
    </row>
    <row r="131" spans="1:26" ht="79.2" x14ac:dyDescent="0.25">
      <c r="A131" s="90" t="str">
        <f t="shared" si="12"/>
        <v>[Mobile_Admin-99]</v>
      </c>
      <c r="B131" s="90" t="s">
        <v>361</v>
      </c>
      <c r="C131" s="90" t="s">
        <v>362</v>
      </c>
      <c r="D131" s="90" t="s">
        <v>363</v>
      </c>
      <c r="E131" s="90" t="s">
        <v>363</v>
      </c>
      <c r="F131" s="90" t="s">
        <v>76</v>
      </c>
      <c r="G131" s="90"/>
      <c r="H131" s="90"/>
      <c r="I131" s="90"/>
      <c r="J131" s="7"/>
      <c r="K131" s="66"/>
      <c r="L131" s="7"/>
      <c r="M131" s="7"/>
      <c r="N131" s="7"/>
      <c r="O131" s="7"/>
      <c r="P131" s="7"/>
      <c r="Q131" s="7"/>
      <c r="R131" s="7"/>
      <c r="S131" s="7"/>
      <c r="T131" s="7"/>
      <c r="U131" s="7"/>
      <c r="V131" s="7"/>
      <c r="W131" s="7"/>
      <c r="X131" s="7"/>
      <c r="Y131" s="7"/>
      <c r="Z131" s="7"/>
    </row>
    <row r="132" spans="1:26" ht="13.8" x14ac:dyDescent="0.25">
      <c r="A132" s="86" t="s">
        <v>49</v>
      </c>
      <c r="B132" s="95"/>
      <c r="C132" s="96"/>
      <c r="D132" s="96"/>
      <c r="E132" s="96"/>
      <c r="F132" s="98"/>
      <c r="G132" s="96"/>
      <c r="H132" s="96"/>
      <c r="I132" s="97"/>
      <c r="J132" s="7"/>
      <c r="K132" s="66"/>
      <c r="L132" s="7"/>
      <c r="M132" s="7"/>
      <c r="N132" s="7"/>
      <c r="O132" s="7"/>
      <c r="P132" s="7"/>
      <c r="Q132" s="7"/>
      <c r="R132" s="7"/>
      <c r="S132" s="7"/>
      <c r="T132" s="7"/>
      <c r="U132" s="7"/>
      <c r="V132" s="7"/>
      <c r="W132" s="7"/>
      <c r="X132" s="7"/>
      <c r="Y132" s="7"/>
      <c r="Z132" s="7"/>
    </row>
    <row r="133" spans="1:26" ht="39.6" x14ac:dyDescent="0.25">
      <c r="A133" s="90" t="str">
        <f>IF(OR(B133&lt;&gt;"",D133&lt;&gt;""),"["&amp;TEXT($B$2,"##")&amp;"-"&amp;TEXT(ROW()-33,"##")&amp;"]","")</f>
        <v>[Mobile_Admin-100]</v>
      </c>
      <c r="B133" s="90" t="s">
        <v>364</v>
      </c>
      <c r="C133" s="90" t="s">
        <v>365</v>
      </c>
      <c r="D133" s="90" t="s">
        <v>366</v>
      </c>
      <c r="E133" s="90" t="s">
        <v>366</v>
      </c>
      <c r="F133" s="90" t="s">
        <v>76</v>
      </c>
      <c r="G133" s="90"/>
      <c r="H133" s="90"/>
      <c r="I133" s="90"/>
      <c r="J133" s="7"/>
      <c r="K133" s="66"/>
      <c r="L133" s="7"/>
      <c r="M133" s="7"/>
      <c r="N133" s="7"/>
      <c r="O133" s="7"/>
      <c r="P133" s="7"/>
      <c r="Q133" s="7"/>
      <c r="R133" s="7"/>
      <c r="S133" s="7"/>
      <c r="T133" s="7"/>
      <c r="U133" s="7"/>
      <c r="V133" s="7"/>
      <c r="W133" s="7"/>
      <c r="X133" s="7"/>
      <c r="Y133" s="7"/>
      <c r="Z133" s="7"/>
    </row>
    <row r="134" spans="1:26" ht="13.8" x14ac:dyDescent="0.25">
      <c r="A134" s="86" t="s">
        <v>50</v>
      </c>
      <c r="B134" s="95"/>
      <c r="C134" s="96"/>
      <c r="D134" s="96"/>
      <c r="E134" s="96"/>
      <c r="F134" s="98"/>
      <c r="G134" s="96"/>
      <c r="H134" s="96"/>
      <c r="I134" s="97"/>
      <c r="J134" s="7"/>
      <c r="K134" s="66"/>
      <c r="L134" s="7"/>
      <c r="M134" s="7"/>
      <c r="N134" s="7"/>
      <c r="O134" s="7"/>
      <c r="P134" s="7"/>
      <c r="Q134" s="7"/>
      <c r="R134" s="7"/>
      <c r="S134" s="7"/>
      <c r="T134" s="7"/>
      <c r="U134" s="7"/>
      <c r="V134" s="7"/>
      <c r="W134" s="7"/>
      <c r="X134" s="7"/>
      <c r="Y134" s="7"/>
      <c r="Z134" s="7"/>
    </row>
    <row r="135" spans="1:26" ht="105.6" x14ac:dyDescent="0.25">
      <c r="A135" s="90" t="str">
        <f t="shared" ref="A135:A147" si="13">IF(OR(B135&lt;&gt;"",D135&lt;&gt;""),"["&amp;TEXT($B$2,"##")&amp;"-"&amp;TEXT(ROW()-34,"##")&amp;"]","")</f>
        <v>[Mobile_Admin-101]</v>
      </c>
      <c r="B135" s="90" t="s">
        <v>367</v>
      </c>
      <c r="C135" s="90" t="s">
        <v>368</v>
      </c>
      <c r="D135" s="90" t="s">
        <v>369</v>
      </c>
      <c r="E135" s="90" t="s">
        <v>369</v>
      </c>
      <c r="F135" s="90" t="s">
        <v>76</v>
      </c>
      <c r="G135" s="90"/>
      <c r="H135" s="90"/>
      <c r="I135" s="90"/>
      <c r="J135" s="7"/>
      <c r="K135" s="66"/>
      <c r="L135" s="7"/>
      <c r="M135" s="7"/>
      <c r="N135" s="7"/>
      <c r="O135" s="7"/>
      <c r="P135" s="7"/>
      <c r="Q135" s="7"/>
      <c r="R135" s="7"/>
      <c r="S135" s="7"/>
      <c r="T135" s="7"/>
      <c r="U135" s="7"/>
      <c r="V135" s="7"/>
      <c r="W135" s="7"/>
      <c r="X135" s="7"/>
      <c r="Y135" s="7"/>
      <c r="Z135" s="7"/>
    </row>
    <row r="136" spans="1:26" ht="105.6" x14ac:dyDescent="0.25">
      <c r="A136" s="90" t="str">
        <f t="shared" si="13"/>
        <v>[Mobile_Admin-102]</v>
      </c>
      <c r="B136" s="90" t="s">
        <v>370</v>
      </c>
      <c r="C136" s="90" t="s">
        <v>371</v>
      </c>
      <c r="D136" s="90" t="s">
        <v>372</v>
      </c>
      <c r="E136" s="90" t="s">
        <v>372</v>
      </c>
      <c r="F136" s="90" t="s">
        <v>76</v>
      </c>
      <c r="G136" s="90"/>
      <c r="H136" s="90"/>
      <c r="I136" s="90"/>
      <c r="J136" s="7"/>
      <c r="K136" s="66"/>
      <c r="L136" s="7"/>
      <c r="M136" s="7"/>
      <c r="N136" s="7"/>
      <c r="O136" s="7"/>
      <c r="P136" s="7"/>
      <c r="Q136" s="7"/>
      <c r="R136" s="7"/>
      <c r="S136" s="7"/>
      <c r="T136" s="7"/>
      <c r="U136" s="7"/>
      <c r="V136" s="7"/>
      <c r="W136" s="7"/>
      <c r="X136" s="7"/>
      <c r="Y136" s="7"/>
      <c r="Z136" s="7"/>
    </row>
    <row r="137" spans="1:26" ht="118.8" x14ac:dyDescent="0.25">
      <c r="A137" s="90" t="str">
        <f t="shared" si="13"/>
        <v>[Mobile_Admin-103]</v>
      </c>
      <c r="B137" s="90" t="s">
        <v>373</v>
      </c>
      <c r="C137" s="90" t="s">
        <v>374</v>
      </c>
      <c r="D137" s="90" t="s">
        <v>375</v>
      </c>
      <c r="E137" s="90" t="s">
        <v>375</v>
      </c>
      <c r="F137" s="90" t="s">
        <v>76</v>
      </c>
      <c r="G137" s="90"/>
      <c r="H137" s="90"/>
      <c r="I137" s="90"/>
      <c r="J137" s="7"/>
      <c r="K137" s="66"/>
      <c r="L137" s="7"/>
      <c r="M137" s="7"/>
      <c r="N137" s="7"/>
      <c r="O137" s="7"/>
      <c r="P137" s="7"/>
      <c r="Q137" s="7"/>
      <c r="R137" s="7"/>
      <c r="S137" s="7"/>
      <c r="T137" s="7"/>
      <c r="U137" s="7"/>
      <c r="V137" s="7"/>
      <c r="W137" s="7"/>
      <c r="X137" s="7"/>
      <c r="Y137" s="7"/>
      <c r="Z137" s="7"/>
    </row>
    <row r="138" spans="1:26" ht="105.6" x14ac:dyDescent="0.25">
      <c r="A138" s="90" t="str">
        <f t="shared" si="13"/>
        <v>[Mobile_Admin-104]</v>
      </c>
      <c r="B138" s="90" t="s">
        <v>376</v>
      </c>
      <c r="C138" s="90" t="s">
        <v>377</v>
      </c>
      <c r="D138" s="90" t="s">
        <v>378</v>
      </c>
      <c r="E138" s="90" t="s">
        <v>378</v>
      </c>
      <c r="F138" s="90" t="s">
        <v>76</v>
      </c>
      <c r="G138" s="90"/>
      <c r="H138" s="90"/>
      <c r="I138" s="90"/>
      <c r="J138" s="7"/>
      <c r="K138" s="66"/>
      <c r="L138" s="7"/>
      <c r="M138" s="7"/>
      <c r="N138" s="7"/>
      <c r="O138" s="7"/>
      <c r="P138" s="7"/>
      <c r="Q138" s="7"/>
      <c r="R138" s="7"/>
      <c r="S138" s="7"/>
      <c r="T138" s="7"/>
      <c r="U138" s="7"/>
      <c r="V138" s="7"/>
      <c r="W138" s="7"/>
      <c r="X138" s="7"/>
      <c r="Y138" s="7"/>
      <c r="Z138" s="7"/>
    </row>
    <row r="139" spans="1:26" ht="118.8" x14ac:dyDescent="0.25">
      <c r="A139" s="90" t="str">
        <f t="shared" si="13"/>
        <v>[Mobile_Admin-105]</v>
      </c>
      <c r="B139" s="90" t="s">
        <v>379</v>
      </c>
      <c r="C139" s="90" t="s">
        <v>380</v>
      </c>
      <c r="D139" s="90" t="s">
        <v>381</v>
      </c>
      <c r="E139" s="90" t="s">
        <v>382</v>
      </c>
      <c r="F139" s="90" t="s">
        <v>76</v>
      </c>
      <c r="G139" s="90"/>
      <c r="H139" s="90"/>
      <c r="I139" s="90"/>
      <c r="J139" s="7"/>
      <c r="K139" s="66"/>
      <c r="L139" s="7"/>
      <c r="M139" s="7"/>
      <c r="N139" s="7"/>
      <c r="O139" s="7"/>
      <c r="P139" s="7"/>
      <c r="Q139" s="7"/>
      <c r="R139" s="7"/>
      <c r="S139" s="7"/>
      <c r="T139" s="7"/>
      <c r="U139" s="7"/>
      <c r="V139" s="7"/>
      <c r="W139" s="7"/>
      <c r="X139" s="7"/>
      <c r="Y139" s="7"/>
      <c r="Z139" s="7"/>
    </row>
    <row r="140" spans="1:26" ht="118.8" x14ac:dyDescent="0.25">
      <c r="A140" s="90" t="str">
        <f t="shared" si="13"/>
        <v>[Mobile_Admin-106]</v>
      </c>
      <c r="B140" s="90" t="s">
        <v>383</v>
      </c>
      <c r="C140" s="90" t="s">
        <v>384</v>
      </c>
      <c r="D140" s="90" t="s">
        <v>385</v>
      </c>
      <c r="E140" s="90" t="s">
        <v>385</v>
      </c>
      <c r="F140" s="90" t="s">
        <v>76</v>
      </c>
      <c r="G140" s="90"/>
      <c r="H140" s="90"/>
      <c r="I140" s="90"/>
      <c r="J140" s="7"/>
      <c r="K140" s="66"/>
      <c r="L140" s="7"/>
      <c r="M140" s="7"/>
      <c r="N140" s="7"/>
      <c r="O140" s="7"/>
      <c r="P140" s="7"/>
      <c r="Q140" s="7"/>
      <c r="R140" s="7"/>
      <c r="S140" s="7"/>
      <c r="T140" s="7"/>
      <c r="U140" s="7"/>
      <c r="V140" s="7"/>
      <c r="W140" s="7"/>
      <c r="X140" s="7"/>
      <c r="Y140" s="7"/>
      <c r="Z140" s="7"/>
    </row>
    <row r="141" spans="1:26" ht="118.8" x14ac:dyDescent="0.25">
      <c r="A141" s="90" t="str">
        <f t="shared" si="13"/>
        <v>[Mobile_Admin-107]</v>
      </c>
      <c r="B141" s="90" t="s">
        <v>386</v>
      </c>
      <c r="C141" s="90" t="s">
        <v>387</v>
      </c>
      <c r="D141" s="90" t="s">
        <v>388</v>
      </c>
      <c r="E141" s="90" t="s">
        <v>388</v>
      </c>
      <c r="F141" s="90" t="s">
        <v>76</v>
      </c>
      <c r="G141" s="90"/>
      <c r="H141" s="90"/>
      <c r="I141" s="90"/>
      <c r="J141" s="7"/>
      <c r="K141" s="66"/>
      <c r="L141" s="7"/>
      <c r="M141" s="7"/>
      <c r="N141" s="7"/>
      <c r="O141" s="7"/>
      <c r="P141" s="7"/>
      <c r="Q141" s="7"/>
      <c r="R141" s="7"/>
      <c r="S141" s="7"/>
      <c r="T141" s="7"/>
      <c r="U141" s="7"/>
      <c r="V141" s="7"/>
      <c r="W141" s="7"/>
      <c r="X141" s="7"/>
      <c r="Y141" s="7"/>
      <c r="Z141" s="7"/>
    </row>
    <row r="142" spans="1:26" ht="118.8" x14ac:dyDescent="0.25">
      <c r="A142" s="90" t="str">
        <f t="shared" si="13"/>
        <v>[Mobile_Admin-108]</v>
      </c>
      <c r="B142" s="90" t="s">
        <v>389</v>
      </c>
      <c r="C142" s="90" t="s">
        <v>390</v>
      </c>
      <c r="D142" s="90" t="s">
        <v>391</v>
      </c>
      <c r="E142" s="90" t="s">
        <v>391</v>
      </c>
      <c r="F142" s="90" t="s">
        <v>76</v>
      </c>
      <c r="G142" s="90"/>
      <c r="H142" s="90"/>
      <c r="I142" s="90"/>
      <c r="J142" s="7"/>
      <c r="K142" s="66"/>
      <c r="L142" s="7"/>
      <c r="M142" s="7"/>
      <c r="N142" s="7"/>
      <c r="O142" s="7"/>
      <c r="P142" s="7"/>
      <c r="Q142" s="7"/>
      <c r="R142" s="7"/>
      <c r="S142" s="7"/>
      <c r="T142" s="7"/>
      <c r="U142" s="7"/>
      <c r="V142" s="7"/>
      <c r="W142" s="7"/>
      <c r="X142" s="7"/>
      <c r="Y142" s="7"/>
      <c r="Z142" s="7"/>
    </row>
    <row r="143" spans="1:26" ht="105.6" x14ac:dyDescent="0.25">
      <c r="A143" s="90" t="str">
        <f t="shared" si="13"/>
        <v>[Mobile_Admin-109]</v>
      </c>
      <c r="B143" s="90" t="s">
        <v>392</v>
      </c>
      <c r="C143" s="90" t="s">
        <v>393</v>
      </c>
      <c r="D143" s="90" t="s">
        <v>394</v>
      </c>
      <c r="E143" s="90" t="s">
        <v>394</v>
      </c>
      <c r="F143" s="90" t="s">
        <v>76</v>
      </c>
      <c r="G143" s="90"/>
      <c r="H143" s="90"/>
      <c r="I143" s="90"/>
      <c r="J143" s="7"/>
      <c r="K143" s="66"/>
      <c r="L143" s="7"/>
      <c r="M143" s="7"/>
      <c r="N143" s="7"/>
      <c r="O143" s="7"/>
      <c r="P143" s="7"/>
      <c r="Q143" s="7"/>
      <c r="R143" s="7"/>
      <c r="S143" s="7"/>
      <c r="T143" s="7"/>
      <c r="U143" s="7"/>
      <c r="V143" s="7"/>
      <c r="W143" s="7"/>
      <c r="X143" s="7"/>
      <c r="Y143" s="7"/>
      <c r="Z143" s="7"/>
    </row>
    <row r="144" spans="1:26" ht="118.8" x14ac:dyDescent="0.25">
      <c r="A144" s="90" t="str">
        <f t="shared" si="13"/>
        <v>[Mobile_Admin-110]</v>
      </c>
      <c r="B144" s="90" t="s">
        <v>395</v>
      </c>
      <c r="C144" s="90" t="s">
        <v>396</v>
      </c>
      <c r="D144" s="90" t="s">
        <v>397</v>
      </c>
      <c r="E144" s="90" t="s">
        <v>397</v>
      </c>
      <c r="F144" s="90" t="s">
        <v>76</v>
      </c>
      <c r="G144" s="90"/>
      <c r="H144" s="90"/>
      <c r="I144" s="90"/>
      <c r="J144" s="7"/>
      <c r="K144" s="66"/>
      <c r="L144" s="7"/>
      <c r="M144" s="7"/>
      <c r="N144" s="7"/>
      <c r="O144" s="7"/>
      <c r="P144" s="7"/>
      <c r="Q144" s="7"/>
      <c r="R144" s="7"/>
      <c r="S144" s="7"/>
      <c r="T144" s="7"/>
      <c r="U144" s="7"/>
      <c r="V144" s="7"/>
      <c r="W144" s="7"/>
      <c r="X144" s="7"/>
      <c r="Y144" s="7"/>
      <c r="Z144" s="7"/>
    </row>
    <row r="145" spans="1:26" ht="118.8" x14ac:dyDescent="0.25">
      <c r="A145" s="90" t="str">
        <f t="shared" si="13"/>
        <v>[Mobile_Admin-111]</v>
      </c>
      <c r="B145" s="90" t="s">
        <v>398</v>
      </c>
      <c r="C145" s="90" t="s">
        <v>399</v>
      </c>
      <c r="D145" s="90" t="s">
        <v>400</v>
      </c>
      <c r="E145" s="90" t="s">
        <v>400</v>
      </c>
      <c r="F145" s="90" t="s">
        <v>76</v>
      </c>
      <c r="G145" s="90"/>
      <c r="H145" s="90"/>
      <c r="I145" s="90"/>
      <c r="J145" s="7"/>
      <c r="K145" s="66"/>
      <c r="L145" s="7"/>
      <c r="M145" s="7"/>
      <c r="N145" s="7"/>
      <c r="O145" s="7"/>
      <c r="P145" s="7"/>
      <c r="Q145" s="7"/>
      <c r="R145" s="7"/>
      <c r="S145" s="7"/>
      <c r="T145" s="7"/>
      <c r="U145" s="7"/>
      <c r="V145" s="7"/>
      <c r="W145" s="7"/>
      <c r="X145" s="7"/>
      <c r="Y145" s="7"/>
      <c r="Z145" s="7"/>
    </row>
    <row r="146" spans="1:26" ht="118.8" x14ac:dyDescent="0.25">
      <c r="A146" s="90" t="str">
        <f t="shared" si="13"/>
        <v>[Mobile_Admin-112]</v>
      </c>
      <c r="B146" s="90" t="s">
        <v>401</v>
      </c>
      <c r="C146" s="90" t="s">
        <v>402</v>
      </c>
      <c r="D146" s="90" t="s">
        <v>266</v>
      </c>
      <c r="E146" s="90" t="s">
        <v>266</v>
      </c>
      <c r="F146" s="90" t="s">
        <v>76</v>
      </c>
      <c r="G146" s="90"/>
      <c r="H146" s="90"/>
      <c r="I146" s="90"/>
      <c r="J146" s="7"/>
      <c r="K146" s="66"/>
      <c r="L146" s="7"/>
      <c r="M146" s="7"/>
      <c r="N146" s="7"/>
      <c r="O146" s="7"/>
      <c r="P146" s="7"/>
      <c r="Q146" s="7"/>
      <c r="R146" s="7"/>
      <c r="S146" s="7"/>
      <c r="T146" s="7"/>
      <c r="U146" s="7"/>
      <c r="V146" s="7"/>
      <c r="W146" s="7"/>
      <c r="X146" s="7"/>
      <c r="Y146" s="7"/>
      <c r="Z146" s="7"/>
    </row>
    <row r="147" spans="1:26" ht="105.6" x14ac:dyDescent="0.25">
      <c r="A147" s="90" t="str">
        <f t="shared" si="13"/>
        <v>[Mobile_Admin-113]</v>
      </c>
      <c r="B147" s="90" t="s">
        <v>403</v>
      </c>
      <c r="C147" s="90" t="s">
        <v>404</v>
      </c>
      <c r="D147" s="90" t="s">
        <v>203</v>
      </c>
      <c r="E147" s="90" t="s">
        <v>203</v>
      </c>
      <c r="F147" s="90" t="s">
        <v>76</v>
      </c>
      <c r="G147" s="90"/>
      <c r="H147" s="90"/>
      <c r="I147" s="90"/>
      <c r="J147" s="7"/>
      <c r="K147" s="66"/>
      <c r="L147" s="7"/>
      <c r="M147" s="7"/>
      <c r="N147" s="7"/>
      <c r="O147" s="7"/>
      <c r="P147" s="7"/>
      <c r="Q147" s="7"/>
      <c r="R147" s="7"/>
      <c r="S147" s="7"/>
      <c r="T147" s="7"/>
      <c r="U147" s="7"/>
      <c r="V147" s="7"/>
      <c r="W147" s="7"/>
      <c r="X147" s="7"/>
      <c r="Y147" s="7"/>
      <c r="Z147" s="7"/>
    </row>
    <row r="148" spans="1:26" ht="13.8" x14ac:dyDescent="0.25">
      <c r="A148" s="86" t="s">
        <v>405</v>
      </c>
      <c r="B148" s="95"/>
      <c r="C148" s="96"/>
      <c r="D148" s="96"/>
      <c r="E148" s="96"/>
      <c r="F148" s="98"/>
      <c r="G148" s="96"/>
      <c r="H148" s="96"/>
      <c r="I148" s="97"/>
      <c r="J148" s="7"/>
      <c r="K148" s="66"/>
      <c r="L148" s="7"/>
      <c r="M148" s="7"/>
      <c r="N148" s="7"/>
      <c r="O148" s="7"/>
      <c r="P148" s="7"/>
      <c r="Q148" s="7"/>
      <c r="R148" s="7"/>
      <c r="S148" s="7"/>
      <c r="T148" s="7"/>
      <c r="U148" s="7"/>
      <c r="V148" s="7"/>
      <c r="W148" s="7"/>
      <c r="X148" s="7"/>
      <c r="Y148" s="7"/>
      <c r="Z148" s="7"/>
    </row>
    <row r="149" spans="1:26" ht="158.4" x14ac:dyDescent="0.25">
      <c r="A149" s="90" t="str">
        <f>IF(OR(B149&lt;&gt;"",D149&lt;&gt;""),"["&amp;TEXT($B$2,"##")&amp;"-"&amp;TEXT(ROW()-35,"##")&amp;"]","")</f>
        <v>[Mobile_Admin-114]</v>
      </c>
      <c r="B149" s="90" t="s">
        <v>406</v>
      </c>
      <c r="C149" s="90" t="s">
        <v>407</v>
      </c>
      <c r="D149" s="90" t="s">
        <v>203</v>
      </c>
      <c r="E149" s="90" t="s">
        <v>203</v>
      </c>
      <c r="F149" s="90" t="s">
        <v>76</v>
      </c>
      <c r="G149" s="90"/>
      <c r="H149" s="90"/>
      <c r="I149" s="90"/>
      <c r="J149" s="7"/>
      <c r="K149" s="66"/>
      <c r="L149" s="7"/>
      <c r="M149" s="7"/>
      <c r="N149" s="7"/>
      <c r="O149" s="7"/>
      <c r="P149" s="7"/>
      <c r="Q149" s="7"/>
      <c r="R149" s="7"/>
      <c r="S149" s="7"/>
      <c r="T149" s="7"/>
      <c r="U149" s="7"/>
      <c r="V149" s="7"/>
      <c r="W149" s="7"/>
      <c r="X149" s="7"/>
      <c r="Y149" s="7"/>
      <c r="Z149" s="7"/>
    </row>
    <row r="150" spans="1:26" ht="13.8" x14ac:dyDescent="0.25">
      <c r="A150" s="86" t="s">
        <v>52</v>
      </c>
      <c r="B150" s="95"/>
      <c r="C150" s="96"/>
      <c r="D150" s="96"/>
      <c r="E150" s="96"/>
      <c r="F150" s="98"/>
      <c r="G150" s="96"/>
      <c r="H150" s="96"/>
      <c r="I150" s="97"/>
      <c r="J150" s="7"/>
      <c r="K150" s="66"/>
      <c r="L150" s="7"/>
      <c r="M150" s="7"/>
      <c r="N150" s="7"/>
      <c r="O150" s="7"/>
      <c r="P150" s="7"/>
      <c r="Q150" s="7"/>
      <c r="R150" s="7"/>
      <c r="S150" s="7"/>
      <c r="T150" s="7"/>
      <c r="U150" s="7"/>
      <c r="V150" s="7"/>
      <c r="W150" s="7"/>
      <c r="X150" s="7"/>
      <c r="Y150" s="7"/>
      <c r="Z150" s="7"/>
    </row>
    <row r="151" spans="1:26" ht="92.4" x14ac:dyDescent="0.25">
      <c r="A151" s="90" t="str">
        <f t="shared" ref="A151:A163" si="14">IF(OR(B151&lt;&gt;"",D151&lt;&gt;""),"["&amp;TEXT($B$2,"##")&amp;"-"&amp;TEXT(ROW()-36,"##")&amp;"]","")</f>
        <v>[Mobile_Admin-115]</v>
      </c>
      <c r="B151" s="90" t="s">
        <v>408</v>
      </c>
      <c r="C151" s="90" t="s">
        <v>409</v>
      </c>
      <c r="D151" s="90" t="s">
        <v>369</v>
      </c>
      <c r="E151" s="90" t="s">
        <v>369</v>
      </c>
      <c r="F151" s="90" t="s">
        <v>76</v>
      </c>
      <c r="G151" s="90"/>
      <c r="H151" s="90"/>
      <c r="I151" s="90"/>
      <c r="J151" s="7"/>
      <c r="K151" s="66"/>
      <c r="L151" s="7"/>
      <c r="M151" s="7"/>
      <c r="N151" s="7"/>
      <c r="O151" s="7"/>
      <c r="P151" s="7"/>
      <c r="Q151" s="7"/>
      <c r="R151" s="7"/>
      <c r="S151" s="7"/>
      <c r="T151" s="7"/>
      <c r="U151" s="7"/>
      <c r="V151" s="7"/>
      <c r="W151" s="7"/>
      <c r="X151" s="7"/>
      <c r="Y151" s="7"/>
      <c r="Z151" s="7"/>
    </row>
    <row r="152" spans="1:26" ht="92.4" x14ac:dyDescent="0.25">
      <c r="A152" s="90" t="str">
        <f t="shared" si="14"/>
        <v>[Mobile_Admin-116]</v>
      </c>
      <c r="B152" s="90" t="s">
        <v>410</v>
      </c>
      <c r="C152" s="90" t="s">
        <v>411</v>
      </c>
      <c r="D152" s="90" t="s">
        <v>372</v>
      </c>
      <c r="E152" s="90" t="s">
        <v>372</v>
      </c>
      <c r="F152" s="90" t="s">
        <v>76</v>
      </c>
      <c r="G152" s="90"/>
      <c r="H152" s="90"/>
      <c r="I152" s="90"/>
      <c r="J152" s="7"/>
      <c r="K152" s="66"/>
      <c r="L152" s="7"/>
      <c r="M152" s="7"/>
      <c r="N152" s="7"/>
      <c r="O152" s="7"/>
      <c r="P152" s="7"/>
      <c r="Q152" s="7"/>
      <c r="R152" s="7"/>
      <c r="S152" s="7"/>
      <c r="T152" s="7"/>
      <c r="U152" s="7"/>
      <c r="V152" s="7"/>
      <c r="W152" s="7"/>
      <c r="X152" s="7"/>
      <c r="Y152" s="7"/>
      <c r="Z152" s="7"/>
    </row>
    <row r="153" spans="1:26" ht="105.6" x14ac:dyDescent="0.25">
      <c r="A153" s="90" t="str">
        <f t="shared" si="14"/>
        <v>[Mobile_Admin-117]</v>
      </c>
      <c r="B153" s="90" t="s">
        <v>412</v>
      </c>
      <c r="C153" s="90" t="s">
        <v>413</v>
      </c>
      <c r="D153" s="90" t="s">
        <v>375</v>
      </c>
      <c r="E153" s="90" t="s">
        <v>375</v>
      </c>
      <c r="F153" s="90" t="s">
        <v>76</v>
      </c>
      <c r="G153" s="90"/>
      <c r="H153" s="90"/>
      <c r="I153" s="90"/>
      <c r="J153" s="7"/>
      <c r="K153" s="66"/>
      <c r="L153" s="7"/>
      <c r="M153" s="7"/>
      <c r="N153" s="7"/>
      <c r="O153" s="7"/>
      <c r="P153" s="7"/>
      <c r="Q153" s="7"/>
      <c r="R153" s="7"/>
      <c r="S153" s="7"/>
      <c r="T153" s="7"/>
      <c r="U153" s="7"/>
      <c r="V153" s="7"/>
      <c r="W153" s="7"/>
      <c r="X153" s="7"/>
      <c r="Y153" s="7"/>
      <c r="Z153" s="7"/>
    </row>
    <row r="154" spans="1:26" ht="92.4" x14ac:dyDescent="0.25">
      <c r="A154" s="90" t="str">
        <f t="shared" si="14"/>
        <v>[Mobile_Admin-118]</v>
      </c>
      <c r="B154" s="90" t="s">
        <v>414</v>
      </c>
      <c r="C154" s="90" t="s">
        <v>415</v>
      </c>
      <c r="D154" s="90" t="s">
        <v>378</v>
      </c>
      <c r="E154" s="90" t="s">
        <v>378</v>
      </c>
      <c r="F154" s="90" t="s">
        <v>76</v>
      </c>
      <c r="G154" s="90"/>
      <c r="H154" s="90"/>
      <c r="I154" s="90"/>
      <c r="J154" s="7"/>
      <c r="K154" s="66"/>
      <c r="L154" s="7"/>
      <c r="M154" s="7"/>
      <c r="N154" s="7"/>
      <c r="O154" s="7"/>
      <c r="P154" s="7"/>
      <c r="Q154" s="7"/>
      <c r="R154" s="7"/>
      <c r="S154" s="7"/>
      <c r="T154" s="7"/>
      <c r="U154" s="7"/>
      <c r="V154" s="7"/>
      <c r="W154" s="7"/>
      <c r="X154" s="7"/>
      <c r="Y154" s="7"/>
      <c r="Z154" s="7"/>
    </row>
    <row r="155" spans="1:26" ht="105.6" x14ac:dyDescent="0.25">
      <c r="A155" s="90" t="str">
        <f t="shared" si="14"/>
        <v>[Mobile_Admin-119]</v>
      </c>
      <c r="B155" s="90" t="s">
        <v>416</v>
      </c>
      <c r="C155" s="90" t="s">
        <v>417</v>
      </c>
      <c r="D155" s="90" t="s">
        <v>381</v>
      </c>
      <c r="E155" s="90" t="s">
        <v>382</v>
      </c>
      <c r="F155" s="90" t="s">
        <v>76</v>
      </c>
      <c r="G155" s="90"/>
      <c r="H155" s="90"/>
      <c r="I155" s="90"/>
      <c r="J155" s="7"/>
      <c r="K155" s="66"/>
      <c r="L155" s="7"/>
      <c r="M155" s="7"/>
      <c r="N155" s="7"/>
      <c r="O155" s="7"/>
      <c r="P155" s="7"/>
      <c r="Q155" s="7"/>
      <c r="R155" s="7"/>
      <c r="S155" s="7"/>
      <c r="T155" s="7"/>
      <c r="U155" s="7"/>
      <c r="V155" s="7"/>
      <c r="W155" s="7"/>
      <c r="X155" s="7"/>
      <c r="Y155" s="7"/>
      <c r="Z155" s="7"/>
    </row>
    <row r="156" spans="1:26" ht="105.6" x14ac:dyDescent="0.25">
      <c r="A156" s="90" t="str">
        <f t="shared" si="14"/>
        <v>[Mobile_Admin-120]</v>
      </c>
      <c r="B156" s="90" t="s">
        <v>418</v>
      </c>
      <c r="C156" s="90" t="s">
        <v>419</v>
      </c>
      <c r="D156" s="90" t="s">
        <v>385</v>
      </c>
      <c r="E156" s="90" t="s">
        <v>385</v>
      </c>
      <c r="F156" s="90" t="s">
        <v>76</v>
      </c>
      <c r="G156" s="90"/>
      <c r="H156" s="90"/>
      <c r="I156" s="90"/>
      <c r="J156" s="7"/>
      <c r="K156" s="66"/>
      <c r="L156" s="7"/>
      <c r="M156" s="7"/>
      <c r="N156" s="7"/>
      <c r="O156" s="7"/>
      <c r="P156" s="7"/>
      <c r="Q156" s="7"/>
      <c r="R156" s="7"/>
      <c r="S156" s="7"/>
      <c r="T156" s="7"/>
      <c r="U156" s="7"/>
      <c r="V156" s="7"/>
      <c r="W156" s="7"/>
      <c r="X156" s="7"/>
      <c r="Y156" s="7"/>
      <c r="Z156" s="7"/>
    </row>
    <row r="157" spans="1:26" ht="105.6" x14ac:dyDescent="0.25">
      <c r="A157" s="90" t="str">
        <f t="shared" si="14"/>
        <v>[Mobile_Admin-121]</v>
      </c>
      <c r="B157" s="90" t="s">
        <v>420</v>
      </c>
      <c r="C157" s="90" t="s">
        <v>421</v>
      </c>
      <c r="D157" s="90" t="s">
        <v>388</v>
      </c>
      <c r="E157" s="90" t="s">
        <v>388</v>
      </c>
      <c r="F157" s="90" t="s">
        <v>76</v>
      </c>
      <c r="G157" s="90"/>
      <c r="H157" s="90"/>
      <c r="I157" s="90"/>
      <c r="J157" s="7"/>
      <c r="K157" s="66"/>
      <c r="L157" s="7"/>
      <c r="M157" s="7"/>
      <c r="N157" s="7"/>
      <c r="O157" s="7"/>
      <c r="P157" s="7"/>
      <c r="Q157" s="7"/>
      <c r="R157" s="7"/>
      <c r="S157" s="7"/>
      <c r="T157" s="7"/>
      <c r="U157" s="7"/>
      <c r="V157" s="7"/>
      <c r="W157" s="7"/>
      <c r="X157" s="7"/>
      <c r="Y157" s="7"/>
      <c r="Z157" s="7"/>
    </row>
    <row r="158" spans="1:26" ht="105.6" x14ac:dyDescent="0.25">
      <c r="A158" s="90" t="str">
        <f t="shared" si="14"/>
        <v>[Mobile_Admin-122]</v>
      </c>
      <c r="B158" s="90" t="s">
        <v>422</v>
      </c>
      <c r="C158" s="90" t="s">
        <v>423</v>
      </c>
      <c r="D158" s="90" t="s">
        <v>391</v>
      </c>
      <c r="E158" s="90" t="s">
        <v>391</v>
      </c>
      <c r="F158" s="90" t="s">
        <v>76</v>
      </c>
      <c r="G158" s="90"/>
      <c r="H158" s="90"/>
      <c r="I158" s="90"/>
      <c r="J158" s="7"/>
      <c r="K158" s="66"/>
      <c r="L158" s="7"/>
      <c r="M158" s="7"/>
      <c r="N158" s="7"/>
      <c r="O158" s="7"/>
      <c r="P158" s="7"/>
      <c r="Q158" s="7"/>
      <c r="R158" s="7"/>
      <c r="S158" s="7"/>
      <c r="T158" s="7"/>
      <c r="U158" s="7"/>
      <c r="V158" s="7"/>
      <c r="W158" s="7"/>
      <c r="X158" s="7"/>
      <c r="Y158" s="7"/>
      <c r="Z158" s="7"/>
    </row>
    <row r="159" spans="1:26" ht="92.4" x14ac:dyDescent="0.25">
      <c r="A159" s="90" t="str">
        <f t="shared" si="14"/>
        <v>[Mobile_Admin-123]</v>
      </c>
      <c r="B159" s="90" t="s">
        <v>424</v>
      </c>
      <c r="C159" s="90" t="s">
        <v>425</v>
      </c>
      <c r="D159" s="90" t="s">
        <v>394</v>
      </c>
      <c r="E159" s="90" t="s">
        <v>394</v>
      </c>
      <c r="F159" s="90" t="s">
        <v>76</v>
      </c>
      <c r="G159" s="90"/>
      <c r="H159" s="90"/>
      <c r="I159" s="90"/>
      <c r="J159" s="7"/>
      <c r="K159" s="66"/>
      <c r="L159" s="7"/>
      <c r="M159" s="7"/>
      <c r="N159" s="7"/>
      <c r="O159" s="7"/>
      <c r="P159" s="7"/>
      <c r="Q159" s="7"/>
      <c r="R159" s="7"/>
      <c r="S159" s="7"/>
      <c r="T159" s="7"/>
      <c r="U159" s="7"/>
      <c r="V159" s="7"/>
      <c r="W159" s="7"/>
      <c r="X159" s="7"/>
      <c r="Y159" s="7"/>
      <c r="Z159" s="7"/>
    </row>
    <row r="160" spans="1:26" ht="105.6" x14ac:dyDescent="0.25">
      <c r="A160" s="90" t="str">
        <f t="shared" si="14"/>
        <v>[Mobile_Admin-124]</v>
      </c>
      <c r="B160" s="90" t="s">
        <v>426</v>
      </c>
      <c r="C160" s="90" t="s">
        <v>427</v>
      </c>
      <c r="D160" s="90" t="s">
        <v>397</v>
      </c>
      <c r="E160" s="90" t="s">
        <v>397</v>
      </c>
      <c r="F160" s="90" t="s">
        <v>76</v>
      </c>
      <c r="G160" s="90"/>
      <c r="H160" s="90"/>
      <c r="I160" s="90"/>
      <c r="J160" s="7"/>
      <c r="K160" s="66"/>
      <c r="L160" s="7"/>
      <c r="M160" s="7"/>
      <c r="N160" s="7"/>
      <c r="O160" s="7"/>
      <c r="P160" s="7"/>
      <c r="Q160" s="7"/>
      <c r="R160" s="7"/>
      <c r="S160" s="7"/>
      <c r="T160" s="7"/>
      <c r="U160" s="7"/>
      <c r="V160" s="7"/>
      <c r="W160" s="7"/>
      <c r="X160" s="7"/>
      <c r="Y160" s="7"/>
      <c r="Z160" s="7"/>
    </row>
    <row r="161" spans="1:26" ht="105.6" x14ac:dyDescent="0.25">
      <c r="A161" s="90" t="str">
        <f t="shared" si="14"/>
        <v>[Mobile_Admin-125]</v>
      </c>
      <c r="B161" s="90" t="s">
        <v>428</v>
      </c>
      <c r="C161" s="90" t="s">
        <v>429</v>
      </c>
      <c r="D161" s="90" t="s">
        <v>400</v>
      </c>
      <c r="E161" s="90" t="s">
        <v>400</v>
      </c>
      <c r="F161" s="90" t="s">
        <v>76</v>
      </c>
      <c r="G161" s="90"/>
      <c r="H161" s="90"/>
      <c r="I161" s="90"/>
      <c r="J161" s="7"/>
      <c r="K161" s="66"/>
      <c r="L161" s="7"/>
      <c r="M161" s="7"/>
      <c r="N161" s="7"/>
      <c r="O161" s="7"/>
      <c r="P161" s="7"/>
      <c r="Q161" s="7"/>
      <c r="R161" s="7"/>
      <c r="S161" s="7"/>
      <c r="T161" s="7"/>
      <c r="U161" s="7"/>
      <c r="V161" s="7"/>
      <c r="W161" s="7"/>
      <c r="X161" s="7"/>
      <c r="Y161" s="7"/>
      <c r="Z161" s="7"/>
    </row>
    <row r="162" spans="1:26" ht="105.6" x14ac:dyDescent="0.25">
      <c r="A162" s="90" t="str">
        <f t="shared" si="14"/>
        <v>[Mobile_Admin-126]</v>
      </c>
      <c r="B162" s="90" t="s">
        <v>430</v>
      </c>
      <c r="C162" s="90" t="s">
        <v>431</v>
      </c>
      <c r="D162" s="90" t="s">
        <v>266</v>
      </c>
      <c r="E162" s="90" t="s">
        <v>266</v>
      </c>
      <c r="F162" s="90" t="s">
        <v>76</v>
      </c>
      <c r="G162" s="90"/>
      <c r="H162" s="90"/>
      <c r="I162" s="90"/>
      <c r="J162" s="7"/>
      <c r="K162" s="66"/>
      <c r="L162" s="7"/>
      <c r="M162" s="7"/>
      <c r="N162" s="7"/>
      <c r="O162" s="7"/>
      <c r="P162" s="7"/>
      <c r="Q162" s="7"/>
      <c r="R162" s="7"/>
      <c r="S162" s="7"/>
      <c r="T162" s="7"/>
      <c r="U162" s="7"/>
      <c r="V162" s="7"/>
      <c r="W162" s="7"/>
      <c r="X162" s="7"/>
      <c r="Y162" s="7"/>
      <c r="Z162" s="7"/>
    </row>
    <row r="163" spans="1:26" ht="92.4" x14ac:dyDescent="0.25">
      <c r="A163" s="90" t="str">
        <f t="shared" si="14"/>
        <v>[Mobile_Admin-127]</v>
      </c>
      <c r="B163" s="90" t="s">
        <v>432</v>
      </c>
      <c r="C163" s="90" t="s">
        <v>433</v>
      </c>
      <c r="D163" s="90" t="s">
        <v>434</v>
      </c>
      <c r="E163" s="90" t="s">
        <v>342</v>
      </c>
      <c r="F163" s="90" t="s">
        <v>76</v>
      </c>
      <c r="G163" s="90"/>
      <c r="H163" s="90"/>
      <c r="I163" s="90"/>
      <c r="J163" s="7"/>
      <c r="K163" s="66"/>
      <c r="L163" s="7"/>
      <c r="M163" s="7"/>
      <c r="N163" s="7"/>
      <c r="O163" s="7"/>
      <c r="P163" s="7"/>
      <c r="Q163" s="7"/>
      <c r="R163" s="7"/>
      <c r="S163" s="7"/>
      <c r="T163" s="7"/>
      <c r="U163" s="7"/>
      <c r="V163" s="7"/>
      <c r="W163" s="7"/>
      <c r="X163" s="7"/>
      <c r="Y163" s="7"/>
      <c r="Z163" s="7"/>
    </row>
    <row r="164" spans="1:26" ht="13.8" x14ac:dyDescent="0.25">
      <c r="A164" s="86" t="s">
        <v>53</v>
      </c>
      <c r="B164" s="95"/>
      <c r="C164" s="96"/>
      <c r="D164" s="96"/>
      <c r="E164" s="96"/>
      <c r="F164" s="96"/>
      <c r="G164" s="96"/>
      <c r="H164" s="96"/>
      <c r="I164" s="97"/>
      <c r="J164" s="7"/>
      <c r="K164" s="66"/>
      <c r="L164" s="7"/>
      <c r="M164" s="7"/>
      <c r="N164" s="7"/>
      <c r="O164" s="7"/>
      <c r="P164" s="7"/>
      <c r="Q164" s="7"/>
      <c r="R164" s="7"/>
      <c r="S164" s="7"/>
      <c r="T164" s="7"/>
      <c r="U164" s="7"/>
      <c r="V164" s="7"/>
      <c r="W164" s="7"/>
      <c r="X164" s="7"/>
      <c r="Y164" s="7"/>
      <c r="Z164" s="7"/>
    </row>
    <row r="165" spans="1:26" ht="39.6" x14ac:dyDescent="0.25">
      <c r="A165" s="90" t="str">
        <f t="shared" ref="A165:A170" si="15">IF(OR(B165&lt;&gt;"",D165&lt;&gt;""),"["&amp;TEXT($B$2,"##")&amp;"-"&amp;TEXT(ROW()-37,"##")&amp;"]","")</f>
        <v>[Mobile_Admin-128]</v>
      </c>
      <c r="B165" s="90" t="s">
        <v>435</v>
      </c>
      <c r="C165" s="90" t="s">
        <v>436</v>
      </c>
      <c r="D165" s="90" t="s">
        <v>437</v>
      </c>
      <c r="E165" s="90" t="s">
        <v>437</v>
      </c>
      <c r="F165" s="90" t="s">
        <v>76</v>
      </c>
      <c r="G165" s="90"/>
      <c r="H165" s="90"/>
      <c r="I165" s="90"/>
      <c r="J165" s="7"/>
      <c r="K165" s="66"/>
      <c r="L165" s="7"/>
      <c r="M165" s="7"/>
      <c r="N165" s="7"/>
      <c r="O165" s="7"/>
      <c r="P165" s="7"/>
      <c r="Q165" s="7"/>
      <c r="R165" s="7"/>
      <c r="S165" s="7"/>
      <c r="T165" s="7"/>
      <c r="U165" s="7"/>
      <c r="V165" s="7"/>
      <c r="W165" s="7"/>
      <c r="X165" s="7"/>
      <c r="Y165" s="7"/>
      <c r="Z165" s="7"/>
    </row>
    <row r="166" spans="1:26" ht="66" x14ac:dyDescent="0.25">
      <c r="A166" s="90" t="str">
        <f t="shared" si="15"/>
        <v>[Mobile_Admin-129]</v>
      </c>
      <c r="B166" s="90" t="s">
        <v>438</v>
      </c>
      <c r="C166" s="90" t="s">
        <v>439</v>
      </c>
      <c r="D166" s="90" t="s">
        <v>440</v>
      </c>
      <c r="E166" s="90" t="s">
        <v>440</v>
      </c>
      <c r="F166" s="90" t="s">
        <v>76</v>
      </c>
      <c r="G166" s="90"/>
      <c r="H166" s="90"/>
      <c r="I166" s="90"/>
      <c r="J166" s="7"/>
      <c r="K166" s="66"/>
      <c r="L166" s="7"/>
      <c r="M166" s="7"/>
      <c r="N166" s="7"/>
      <c r="O166" s="7"/>
      <c r="P166" s="7"/>
      <c r="Q166" s="7"/>
      <c r="R166" s="7"/>
      <c r="S166" s="7"/>
      <c r="T166" s="7"/>
      <c r="U166" s="7"/>
      <c r="V166" s="7"/>
      <c r="W166" s="7"/>
      <c r="X166" s="7"/>
      <c r="Y166" s="7"/>
      <c r="Z166" s="7"/>
    </row>
    <row r="167" spans="1:26" ht="66" x14ac:dyDescent="0.25">
      <c r="A167" s="90" t="str">
        <f t="shared" si="15"/>
        <v>[Mobile_Admin-130]</v>
      </c>
      <c r="B167" s="90" t="s">
        <v>441</v>
      </c>
      <c r="C167" s="90" t="s">
        <v>442</v>
      </c>
      <c r="D167" s="90" t="s">
        <v>443</v>
      </c>
      <c r="E167" s="90" t="s">
        <v>443</v>
      </c>
      <c r="F167" s="90" t="s">
        <v>76</v>
      </c>
      <c r="G167" s="90"/>
      <c r="H167" s="90"/>
      <c r="I167" s="90"/>
      <c r="J167" s="7"/>
      <c r="K167" s="66"/>
      <c r="L167" s="7"/>
      <c r="M167" s="7"/>
      <c r="N167" s="7"/>
      <c r="O167" s="7"/>
      <c r="P167" s="7"/>
      <c r="Q167" s="7"/>
      <c r="R167" s="7"/>
      <c r="S167" s="7"/>
      <c r="T167" s="7"/>
      <c r="U167" s="7"/>
      <c r="V167" s="7"/>
      <c r="W167" s="7"/>
      <c r="X167" s="7"/>
      <c r="Y167" s="7"/>
      <c r="Z167" s="7"/>
    </row>
    <row r="168" spans="1:26" ht="92.4" x14ac:dyDescent="0.25">
      <c r="A168" s="90" t="str">
        <f t="shared" si="15"/>
        <v>[Mobile_Admin-131]</v>
      </c>
      <c r="B168" s="90" t="s">
        <v>444</v>
      </c>
      <c r="C168" s="90" t="s">
        <v>445</v>
      </c>
      <c r="D168" s="90" t="s">
        <v>446</v>
      </c>
      <c r="E168" s="90" t="s">
        <v>447</v>
      </c>
      <c r="F168" s="90" t="s">
        <v>76</v>
      </c>
      <c r="G168" s="90"/>
      <c r="H168" s="90"/>
      <c r="I168" s="90"/>
      <c r="J168" s="7"/>
      <c r="K168" s="66"/>
      <c r="L168" s="7"/>
      <c r="M168" s="7"/>
      <c r="N168" s="7"/>
      <c r="O168" s="7"/>
      <c r="P168" s="7"/>
      <c r="Q168" s="7"/>
      <c r="R168" s="7"/>
      <c r="S168" s="7"/>
      <c r="T168" s="7"/>
      <c r="U168" s="7"/>
      <c r="V168" s="7"/>
      <c r="W168" s="7"/>
      <c r="X168" s="7"/>
      <c r="Y168" s="7"/>
      <c r="Z168" s="7"/>
    </row>
    <row r="169" spans="1:26" ht="92.4" x14ac:dyDescent="0.25">
      <c r="A169" s="90" t="str">
        <f t="shared" si="15"/>
        <v>[Mobile_Admin-132]</v>
      </c>
      <c r="B169" s="90" t="s">
        <v>448</v>
      </c>
      <c r="C169" s="90" t="s">
        <v>449</v>
      </c>
      <c r="D169" s="90" t="s">
        <v>450</v>
      </c>
      <c r="E169" s="90" t="s">
        <v>451</v>
      </c>
      <c r="F169" s="90" t="s">
        <v>76</v>
      </c>
      <c r="G169" s="90"/>
      <c r="H169" s="90"/>
      <c r="I169" s="90"/>
      <c r="J169" s="7"/>
      <c r="K169" s="66"/>
      <c r="L169" s="7"/>
      <c r="M169" s="7"/>
      <c r="N169" s="7"/>
      <c r="O169" s="7"/>
      <c r="P169" s="7"/>
      <c r="Q169" s="7"/>
      <c r="R169" s="7"/>
      <c r="S169" s="7"/>
      <c r="T169" s="7"/>
      <c r="U169" s="7"/>
      <c r="V169" s="7"/>
      <c r="W169" s="7"/>
      <c r="X169" s="7"/>
      <c r="Y169" s="7"/>
      <c r="Z169" s="7"/>
    </row>
    <row r="170" spans="1:26" ht="92.4" x14ac:dyDescent="0.25">
      <c r="A170" s="90" t="str">
        <f t="shared" si="15"/>
        <v>[Mobile_Admin-133]</v>
      </c>
      <c r="B170" s="99" t="s">
        <v>452</v>
      </c>
      <c r="C170" s="99" t="s">
        <v>453</v>
      </c>
      <c r="D170" s="99" t="s">
        <v>454</v>
      </c>
      <c r="E170" s="99" t="s">
        <v>455</v>
      </c>
      <c r="F170" s="90" t="s">
        <v>76</v>
      </c>
      <c r="G170" s="90"/>
      <c r="H170" s="90"/>
      <c r="I170" s="90"/>
      <c r="J170" s="7"/>
      <c r="K170" s="66"/>
      <c r="L170" s="7"/>
      <c r="M170" s="7"/>
      <c r="N170" s="7"/>
      <c r="O170" s="7"/>
      <c r="P170" s="7"/>
      <c r="Q170" s="7"/>
      <c r="R170" s="7"/>
      <c r="S170" s="7"/>
      <c r="T170" s="7"/>
      <c r="U170" s="7"/>
      <c r="V170" s="7"/>
      <c r="W170" s="7"/>
      <c r="X170" s="7"/>
      <c r="Y170" s="7"/>
      <c r="Z170" s="7"/>
    </row>
    <row r="171" spans="1:26" ht="13.8" x14ac:dyDescent="0.25">
      <c r="A171" s="86" t="s">
        <v>54</v>
      </c>
      <c r="B171" s="95"/>
      <c r="C171" s="96"/>
      <c r="D171" s="96"/>
      <c r="E171" s="96"/>
      <c r="F171" s="96"/>
      <c r="G171" s="96"/>
      <c r="H171" s="96"/>
      <c r="I171" s="97"/>
      <c r="J171" s="7"/>
      <c r="K171" s="66"/>
      <c r="L171" s="7"/>
      <c r="M171" s="7"/>
      <c r="N171" s="7"/>
      <c r="O171" s="7"/>
      <c r="P171" s="7"/>
      <c r="Q171" s="7"/>
      <c r="R171" s="7"/>
      <c r="S171" s="7"/>
      <c r="T171" s="7"/>
      <c r="U171" s="7"/>
      <c r="V171" s="7"/>
      <c r="W171" s="7"/>
      <c r="X171" s="7"/>
      <c r="Y171" s="7"/>
      <c r="Z171" s="7"/>
    </row>
    <row r="172" spans="1:26" ht="39.6" x14ac:dyDescent="0.25">
      <c r="A172" s="90" t="str">
        <f>IF(OR(B172&lt;&gt;"",D172&lt;&gt;""),"["&amp;TEXT($B$2,"##")&amp;"-"&amp;TEXT(ROW()-38,"##")&amp;"]","")</f>
        <v>[Mobile_Admin-134]</v>
      </c>
      <c r="B172" s="90" t="s">
        <v>456</v>
      </c>
      <c r="C172" s="90" t="s">
        <v>457</v>
      </c>
      <c r="D172" s="90" t="s">
        <v>458</v>
      </c>
      <c r="E172" s="90" t="s">
        <v>458</v>
      </c>
      <c r="F172" s="90" t="s">
        <v>76</v>
      </c>
      <c r="G172" s="90"/>
      <c r="H172" s="90"/>
      <c r="I172" s="90"/>
      <c r="J172" s="7"/>
      <c r="K172" s="66"/>
      <c r="L172" s="7"/>
      <c r="M172" s="7"/>
      <c r="N172" s="7"/>
      <c r="O172" s="7"/>
      <c r="P172" s="7"/>
      <c r="Q172" s="7"/>
      <c r="R172" s="7"/>
      <c r="S172" s="7"/>
      <c r="T172" s="7"/>
      <c r="U172" s="7"/>
      <c r="V172" s="7"/>
      <c r="W172" s="7"/>
      <c r="X172" s="7"/>
      <c r="Y172" s="7"/>
      <c r="Z172" s="7"/>
    </row>
    <row r="173" spans="1:26" ht="13.8" x14ac:dyDescent="0.25">
      <c r="A173" s="86" t="s">
        <v>55</v>
      </c>
      <c r="B173" s="95"/>
      <c r="C173" s="96"/>
      <c r="D173" s="96"/>
      <c r="E173" s="96"/>
      <c r="F173" s="96"/>
      <c r="G173" s="96"/>
      <c r="H173" s="96"/>
      <c r="I173" s="97"/>
      <c r="J173" s="7"/>
      <c r="K173" s="66"/>
      <c r="L173" s="7"/>
      <c r="M173" s="7"/>
      <c r="N173" s="7"/>
      <c r="O173" s="7"/>
      <c r="P173" s="7"/>
      <c r="Q173" s="7"/>
      <c r="R173" s="7"/>
      <c r="S173" s="7"/>
      <c r="T173" s="7"/>
      <c r="U173" s="7"/>
      <c r="V173" s="7"/>
      <c r="W173" s="7"/>
      <c r="X173" s="7"/>
      <c r="Y173" s="7"/>
      <c r="Z173" s="7"/>
    </row>
    <row r="174" spans="1:26" ht="132" x14ac:dyDescent="0.25">
      <c r="A174" s="90" t="str">
        <f t="shared" ref="A174:A176" si="16">IF(OR(B174&lt;&gt;"",D174&lt;&gt;""),"["&amp;TEXT($B$2,"##")&amp;"-"&amp;TEXT(ROW()-39,"##")&amp;"]","")</f>
        <v>[Mobile_Admin-135]</v>
      </c>
      <c r="B174" s="90" t="s">
        <v>459</v>
      </c>
      <c r="C174" s="90" t="s">
        <v>460</v>
      </c>
      <c r="D174" s="90" t="s">
        <v>461</v>
      </c>
      <c r="E174" s="90" t="s">
        <v>461</v>
      </c>
      <c r="F174" s="90" t="s">
        <v>76</v>
      </c>
      <c r="G174" s="90"/>
      <c r="H174" s="90"/>
      <c r="I174" s="90"/>
      <c r="J174" s="7"/>
      <c r="K174" s="66"/>
      <c r="L174" s="7"/>
      <c r="M174" s="7"/>
      <c r="N174" s="7"/>
      <c r="O174" s="7"/>
      <c r="P174" s="7"/>
      <c r="Q174" s="7"/>
      <c r="R174" s="7"/>
      <c r="S174" s="7"/>
      <c r="T174" s="7"/>
      <c r="U174" s="7"/>
      <c r="V174" s="7"/>
      <c r="W174" s="7"/>
      <c r="X174" s="7"/>
      <c r="Y174" s="7"/>
      <c r="Z174" s="7"/>
    </row>
    <row r="175" spans="1:26" ht="145.19999999999999" x14ac:dyDescent="0.25">
      <c r="A175" s="90" t="str">
        <f t="shared" si="16"/>
        <v>[Mobile_Admin-136]</v>
      </c>
      <c r="B175" s="90" t="s">
        <v>462</v>
      </c>
      <c r="C175" s="90" t="s">
        <v>463</v>
      </c>
      <c r="D175" s="90" t="s">
        <v>464</v>
      </c>
      <c r="E175" s="90" t="s">
        <v>464</v>
      </c>
      <c r="F175" s="90" t="s">
        <v>76</v>
      </c>
      <c r="G175" s="90"/>
      <c r="H175" s="90"/>
      <c r="I175" s="90"/>
      <c r="J175" s="7"/>
      <c r="K175" s="66"/>
      <c r="L175" s="7"/>
      <c r="M175" s="7"/>
      <c r="N175" s="7"/>
      <c r="O175" s="7"/>
      <c r="P175" s="7"/>
      <c r="Q175" s="7"/>
      <c r="R175" s="7"/>
      <c r="S175" s="7"/>
      <c r="T175" s="7"/>
      <c r="U175" s="7"/>
      <c r="V175" s="7"/>
      <c r="W175" s="7"/>
      <c r="X175" s="7"/>
      <c r="Y175" s="7"/>
      <c r="Z175" s="7"/>
    </row>
    <row r="176" spans="1:26" ht="132" x14ac:dyDescent="0.25">
      <c r="A176" s="90" t="str">
        <f t="shared" si="16"/>
        <v>[Mobile_Admin-137]</v>
      </c>
      <c r="B176" s="90" t="s">
        <v>465</v>
      </c>
      <c r="C176" s="90" t="s">
        <v>466</v>
      </c>
      <c r="D176" s="90" t="s">
        <v>203</v>
      </c>
      <c r="E176" s="90" t="s">
        <v>203</v>
      </c>
      <c r="F176" s="90" t="s">
        <v>76</v>
      </c>
      <c r="G176" s="90"/>
      <c r="H176" s="90"/>
      <c r="I176" s="90"/>
      <c r="J176" s="7"/>
      <c r="K176" s="66"/>
      <c r="L176" s="7"/>
      <c r="M176" s="7"/>
      <c r="N176" s="7"/>
      <c r="O176" s="7"/>
      <c r="P176" s="7"/>
      <c r="Q176" s="7"/>
      <c r="R176" s="7"/>
      <c r="S176" s="7"/>
      <c r="T176" s="7"/>
      <c r="U176" s="7"/>
      <c r="V176" s="7"/>
      <c r="W176" s="7"/>
      <c r="X176" s="7"/>
      <c r="Y176" s="7"/>
      <c r="Z176" s="7"/>
    </row>
    <row r="177" spans="1:26" ht="13.8" x14ac:dyDescent="0.25">
      <c r="A177" s="86" t="s">
        <v>467</v>
      </c>
      <c r="B177" s="95"/>
      <c r="C177" s="96"/>
      <c r="D177" s="96"/>
      <c r="E177" s="96"/>
      <c r="F177" s="98"/>
      <c r="G177" s="96"/>
      <c r="H177" s="96"/>
      <c r="I177" s="97"/>
      <c r="J177" s="7"/>
      <c r="K177" s="66"/>
      <c r="L177" s="7"/>
      <c r="M177" s="7"/>
      <c r="N177" s="7"/>
      <c r="O177" s="7"/>
      <c r="P177" s="7"/>
      <c r="Q177" s="7"/>
      <c r="R177" s="7"/>
      <c r="S177" s="7"/>
      <c r="T177" s="7"/>
      <c r="U177" s="7"/>
      <c r="V177" s="7"/>
      <c r="W177" s="7"/>
      <c r="X177" s="7"/>
      <c r="Y177" s="7"/>
      <c r="Z177" s="7"/>
    </row>
    <row r="178" spans="1:26" ht="145.19999999999999" x14ac:dyDescent="0.25">
      <c r="A178" s="90" t="str">
        <f>IF(OR(B178&lt;&gt;"",D178&lt;&gt;""),"["&amp;TEXT($B$2,"##")&amp;"-"&amp;TEXT(ROW()-40,"##")&amp;"]","")</f>
        <v>[Mobile_Admin-138]</v>
      </c>
      <c r="B178" s="90" t="s">
        <v>468</v>
      </c>
      <c r="C178" s="90" t="s">
        <v>469</v>
      </c>
      <c r="D178" s="90" t="s">
        <v>203</v>
      </c>
      <c r="E178" s="90" t="s">
        <v>203</v>
      </c>
      <c r="F178" s="90" t="s">
        <v>76</v>
      </c>
      <c r="G178" s="90"/>
      <c r="H178" s="90"/>
      <c r="I178" s="90"/>
      <c r="J178" s="7"/>
      <c r="K178" s="66"/>
      <c r="L178" s="7"/>
      <c r="M178" s="7"/>
      <c r="N178" s="7"/>
      <c r="O178" s="7"/>
      <c r="P178" s="7"/>
      <c r="Q178" s="7"/>
      <c r="R178" s="7"/>
      <c r="S178" s="7"/>
      <c r="T178" s="7"/>
      <c r="U178" s="7"/>
      <c r="V178" s="7"/>
      <c r="W178" s="7"/>
      <c r="X178" s="7"/>
      <c r="Y178" s="7"/>
      <c r="Z178" s="7"/>
    </row>
    <row r="179" spans="1:26" ht="13.8" x14ac:dyDescent="0.25">
      <c r="A179" s="86" t="s">
        <v>57</v>
      </c>
      <c r="B179" s="95"/>
      <c r="C179" s="96"/>
      <c r="D179" s="96"/>
      <c r="E179" s="96"/>
      <c r="F179" s="98"/>
      <c r="G179" s="96"/>
      <c r="H179" s="96"/>
      <c r="I179" s="97"/>
      <c r="J179" s="7"/>
      <c r="K179" s="66"/>
      <c r="L179" s="7"/>
      <c r="M179" s="7"/>
      <c r="N179" s="7"/>
      <c r="O179" s="7"/>
      <c r="P179" s="7"/>
      <c r="Q179" s="7"/>
      <c r="R179" s="7"/>
      <c r="S179" s="7"/>
      <c r="T179" s="7"/>
      <c r="U179" s="7"/>
      <c r="V179" s="7"/>
      <c r="W179" s="7"/>
      <c r="X179" s="7"/>
      <c r="Y179" s="7"/>
      <c r="Z179" s="7"/>
    </row>
    <row r="180" spans="1:26" ht="92.4" x14ac:dyDescent="0.25">
      <c r="A180" s="90" t="str">
        <f t="shared" ref="A180:A182" si="17">IF(OR(B180&lt;&gt;"",D180&lt;&gt;""),"["&amp;TEXT($B$2,"##")&amp;"-"&amp;TEXT(ROW()-41,"##")&amp;"]","")</f>
        <v>[Mobile_Admin-139]</v>
      </c>
      <c r="B180" s="90" t="s">
        <v>470</v>
      </c>
      <c r="C180" s="90" t="s">
        <v>471</v>
      </c>
      <c r="D180" s="90" t="s">
        <v>461</v>
      </c>
      <c r="E180" s="90" t="s">
        <v>461</v>
      </c>
      <c r="F180" s="90" t="s">
        <v>76</v>
      </c>
      <c r="G180" s="90"/>
      <c r="H180" s="90"/>
      <c r="I180" s="90"/>
      <c r="J180" s="7"/>
      <c r="K180" s="66"/>
      <c r="L180" s="7"/>
      <c r="M180" s="7"/>
      <c r="N180" s="7"/>
      <c r="O180" s="7"/>
      <c r="P180" s="7"/>
      <c r="Q180" s="7"/>
      <c r="R180" s="7"/>
      <c r="S180" s="7"/>
      <c r="T180" s="7"/>
      <c r="U180" s="7"/>
      <c r="V180" s="7"/>
      <c r="W180" s="7"/>
      <c r="X180" s="7"/>
      <c r="Y180" s="7"/>
      <c r="Z180" s="7"/>
    </row>
    <row r="181" spans="1:26" ht="105.6" x14ac:dyDescent="0.25">
      <c r="A181" s="90" t="str">
        <f t="shared" si="17"/>
        <v>[Mobile_Admin-140]</v>
      </c>
      <c r="B181" s="90" t="s">
        <v>472</v>
      </c>
      <c r="C181" s="90" t="s">
        <v>473</v>
      </c>
      <c r="D181" s="90" t="s">
        <v>464</v>
      </c>
      <c r="E181" s="90" t="s">
        <v>464</v>
      </c>
      <c r="F181" s="90" t="s">
        <v>76</v>
      </c>
      <c r="G181" s="90"/>
      <c r="H181" s="90"/>
      <c r="I181" s="90"/>
      <c r="J181" s="7"/>
      <c r="K181" s="66"/>
      <c r="L181" s="7"/>
      <c r="M181" s="7"/>
      <c r="N181" s="7"/>
      <c r="O181" s="7"/>
      <c r="P181" s="7"/>
      <c r="Q181" s="7"/>
      <c r="R181" s="7"/>
      <c r="S181" s="7"/>
      <c r="T181" s="7"/>
      <c r="U181" s="7"/>
      <c r="V181" s="7"/>
      <c r="W181" s="7"/>
      <c r="X181" s="7"/>
      <c r="Y181" s="7"/>
      <c r="Z181" s="7"/>
    </row>
    <row r="182" spans="1:26" ht="92.4" x14ac:dyDescent="0.25">
      <c r="A182" s="90" t="str">
        <f t="shared" si="17"/>
        <v>[Mobile_Admin-141]</v>
      </c>
      <c r="B182" s="90" t="s">
        <v>474</v>
      </c>
      <c r="C182" s="90" t="s">
        <v>475</v>
      </c>
      <c r="D182" s="90" t="s">
        <v>434</v>
      </c>
      <c r="E182" s="90" t="s">
        <v>342</v>
      </c>
      <c r="F182" s="90" t="s">
        <v>76</v>
      </c>
      <c r="G182" s="90"/>
      <c r="H182" s="90"/>
      <c r="I182" s="90"/>
      <c r="J182" s="7"/>
      <c r="K182" s="66"/>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66"/>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66"/>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66"/>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66"/>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66"/>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66"/>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66"/>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66"/>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66"/>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66"/>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66"/>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66"/>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66"/>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66"/>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66"/>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66"/>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66"/>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66"/>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66"/>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66"/>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66"/>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66"/>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66"/>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66"/>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66"/>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66"/>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66"/>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66"/>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66"/>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66"/>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66"/>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66"/>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66"/>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66"/>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66"/>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66"/>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66"/>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66"/>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66"/>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66"/>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66"/>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66"/>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66"/>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66"/>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66"/>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66"/>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66"/>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66"/>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66"/>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66"/>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66"/>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66"/>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66"/>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66"/>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66"/>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66"/>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66"/>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66"/>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66"/>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66"/>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66"/>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66"/>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66"/>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66"/>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66"/>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66"/>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66"/>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66"/>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66"/>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66"/>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66"/>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66"/>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66"/>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66"/>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66"/>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66"/>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66"/>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66"/>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66"/>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66"/>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66"/>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66"/>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66"/>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66"/>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66"/>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66"/>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66"/>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66"/>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66"/>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66"/>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66"/>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66"/>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66"/>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66"/>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66"/>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66"/>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66"/>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66"/>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66"/>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66"/>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66"/>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66"/>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66"/>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66"/>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66"/>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66"/>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66"/>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66"/>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66"/>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66"/>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66"/>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66"/>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66"/>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66"/>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66"/>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66"/>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66"/>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66"/>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66"/>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66"/>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66"/>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66"/>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66"/>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66"/>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66"/>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66"/>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66"/>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66"/>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66"/>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66"/>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66"/>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66"/>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66"/>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66"/>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66"/>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66"/>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66"/>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66"/>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66"/>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66"/>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66"/>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66"/>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66"/>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66"/>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66"/>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66"/>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66"/>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66"/>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66"/>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66"/>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66"/>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66"/>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66"/>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66"/>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66"/>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66"/>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66"/>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66"/>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66"/>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66"/>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66"/>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66"/>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66"/>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66"/>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66"/>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66"/>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66"/>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66"/>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66"/>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66"/>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66"/>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66"/>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66"/>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66"/>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66"/>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66"/>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66"/>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66"/>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66"/>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66"/>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66"/>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66"/>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66"/>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66"/>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66"/>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66"/>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66"/>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66"/>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66"/>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66"/>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66"/>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66"/>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66"/>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66"/>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66"/>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66"/>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66"/>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66"/>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66"/>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66"/>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66"/>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66"/>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66"/>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66"/>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66"/>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66"/>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66"/>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66"/>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66"/>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66"/>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66"/>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66"/>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66"/>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66"/>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66"/>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66"/>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66"/>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66"/>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66"/>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66"/>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66"/>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66"/>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66"/>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66"/>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66"/>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66"/>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66"/>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66"/>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66"/>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66"/>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66"/>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66"/>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66"/>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66"/>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66"/>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66"/>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66"/>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66"/>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66"/>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66"/>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66"/>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66"/>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66"/>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66"/>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66"/>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66"/>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66"/>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66"/>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66"/>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66"/>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66"/>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66"/>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66"/>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66"/>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66"/>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66"/>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66"/>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66"/>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66"/>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66"/>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66"/>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66"/>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66"/>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66"/>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66"/>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66"/>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66"/>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66"/>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66"/>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66"/>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66"/>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66"/>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66"/>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66"/>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66"/>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66"/>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66"/>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66"/>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66"/>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66"/>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66"/>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66"/>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66"/>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66"/>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66"/>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66"/>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66"/>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66"/>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66"/>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66"/>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66"/>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66"/>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66"/>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66"/>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66"/>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66"/>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66"/>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66"/>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66"/>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66"/>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66"/>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66"/>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66"/>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66"/>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66"/>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66"/>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66"/>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66"/>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66"/>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66"/>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66"/>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66"/>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66"/>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66"/>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66"/>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66"/>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66"/>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66"/>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66"/>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66"/>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66"/>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66"/>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66"/>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66"/>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66"/>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66"/>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66"/>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66"/>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66"/>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66"/>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66"/>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66"/>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66"/>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66"/>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66"/>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66"/>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66"/>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66"/>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66"/>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66"/>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66"/>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66"/>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66"/>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66"/>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66"/>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66"/>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66"/>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66"/>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66"/>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66"/>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66"/>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66"/>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66"/>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66"/>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66"/>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66"/>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66"/>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66"/>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66"/>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66"/>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66"/>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66"/>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66"/>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66"/>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66"/>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66"/>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66"/>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66"/>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66"/>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66"/>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66"/>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66"/>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66"/>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66"/>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66"/>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66"/>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66"/>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66"/>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66"/>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66"/>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66"/>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66"/>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66"/>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66"/>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66"/>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66"/>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66"/>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66"/>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66"/>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66"/>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66"/>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66"/>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66"/>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66"/>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66"/>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66"/>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66"/>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66"/>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66"/>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66"/>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66"/>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66"/>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66"/>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66"/>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66"/>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66"/>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66"/>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66"/>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66"/>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66"/>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66"/>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66"/>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66"/>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66"/>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66"/>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66"/>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66"/>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66"/>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66"/>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66"/>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66"/>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66"/>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66"/>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66"/>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66"/>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66"/>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66"/>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66"/>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66"/>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66"/>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66"/>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66"/>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66"/>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66"/>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66"/>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66"/>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66"/>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66"/>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66"/>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66"/>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66"/>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66"/>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66"/>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66"/>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66"/>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66"/>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66"/>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66"/>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66"/>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66"/>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66"/>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66"/>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66"/>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66"/>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66"/>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66"/>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66"/>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66"/>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66"/>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66"/>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66"/>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66"/>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66"/>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66"/>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66"/>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66"/>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66"/>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66"/>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66"/>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66"/>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66"/>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66"/>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66"/>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66"/>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66"/>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66"/>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66"/>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66"/>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66"/>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66"/>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66"/>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66"/>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66"/>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66"/>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66"/>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66"/>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66"/>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66"/>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66"/>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66"/>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66"/>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66"/>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66"/>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66"/>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66"/>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66"/>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66"/>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66"/>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66"/>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66"/>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66"/>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66"/>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66"/>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66"/>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66"/>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66"/>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66"/>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66"/>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66"/>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66"/>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66"/>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66"/>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66"/>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66"/>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66"/>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66"/>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66"/>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66"/>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66"/>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66"/>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66"/>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66"/>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66"/>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66"/>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66"/>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66"/>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66"/>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66"/>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66"/>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66"/>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66"/>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66"/>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66"/>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66"/>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66"/>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66"/>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66"/>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66"/>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66"/>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66"/>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66"/>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66"/>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66"/>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66"/>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66"/>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66"/>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66"/>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66"/>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66"/>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66"/>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66"/>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66"/>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66"/>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66"/>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66"/>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66"/>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66"/>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66"/>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66"/>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66"/>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66"/>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66"/>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66"/>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66"/>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66"/>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66"/>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66"/>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66"/>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66"/>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66"/>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66"/>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66"/>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66"/>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66"/>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66"/>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66"/>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66"/>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66"/>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66"/>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66"/>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66"/>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66"/>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66"/>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66"/>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66"/>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66"/>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66"/>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66"/>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66"/>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66"/>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66"/>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66"/>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66"/>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66"/>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66"/>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66"/>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66"/>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66"/>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66"/>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66"/>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66"/>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66"/>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66"/>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66"/>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66"/>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66"/>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66"/>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66"/>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66"/>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66"/>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66"/>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66"/>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66"/>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66"/>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66"/>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66"/>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66"/>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66"/>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66"/>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66"/>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66"/>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66"/>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66"/>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66"/>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66"/>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66"/>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66"/>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66"/>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66"/>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66"/>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66"/>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66"/>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66"/>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66"/>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66"/>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66"/>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66"/>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66"/>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66"/>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66"/>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66"/>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66"/>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66"/>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66"/>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66"/>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66"/>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66"/>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66"/>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66"/>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66"/>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66"/>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66"/>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66"/>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66"/>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66"/>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66"/>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66"/>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66"/>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66"/>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66"/>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66"/>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66"/>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66"/>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66"/>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66"/>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66"/>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66"/>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66"/>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66"/>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66"/>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66"/>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66"/>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66"/>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66"/>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66"/>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66"/>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66"/>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66"/>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66"/>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66"/>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66"/>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66"/>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66"/>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66"/>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66"/>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66"/>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66"/>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66"/>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66"/>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66"/>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66"/>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66"/>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66"/>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66"/>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66"/>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66"/>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66"/>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66"/>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66"/>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66"/>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66"/>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66"/>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66"/>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66"/>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66"/>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66"/>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66"/>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66"/>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66"/>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66"/>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66"/>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66"/>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66"/>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66"/>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66"/>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66"/>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66"/>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66"/>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66"/>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66"/>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66"/>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66"/>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66"/>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66"/>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66"/>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66"/>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66"/>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66"/>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66"/>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66"/>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66"/>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66"/>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66"/>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66"/>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66"/>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66"/>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66"/>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66"/>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66"/>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66"/>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66"/>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66"/>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66"/>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66"/>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66"/>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66"/>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66"/>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66"/>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66"/>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66"/>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66"/>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66"/>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66"/>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66"/>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66"/>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66"/>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66"/>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66"/>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66"/>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66"/>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66"/>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66"/>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66"/>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66"/>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66"/>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66"/>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66"/>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66"/>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66"/>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66"/>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66"/>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66"/>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66"/>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66"/>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66"/>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66"/>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66"/>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66"/>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66"/>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66"/>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66"/>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66"/>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66"/>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66"/>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66"/>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66"/>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66"/>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66"/>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66"/>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66"/>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66"/>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66"/>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66"/>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66"/>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66"/>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66"/>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66"/>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66"/>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66"/>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66"/>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66"/>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66"/>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66"/>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66"/>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66"/>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66"/>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66"/>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66"/>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66"/>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66"/>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66"/>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66"/>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66"/>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66"/>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66"/>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66"/>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66"/>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66"/>
      <c r="L1000" s="7"/>
      <c r="M1000" s="7"/>
      <c r="N1000" s="7"/>
      <c r="O1000" s="7"/>
      <c r="P1000" s="7"/>
      <c r="Q1000" s="7"/>
      <c r="R1000" s="7"/>
      <c r="S1000" s="7"/>
      <c r="T1000" s="7"/>
      <c r="U1000" s="7"/>
      <c r="V1000" s="7"/>
      <c r="W1000" s="7"/>
      <c r="X1000" s="7"/>
      <c r="Y1000" s="7"/>
      <c r="Z1000" s="7"/>
    </row>
  </sheetData>
  <mergeCells count="3">
    <mergeCell ref="B2:E2"/>
    <mergeCell ref="B3:E3"/>
    <mergeCell ref="B4:E4"/>
  </mergeCells>
  <dataValidations count="1">
    <dataValidation type="list" allowBlank="1" showErrorMessage="1" sqref="G2:G3 G7 F8 F10:F12 F14 F16:F25 F27 F29:F87 F89 F96 F104 F106 F114 F116 F124 F132 F134 F148 F150 G158:G163 G165:G170 G172 G174:G176 F177 G178 F179 G180:G182">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7"/>
  <sheetViews>
    <sheetView workbookViewId="0">
      <pane ySplit="8" topLeftCell="A9" activePane="bottomLeft" state="frozen"/>
      <selection pane="bottomLeft"/>
    </sheetView>
  </sheetViews>
  <sheetFormatPr defaultColWidth="12.6640625" defaultRowHeight="15" customHeight="1" x14ac:dyDescent="0.2"/>
  <cols>
    <col min="1" max="1" width="20.109375" customWidth="1"/>
    <col min="2" max="2" width="19.109375" customWidth="1"/>
    <col min="3" max="4" width="25.6640625" customWidth="1"/>
    <col min="5" max="5" width="28.33203125" customWidth="1"/>
    <col min="6" max="6" width="11.109375" customWidth="1"/>
    <col min="7" max="7" width="10.6640625" customWidth="1"/>
    <col min="8" max="8" width="9" customWidth="1"/>
    <col min="9" max="9" width="23.109375" customWidth="1"/>
    <col min="10" max="10" width="37.109375" customWidth="1"/>
    <col min="11" max="11" width="8.109375" customWidth="1"/>
    <col min="12" max="12" width="9.6640625" hidden="1" customWidth="1"/>
    <col min="13" max="26" width="9" customWidth="1"/>
  </cols>
  <sheetData>
    <row r="1" spans="1:26" ht="12.75" customHeight="1" x14ac:dyDescent="0.25">
      <c r="A1" s="7"/>
      <c r="B1" s="7"/>
      <c r="C1" s="7"/>
      <c r="D1" s="7"/>
      <c r="E1" s="7"/>
      <c r="F1" s="7"/>
      <c r="G1" s="7"/>
      <c r="H1" s="7"/>
      <c r="I1" s="7"/>
      <c r="J1" s="7"/>
      <c r="K1" s="66"/>
      <c r="L1" s="7"/>
      <c r="M1" s="7"/>
      <c r="N1" s="7"/>
      <c r="O1" s="7"/>
      <c r="P1" s="7"/>
      <c r="Q1" s="7"/>
      <c r="R1" s="7"/>
      <c r="S1" s="7"/>
      <c r="T1" s="7"/>
      <c r="U1" s="7"/>
      <c r="V1" s="7"/>
      <c r="W1" s="7"/>
      <c r="X1" s="7"/>
      <c r="Y1" s="7"/>
      <c r="Z1" s="7"/>
    </row>
    <row r="2" spans="1:26" ht="15" customHeight="1" x14ac:dyDescent="0.25">
      <c r="A2" s="67" t="s">
        <v>75</v>
      </c>
      <c r="B2" s="174" t="s">
        <v>74</v>
      </c>
      <c r="C2" s="170"/>
      <c r="D2" s="170"/>
      <c r="E2" s="171"/>
      <c r="F2" s="68"/>
      <c r="G2" s="69"/>
      <c r="H2" s="39"/>
      <c r="I2" s="39"/>
      <c r="J2" s="39"/>
      <c r="K2" s="70"/>
      <c r="L2" s="71" t="s">
        <v>76</v>
      </c>
      <c r="M2" s="71"/>
      <c r="N2" s="71"/>
      <c r="O2" s="71"/>
      <c r="P2" s="71"/>
      <c r="Q2" s="71"/>
      <c r="R2" s="71"/>
      <c r="S2" s="71"/>
      <c r="T2" s="71"/>
      <c r="U2" s="71"/>
      <c r="V2" s="71"/>
      <c r="W2" s="71"/>
      <c r="X2" s="71"/>
      <c r="Y2" s="71"/>
      <c r="Z2" s="71"/>
    </row>
    <row r="3" spans="1:26" ht="12.75" customHeight="1" x14ac:dyDescent="0.25">
      <c r="A3" s="72" t="s">
        <v>77</v>
      </c>
      <c r="B3" s="172" t="s">
        <v>477</v>
      </c>
      <c r="C3" s="152"/>
      <c r="D3" s="152"/>
      <c r="E3" s="173"/>
      <c r="F3" s="68"/>
      <c r="G3" s="69"/>
      <c r="H3" s="39"/>
      <c r="I3" s="39"/>
      <c r="J3" s="39"/>
      <c r="K3" s="70"/>
      <c r="L3" s="71" t="s">
        <v>79</v>
      </c>
      <c r="M3" s="71"/>
      <c r="N3" s="71"/>
      <c r="O3" s="71"/>
      <c r="P3" s="71"/>
      <c r="Q3" s="71"/>
      <c r="R3" s="71"/>
      <c r="S3" s="71"/>
      <c r="T3" s="71"/>
      <c r="U3" s="71"/>
      <c r="V3" s="71"/>
      <c r="W3" s="71"/>
      <c r="X3" s="71"/>
      <c r="Y3" s="71"/>
      <c r="Z3" s="71"/>
    </row>
    <row r="4" spans="1:26" ht="26.4" x14ac:dyDescent="0.25">
      <c r="A4" s="72" t="s">
        <v>80</v>
      </c>
      <c r="B4" s="172"/>
      <c r="C4" s="152"/>
      <c r="D4" s="152"/>
      <c r="E4" s="173"/>
      <c r="F4" s="68"/>
      <c r="G4" s="69"/>
      <c r="H4" s="39"/>
      <c r="I4" s="39"/>
      <c r="J4" s="39"/>
      <c r="K4" s="70"/>
      <c r="L4" s="71" t="s">
        <v>81</v>
      </c>
      <c r="M4" s="71"/>
      <c r="N4" s="71"/>
      <c r="O4" s="71"/>
      <c r="P4" s="71"/>
      <c r="Q4" s="71"/>
      <c r="R4" s="71"/>
      <c r="S4" s="71"/>
      <c r="T4" s="71"/>
      <c r="U4" s="71"/>
      <c r="V4" s="71"/>
      <c r="W4" s="71"/>
      <c r="X4" s="71"/>
      <c r="Y4" s="71"/>
      <c r="Z4" s="71"/>
    </row>
    <row r="5" spans="1:26" ht="19.5" customHeight="1" x14ac:dyDescent="0.25">
      <c r="A5" s="73" t="s">
        <v>76</v>
      </c>
      <c r="B5" s="74" t="s">
        <v>79</v>
      </c>
      <c r="C5" s="74" t="s">
        <v>82</v>
      </c>
      <c r="D5" s="74" t="s">
        <v>83</v>
      </c>
      <c r="E5" s="75" t="s">
        <v>84</v>
      </c>
      <c r="F5" s="76"/>
      <c r="G5" s="76"/>
      <c r="H5" s="77"/>
      <c r="I5" s="77"/>
      <c r="J5" s="77"/>
      <c r="K5" s="78"/>
      <c r="L5" s="71" t="s">
        <v>83</v>
      </c>
      <c r="M5" s="71"/>
      <c r="N5" s="71"/>
      <c r="O5" s="71"/>
      <c r="P5" s="71"/>
      <c r="Q5" s="71"/>
      <c r="R5" s="71"/>
      <c r="S5" s="71"/>
      <c r="T5" s="71"/>
      <c r="U5" s="71"/>
      <c r="V5" s="71"/>
      <c r="W5" s="71"/>
      <c r="X5" s="71"/>
      <c r="Y5" s="71"/>
      <c r="Z5" s="71"/>
    </row>
    <row r="6" spans="1:26" ht="15" customHeight="1" x14ac:dyDescent="0.25">
      <c r="A6" s="79">
        <f>COUNTIF(F9:F94,"Pass")</f>
        <v>64</v>
      </c>
      <c r="B6" s="80">
        <f>COUNTIF(F9:F934,"Fail")</f>
        <v>0</v>
      </c>
      <c r="C6" s="101">
        <v>0</v>
      </c>
      <c r="D6" s="80">
        <f>COUNTIF(G9:G934,"N/A")</f>
        <v>0</v>
      </c>
      <c r="E6" s="81">
        <f>COUNTA(A9:A934)-22</f>
        <v>64</v>
      </c>
      <c r="F6" s="82"/>
      <c r="G6" s="82"/>
      <c r="H6" s="77"/>
      <c r="I6" s="77"/>
      <c r="J6" s="77"/>
      <c r="K6" s="78"/>
      <c r="L6" s="71"/>
      <c r="M6" s="71"/>
      <c r="N6" s="71"/>
      <c r="O6" s="71"/>
      <c r="P6" s="71"/>
      <c r="Q6" s="71"/>
      <c r="R6" s="71"/>
      <c r="S6" s="71"/>
      <c r="T6" s="71"/>
      <c r="U6" s="71"/>
      <c r="V6" s="71"/>
      <c r="W6" s="71"/>
      <c r="X6" s="71"/>
      <c r="Y6" s="71"/>
      <c r="Z6" s="71"/>
    </row>
    <row r="7" spans="1:26" ht="15" customHeight="1" x14ac:dyDescent="0.25">
      <c r="A7" s="77"/>
      <c r="B7" s="77"/>
      <c r="C7" s="77"/>
      <c r="D7" s="77"/>
      <c r="E7" s="77"/>
      <c r="F7" s="83"/>
      <c r="G7" s="77"/>
      <c r="H7" s="77"/>
      <c r="I7" s="77"/>
      <c r="J7" s="77"/>
      <c r="K7" s="78"/>
      <c r="L7" s="71"/>
      <c r="M7" s="71"/>
      <c r="N7" s="71"/>
      <c r="O7" s="71"/>
      <c r="P7" s="71"/>
      <c r="Q7" s="71"/>
      <c r="R7" s="71"/>
      <c r="S7" s="71"/>
      <c r="T7" s="71"/>
      <c r="U7" s="71"/>
      <c r="V7" s="71"/>
      <c r="W7" s="71"/>
      <c r="X7" s="71"/>
      <c r="Y7" s="71"/>
      <c r="Z7" s="71"/>
    </row>
    <row r="8" spans="1:26" ht="25.5" customHeight="1" x14ac:dyDescent="0.25">
      <c r="A8" s="84" t="s">
        <v>85</v>
      </c>
      <c r="B8" s="84" t="s">
        <v>86</v>
      </c>
      <c r="C8" s="84" t="s">
        <v>87</v>
      </c>
      <c r="D8" s="84" t="s">
        <v>88</v>
      </c>
      <c r="E8" s="84" t="s">
        <v>89</v>
      </c>
      <c r="F8" s="84" t="s">
        <v>90</v>
      </c>
      <c r="G8" s="84" t="s">
        <v>91</v>
      </c>
      <c r="H8" s="84" t="s">
        <v>92</v>
      </c>
      <c r="I8" s="84" t="s">
        <v>93</v>
      </c>
      <c r="J8" s="71"/>
      <c r="K8" s="85"/>
      <c r="L8" s="71"/>
      <c r="M8" s="71"/>
      <c r="N8" s="71"/>
      <c r="O8" s="71"/>
      <c r="P8" s="71"/>
      <c r="Q8" s="71"/>
      <c r="R8" s="71"/>
      <c r="S8" s="71"/>
      <c r="T8" s="71"/>
      <c r="U8" s="71"/>
      <c r="V8" s="71"/>
      <c r="W8" s="71"/>
      <c r="X8" s="71"/>
      <c r="Y8" s="71"/>
      <c r="Z8" s="71"/>
    </row>
    <row r="9" spans="1:26" ht="12.75" customHeight="1" x14ac:dyDescent="0.25">
      <c r="A9" s="86" t="s">
        <v>25</v>
      </c>
      <c r="B9" s="86"/>
      <c r="C9" s="87"/>
      <c r="D9" s="87"/>
      <c r="E9" s="87"/>
      <c r="F9" s="96"/>
      <c r="G9" s="87"/>
      <c r="H9" s="87"/>
      <c r="I9" s="88"/>
      <c r="J9" s="7"/>
      <c r="K9" s="66"/>
      <c r="L9" s="7"/>
      <c r="M9" s="7"/>
      <c r="N9" s="7"/>
      <c r="O9" s="7"/>
      <c r="P9" s="7"/>
      <c r="Q9" s="7"/>
      <c r="R9" s="7"/>
      <c r="S9" s="7"/>
      <c r="T9" s="7"/>
      <c r="U9" s="7"/>
      <c r="V9" s="7"/>
      <c r="W9" s="7"/>
      <c r="X9" s="7"/>
      <c r="Y9" s="7"/>
      <c r="Z9" s="7"/>
    </row>
    <row r="10" spans="1:26" ht="39.6" x14ac:dyDescent="0.25">
      <c r="A10" s="90" t="str">
        <f t="shared" ref="A10:A12" si="0">IF(OR(B10&lt;&gt;"",D10&lt;&gt;""),"["&amp;TEXT($B$2,"##")&amp;"-"&amp;TEXT(ROW()-10,"##")&amp;"]","")</f>
        <v>[Mobile_Manager-]</v>
      </c>
      <c r="B10" s="90" t="s">
        <v>478</v>
      </c>
      <c r="C10" s="90" t="s">
        <v>95</v>
      </c>
      <c r="D10" s="91" t="s">
        <v>96</v>
      </c>
      <c r="E10" s="91" t="s">
        <v>96</v>
      </c>
      <c r="F10" s="90" t="s">
        <v>76</v>
      </c>
      <c r="G10" s="90"/>
      <c r="H10" s="90"/>
      <c r="I10" s="90"/>
      <c r="J10" s="7"/>
      <c r="K10" s="66"/>
      <c r="L10" s="7"/>
      <c r="M10" s="7"/>
      <c r="N10" s="7"/>
      <c r="O10" s="7"/>
      <c r="P10" s="7"/>
      <c r="Q10" s="7"/>
      <c r="R10" s="7"/>
      <c r="S10" s="7"/>
      <c r="T10" s="7"/>
      <c r="U10" s="7"/>
      <c r="V10" s="7"/>
      <c r="W10" s="7"/>
      <c r="X10" s="7"/>
      <c r="Y10" s="7"/>
      <c r="Z10" s="7"/>
    </row>
    <row r="11" spans="1:26" ht="39.6" x14ac:dyDescent="0.25">
      <c r="A11" s="90" t="str">
        <f t="shared" si="0"/>
        <v>[Mobile_Manager-1]</v>
      </c>
      <c r="B11" s="90" t="s">
        <v>97</v>
      </c>
      <c r="C11" s="90" t="s">
        <v>95</v>
      </c>
      <c r="D11" s="91" t="s">
        <v>479</v>
      </c>
      <c r="E11" s="91" t="s">
        <v>479</v>
      </c>
      <c r="F11" s="90" t="s">
        <v>76</v>
      </c>
      <c r="G11" s="90"/>
      <c r="H11" s="90"/>
      <c r="I11" s="90"/>
      <c r="J11" s="7"/>
      <c r="K11" s="66"/>
      <c r="L11" s="7"/>
      <c r="M11" s="7"/>
      <c r="N11" s="7"/>
      <c r="O11" s="7"/>
      <c r="P11" s="7"/>
      <c r="Q11" s="7"/>
      <c r="R11" s="7"/>
      <c r="S11" s="7"/>
      <c r="T11" s="7"/>
      <c r="U11" s="7"/>
      <c r="V11" s="7"/>
      <c r="W11" s="7"/>
      <c r="X11" s="7"/>
      <c r="Y11" s="7"/>
      <c r="Z11" s="7"/>
    </row>
    <row r="12" spans="1:26" ht="52.8" x14ac:dyDescent="0.25">
      <c r="A12" s="90" t="str">
        <f t="shared" si="0"/>
        <v>[Mobile_Manager-2]</v>
      </c>
      <c r="B12" s="90" t="s">
        <v>480</v>
      </c>
      <c r="C12" s="90" t="s">
        <v>481</v>
      </c>
      <c r="D12" s="94" t="s">
        <v>482</v>
      </c>
      <c r="E12" s="94" t="s">
        <v>482</v>
      </c>
      <c r="F12" s="90" t="s">
        <v>76</v>
      </c>
      <c r="G12" s="90"/>
      <c r="H12" s="90"/>
      <c r="I12" s="90"/>
      <c r="J12" s="7"/>
      <c r="K12" s="66"/>
      <c r="L12" s="7"/>
      <c r="M12" s="7"/>
      <c r="N12" s="7"/>
      <c r="O12" s="7"/>
      <c r="P12" s="7"/>
      <c r="Q12" s="7"/>
      <c r="R12" s="7"/>
      <c r="S12" s="7"/>
      <c r="T12" s="7"/>
      <c r="U12" s="7"/>
      <c r="V12" s="7"/>
      <c r="W12" s="7"/>
      <c r="X12" s="7"/>
      <c r="Y12" s="7"/>
      <c r="Z12" s="7"/>
    </row>
    <row r="13" spans="1:26" ht="13.8" x14ac:dyDescent="0.25">
      <c r="A13" s="86" t="s">
        <v>27</v>
      </c>
      <c r="B13" s="95"/>
      <c r="C13" s="96"/>
      <c r="D13" s="96"/>
      <c r="E13" s="96"/>
      <c r="F13" s="96"/>
      <c r="G13" s="96"/>
      <c r="H13" s="96"/>
      <c r="I13" s="97"/>
      <c r="J13" s="7"/>
      <c r="K13" s="66"/>
      <c r="L13" s="7"/>
      <c r="M13" s="7"/>
      <c r="N13" s="7"/>
      <c r="O13" s="7"/>
      <c r="P13" s="7"/>
      <c r="Q13" s="7"/>
      <c r="R13" s="7"/>
      <c r="S13" s="7"/>
      <c r="T13" s="7"/>
      <c r="U13" s="7"/>
      <c r="V13" s="7"/>
      <c r="W13" s="7"/>
      <c r="X13" s="7"/>
      <c r="Y13" s="7"/>
      <c r="Z13" s="7"/>
    </row>
    <row r="14" spans="1:26" ht="39.6" x14ac:dyDescent="0.25">
      <c r="A14" s="90" t="str">
        <f>IF(OR(B14&lt;&gt;"",D14&lt;&gt;""),"["&amp;TEXT($B$2,"##")&amp;"-"&amp;TEXT(ROW()-11,"##")&amp;"]","")</f>
        <v>[Mobile_Manager-3]</v>
      </c>
      <c r="B14" s="90" t="s">
        <v>27</v>
      </c>
      <c r="C14" s="90" t="s">
        <v>102</v>
      </c>
      <c r="D14" s="90" t="s">
        <v>104</v>
      </c>
      <c r="E14" s="90" t="s">
        <v>104</v>
      </c>
      <c r="F14" s="90" t="s">
        <v>76</v>
      </c>
      <c r="G14" s="90"/>
      <c r="H14" s="90"/>
      <c r="I14" s="90"/>
      <c r="J14" s="7"/>
      <c r="K14" s="66"/>
      <c r="L14" s="7"/>
      <c r="M14" s="7"/>
      <c r="N14" s="7"/>
      <c r="O14" s="7"/>
      <c r="P14" s="7"/>
      <c r="Q14" s="7"/>
      <c r="R14" s="7"/>
      <c r="S14" s="7"/>
      <c r="T14" s="7"/>
      <c r="U14" s="7"/>
      <c r="V14" s="7"/>
      <c r="W14" s="7"/>
      <c r="X14" s="7"/>
      <c r="Y14" s="7"/>
      <c r="Z14" s="7"/>
    </row>
    <row r="15" spans="1:26" ht="13.8" x14ac:dyDescent="0.25">
      <c r="A15" s="86" t="s">
        <v>28</v>
      </c>
      <c r="B15" s="95"/>
      <c r="C15" s="96"/>
      <c r="D15" s="96"/>
      <c r="E15" s="96"/>
      <c r="F15" s="87"/>
      <c r="G15" s="96"/>
      <c r="H15" s="96"/>
      <c r="I15" s="97"/>
      <c r="J15" s="7"/>
      <c r="K15" s="66"/>
      <c r="L15" s="7"/>
      <c r="M15" s="7"/>
      <c r="N15" s="7"/>
      <c r="O15" s="7"/>
      <c r="P15" s="7"/>
      <c r="Q15" s="7"/>
      <c r="R15" s="7"/>
      <c r="S15" s="7"/>
      <c r="T15" s="7"/>
      <c r="U15" s="7"/>
      <c r="V15" s="7"/>
      <c r="W15" s="7"/>
      <c r="X15" s="7"/>
      <c r="Y15" s="7"/>
      <c r="Z15" s="7"/>
    </row>
    <row r="16" spans="1:26" ht="79.2" x14ac:dyDescent="0.25">
      <c r="A16" s="90" t="str">
        <f t="shared" ref="A16:A25" si="1">IF(OR(B16&lt;&gt;"",D16&lt;&gt;""),"["&amp;TEXT($B$2,"##")&amp;"-"&amp;TEXT(ROW()-12,"##")&amp;"]","")</f>
        <v>[Mobile_Manager-4]</v>
      </c>
      <c r="B16" s="90" t="s">
        <v>105</v>
      </c>
      <c r="C16" s="90" t="s">
        <v>483</v>
      </c>
      <c r="D16" s="90" t="s">
        <v>107</v>
      </c>
      <c r="E16" s="90" t="s">
        <v>107</v>
      </c>
      <c r="F16" s="90" t="s">
        <v>76</v>
      </c>
      <c r="G16" s="90"/>
      <c r="H16" s="90"/>
      <c r="I16" s="90"/>
      <c r="J16" s="7"/>
      <c r="K16" s="66"/>
      <c r="L16" s="7"/>
      <c r="M16" s="7"/>
      <c r="N16" s="7"/>
      <c r="O16" s="7"/>
      <c r="P16" s="7"/>
      <c r="Q16" s="7"/>
      <c r="R16" s="7"/>
      <c r="S16" s="7"/>
      <c r="T16" s="7"/>
      <c r="U16" s="7"/>
      <c r="V16" s="7"/>
      <c r="W16" s="7"/>
      <c r="X16" s="7"/>
      <c r="Y16" s="7"/>
      <c r="Z16" s="7"/>
    </row>
    <row r="17" spans="1:26" ht="79.2" x14ac:dyDescent="0.25">
      <c r="A17" s="90" t="str">
        <f t="shared" si="1"/>
        <v>[Mobile_Manager-5]</v>
      </c>
      <c r="B17" s="90" t="s">
        <v>108</v>
      </c>
      <c r="C17" s="90" t="s">
        <v>484</v>
      </c>
      <c r="D17" s="90" t="s">
        <v>110</v>
      </c>
      <c r="E17" s="90" t="s">
        <v>110</v>
      </c>
      <c r="F17" s="90" t="s">
        <v>76</v>
      </c>
      <c r="G17" s="90"/>
      <c r="H17" s="90"/>
      <c r="I17" s="90"/>
      <c r="J17" s="7"/>
      <c r="K17" s="66"/>
      <c r="L17" s="7"/>
      <c r="M17" s="7"/>
      <c r="N17" s="7"/>
      <c r="O17" s="7"/>
      <c r="P17" s="7"/>
      <c r="Q17" s="7"/>
      <c r="R17" s="7"/>
      <c r="S17" s="7"/>
      <c r="T17" s="7"/>
      <c r="U17" s="7"/>
      <c r="V17" s="7"/>
      <c r="W17" s="7"/>
      <c r="X17" s="7"/>
      <c r="Y17" s="7"/>
      <c r="Z17" s="7"/>
    </row>
    <row r="18" spans="1:26" ht="92.4" x14ac:dyDescent="0.25">
      <c r="A18" s="90" t="str">
        <f t="shared" si="1"/>
        <v>[Mobile_Manager-6]</v>
      </c>
      <c r="B18" s="90" t="s">
        <v>111</v>
      </c>
      <c r="C18" s="90" t="s">
        <v>485</v>
      </c>
      <c r="D18" s="90" t="s">
        <v>113</v>
      </c>
      <c r="E18" s="90" t="s">
        <v>113</v>
      </c>
      <c r="F18" s="90" t="s">
        <v>76</v>
      </c>
      <c r="G18" s="90"/>
      <c r="H18" s="90"/>
      <c r="I18" s="90"/>
      <c r="J18" s="7"/>
      <c r="K18" s="66"/>
      <c r="L18" s="7"/>
      <c r="M18" s="7"/>
      <c r="N18" s="7"/>
      <c r="O18" s="7"/>
      <c r="P18" s="7"/>
      <c r="Q18" s="7"/>
      <c r="R18" s="7"/>
      <c r="S18" s="7"/>
      <c r="T18" s="7"/>
      <c r="U18" s="7"/>
      <c r="V18" s="7"/>
      <c r="W18" s="7"/>
      <c r="X18" s="7"/>
      <c r="Y18" s="7"/>
      <c r="Z18" s="7"/>
    </row>
    <row r="19" spans="1:26" ht="79.2" x14ac:dyDescent="0.25">
      <c r="A19" s="90" t="str">
        <f t="shared" si="1"/>
        <v>[Mobile_Manager-7]</v>
      </c>
      <c r="B19" s="90" t="s">
        <v>114</v>
      </c>
      <c r="C19" s="90" t="s">
        <v>486</v>
      </c>
      <c r="D19" s="90" t="s">
        <v>116</v>
      </c>
      <c r="E19" s="90" t="s">
        <v>116</v>
      </c>
      <c r="F19" s="90" t="s">
        <v>76</v>
      </c>
      <c r="G19" s="90"/>
      <c r="H19" s="90"/>
      <c r="I19" s="90"/>
      <c r="J19" s="7"/>
      <c r="K19" s="66"/>
      <c r="L19" s="7"/>
      <c r="M19" s="7"/>
      <c r="N19" s="7"/>
      <c r="O19" s="7"/>
      <c r="P19" s="7"/>
      <c r="Q19" s="7"/>
      <c r="R19" s="7"/>
      <c r="S19" s="7"/>
      <c r="T19" s="7"/>
      <c r="U19" s="7"/>
      <c r="V19" s="7"/>
      <c r="W19" s="7"/>
      <c r="X19" s="7"/>
      <c r="Y19" s="7"/>
      <c r="Z19" s="7"/>
    </row>
    <row r="20" spans="1:26" ht="79.2" x14ac:dyDescent="0.25">
      <c r="A20" s="90" t="str">
        <f t="shared" si="1"/>
        <v>[Mobile_Manager-8]</v>
      </c>
      <c r="B20" s="90" t="s">
        <v>117</v>
      </c>
      <c r="C20" s="90" t="s">
        <v>487</v>
      </c>
      <c r="D20" s="90" t="s">
        <v>119</v>
      </c>
      <c r="E20" s="90" t="s">
        <v>119</v>
      </c>
      <c r="F20" s="90" t="s">
        <v>76</v>
      </c>
      <c r="G20" s="90"/>
      <c r="H20" s="90"/>
      <c r="I20" s="90"/>
      <c r="J20" s="7"/>
      <c r="K20" s="66"/>
      <c r="L20" s="7"/>
      <c r="M20" s="7"/>
      <c r="N20" s="7"/>
      <c r="O20" s="7"/>
      <c r="P20" s="7"/>
      <c r="Q20" s="7"/>
      <c r="R20" s="7"/>
      <c r="S20" s="7"/>
      <c r="T20" s="7"/>
      <c r="U20" s="7"/>
      <c r="V20" s="7"/>
      <c r="W20" s="7"/>
      <c r="X20" s="7"/>
      <c r="Y20" s="7"/>
      <c r="Z20" s="7"/>
    </row>
    <row r="21" spans="1:26" ht="79.2" x14ac:dyDescent="0.25">
      <c r="A21" s="90" t="str">
        <f t="shared" si="1"/>
        <v>[Mobile_Manager-9]</v>
      </c>
      <c r="B21" s="90" t="s">
        <v>120</v>
      </c>
      <c r="C21" s="90" t="s">
        <v>488</v>
      </c>
      <c r="D21" s="90" t="s">
        <v>122</v>
      </c>
      <c r="E21" s="90" t="s">
        <v>122</v>
      </c>
      <c r="F21" s="90" t="s">
        <v>76</v>
      </c>
      <c r="G21" s="90"/>
      <c r="H21" s="90"/>
      <c r="I21" s="90"/>
      <c r="J21" s="7"/>
      <c r="K21" s="66"/>
      <c r="L21" s="7"/>
      <c r="M21" s="7"/>
      <c r="N21" s="7"/>
      <c r="O21" s="7"/>
      <c r="P21" s="7"/>
      <c r="Q21" s="7"/>
      <c r="R21" s="7"/>
      <c r="S21" s="7"/>
      <c r="T21" s="7"/>
      <c r="U21" s="7"/>
      <c r="V21" s="7"/>
      <c r="W21" s="7"/>
      <c r="X21" s="7"/>
      <c r="Y21" s="7"/>
      <c r="Z21" s="7"/>
    </row>
    <row r="22" spans="1:26" ht="92.4" x14ac:dyDescent="0.25">
      <c r="A22" s="90" t="str">
        <f t="shared" si="1"/>
        <v>[Mobile_Manager-10]</v>
      </c>
      <c r="B22" s="90" t="s">
        <v>123</v>
      </c>
      <c r="C22" s="90" t="s">
        <v>489</v>
      </c>
      <c r="D22" s="90" t="s">
        <v>490</v>
      </c>
      <c r="E22" s="90" t="s">
        <v>490</v>
      </c>
      <c r="F22" s="90" t="s">
        <v>76</v>
      </c>
      <c r="G22" s="90"/>
      <c r="H22" s="90"/>
      <c r="I22" s="90"/>
      <c r="J22" s="7"/>
      <c r="K22" s="66"/>
      <c r="L22" s="7"/>
      <c r="M22" s="7"/>
      <c r="N22" s="7"/>
      <c r="O22" s="7"/>
      <c r="P22" s="7"/>
      <c r="Q22" s="7"/>
      <c r="R22" s="7"/>
      <c r="S22" s="7"/>
      <c r="T22" s="7"/>
      <c r="U22" s="7"/>
      <c r="V22" s="7"/>
      <c r="W22" s="7"/>
      <c r="X22" s="7"/>
      <c r="Y22" s="7"/>
      <c r="Z22" s="7"/>
    </row>
    <row r="23" spans="1:26" ht="92.4" x14ac:dyDescent="0.25">
      <c r="A23" s="90" t="str">
        <f t="shared" si="1"/>
        <v>[Mobile_Manager-11]</v>
      </c>
      <c r="B23" s="90" t="s">
        <v>126</v>
      </c>
      <c r="C23" s="90" t="s">
        <v>491</v>
      </c>
      <c r="D23" s="90" t="s">
        <v>492</v>
      </c>
      <c r="E23" s="90" t="s">
        <v>492</v>
      </c>
      <c r="F23" s="90" t="s">
        <v>76</v>
      </c>
      <c r="G23" s="90"/>
      <c r="H23" s="90"/>
      <c r="I23" s="90"/>
      <c r="J23" s="7"/>
      <c r="K23" s="66"/>
      <c r="L23" s="7"/>
      <c r="M23" s="7"/>
      <c r="N23" s="7"/>
      <c r="O23" s="7"/>
      <c r="P23" s="7"/>
      <c r="Q23" s="7"/>
      <c r="R23" s="7"/>
      <c r="S23" s="7"/>
      <c r="T23" s="7"/>
      <c r="U23" s="7"/>
      <c r="V23" s="7"/>
      <c r="W23" s="7"/>
      <c r="X23" s="7"/>
      <c r="Y23" s="7"/>
      <c r="Z23" s="7"/>
    </row>
    <row r="24" spans="1:26" ht="92.4" x14ac:dyDescent="0.25">
      <c r="A24" s="90" t="str">
        <f t="shared" si="1"/>
        <v>[Mobile_Manager-12]</v>
      </c>
      <c r="B24" s="90" t="s">
        <v>129</v>
      </c>
      <c r="C24" s="90" t="s">
        <v>493</v>
      </c>
      <c r="D24" s="90" t="s">
        <v>494</v>
      </c>
      <c r="E24" s="90" t="s">
        <v>494</v>
      </c>
      <c r="F24" s="90" t="s">
        <v>76</v>
      </c>
      <c r="G24" s="90"/>
      <c r="H24" s="90"/>
      <c r="I24" s="90"/>
      <c r="J24" s="7"/>
      <c r="K24" s="66"/>
      <c r="L24" s="7"/>
      <c r="M24" s="7"/>
      <c r="N24" s="7"/>
      <c r="O24" s="7"/>
      <c r="P24" s="7"/>
      <c r="Q24" s="7"/>
      <c r="R24" s="7"/>
      <c r="S24" s="7"/>
      <c r="T24" s="7"/>
      <c r="U24" s="7"/>
      <c r="V24" s="7"/>
      <c r="W24" s="7"/>
      <c r="X24" s="7"/>
      <c r="Y24" s="7"/>
      <c r="Z24" s="7"/>
    </row>
    <row r="25" spans="1:26" ht="79.2" x14ac:dyDescent="0.25">
      <c r="A25" s="90" t="str">
        <f t="shared" si="1"/>
        <v>[Mobile_Manager-13]</v>
      </c>
      <c r="B25" s="90" t="s">
        <v>132</v>
      </c>
      <c r="C25" s="90" t="s">
        <v>495</v>
      </c>
      <c r="D25" s="90" t="s">
        <v>496</v>
      </c>
      <c r="E25" s="90" t="s">
        <v>496</v>
      </c>
      <c r="F25" s="90" t="s">
        <v>76</v>
      </c>
      <c r="G25" s="90"/>
      <c r="H25" s="90"/>
      <c r="I25" s="90"/>
      <c r="J25" s="7"/>
      <c r="K25" s="66"/>
      <c r="L25" s="7"/>
      <c r="M25" s="7"/>
      <c r="N25" s="7"/>
      <c r="O25" s="7"/>
      <c r="P25" s="7"/>
      <c r="Q25" s="7"/>
      <c r="R25" s="7"/>
      <c r="S25" s="7"/>
      <c r="T25" s="7"/>
      <c r="U25" s="7"/>
      <c r="V25" s="7"/>
      <c r="W25" s="7"/>
      <c r="X25" s="7"/>
      <c r="Y25" s="7"/>
      <c r="Z25" s="7"/>
    </row>
    <row r="26" spans="1:26" ht="13.8" x14ac:dyDescent="0.25">
      <c r="A26" s="86" t="s">
        <v>29</v>
      </c>
      <c r="B26" s="95"/>
      <c r="C26" s="96"/>
      <c r="D26" s="96"/>
      <c r="E26" s="96"/>
      <c r="F26" s="87"/>
      <c r="G26" s="96"/>
      <c r="H26" s="96"/>
      <c r="I26" s="97"/>
      <c r="J26" s="7"/>
      <c r="K26" s="66"/>
      <c r="L26" s="7"/>
      <c r="M26" s="7"/>
      <c r="N26" s="7"/>
      <c r="O26" s="7"/>
      <c r="P26" s="7"/>
      <c r="Q26" s="7"/>
      <c r="R26" s="7"/>
      <c r="S26" s="7"/>
      <c r="T26" s="7"/>
      <c r="U26" s="7"/>
      <c r="V26" s="7"/>
      <c r="W26" s="7"/>
      <c r="X26" s="7"/>
      <c r="Y26" s="7"/>
      <c r="Z26" s="7"/>
    </row>
    <row r="27" spans="1:26" ht="26.4" x14ac:dyDescent="0.25">
      <c r="A27" s="90" t="str">
        <f>IF(OR(B27&lt;&gt;"",D27&lt;&gt;""),"["&amp;TEXT($B$2,"##")&amp;"-"&amp;TEXT(ROW()-13,"##")&amp;"]","")</f>
        <v>[Mobile_Manager-14]</v>
      </c>
      <c r="B27" s="90" t="s">
        <v>497</v>
      </c>
      <c r="C27" s="90" t="s">
        <v>136</v>
      </c>
      <c r="D27" s="90" t="s">
        <v>137</v>
      </c>
      <c r="E27" s="90" t="s">
        <v>137</v>
      </c>
      <c r="F27" s="90" t="s">
        <v>76</v>
      </c>
      <c r="G27" s="90"/>
      <c r="H27" s="90"/>
      <c r="I27" s="90"/>
      <c r="J27" s="7"/>
      <c r="K27" s="66"/>
      <c r="L27" s="7"/>
      <c r="M27" s="7"/>
      <c r="N27" s="7"/>
      <c r="O27" s="7"/>
      <c r="P27" s="7"/>
      <c r="Q27" s="7"/>
      <c r="R27" s="7"/>
      <c r="S27" s="7"/>
      <c r="T27" s="7"/>
      <c r="U27" s="7"/>
      <c r="V27" s="7"/>
      <c r="W27" s="7"/>
      <c r="X27" s="7"/>
      <c r="Y27" s="7"/>
      <c r="Z27" s="7"/>
    </row>
    <row r="28" spans="1:26" ht="13.8" x14ac:dyDescent="0.25">
      <c r="A28" s="86" t="s">
        <v>59</v>
      </c>
      <c r="B28" s="95"/>
      <c r="C28" s="96"/>
      <c r="D28" s="96"/>
      <c r="E28" s="96"/>
      <c r="F28" s="87"/>
      <c r="G28" s="96"/>
      <c r="H28" s="96"/>
      <c r="I28" s="97"/>
      <c r="J28" s="7"/>
      <c r="K28" s="66"/>
      <c r="L28" s="7"/>
      <c r="M28" s="7"/>
      <c r="N28" s="7"/>
      <c r="O28" s="7"/>
      <c r="P28" s="7"/>
      <c r="Q28" s="7"/>
      <c r="R28" s="7"/>
      <c r="S28" s="7"/>
      <c r="T28" s="7"/>
      <c r="U28" s="7"/>
      <c r="V28" s="7"/>
      <c r="W28" s="7"/>
      <c r="X28" s="7"/>
      <c r="Y28" s="7"/>
      <c r="Z28" s="7"/>
    </row>
    <row r="29" spans="1:26" ht="66" x14ac:dyDescent="0.25">
      <c r="A29" s="90" t="str">
        <f t="shared" ref="A29:A34" si="2">IF(OR(B29&lt;&gt;"",D29&lt;&gt;""),"["&amp;TEXT($B$2,"##")&amp;"-"&amp;TEXT(ROW()-14,"##")&amp;"]","")</f>
        <v>[Mobile_Manager-15]</v>
      </c>
      <c r="B29" s="90" t="s">
        <v>498</v>
      </c>
      <c r="C29" s="90" t="s">
        <v>499</v>
      </c>
      <c r="D29" s="90" t="s">
        <v>500</v>
      </c>
      <c r="E29" s="90" t="s">
        <v>500</v>
      </c>
      <c r="F29" s="90" t="s">
        <v>76</v>
      </c>
      <c r="G29" s="90"/>
      <c r="H29" s="90"/>
      <c r="I29" s="90"/>
      <c r="J29" s="7"/>
      <c r="K29" s="66"/>
      <c r="L29" s="7"/>
      <c r="M29" s="7"/>
      <c r="N29" s="7"/>
      <c r="O29" s="7"/>
      <c r="P29" s="7"/>
      <c r="Q29" s="7"/>
      <c r="R29" s="7"/>
      <c r="S29" s="7"/>
      <c r="T29" s="7"/>
      <c r="U29" s="7"/>
      <c r="V29" s="7"/>
      <c r="W29" s="7"/>
      <c r="X29" s="7"/>
      <c r="Y29" s="7"/>
      <c r="Z29" s="7"/>
    </row>
    <row r="30" spans="1:26" ht="52.8" x14ac:dyDescent="0.25">
      <c r="A30" s="90" t="str">
        <f t="shared" si="2"/>
        <v>[Mobile_Manager-16]</v>
      </c>
      <c r="B30" s="90" t="s">
        <v>501</v>
      </c>
      <c r="C30" s="90" t="s">
        <v>502</v>
      </c>
      <c r="D30" s="90" t="s">
        <v>503</v>
      </c>
      <c r="E30" s="90" t="s">
        <v>503</v>
      </c>
      <c r="F30" s="90" t="s">
        <v>76</v>
      </c>
      <c r="G30" s="90"/>
      <c r="H30" s="90"/>
      <c r="I30" s="90"/>
      <c r="J30" s="7"/>
      <c r="K30" s="66"/>
      <c r="L30" s="7"/>
      <c r="M30" s="7"/>
      <c r="N30" s="7"/>
      <c r="O30" s="7"/>
      <c r="P30" s="7"/>
      <c r="Q30" s="7"/>
      <c r="R30" s="7"/>
      <c r="S30" s="7"/>
      <c r="T30" s="7"/>
      <c r="U30" s="7"/>
      <c r="V30" s="7"/>
      <c r="W30" s="7"/>
      <c r="X30" s="7"/>
      <c r="Y30" s="7"/>
      <c r="Z30" s="7"/>
    </row>
    <row r="31" spans="1:26" ht="52.8" x14ac:dyDescent="0.25">
      <c r="A31" s="90" t="str">
        <f t="shared" si="2"/>
        <v>[Mobile_Manager-17]</v>
      </c>
      <c r="B31" s="90" t="s">
        <v>504</v>
      </c>
      <c r="C31" s="90" t="s">
        <v>505</v>
      </c>
      <c r="D31" s="90" t="s">
        <v>506</v>
      </c>
      <c r="E31" s="90" t="s">
        <v>506</v>
      </c>
      <c r="F31" s="90" t="s">
        <v>76</v>
      </c>
      <c r="G31" s="90"/>
      <c r="H31" s="90"/>
      <c r="I31" s="90"/>
      <c r="J31" s="7"/>
      <c r="K31" s="66"/>
      <c r="L31" s="7"/>
      <c r="M31" s="7"/>
      <c r="N31" s="7"/>
      <c r="O31" s="7"/>
      <c r="P31" s="7"/>
      <c r="Q31" s="7"/>
      <c r="R31" s="7"/>
      <c r="S31" s="7"/>
      <c r="T31" s="7"/>
      <c r="U31" s="7"/>
      <c r="V31" s="7"/>
      <c r="W31" s="7"/>
      <c r="X31" s="7"/>
      <c r="Y31" s="7"/>
      <c r="Z31" s="7"/>
    </row>
    <row r="32" spans="1:26" ht="66" x14ac:dyDescent="0.25">
      <c r="A32" s="90" t="str">
        <f t="shared" si="2"/>
        <v>[Mobile_Manager-18]</v>
      </c>
      <c r="B32" s="90" t="s">
        <v>507</v>
      </c>
      <c r="C32" s="90" t="s">
        <v>508</v>
      </c>
      <c r="D32" s="90" t="s">
        <v>509</v>
      </c>
      <c r="E32" s="90" t="s">
        <v>509</v>
      </c>
      <c r="F32" s="90" t="s">
        <v>76</v>
      </c>
      <c r="G32" s="90"/>
      <c r="H32" s="90"/>
      <c r="I32" s="90"/>
      <c r="J32" s="7"/>
      <c r="K32" s="66"/>
      <c r="L32" s="7"/>
      <c r="M32" s="7"/>
      <c r="N32" s="7"/>
      <c r="O32" s="7"/>
      <c r="P32" s="7"/>
      <c r="Q32" s="7"/>
      <c r="R32" s="7"/>
      <c r="S32" s="7"/>
      <c r="T32" s="7"/>
      <c r="U32" s="7"/>
      <c r="V32" s="7"/>
      <c r="W32" s="7"/>
      <c r="X32" s="7"/>
      <c r="Y32" s="7"/>
      <c r="Z32" s="7"/>
    </row>
    <row r="33" spans="1:26" ht="66" x14ac:dyDescent="0.25">
      <c r="A33" s="90" t="str">
        <f t="shared" si="2"/>
        <v>[Mobile_Manager-19]</v>
      </c>
      <c r="B33" s="90" t="s">
        <v>510</v>
      </c>
      <c r="C33" s="90" t="s">
        <v>511</v>
      </c>
      <c r="D33" s="90" t="s">
        <v>512</v>
      </c>
      <c r="E33" s="90" t="s">
        <v>512</v>
      </c>
      <c r="F33" s="90" t="s">
        <v>76</v>
      </c>
      <c r="G33" s="90"/>
      <c r="H33" s="90"/>
      <c r="I33" s="90"/>
      <c r="J33" s="7"/>
      <c r="K33" s="66"/>
      <c r="L33" s="7"/>
      <c r="M33" s="7"/>
      <c r="N33" s="7"/>
      <c r="O33" s="7"/>
      <c r="P33" s="7"/>
      <c r="Q33" s="7"/>
      <c r="R33" s="7"/>
      <c r="S33" s="7"/>
      <c r="T33" s="7"/>
      <c r="U33" s="7"/>
      <c r="V33" s="7"/>
      <c r="W33" s="7"/>
      <c r="X33" s="7"/>
      <c r="Y33" s="7"/>
      <c r="Z33" s="7"/>
    </row>
    <row r="34" spans="1:26" ht="66" x14ac:dyDescent="0.25">
      <c r="A34" s="90" t="str">
        <f t="shared" si="2"/>
        <v>[Mobile_Manager-20]</v>
      </c>
      <c r="B34" s="90" t="s">
        <v>513</v>
      </c>
      <c r="C34" s="90" t="s">
        <v>514</v>
      </c>
      <c r="D34" s="90" t="s">
        <v>515</v>
      </c>
      <c r="E34" s="90" t="s">
        <v>515</v>
      </c>
      <c r="F34" s="90" t="s">
        <v>76</v>
      </c>
      <c r="G34" s="90"/>
      <c r="H34" s="90"/>
      <c r="I34" s="90"/>
      <c r="J34" s="7"/>
      <c r="K34" s="66"/>
      <c r="L34" s="7"/>
      <c r="M34" s="7"/>
      <c r="N34" s="7"/>
      <c r="O34" s="7"/>
      <c r="P34" s="7"/>
      <c r="Q34" s="7"/>
      <c r="R34" s="7"/>
      <c r="S34" s="7"/>
      <c r="T34" s="7"/>
      <c r="U34" s="7"/>
      <c r="V34" s="7"/>
      <c r="W34" s="7"/>
      <c r="X34" s="7"/>
      <c r="Y34" s="7"/>
      <c r="Z34" s="7"/>
    </row>
    <row r="35" spans="1:26" ht="13.8" x14ac:dyDescent="0.25">
      <c r="A35" s="86" t="s">
        <v>60</v>
      </c>
      <c r="B35" s="95"/>
      <c r="C35" s="96"/>
      <c r="D35" s="96"/>
      <c r="E35" s="96"/>
      <c r="F35" s="87"/>
      <c r="G35" s="96"/>
      <c r="H35" s="96"/>
      <c r="I35" s="97"/>
      <c r="J35" s="7"/>
      <c r="K35" s="66"/>
      <c r="L35" s="7"/>
      <c r="M35" s="7"/>
      <c r="N35" s="7"/>
      <c r="O35" s="7"/>
      <c r="P35" s="7"/>
      <c r="Q35" s="7"/>
      <c r="R35" s="7"/>
      <c r="S35" s="7"/>
      <c r="T35" s="7"/>
      <c r="U35" s="7"/>
      <c r="V35" s="7"/>
      <c r="W35" s="7"/>
      <c r="X35" s="7"/>
      <c r="Y35" s="7"/>
      <c r="Z35" s="7"/>
    </row>
    <row r="36" spans="1:26" ht="39.6" x14ac:dyDescent="0.25">
      <c r="A36" s="90" t="str">
        <f>IF(OR(B36&lt;&gt;"",D36&lt;&gt;""),"["&amp;TEXT($B$2,"##")&amp;"-"&amp;TEXT(ROW()-15,"##")&amp;"]","")</f>
        <v>[Mobile_Manager-21]</v>
      </c>
      <c r="B36" s="90" t="s">
        <v>516</v>
      </c>
      <c r="C36" s="90" t="s">
        <v>517</v>
      </c>
      <c r="D36" s="90" t="s">
        <v>518</v>
      </c>
      <c r="E36" s="90" t="s">
        <v>518</v>
      </c>
      <c r="F36" s="90" t="s">
        <v>76</v>
      </c>
      <c r="G36" s="90"/>
      <c r="H36" s="90"/>
      <c r="I36" s="90"/>
      <c r="J36" s="7"/>
      <c r="K36" s="66"/>
      <c r="L36" s="7"/>
      <c r="M36" s="7"/>
      <c r="N36" s="7"/>
      <c r="O36" s="7"/>
      <c r="P36" s="7"/>
      <c r="Q36" s="7"/>
      <c r="R36" s="7"/>
      <c r="S36" s="7"/>
      <c r="T36" s="7"/>
      <c r="U36" s="7"/>
      <c r="V36" s="7"/>
      <c r="W36" s="7"/>
      <c r="X36" s="7"/>
      <c r="Y36" s="7"/>
      <c r="Z36" s="7"/>
    </row>
    <row r="37" spans="1:26" ht="13.8" x14ac:dyDescent="0.25">
      <c r="A37" s="86" t="s">
        <v>61</v>
      </c>
      <c r="B37" s="95"/>
      <c r="C37" s="96"/>
      <c r="D37" s="96"/>
      <c r="E37" s="96"/>
      <c r="F37" s="87"/>
      <c r="G37" s="96"/>
      <c r="H37" s="96"/>
      <c r="I37" s="97"/>
      <c r="J37" s="7"/>
      <c r="K37" s="66"/>
      <c r="L37" s="7"/>
      <c r="M37" s="7"/>
      <c r="N37" s="7"/>
      <c r="O37" s="7"/>
      <c r="P37" s="7"/>
      <c r="Q37" s="7"/>
      <c r="R37" s="7"/>
      <c r="S37" s="7"/>
      <c r="T37" s="7"/>
      <c r="U37" s="7"/>
      <c r="V37" s="7"/>
      <c r="W37" s="7"/>
      <c r="X37" s="7"/>
      <c r="Y37" s="7"/>
      <c r="Z37" s="7"/>
    </row>
    <row r="38" spans="1:26" ht="105.6" x14ac:dyDescent="0.25">
      <c r="A38" s="90" t="str">
        <f t="shared" ref="A38:A40" si="3">IF(OR(B38&lt;&gt;"",D38&lt;&gt;""),"["&amp;TEXT($B$2,"##")&amp;"-"&amp;TEXT(ROW()-16,"##")&amp;"]","")</f>
        <v>[Mobile_Manager-22]</v>
      </c>
      <c r="B38" s="90" t="s">
        <v>519</v>
      </c>
      <c r="C38" s="90" t="s">
        <v>520</v>
      </c>
      <c r="D38" s="90" t="s">
        <v>521</v>
      </c>
      <c r="E38" s="90" t="s">
        <v>521</v>
      </c>
      <c r="F38" s="90" t="s">
        <v>76</v>
      </c>
      <c r="G38" s="90"/>
      <c r="H38" s="90"/>
      <c r="I38" s="90"/>
      <c r="J38" s="7"/>
      <c r="K38" s="66"/>
      <c r="L38" s="7"/>
      <c r="M38" s="7"/>
      <c r="N38" s="7"/>
      <c r="O38" s="7"/>
      <c r="P38" s="7"/>
      <c r="Q38" s="7"/>
      <c r="R38" s="7"/>
      <c r="S38" s="7"/>
      <c r="T38" s="7"/>
      <c r="U38" s="7"/>
      <c r="V38" s="7"/>
      <c r="W38" s="7"/>
      <c r="X38" s="7"/>
      <c r="Y38" s="7"/>
      <c r="Z38" s="7"/>
    </row>
    <row r="39" spans="1:26" ht="118.8" x14ac:dyDescent="0.25">
      <c r="A39" s="90" t="str">
        <f t="shared" si="3"/>
        <v>[Mobile_Manager-23]</v>
      </c>
      <c r="B39" s="90" t="s">
        <v>522</v>
      </c>
      <c r="C39" s="90" t="s">
        <v>523</v>
      </c>
      <c r="D39" s="90" t="s">
        <v>524</v>
      </c>
      <c r="E39" s="90" t="s">
        <v>524</v>
      </c>
      <c r="F39" s="90" t="s">
        <v>76</v>
      </c>
      <c r="G39" s="90"/>
      <c r="H39" s="90"/>
      <c r="I39" s="90"/>
      <c r="J39" s="7"/>
      <c r="K39" s="66"/>
      <c r="L39" s="7"/>
      <c r="M39" s="7"/>
      <c r="N39" s="7"/>
      <c r="O39" s="7"/>
      <c r="P39" s="7"/>
      <c r="Q39" s="7"/>
      <c r="R39" s="7"/>
      <c r="S39" s="7"/>
      <c r="T39" s="7"/>
      <c r="U39" s="7"/>
      <c r="V39" s="7"/>
      <c r="W39" s="7"/>
      <c r="X39" s="7"/>
      <c r="Y39" s="7"/>
      <c r="Z39" s="7"/>
    </row>
    <row r="40" spans="1:26" ht="105.6" x14ac:dyDescent="0.25">
      <c r="A40" s="90" t="str">
        <f t="shared" si="3"/>
        <v>[Mobile_Manager-24]</v>
      </c>
      <c r="B40" s="90" t="s">
        <v>525</v>
      </c>
      <c r="C40" s="90" t="s">
        <v>526</v>
      </c>
      <c r="D40" s="90" t="s">
        <v>203</v>
      </c>
      <c r="E40" s="90" t="s">
        <v>203</v>
      </c>
      <c r="F40" s="90" t="s">
        <v>76</v>
      </c>
      <c r="G40" s="90"/>
      <c r="H40" s="90"/>
      <c r="I40" s="90"/>
      <c r="J40" s="7"/>
      <c r="K40" s="66"/>
      <c r="L40" s="7"/>
      <c r="M40" s="7"/>
      <c r="N40" s="7"/>
      <c r="O40" s="7"/>
      <c r="P40" s="7"/>
      <c r="Q40" s="7"/>
      <c r="R40" s="7"/>
      <c r="S40" s="7"/>
      <c r="T40" s="7"/>
      <c r="U40" s="7"/>
      <c r="V40" s="7"/>
      <c r="W40" s="7"/>
      <c r="X40" s="7"/>
      <c r="Y40" s="7"/>
      <c r="Z40" s="7"/>
    </row>
    <row r="41" spans="1:26" ht="13.8" x14ac:dyDescent="0.25">
      <c r="A41" s="103" t="s">
        <v>527</v>
      </c>
      <c r="B41" s="95"/>
      <c r="C41" s="96"/>
      <c r="D41" s="96"/>
      <c r="E41" s="96"/>
      <c r="F41" s="87"/>
      <c r="G41" s="96"/>
      <c r="H41" s="96"/>
      <c r="I41" s="97"/>
      <c r="J41" s="7"/>
      <c r="K41" s="66"/>
      <c r="L41" s="7"/>
      <c r="M41" s="7"/>
      <c r="N41" s="7"/>
      <c r="O41" s="7"/>
      <c r="P41" s="7"/>
      <c r="Q41" s="7"/>
      <c r="R41" s="7"/>
      <c r="S41" s="7"/>
      <c r="T41" s="7"/>
      <c r="U41" s="7"/>
      <c r="V41" s="7"/>
      <c r="W41" s="7"/>
      <c r="X41" s="7"/>
      <c r="Y41" s="7"/>
      <c r="Z41" s="7"/>
    </row>
    <row r="42" spans="1:26" ht="145.19999999999999" x14ac:dyDescent="0.25">
      <c r="A42" s="90" t="str">
        <f>IF(OR(B42&lt;&gt;"",D42&lt;&gt;""),"["&amp;TEXT($B$2,"##")&amp;"-"&amp;TEXT(ROW()-17,"##")&amp;"]","")</f>
        <v>[Mobile_Manager-25]</v>
      </c>
      <c r="B42" s="90" t="s">
        <v>528</v>
      </c>
      <c r="C42" s="90" t="s">
        <v>529</v>
      </c>
      <c r="D42" s="90" t="s">
        <v>203</v>
      </c>
      <c r="E42" s="90" t="s">
        <v>203</v>
      </c>
      <c r="F42" s="90" t="s">
        <v>76</v>
      </c>
      <c r="G42" s="90"/>
      <c r="H42" s="90"/>
      <c r="I42" s="90"/>
      <c r="J42" s="7"/>
      <c r="K42" s="66"/>
      <c r="L42" s="7"/>
      <c r="M42" s="7"/>
      <c r="N42" s="7"/>
      <c r="O42" s="7"/>
      <c r="P42" s="7"/>
      <c r="Q42" s="7"/>
      <c r="R42" s="7"/>
      <c r="S42" s="7"/>
      <c r="T42" s="7"/>
      <c r="U42" s="7"/>
      <c r="V42" s="7"/>
      <c r="W42" s="7"/>
      <c r="X42" s="7"/>
      <c r="Y42" s="7"/>
      <c r="Z42" s="7"/>
    </row>
    <row r="43" spans="1:26" ht="13.8" x14ac:dyDescent="0.25">
      <c r="A43" s="86" t="s">
        <v>63</v>
      </c>
      <c r="B43" s="95"/>
      <c r="C43" s="96"/>
      <c r="D43" s="96"/>
      <c r="E43" s="96"/>
      <c r="F43" s="87"/>
      <c r="G43" s="96"/>
      <c r="H43" s="96"/>
      <c r="I43" s="97"/>
      <c r="J43" s="7"/>
      <c r="K43" s="66"/>
      <c r="L43" s="7"/>
      <c r="M43" s="7"/>
      <c r="N43" s="7"/>
      <c r="O43" s="7"/>
      <c r="P43" s="7"/>
      <c r="Q43" s="7"/>
      <c r="R43" s="7"/>
      <c r="S43" s="7"/>
      <c r="T43" s="7"/>
      <c r="U43" s="7"/>
      <c r="V43" s="7"/>
      <c r="W43" s="7"/>
      <c r="X43" s="7"/>
      <c r="Y43" s="7"/>
      <c r="Z43" s="7"/>
    </row>
    <row r="44" spans="1:26" ht="79.2" x14ac:dyDescent="0.25">
      <c r="A44" s="90" t="str">
        <f t="shared" ref="A44:A47" si="4">IF(OR(B44&lt;&gt;"",D44&lt;&gt;""),"["&amp;TEXT($B$2,"##")&amp;"-"&amp;TEXT(ROW()-18,"##")&amp;"]","")</f>
        <v>[Mobile_Manager-26]</v>
      </c>
      <c r="B44" s="90" t="s">
        <v>530</v>
      </c>
      <c r="C44" s="90" t="s">
        <v>531</v>
      </c>
      <c r="D44" s="90" t="s">
        <v>521</v>
      </c>
      <c r="E44" s="90" t="s">
        <v>521</v>
      </c>
      <c r="F44" s="90" t="s">
        <v>76</v>
      </c>
      <c r="G44" s="90"/>
      <c r="H44" s="90"/>
      <c r="I44" s="90"/>
      <c r="J44" s="7"/>
      <c r="K44" s="66"/>
      <c r="L44" s="7"/>
      <c r="M44" s="7"/>
      <c r="N44" s="7"/>
      <c r="O44" s="7"/>
      <c r="P44" s="7"/>
      <c r="Q44" s="7"/>
      <c r="R44" s="7"/>
      <c r="S44" s="7"/>
      <c r="T44" s="7"/>
      <c r="U44" s="7"/>
      <c r="V44" s="7"/>
      <c r="W44" s="7"/>
      <c r="X44" s="7"/>
      <c r="Y44" s="7"/>
      <c r="Z44" s="7"/>
    </row>
    <row r="45" spans="1:26" ht="79.2" x14ac:dyDescent="0.25">
      <c r="A45" s="90" t="str">
        <f t="shared" si="4"/>
        <v>[Mobile_Manager-27]</v>
      </c>
      <c r="B45" s="90" t="s">
        <v>532</v>
      </c>
      <c r="C45" s="90" t="s">
        <v>533</v>
      </c>
      <c r="D45" s="90" t="s">
        <v>534</v>
      </c>
      <c r="E45" s="90" t="s">
        <v>534</v>
      </c>
      <c r="F45" s="90" t="s">
        <v>76</v>
      </c>
      <c r="G45" s="90"/>
      <c r="H45" s="90"/>
      <c r="I45" s="90"/>
      <c r="J45" s="7"/>
      <c r="K45" s="66"/>
      <c r="L45" s="7"/>
      <c r="M45" s="7"/>
      <c r="N45" s="7"/>
      <c r="O45" s="7"/>
      <c r="P45" s="7"/>
      <c r="Q45" s="7"/>
      <c r="R45" s="7"/>
      <c r="S45" s="7"/>
      <c r="T45" s="7"/>
      <c r="U45" s="7"/>
      <c r="V45" s="7"/>
      <c r="W45" s="7"/>
      <c r="X45" s="7"/>
      <c r="Y45" s="7"/>
      <c r="Z45" s="7"/>
    </row>
    <row r="46" spans="1:26" ht="79.2" x14ac:dyDescent="0.25">
      <c r="A46" s="90" t="str">
        <f t="shared" si="4"/>
        <v>[Mobile_Manager-28]</v>
      </c>
      <c r="B46" s="90" t="s">
        <v>535</v>
      </c>
      <c r="C46" s="90" t="s">
        <v>536</v>
      </c>
      <c r="D46" s="90" t="s">
        <v>537</v>
      </c>
      <c r="E46" s="90" t="s">
        <v>537</v>
      </c>
      <c r="F46" s="90" t="s">
        <v>76</v>
      </c>
      <c r="G46" s="90"/>
      <c r="H46" s="90"/>
      <c r="I46" s="90"/>
      <c r="J46" s="7"/>
      <c r="K46" s="66"/>
      <c r="L46" s="7"/>
      <c r="M46" s="7"/>
      <c r="N46" s="7"/>
      <c r="O46" s="7"/>
      <c r="P46" s="7"/>
      <c r="Q46" s="7"/>
      <c r="R46" s="7"/>
      <c r="S46" s="7"/>
      <c r="T46" s="7"/>
      <c r="U46" s="7"/>
      <c r="V46" s="7"/>
      <c r="W46" s="7"/>
      <c r="X46" s="7"/>
      <c r="Y46" s="7"/>
      <c r="Z46" s="7"/>
    </row>
    <row r="47" spans="1:26" ht="79.2" x14ac:dyDescent="0.25">
      <c r="A47" s="90" t="str">
        <f t="shared" si="4"/>
        <v>[Mobile_Manager-29]</v>
      </c>
      <c r="B47" s="90" t="s">
        <v>538</v>
      </c>
      <c r="C47" s="90" t="s">
        <v>539</v>
      </c>
      <c r="D47" s="90" t="s">
        <v>540</v>
      </c>
      <c r="E47" s="90" t="s">
        <v>540</v>
      </c>
      <c r="F47" s="90" t="s">
        <v>76</v>
      </c>
      <c r="G47" s="90"/>
      <c r="H47" s="90"/>
      <c r="I47" s="90"/>
      <c r="J47" s="7"/>
      <c r="K47" s="66"/>
      <c r="L47" s="7"/>
      <c r="M47" s="7"/>
      <c r="N47" s="7"/>
      <c r="O47" s="7"/>
      <c r="P47" s="7"/>
      <c r="Q47" s="7"/>
      <c r="R47" s="7"/>
      <c r="S47" s="7"/>
      <c r="T47" s="7"/>
      <c r="U47" s="7"/>
      <c r="V47" s="7"/>
      <c r="W47" s="7"/>
      <c r="X47" s="7"/>
      <c r="Y47" s="7"/>
      <c r="Z47" s="7"/>
    </row>
    <row r="48" spans="1:26" ht="13.8" x14ac:dyDescent="0.25">
      <c r="A48" s="86" t="s">
        <v>64</v>
      </c>
      <c r="B48" s="95"/>
      <c r="C48" s="96"/>
      <c r="D48" s="96"/>
      <c r="E48" s="96"/>
      <c r="F48" s="87"/>
      <c r="G48" s="96"/>
      <c r="H48" s="96"/>
      <c r="I48" s="97"/>
      <c r="J48" s="7"/>
      <c r="K48" s="66"/>
      <c r="L48" s="7"/>
      <c r="M48" s="7"/>
      <c r="N48" s="7"/>
      <c r="O48" s="7"/>
      <c r="P48" s="7"/>
      <c r="Q48" s="7"/>
      <c r="R48" s="7"/>
      <c r="S48" s="7"/>
      <c r="T48" s="7"/>
      <c r="U48" s="7"/>
      <c r="V48" s="7"/>
      <c r="W48" s="7"/>
      <c r="X48" s="7"/>
      <c r="Y48" s="7"/>
      <c r="Z48" s="7"/>
    </row>
    <row r="49" spans="1:26" ht="39.6" x14ac:dyDescent="0.25">
      <c r="A49" s="90" t="str">
        <f>IF(OR(B49&lt;&gt;"",D49&lt;&gt;""),"["&amp;TEXT($B$2,"##")&amp;"-"&amp;TEXT(ROW()-19,"##")&amp;"]","")</f>
        <v>[Mobile_Manager-30]</v>
      </c>
      <c r="B49" s="90" t="s">
        <v>541</v>
      </c>
      <c r="C49" s="90" t="s">
        <v>542</v>
      </c>
      <c r="D49" s="90" t="s">
        <v>543</v>
      </c>
      <c r="E49" s="90" t="s">
        <v>543</v>
      </c>
      <c r="F49" s="90" t="s">
        <v>76</v>
      </c>
      <c r="G49" s="90"/>
      <c r="H49" s="90"/>
      <c r="I49" s="90"/>
      <c r="J49" s="7"/>
      <c r="K49" s="66"/>
      <c r="L49" s="7"/>
      <c r="M49" s="7"/>
      <c r="N49" s="7"/>
      <c r="O49" s="7"/>
      <c r="P49" s="7"/>
      <c r="Q49" s="7"/>
      <c r="R49" s="7"/>
      <c r="S49" s="7"/>
      <c r="T49" s="7"/>
      <c r="U49" s="7"/>
      <c r="V49" s="7"/>
      <c r="W49" s="7"/>
      <c r="X49" s="7"/>
      <c r="Y49" s="7"/>
      <c r="Z49" s="7"/>
    </row>
    <row r="50" spans="1:26" ht="13.8" x14ac:dyDescent="0.25">
      <c r="A50" s="86" t="s">
        <v>65</v>
      </c>
      <c r="B50" s="95"/>
      <c r="C50" s="96"/>
      <c r="D50" s="96"/>
      <c r="E50" s="96"/>
      <c r="F50" s="87"/>
      <c r="G50" s="96"/>
      <c r="H50" s="96"/>
      <c r="I50" s="97"/>
      <c r="J50" s="7"/>
      <c r="K50" s="66"/>
      <c r="L50" s="7"/>
      <c r="M50" s="7"/>
      <c r="N50" s="7"/>
      <c r="O50" s="7"/>
      <c r="P50" s="7"/>
      <c r="Q50" s="7"/>
      <c r="R50" s="7"/>
      <c r="S50" s="7"/>
      <c r="T50" s="7"/>
      <c r="U50" s="7"/>
      <c r="V50" s="7"/>
      <c r="W50" s="7"/>
      <c r="X50" s="7"/>
      <c r="Y50" s="7"/>
      <c r="Z50" s="7"/>
    </row>
    <row r="51" spans="1:26" ht="39.6" x14ac:dyDescent="0.25">
      <c r="A51" s="90" t="str">
        <f>IF(OR(B51&lt;&gt;"",D51&lt;&gt;""),"["&amp;TEXT($B$2,"##")&amp;"-"&amp;TEXT(ROW()-20,"##")&amp;"]","")</f>
        <v>[Mobile_Manager-31]</v>
      </c>
      <c r="B51" s="90" t="s">
        <v>544</v>
      </c>
      <c r="C51" s="90" t="s">
        <v>545</v>
      </c>
      <c r="D51" s="90" t="s">
        <v>546</v>
      </c>
      <c r="E51" s="90" t="s">
        <v>546</v>
      </c>
      <c r="F51" s="90" t="s">
        <v>76</v>
      </c>
      <c r="G51" s="90"/>
      <c r="H51" s="90"/>
      <c r="I51" s="90"/>
      <c r="J51" s="7"/>
      <c r="K51" s="66"/>
      <c r="L51" s="7"/>
      <c r="M51" s="7"/>
      <c r="N51" s="7"/>
      <c r="O51" s="7"/>
      <c r="P51" s="7"/>
      <c r="Q51" s="7"/>
      <c r="R51" s="7"/>
      <c r="S51" s="7"/>
      <c r="T51" s="7"/>
      <c r="U51" s="7"/>
      <c r="V51" s="7"/>
      <c r="W51" s="7"/>
      <c r="X51" s="7"/>
      <c r="Y51" s="7"/>
      <c r="Z51" s="7"/>
    </row>
    <row r="52" spans="1:26" ht="13.8" x14ac:dyDescent="0.25">
      <c r="A52" s="86" t="s">
        <v>66</v>
      </c>
      <c r="B52" s="95"/>
      <c r="C52" s="96"/>
      <c r="D52" s="96"/>
      <c r="E52" s="96"/>
      <c r="F52" s="87"/>
      <c r="G52" s="96"/>
      <c r="H52" s="96"/>
      <c r="I52" s="97"/>
      <c r="J52" s="7"/>
      <c r="K52" s="66"/>
      <c r="L52" s="7"/>
      <c r="M52" s="7"/>
      <c r="N52" s="7"/>
      <c r="O52" s="7"/>
      <c r="P52" s="7"/>
      <c r="Q52" s="7"/>
      <c r="R52" s="7"/>
      <c r="S52" s="7"/>
      <c r="T52" s="7"/>
      <c r="U52" s="7"/>
      <c r="V52" s="7"/>
      <c r="W52" s="7"/>
      <c r="X52" s="7"/>
      <c r="Y52" s="7"/>
      <c r="Z52" s="7"/>
    </row>
    <row r="53" spans="1:26" ht="92.4" x14ac:dyDescent="0.25">
      <c r="A53" s="90" t="str">
        <f t="shared" ref="A53:A56" si="5">IF(OR(B53&lt;&gt;"",D53&lt;&gt;""),"["&amp;TEXT($B$2,"##")&amp;"-"&amp;TEXT(ROW()-21,"##")&amp;"]","")</f>
        <v>[Mobile_Manager-32]</v>
      </c>
      <c r="B53" s="90" t="s">
        <v>547</v>
      </c>
      <c r="C53" s="90" t="s">
        <v>548</v>
      </c>
      <c r="D53" s="90" t="s">
        <v>549</v>
      </c>
      <c r="E53" s="90" t="s">
        <v>549</v>
      </c>
      <c r="F53" s="90" t="s">
        <v>76</v>
      </c>
      <c r="G53" s="90"/>
      <c r="H53" s="90"/>
      <c r="I53" s="90"/>
      <c r="J53" s="7"/>
      <c r="K53" s="66"/>
      <c r="L53" s="7"/>
      <c r="M53" s="7"/>
      <c r="N53" s="7"/>
      <c r="O53" s="7"/>
      <c r="P53" s="7"/>
      <c r="Q53" s="7"/>
      <c r="R53" s="7"/>
      <c r="S53" s="7"/>
      <c r="T53" s="7"/>
      <c r="U53" s="7"/>
      <c r="V53" s="7"/>
      <c r="W53" s="7"/>
      <c r="X53" s="7"/>
      <c r="Y53" s="7"/>
      <c r="Z53" s="7"/>
    </row>
    <row r="54" spans="1:26" ht="118.8" x14ac:dyDescent="0.25">
      <c r="A54" s="90" t="str">
        <f t="shared" si="5"/>
        <v>[Mobile_Manager-33]</v>
      </c>
      <c r="B54" s="90" t="s">
        <v>550</v>
      </c>
      <c r="C54" s="90" t="s">
        <v>551</v>
      </c>
      <c r="D54" s="90" t="s">
        <v>552</v>
      </c>
      <c r="E54" s="90" t="s">
        <v>552</v>
      </c>
      <c r="F54" s="90" t="s">
        <v>76</v>
      </c>
      <c r="G54" s="90"/>
      <c r="H54" s="90"/>
      <c r="I54" s="90"/>
      <c r="J54" s="7"/>
      <c r="K54" s="66"/>
      <c r="L54" s="7"/>
      <c r="M54" s="7"/>
      <c r="N54" s="7"/>
      <c r="O54" s="7"/>
      <c r="P54" s="7"/>
      <c r="Q54" s="7"/>
      <c r="R54" s="7"/>
      <c r="S54" s="7"/>
      <c r="T54" s="7"/>
      <c r="U54" s="7"/>
      <c r="V54" s="7"/>
      <c r="W54" s="7"/>
      <c r="X54" s="7"/>
      <c r="Y54" s="7"/>
      <c r="Z54" s="7"/>
    </row>
    <row r="55" spans="1:26" ht="79.2" x14ac:dyDescent="0.25">
      <c r="A55" s="90" t="str">
        <f t="shared" si="5"/>
        <v>[Mobile_Manager-34]</v>
      </c>
      <c r="B55" s="90" t="s">
        <v>553</v>
      </c>
      <c r="C55" s="90" t="s">
        <v>554</v>
      </c>
      <c r="D55" s="90" t="s">
        <v>555</v>
      </c>
      <c r="E55" s="90" t="s">
        <v>555</v>
      </c>
      <c r="F55" s="90" t="s">
        <v>76</v>
      </c>
      <c r="G55" s="90"/>
      <c r="H55" s="90"/>
      <c r="I55" s="90"/>
      <c r="J55" s="7"/>
      <c r="K55" s="66"/>
      <c r="L55" s="7"/>
      <c r="M55" s="7"/>
      <c r="N55" s="7"/>
      <c r="O55" s="7"/>
      <c r="P55" s="7"/>
      <c r="Q55" s="7"/>
      <c r="R55" s="7"/>
      <c r="S55" s="7"/>
      <c r="T55" s="7"/>
      <c r="U55" s="7"/>
      <c r="V55" s="7"/>
      <c r="W55" s="7"/>
      <c r="X55" s="7"/>
      <c r="Y55" s="7"/>
      <c r="Z55" s="7"/>
    </row>
    <row r="56" spans="1:26" ht="105.6" x14ac:dyDescent="0.25">
      <c r="A56" s="90" t="str">
        <f t="shared" si="5"/>
        <v>[Mobile_Manager-35]</v>
      </c>
      <c r="B56" s="90" t="s">
        <v>556</v>
      </c>
      <c r="C56" s="90" t="s">
        <v>557</v>
      </c>
      <c r="D56" s="90" t="s">
        <v>558</v>
      </c>
      <c r="E56" s="90" t="s">
        <v>558</v>
      </c>
      <c r="F56" s="90" t="s">
        <v>76</v>
      </c>
      <c r="G56" s="90"/>
      <c r="H56" s="90"/>
      <c r="I56" s="90"/>
      <c r="J56" s="7"/>
      <c r="K56" s="66"/>
      <c r="L56" s="7"/>
      <c r="M56" s="7"/>
      <c r="N56" s="7"/>
      <c r="O56" s="7"/>
      <c r="P56" s="7"/>
      <c r="Q56" s="7"/>
      <c r="R56" s="7"/>
      <c r="S56" s="7"/>
      <c r="T56" s="7"/>
      <c r="U56" s="7"/>
      <c r="V56" s="7"/>
      <c r="W56" s="7"/>
      <c r="X56" s="7"/>
      <c r="Y56" s="7"/>
      <c r="Z56" s="7"/>
    </row>
    <row r="57" spans="1:26" ht="13.8" x14ac:dyDescent="0.25">
      <c r="A57" s="86" t="s">
        <v>559</v>
      </c>
      <c r="B57" s="95"/>
      <c r="C57" s="96"/>
      <c r="D57" s="96"/>
      <c r="E57" s="96"/>
      <c r="F57" s="87"/>
      <c r="G57" s="96"/>
      <c r="H57" s="96"/>
      <c r="I57" s="97"/>
      <c r="J57" s="7"/>
      <c r="K57" s="66"/>
      <c r="L57" s="7"/>
      <c r="M57" s="7"/>
      <c r="N57" s="7"/>
      <c r="O57" s="7"/>
      <c r="P57" s="7"/>
      <c r="Q57" s="7"/>
      <c r="R57" s="7"/>
      <c r="S57" s="7"/>
      <c r="T57" s="7"/>
      <c r="U57" s="7"/>
      <c r="V57" s="7"/>
      <c r="W57" s="7"/>
      <c r="X57" s="7"/>
      <c r="Y57" s="7"/>
      <c r="Z57" s="7"/>
    </row>
    <row r="58" spans="1:26" ht="171.6" x14ac:dyDescent="0.25">
      <c r="A58" s="90" t="str">
        <f>IF(OR(B58&lt;&gt;"",D58&lt;&gt;""),"["&amp;TEXT($B$2,"##")&amp;"-"&amp;TEXT(ROW()-22,"##")&amp;"]","")</f>
        <v>[Mobile_Manager-36]</v>
      </c>
      <c r="B58" s="90" t="s">
        <v>560</v>
      </c>
      <c r="C58" s="90" t="s">
        <v>561</v>
      </c>
      <c r="D58" s="90" t="s">
        <v>203</v>
      </c>
      <c r="E58" s="90" t="s">
        <v>203</v>
      </c>
      <c r="F58" s="90" t="s">
        <v>76</v>
      </c>
      <c r="G58" s="90"/>
      <c r="H58" s="90"/>
      <c r="I58" s="90"/>
      <c r="J58" s="7"/>
      <c r="K58" s="66"/>
      <c r="L58" s="7"/>
      <c r="M58" s="7"/>
      <c r="N58" s="7"/>
      <c r="O58" s="7"/>
      <c r="P58" s="7"/>
      <c r="Q58" s="7"/>
      <c r="R58" s="7"/>
      <c r="S58" s="7"/>
      <c r="T58" s="7"/>
      <c r="U58" s="7"/>
      <c r="V58" s="7"/>
      <c r="W58" s="7"/>
      <c r="X58" s="7"/>
      <c r="Y58" s="7"/>
      <c r="Z58" s="7"/>
    </row>
    <row r="59" spans="1:26" ht="13.8" x14ac:dyDescent="0.25">
      <c r="A59" s="86" t="s">
        <v>68</v>
      </c>
      <c r="B59" s="95"/>
      <c r="C59" s="96"/>
      <c r="D59" s="96"/>
      <c r="E59" s="96"/>
      <c r="F59" s="96"/>
      <c r="G59" s="96"/>
      <c r="H59" s="96"/>
      <c r="I59" s="97"/>
      <c r="J59" s="7"/>
      <c r="K59" s="66"/>
      <c r="L59" s="7"/>
      <c r="M59" s="7"/>
      <c r="N59" s="7"/>
      <c r="O59" s="7"/>
      <c r="P59" s="7"/>
      <c r="Q59" s="7"/>
      <c r="R59" s="7"/>
      <c r="S59" s="7"/>
      <c r="T59" s="7"/>
      <c r="U59" s="7"/>
      <c r="V59" s="7"/>
      <c r="W59" s="7"/>
      <c r="X59" s="7"/>
      <c r="Y59" s="7"/>
      <c r="Z59" s="7"/>
    </row>
    <row r="60" spans="1:26" ht="79.2" x14ac:dyDescent="0.25">
      <c r="A60" s="90" t="str">
        <f>IF(OR(B60&lt;&gt;"",D60&lt;&gt;""),"["&amp;TEXT($B$2,"##")&amp;"-"&amp;TEXT(ROW()-23,"##")&amp;"]","")</f>
        <v>[Mobile_Manager-37]</v>
      </c>
      <c r="B60" s="90" t="s">
        <v>562</v>
      </c>
      <c r="C60" s="90" t="s">
        <v>539</v>
      </c>
      <c r="D60" s="90" t="s">
        <v>342</v>
      </c>
      <c r="E60" s="90" t="s">
        <v>342</v>
      </c>
      <c r="F60" s="90" t="s">
        <v>76</v>
      </c>
      <c r="G60" s="90"/>
      <c r="H60" s="90"/>
      <c r="I60" s="90"/>
      <c r="J60" s="7"/>
      <c r="K60" s="66"/>
      <c r="L60" s="7"/>
      <c r="M60" s="7"/>
      <c r="N60" s="7"/>
      <c r="O60" s="7"/>
      <c r="P60" s="7"/>
      <c r="Q60" s="7"/>
      <c r="R60" s="7"/>
      <c r="S60" s="7"/>
      <c r="T60" s="7"/>
      <c r="U60" s="7"/>
      <c r="V60" s="7"/>
      <c r="W60" s="7"/>
      <c r="X60" s="7"/>
      <c r="Y60" s="7"/>
      <c r="Z60" s="7"/>
    </row>
    <row r="61" spans="1:26" ht="13.8" x14ac:dyDescent="0.25">
      <c r="A61" s="86" t="s">
        <v>32</v>
      </c>
      <c r="B61" s="95"/>
      <c r="C61" s="96"/>
      <c r="D61" s="96"/>
      <c r="E61" s="96"/>
      <c r="F61" s="87"/>
      <c r="G61" s="96"/>
      <c r="H61" s="96"/>
      <c r="I61" s="97"/>
      <c r="J61" s="7"/>
      <c r="K61" s="66"/>
      <c r="L61" s="7"/>
      <c r="M61" s="7"/>
      <c r="N61" s="7"/>
      <c r="O61" s="7"/>
      <c r="P61" s="7"/>
      <c r="Q61" s="7"/>
      <c r="R61" s="7"/>
      <c r="S61" s="7"/>
      <c r="T61" s="7"/>
      <c r="U61" s="7"/>
      <c r="V61" s="7"/>
      <c r="W61" s="7"/>
      <c r="X61" s="7"/>
      <c r="Y61" s="7"/>
      <c r="Z61" s="7"/>
    </row>
    <row r="62" spans="1:26" ht="52.8" x14ac:dyDescent="0.25">
      <c r="A62" s="90" t="str">
        <f t="shared" ref="A62:A63" si="6">IF(OR(B62&lt;&gt;"",D62&lt;&gt;""),"["&amp;TEXT($B$2,"##")&amp;"-"&amp;TEXT(ROW()-24,"##")&amp;"]","")</f>
        <v>[Mobile_Manager-38]</v>
      </c>
      <c r="B62" s="90" t="s">
        <v>146</v>
      </c>
      <c r="C62" s="90" t="s">
        <v>147</v>
      </c>
      <c r="D62" s="90" t="s">
        <v>148</v>
      </c>
      <c r="E62" s="90" t="s">
        <v>149</v>
      </c>
      <c r="F62" s="90" t="s">
        <v>76</v>
      </c>
      <c r="G62" s="90"/>
      <c r="H62" s="90"/>
      <c r="I62" s="90"/>
      <c r="J62" s="7"/>
      <c r="K62" s="66"/>
      <c r="L62" s="7"/>
      <c r="M62" s="7"/>
      <c r="N62" s="7"/>
      <c r="O62" s="7"/>
      <c r="P62" s="7"/>
      <c r="Q62" s="7"/>
      <c r="R62" s="7"/>
      <c r="S62" s="7"/>
      <c r="T62" s="7"/>
      <c r="U62" s="7"/>
      <c r="V62" s="7"/>
      <c r="W62" s="7"/>
      <c r="X62" s="7"/>
      <c r="Y62" s="7"/>
      <c r="Z62" s="7"/>
    </row>
    <row r="63" spans="1:26" ht="66" x14ac:dyDescent="0.25">
      <c r="A63" s="90" t="str">
        <f t="shared" si="6"/>
        <v>[Mobile_Manager-39]</v>
      </c>
      <c r="B63" s="90" t="s">
        <v>150</v>
      </c>
      <c r="C63" s="90" t="s">
        <v>151</v>
      </c>
      <c r="D63" s="90" t="s">
        <v>152</v>
      </c>
      <c r="E63" s="90" t="s">
        <v>153</v>
      </c>
      <c r="F63" s="90" t="s">
        <v>76</v>
      </c>
      <c r="G63" s="90"/>
      <c r="H63" s="90"/>
      <c r="I63" s="90"/>
      <c r="J63" s="7"/>
      <c r="K63" s="66"/>
      <c r="L63" s="7"/>
      <c r="M63" s="7"/>
      <c r="N63" s="7"/>
      <c r="O63" s="7"/>
      <c r="P63" s="7"/>
      <c r="Q63" s="7"/>
      <c r="R63" s="7"/>
      <c r="S63" s="7"/>
      <c r="T63" s="7"/>
      <c r="U63" s="7"/>
      <c r="V63" s="7"/>
      <c r="W63" s="7"/>
      <c r="X63" s="7"/>
      <c r="Y63" s="7"/>
      <c r="Z63" s="7"/>
    </row>
    <row r="64" spans="1:26" ht="13.8" x14ac:dyDescent="0.25">
      <c r="A64" s="86" t="s">
        <v>31</v>
      </c>
      <c r="B64" s="95"/>
      <c r="C64" s="96"/>
      <c r="D64" s="96"/>
      <c r="E64" s="96"/>
      <c r="F64" s="87"/>
      <c r="G64" s="96"/>
      <c r="H64" s="96"/>
      <c r="I64" s="97"/>
      <c r="J64" s="7"/>
      <c r="K64" s="66"/>
      <c r="L64" s="7"/>
      <c r="M64" s="7"/>
      <c r="N64" s="7"/>
      <c r="O64" s="7"/>
      <c r="P64" s="7"/>
      <c r="Q64" s="7"/>
      <c r="R64" s="7"/>
      <c r="S64" s="7"/>
      <c r="T64" s="7"/>
      <c r="U64" s="7"/>
      <c r="V64" s="7"/>
      <c r="W64" s="7"/>
      <c r="X64" s="7"/>
      <c r="Y64" s="7"/>
      <c r="Z64" s="7"/>
    </row>
    <row r="65" spans="1:26" ht="66" x14ac:dyDescent="0.25">
      <c r="A65" s="90" t="str">
        <f>IF(OR(B65&lt;&gt;"",D65&lt;&gt;""),"["&amp;TEXT($B$2,"##")&amp;"-"&amp;TEXT(ROW()-25,"##")&amp;"]","")</f>
        <v>[Mobile_Manager-40]</v>
      </c>
      <c r="B65" s="90" t="s">
        <v>143</v>
      </c>
      <c r="C65" s="90" t="s">
        <v>144</v>
      </c>
      <c r="D65" s="90" t="s">
        <v>145</v>
      </c>
      <c r="E65" s="90" t="s">
        <v>145</v>
      </c>
      <c r="F65" s="90" t="s">
        <v>76</v>
      </c>
      <c r="G65" s="90"/>
      <c r="H65" s="90"/>
      <c r="I65" s="90"/>
      <c r="J65" s="7"/>
      <c r="K65" s="66"/>
      <c r="L65" s="7"/>
      <c r="M65" s="7"/>
      <c r="N65" s="7"/>
      <c r="O65" s="7"/>
      <c r="P65" s="7"/>
      <c r="Q65" s="7"/>
      <c r="R65" s="7"/>
      <c r="S65" s="7"/>
      <c r="T65" s="7"/>
      <c r="U65" s="7"/>
      <c r="V65" s="7"/>
      <c r="W65" s="7"/>
      <c r="X65" s="7"/>
      <c r="Y65" s="7"/>
      <c r="Z65" s="7"/>
    </row>
    <row r="66" spans="1:26" ht="13.8" x14ac:dyDescent="0.25">
      <c r="A66" s="86" t="s">
        <v>53</v>
      </c>
      <c r="B66" s="95"/>
      <c r="C66" s="96"/>
      <c r="D66" s="96"/>
      <c r="E66" s="96"/>
      <c r="F66" s="87"/>
      <c r="G66" s="96"/>
      <c r="H66" s="96"/>
      <c r="I66" s="97"/>
      <c r="J66" s="7"/>
      <c r="K66" s="66"/>
      <c r="L66" s="7"/>
      <c r="M66" s="7"/>
      <c r="N66" s="7"/>
      <c r="O66" s="7"/>
      <c r="P66" s="7"/>
      <c r="Q66" s="7"/>
      <c r="R66" s="7"/>
      <c r="S66" s="7"/>
      <c r="T66" s="7"/>
      <c r="U66" s="7"/>
      <c r="V66" s="7"/>
      <c r="W66" s="7"/>
      <c r="X66" s="7"/>
      <c r="Y66" s="7"/>
      <c r="Z66" s="7"/>
    </row>
    <row r="67" spans="1:26" ht="39.6" x14ac:dyDescent="0.25">
      <c r="A67" s="90" t="str">
        <f t="shared" ref="A67:A72" si="7">IF(OR(B67&lt;&gt;"",D67&lt;&gt;""),"["&amp;TEXT($B$2,"##")&amp;"-"&amp;TEXT(ROW()-26,"##")&amp;"]","")</f>
        <v>[Mobile_Manager-41]</v>
      </c>
      <c r="B67" s="90" t="s">
        <v>435</v>
      </c>
      <c r="C67" s="90" t="s">
        <v>436</v>
      </c>
      <c r="D67" s="90" t="s">
        <v>437</v>
      </c>
      <c r="E67" s="90" t="s">
        <v>437</v>
      </c>
      <c r="F67" s="90" t="s">
        <v>76</v>
      </c>
      <c r="G67" s="90"/>
      <c r="H67" s="90"/>
      <c r="I67" s="90"/>
      <c r="J67" s="7"/>
      <c r="K67" s="66"/>
      <c r="L67" s="7"/>
      <c r="M67" s="7"/>
      <c r="N67" s="7"/>
      <c r="O67" s="7"/>
      <c r="P67" s="7"/>
      <c r="Q67" s="7"/>
      <c r="R67" s="7"/>
      <c r="S67" s="7"/>
      <c r="T67" s="7"/>
      <c r="U67" s="7"/>
      <c r="V67" s="7"/>
      <c r="W67" s="7"/>
      <c r="X67" s="7"/>
      <c r="Y67" s="7"/>
      <c r="Z67" s="7"/>
    </row>
    <row r="68" spans="1:26" ht="66" x14ac:dyDescent="0.25">
      <c r="A68" s="90" t="str">
        <f t="shared" si="7"/>
        <v>[Mobile_Manager-42]</v>
      </c>
      <c r="B68" s="90" t="s">
        <v>438</v>
      </c>
      <c r="C68" s="90" t="s">
        <v>439</v>
      </c>
      <c r="D68" s="90" t="s">
        <v>440</v>
      </c>
      <c r="E68" s="90" t="s">
        <v>440</v>
      </c>
      <c r="F68" s="90" t="s">
        <v>76</v>
      </c>
      <c r="G68" s="90"/>
      <c r="H68" s="90"/>
      <c r="I68" s="90"/>
      <c r="J68" s="7"/>
      <c r="K68" s="66"/>
      <c r="L68" s="7"/>
      <c r="M68" s="7"/>
      <c r="N68" s="7"/>
      <c r="O68" s="7"/>
      <c r="P68" s="7"/>
      <c r="Q68" s="7"/>
      <c r="R68" s="7"/>
      <c r="S68" s="7"/>
      <c r="T68" s="7"/>
      <c r="U68" s="7"/>
      <c r="V68" s="7"/>
      <c r="W68" s="7"/>
      <c r="X68" s="7"/>
      <c r="Y68" s="7"/>
      <c r="Z68" s="7"/>
    </row>
    <row r="69" spans="1:26" ht="66" x14ac:dyDescent="0.25">
      <c r="A69" s="90" t="str">
        <f t="shared" si="7"/>
        <v>[Mobile_Manager-43]</v>
      </c>
      <c r="B69" s="90" t="s">
        <v>441</v>
      </c>
      <c r="C69" s="90" t="s">
        <v>442</v>
      </c>
      <c r="D69" s="90" t="s">
        <v>443</v>
      </c>
      <c r="E69" s="90" t="s">
        <v>443</v>
      </c>
      <c r="F69" s="90" t="s">
        <v>76</v>
      </c>
      <c r="G69" s="90"/>
      <c r="H69" s="90"/>
      <c r="I69" s="90"/>
      <c r="J69" s="7"/>
      <c r="K69" s="66"/>
      <c r="L69" s="7"/>
      <c r="M69" s="7"/>
      <c r="N69" s="7"/>
      <c r="O69" s="7"/>
      <c r="P69" s="7"/>
      <c r="Q69" s="7"/>
      <c r="R69" s="7"/>
      <c r="S69" s="7"/>
      <c r="T69" s="7"/>
      <c r="U69" s="7"/>
      <c r="V69" s="7"/>
      <c r="W69" s="7"/>
      <c r="X69" s="7"/>
      <c r="Y69" s="7"/>
      <c r="Z69" s="7"/>
    </row>
    <row r="70" spans="1:26" ht="92.4" x14ac:dyDescent="0.25">
      <c r="A70" s="90" t="str">
        <f t="shared" si="7"/>
        <v>[Mobile_Manager-44]</v>
      </c>
      <c r="B70" s="90" t="s">
        <v>444</v>
      </c>
      <c r="C70" s="90" t="s">
        <v>445</v>
      </c>
      <c r="D70" s="90" t="s">
        <v>446</v>
      </c>
      <c r="E70" s="90" t="s">
        <v>447</v>
      </c>
      <c r="F70" s="90" t="s">
        <v>76</v>
      </c>
      <c r="G70" s="90"/>
      <c r="H70" s="90"/>
      <c r="I70" s="90"/>
      <c r="J70" s="7"/>
      <c r="K70" s="66"/>
      <c r="L70" s="7"/>
      <c r="M70" s="7"/>
      <c r="N70" s="7"/>
      <c r="O70" s="7"/>
      <c r="P70" s="7"/>
      <c r="Q70" s="7"/>
      <c r="R70" s="7"/>
      <c r="S70" s="7"/>
      <c r="T70" s="7"/>
      <c r="U70" s="7"/>
      <c r="V70" s="7"/>
      <c r="W70" s="7"/>
      <c r="X70" s="7"/>
      <c r="Y70" s="7"/>
      <c r="Z70" s="7"/>
    </row>
    <row r="71" spans="1:26" ht="92.4" x14ac:dyDescent="0.25">
      <c r="A71" s="90" t="str">
        <f t="shared" si="7"/>
        <v>[Mobile_Manager-45]</v>
      </c>
      <c r="B71" s="90" t="s">
        <v>448</v>
      </c>
      <c r="C71" s="90" t="s">
        <v>449</v>
      </c>
      <c r="D71" s="90" t="s">
        <v>450</v>
      </c>
      <c r="E71" s="90" t="s">
        <v>451</v>
      </c>
      <c r="F71" s="90" t="s">
        <v>76</v>
      </c>
      <c r="G71" s="90"/>
      <c r="H71" s="90"/>
      <c r="I71" s="90"/>
      <c r="J71" s="7"/>
      <c r="K71" s="66"/>
      <c r="L71" s="7"/>
      <c r="M71" s="7"/>
      <c r="N71" s="7"/>
      <c r="O71" s="7"/>
      <c r="P71" s="7"/>
      <c r="Q71" s="7"/>
      <c r="R71" s="7"/>
      <c r="S71" s="7"/>
      <c r="T71" s="7"/>
      <c r="U71" s="7"/>
      <c r="V71" s="7"/>
      <c r="W71" s="7"/>
      <c r="X71" s="7"/>
      <c r="Y71" s="7"/>
      <c r="Z71" s="7"/>
    </row>
    <row r="72" spans="1:26" ht="92.4" x14ac:dyDescent="0.25">
      <c r="A72" s="90" t="str">
        <f t="shared" si="7"/>
        <v>[Mobile_Manager-46]</v>
      </c>
      <c r="B72" s="99" t="s">
        <v>452</v>
      </c>
      <c r="C72" s="99" t="s">
        <v>453</v>
      </c>
      <c r="D72" s="99" t="s">
        <v>454</v>
      </c>
      <c r="E72" s="99" t="s">
        <v>455</v>
      </c>
      <c r="F72" s="90" t="s">
        <v>76</v>
      </c>
      <c r="G72" s="90"/>
      <c r="H72" s="90"/>
      <c r="I72" s="90"/>
      <c r="J72" s="7"/>
      <c r="K72" s="66"/>
      <c r="L72" s="7"/>
      <c r="M72" s="7"/>
      <c r="N72" s="7"/>
      <c r="O72" s="7"/>
      <c r="P72" s="7"/>
      <c r="Q72" s="7"/>
      <c r="R72" s="7"/>
      <c r="S72" s="7"/>
      <c r="T72" s="7"/>
      <c r="U72" s="7"/>
      <c r="V72" s="7"/>
      <c r="W72" s="7"/>
      <c r="X72" s="7"/>
      <c r="Y72" s="7"/>
      <c r="Z72" s="7"/>
    </row>
    <row r="73" spans="1:26" ht="13.8" x14ac:dyDescent="0.25">
      <c r="A73" s="86" t="s">
        <v>54</v>
      </c>
      <c r="B73" s="95"/>
      <c r="C73" s="96"/>
      <c r="D73" s="96"/>
      <c r="E73" s="96"/>
      <c r="F73" s="87"/>
      <c r="G73" s="96"/>
      <c r="H73" s="96"/>
      <c r="I73" s="97"/>
      <c r="J73" s="7"/>
      <c r="K73" s="66"/>
      <c r="L73" s="7"/>
      <c r="M73" s="7"/>
      <c r="N73" s="7"/>
      <c r="O73" s="7"/>
      <c r="P73" s="7"/>
      <c r="Q73" s="7"/>
      <c r="R73" s="7"/>
      <c r="S73" s="7"/>
      <c r="T73" s="7"/>
      <c r="U73" s="7"/>
      <c r="V73" s="7"/>
      <c r="W73" s="7"/>
      <c r="X73" s="7"/>
      <c r="Y73" s="7"/>
      <c r="Z73" s="7"/>
    </row>
    <row r="74" spans="1:26" ht="39.6" x14ac:dyDescent="0.25">
      <c r="A74" s="90" t="str">
        <f>IF(OR(B74&lt;&gt;"",D74&lt;&gt;""),"["&amp;TEXT($B$2,"##")&amp;"-"&amp;TEXT(ROW()-27,"##")&amp;"]","")</f>
        <v>[Mobile_Manager-47]</v>
      </c>
      <c r="B74" s="90" t="s">
        <v>456</v>
      </c>
      <c r="C74" s="90" t="s">
        <v>457</v>
      </c>
      <c r="D74" s="90" t="s">
        <v>458</v>
      </c>
      <c r="E74" s="90" t="s">
        <v>458</v>
      </c>
      <c r="F74" s="90" t="s">
        <v>76</v>
      </c>
      <c r="G74" s="90"/>
      <c r="H74" s="90"/>
      <c r="I74" s="90"/>
      <c r="J74" s="7"/>
      <c r="K74" s="66"/>
      <c r="L74" s="7"/>
      <c r="M74" s="7"/>
      <c r="N74" s="7"/>
      <c r="O74" s="7"/>
      <c r="P74" s="7"/>
      <c r="Q74" s="7"/>
      <c r="R74" s="7"/>
      <c r="S74" s="7"/>
      <c r="T74" s="7"/>
      <c r="U74" s="7"/>
      <c r="V74" s="7"/>
      <c r="W74" s="7"/>
      <c r="X74" s="7"/>
      <c r="Y74" s="7"/>
      <c r="Z74" s="7"/>
    </row>
    <row r="75" spans="1:26" ht="13.8" x14ac:dyDescent="0.25">
      <c r="A75" s="86" t="s">
        <v>48</v>
      </c>
      <c r="B75" s="95"/>
      <c r="C75" s="96"/>
      <c r="D75" s="96"/>
      <c r="E75" s="96"/>
      <c r="F75" s="87"/>
      <c r="G75" s="96"/>
      <c r="H75" s="96"/>
      <c r="I75" s="97"/>
      <c r="J75" s="7"/>
      <c r="K75" s="66"/>
      <c r="L75" s="7"/>
      <c r="M75" s="7"/>
      <c r="N75" s="7"/>
      <c r="O75" s="7"/>
      <c r="P75" s="7"/>
      <c r="Q75" s="7"/>
      <c r="R75" s="7"/>
      <c r="S75" s="7"/>
      <c r="T75" s="7"/>
      <c r="U75" s="7"/>
      <c r="V75" s="7"/>
      <c r="W75" s="7"/>
      <c r="X75" s="7"/>
      <c r="Y75" s="7"/>
      <c r="Z75" s="7"/>
    </row>
    <row r="76" spans="1:26" ht="66" x14ac:dyDescent="0.25">
      <c r="A76" s="90" t="str">
        <f t="shared" ref="A76:A82" si="8">IF(OR(B76&lt;&gt;"",D76&lt;&gt;""),"["&amp;TEXT($B$2,"##")&amp;"-"&amp;TEXT(ROW()-28,"##")&amp;"]","")</f>
        <v>[Mobile_Manager-48]</v>
      </c>
      <c r="B76" s="90" t="s">
        <v>343</v>
      </c>
      <c r="C76" s="90" t="s">
        <v>344</v>
      </c>
      <c r="D76" s="90" t="s">
        <v>345</v>
      </c>
      <c r="E76" s="90" t="s">
        <v>345</v>
      </c>
      <c r="F76" s="90" t="s">
        <v>76</v>
      </c>
      <c r="G76" s="90"/>
      <c r="H76" s="90"/>
      <c r="I76" s="90"/>
      <c r="J76" s="7"/>
      <c r="K76" s="66"/>
      <c r="L76" s="7"/>
      <c r="M76" s="7"/>
      <c r="N76" s="7"/>
      <c r="O76" s="7"/>
      <c r="P76" s="7"/>
      <c r="Q76" s="7"/>
      <c r="R76" s="7"/>
      <c r="S76" s="7"/>
      <c r="T76" s="7"/>
      <c r="U76" s="7"/>
      <c r="V76" s="7"/>
      <c r="W76" s="7"/>
      <c r="X76" s="7"/>
      <c r="Y76" s="7"/>
      <c r="Z76" s="7"/>
    </row>
    <row r="77" spans="1:26" ht="66" x14ac:dyDescent="0.25">
      <c r="A77" s="90" t="str">
        <f t="shared" si="8"/>
        <v>[Mobile_Manager-49]</v>
      </c>
      <c r="B77" s="90" t="s">
        <v>346</v>
      </c>
      <c r="C77" s="90" t="s">
        <v>347</v>
      </c>
      <c r="D77" s="90" t="s">
        <v>348</v>
      </c>
      <c r="E77" s="90" t="s">
        <v>348</v>
      </c>
      <c r="F77" s="90" t="s">
        <v>76</v>
      </c>
      <c r="G77" s="90"/>
      <c r="H77" s="90"/>
      <c r="I77" s="90"/>
      <c r="J77" s="7"/>
      <c r="K77" s="66"/>
      <c r="L77" s="7"/>
      <c r="M77" s="7"/>
      <c r="N77" s="7"/>
      <c r="O77" s="7"/>
      <c r="P77" s="7"/>
      <c r="Q77" s="7"/>
      <c r="R77" s="7"/>
      <c r="S77" s="7"/>
      <c r="T77" s="7"/>
      <c r="U77" s="7"/>
      <c r="V77" s="7"/>
      <c r="W77" s="7"/>
      <c r="X77" s="7"/>
      <c r="Y77" s="7"/>
      <c r="Z77" s="7"/>
    </row>
    <row r="78" spans="1:26" ht="66" x14ac:dyDescent="0.25">
      <c r="A78" s="90" t="str">
        <f t="shared" si="8"/>
        <v>[Mobile_Manager-50]</v>
      </c>
      <c r="B78" s="90" t="s">
        <v>349</v>
      </c>
      <c r="C78" s="90" t="s">
        <v>350</v>
      </c>
      <c r="D78" s="90" t="s">
        <v>351</v>
      </c>
      <c r="E78" s="90" t="s">
        <v>351</v>
      </c>
      <c r="F78" s="90" t="s">
        <v>76</v>
      </c>
      <c r="G78" s="90"/>
      <c r="H78" s="90"/>
      <c r="I78" s="90"/>
      <c r="J78" s="7"/>
      <c r="K78" s="66"/>
      <c r="L78" s="7"/>
      <c r="M78" s="7"/>
      <c r="N78" s="7"/>
      <c r="O78" s="7"/>
      <c r="P78" s="7"/>
      <c r="Q78" s="7"/>
      <c r="R78" s="7"/>
      <c r="S78" s="7"/>
      <c r="T78" s="7"/>
      <c r="U78" s="7"/>
      <c r="V78" s="7"/>
      <c r="W78" s="7"/>
      <c r="X78" s="7"/>
      <c r="Y78" s="7"/>
      <c r="Z78" s="7"/>
    </row>
    <row r="79" spans="1:26" ht="79.2" x14ac:dyDescent="0.25">
      <c r="A79" s="90" t="str">
        <f t="shared" si="8"/>
        <v>[Mobile_Manager-51]</v>
      </c>
      <c r="B79" s="90" t="s">
        <v>352</v>
      </c>
      <c r="C79" s="90" t="s">
        <v>353</v>
      </c>
      <c r="D79" s="90" t="s">
        <v>354</v>
      </c>
      <c r="E79" s="90" t="s">
        <v>354</v>
      </c>
      <c r="F79" s="90" t="s">
        <v>76</v>
      </c>
      <c r="G79" s="90"/>
      <c r="H79" s="90"/>
      <c r="I79" s="90"/>
      <c r="J79" s="7"/>
      <c r="K79" s="66"/>
      <c r="L79" s="7"/>
      <c r="M79" s="7"/>
      <c r="N79" s="7"/>
      <c r="O79" s="7"/>
      <c r="P79" s="7"/>
      <c r="Q79" s="7"/>
      <c r="R79" s="7"/>
      <c r="S79" s="7"/>
      <c r="T79" s="7"/>
      <c r="U79" s="7"/>
      <c r="V79" s="7"/>
      <c r="W79" s="7"/>
      <c r="X79" s="7"/>
      <c r="Y79" s="7"/>
      <c r="Z79" s="7"/>
    </row>
    <row r="80" spans="1:26" ht="79.2" x14ac:dyDescent="0.25">
      <c r="A80" s="90" t="str">
        <f t="shared" si="8"/>
        <v>[Mobile_Manager-52]</v>
      </c>
      <c r="B80" s="90" t="s">
        <v>355</v>
      </c>
      <c r="C80" s="90" t="s">
        <v>356</v>
      </c>
      <c r="D80" s="90" t="s">
        <v>357</v>
      </c>
      <c r="E80" s="90" t="s">
        <v>357</v>
      </c>
      <c r="F80" s="90" t="s">
        <v>76</v>
      </c>
      <c r="G80" s="90"/>
      <c r="H80" s="90"/>
      <c r="I80" s="90"/>
      <c r="J80" s="7"/>
      <c r="K80" s="66"/>
      <c r="L80" s="7"/>
      <c r="M80" s="7"/>
      <c r="N80" s="7"/>
      <c r="O80" s="7"/>
      <c r="P80" s="7"/>
      <c r="Q80" s="7"/>
      <c r="R80" s="7"/>
      <c r="S80" s="7"/>
      <c r="T80" s="7"/>
      <c r="U80" s="7"/>
      <c r="V80" s="7"/>
      <c r="W80" s="7"/>
      <c r="X80" s="7"/>
      <c r="Y80" s="7"/>
      <c r="Z80" s="7"/>
    </row>
    <row r="81" spans="1:26" ht="79.2" x14ac:dyDescent="0.25">
      <c r="A81" s="90" t="str">
        <f t="shared" si="8"/>
        <v>[Mobile_Manager-53]</v>
      </c>
      <c r="B81" s="90" t="s">
        <v>358</v>
      </c>
      <c r="C81" s="90" t="s">
        <v>359</v>
      </c>
      <c r="D81" s="90" t="s">
        <v>360</v>
      </c>
      <c r="E81" s="90" t="s">
        <v>360</v>
      </c>
      <c r="F81" s="90" t="s">
        <v>76</v>
      </c>
      <c r="G81" s="90"/>
      <c r="H81" s="90"/>
      <c r="I81" s="90"/>
      <c r="J81" s="7"/>
      <c r="K81" s="66"/>
      <c r="L81" s="7"/>
      <c r="M81" s="7"/>
      <c r="N81" s="7"/>
      <c r="O81" s="7"/>
      <c r="P81" s="7"/>
      <c r="Q81" s="7"/>
      <c r="R81" s="7"/>
      <c r="S81" s="7"/>
      <c r="T81" s="7"/>
      <c r="U81" s="7"/>
      <c r="V81" s="7"/>
      <c r="W81" s="7"/>
      <c r="X81" s="7"/>
      <c r="Y81" s="7"/>
      <c r="Z81" s="7"/>
    </row>
    <row r="82" spans="1:26" ht="79.2" x14ac:dyDescent="0.25">
      <c r="A82" s="90" t="str">
        <f t="shared" si="8"/>
        <v>[Mobile_Manager-54]</v>
      </c>
      <c r="B82" s="90" t="s">
        <v>361</v>
      </c>
      <c r="C82" s="90" t="s">
        <v>362</v>
      </c>
      <c r="D82" s="90" t="s">
        <v>363</v>
      </c>
      <c r="E82" s="90" t="s">
        <v>363</v>
      </c>
      <c r="F82" s="90" t="s">
        <v>76</v>
      </c>
      <c r="G82" s="90"/>
      <c r="H82" s="90"/>
      <c r="I82" s="90"/>
      <c r="J82" s="7"/>
      <c r="K82" s="66"/>
      <c r="L82" s="7"/>
      <c r="M82" s="7"/>
      <c r="N82" s="7"/>
      <c r="O82" s="7"/>
      <c r="P82" s="7"/>
      <c r="Q82" s="7"/>
      <c r="R82" s="7"/>
      <c r="S82" s="7"/>
      <c r="T82" s="7"/>
      <c r="U82" s="7"/>
      <c r="V82" s="7"/>
      <c r="W82" s="7"/>
      <c r="X82" s="7"/>
      <c r="Y82" s="7"/>
      <c r="Z82" s="7"/>
    </row>
    <row r="83" spans="1:26" ht="13.8" x14ac:dyDescent="0.25">
      <c r="A83" s="86" t="s">
        <v>49</v>
      </c>
      <c r="B83" s="95"/>
      <c r="C83" s="96"/>
      <c r="D83" s="96"/>
      <c r="E83" s="96"/>
      <c r="F83" s="87"/>
      <c r="G83" s="96"/>
      <c r="H83" s="96"/>
      <c r="I83" s="97"/>
      <c r="J83" s="7"/>
      <c r="K83" s="66"/>
      <c r="L83" s="7"/>
      <c r="M83" s="7"/>
      <c r="N83" s="7"/>
      <c r="O83" s="7"/>
      <c r="P83" s="7"/>
      <c r="Q83" s="7"/>
      <c r="R83" s="7"/>
      <c r="S83" s="7"/>
      <c r="T83" s="7"/>
      <c r="U83" s="7"/>
      <c r="V83" s="7"/>
      <c r="W83" s="7"/>
      <c r="X83" s="7"/>
      <c r="Y83" s="7"/>
      <c r="Z83" s="7"/>
    </row>
    <row r="84" spans="1:26" ht="39.6" x14ac:dyDescent="0.25">
      <c r="A84" s="90" t="str">
        <f>IF(OR(B84&lt;&gt;"",D84&lt;&gt;""),"["&amp;TEXT($B$2,"##")&amp;"-"&amp;TEXT(ROW()-29,"##")&amp;"]","")</f>
        <v>[Mobile_Manager-55]</v>
      </c>
      <c r="B84" s="90" t="s">
        <v>364</v>
      </c>
      <c r="C84" s="90" t="s">
        <v>365</v>
      </c>
      <c r="D84" s="90" t="s">
        <v>366</v>
      </c>
      <c r="E84" s="90" t="s">
        <v>366</v>
      </c>
      <c r="F84" s="90" t="s">
        <v>76</v>
      </c>
      <c r="G84" s="90"/>
      <c r="H84" s="90"/>
      <c r="I84" s="90"/>
      <c r="J84" s="7"/>
      <c r="K84" s="66"/>
      <c r="L84" s="7"/>
      <c r="M84" s="7"/>
      <c r="N84" s="7"/>
      <c r="O84" s="7"/>
      <c r="P84" s="7"/>
      <c r="Q84" s="7"/>
      <c r="R84" s="7"/>
      <c r="S84" s="7"/>
      <c r="T84" s="7"/>
      <c r="U84" s="7"/>
      <c r="V84" s="7"/>
      <c r="W84" s="7"/>
      <c r="X84" s="7"/>
      <c r="Y84" s="7"/>
      <c r="Z84" s="7"/>
    </row>
    <row r="85" spans="1:26" ht="13.8" x14ac:dyDescent="0.25">
      <c r="A85" s="86" t="s">
        <v>43</v>
      </c>
      <c r="B85" s="95"/>
      <c r="C85" s="96"/>
      <c r="D85" s="96"/>
      <c r="E85" s="96"/>
      <c r="F85" s="87"/>
      <c r="G85" s="96"/>
      <c r="H85" s="96"/>
      <c r="I85" s="97"/>
      <c r="J85" s="7"/>
      <c r="K85" s="66"/>
      <c r="L85" s="7"/>
      <c r="M85" s="7"/>
      <c r="N85" s="7"/>
      <c r="O85" s="7"/>
      <c r="P85" s="7"/>
      <c r="Q85" s="7"/>
      <c r="R85" s="7"/>
      <c r="S85" s="7"/>
      <c r="T85" s="7"/>
      <c r="U85" s="7"/>
      <c r="V85" s="7"/>
      <c r="W85" s="7"/>
      <c r="X85" s="7"/>
      <c r="Y85" s="7"/>
      <c r="Z85" s="7"/>
    </row>
    <row r="86" spans="1:26" ht="66" x14ac:dyDescent="0.25">
      <c r="A86" s="90" t="str">
        <f t="shared" ref="A86:A92" si="9">IF(OR(B86&lt;&gt;"",D86&lt;&gt;""),"["&amp;TEXT($B$2,"##")&amp;"-"&amp;TEXT(ROW()-30,"##")&amp;"]","")</f>
        <v>[Mobile_Manager-56]</v>
      </c>
      <c r="B86" s="90" t="s">
        <v>288</v>
      </c>
      <c r="C86" s="90" t="s">
        <v>289</v>
      </c>
      <c r="D86" s="90" t="s">
        <v>290</v>
      </c>
      <c r="E86" s="90" t="s">
        <v>290</v>
      </c>
      <c r="F86" s="90" t="s">
        <v>76</v>
      </c>
      <c r="G86" s="90"/>
      <c r="H86" s="90"/>
      <c r="I86" s="90"/>
      <c r="J86" s="7"/>
      <c r="K86" s="66"/>
      <c r="L86" s="7"/>
      <c r="M86" s="7"/>
      <c r="N86" s="7"/>
      <c r="O86" s="7"/>
      <c r="P86" s="7"/>
      <c r="Q86" s="7"/>
      <c r="R86" s="7"/>
      <c r="S86" s="7"/>
      <c r="T86" s="7"/>
      <c r="U86" s="7"/>
      <c r="V86" s="7"/>
      <c r="W86" s="7"/>
      <c r="X86" s="7"/>
      <c r="Y86" s="7"/>
      <c r="Z86" s="7"/>
    </row>
    <row r="87" spans="1:26" ht="66" x14ac:dyDescent="0.25">
      <c r="A87" s="90" t="str">
        <f t="shared" si="9"/>
        <v>[Mobile_Manager-57]</v>
      </c>
      <c r="B87" s="90" t="s">
        <v>291</v>
      </c>
      <c r="C87" s="90" t="s">
        <v>292</v>
      </c>
      <c r="D87" s="90" t="s">
        <v>293</v>
      </c>
      <c r="E87" s="90" t="s">
        <v>293</v>
      </c>
      <c r="F87" s="90" t="s">
        <v>76</v>
      </c>
      <c r="G87" s="90"/>
      <c r="H87" s="90"/>
      <c r="I87" s="90"/>
      <c r="J87" s="7"/>
      <c r="K87" s="66"/>
      <c r="L87" s="7"/>
      <c r="M87" s="7"/>
      <c r="N87" s="7"/>
      <c r="O87" s="7"/>
      <c r="P87" s="7"/>
      <c r="Q87" s="7"/>
      <c r="R87" s="7"/>
      <c r="S87" s="7"/>
      <c r="T87" s="7"/>
      <c r="U87" s="7"/>
      <c r="V87" s="7"/>
      <c r="W87" s="7"/>
      <c r="X87" s="7"/>
      <c r="Y87" s="7"/>
      <c r="Z87" s="7"/>
    </row>
    <row r="88" spans="1:26" ht="66" x14ac:dyDescent="0.25">
      <c r="A88" s="90" t="str">
        <f t="shared" si="9"/>
        <v>[Mobile_Manager-58]</v>
      </c>
      <c r="B88" s="90" t="s">
        <v>294</v>
      </c>
      <c r="C88" s="90" t="s">
        <v>295</v>
      </c>
      <c r="D88" s="90" t="s">
        <v>296</v>
      </c>
      <c r="E88" s="90" t="s">
        <v>296</v>
      </c>
      <c r="F88" s="90" t="s">
        <v>76</v>
      </c>
      <c r="G88" s="90"/>
      <c r="H88" s="90"/>
      <c r="I88" s="90"/>
      <c r="J88" s="7"/>
      <c r="K88" s="66"/>
      <c r="L88" s="7"/>
      <c r="M88" s="7"/>
      <c r="N88" s="7"/>
      <c r="O88" s="7"/>
      <c r="P88" s="7"/>
      <c r="Q88" s="7"/>
      <c r="R88" s="7"/>
      <c r="S88" s="7"/>
      <c r="T88" s="7"/>
      <c r="U88" s="7"/>
      <c r="V88" s="7"/>
      <c r="W88" s="7"/>
      <c r="X88" s="7"/>
      <c r="Y88" s="7"/>
      <c r="Z88" s="7"/>
    </row>
    <row r="89" spans="1:26" ht="79.2" x14ac:dyDescent="0.25">
      <c r="A89" s="90" t="str">
        <f t="shared" si="9"/>
        <v>[Mobile_Manager-59]</v>
      </c>
      <c r="B89" s="90" t="s">
        <v>297</v>
      </c>
      <c r="C89" s="90" t="s">
        <v>298</v>
      </c>
      <c r="D89" s="90" t="s">
        <v>299</v>
      </c>
      <c r="E89" s="90" t="s">
        <v>299</v>
      </c>
      <c r="F89" s="90" t="s">
        <v>76</v>
      </c>
      <c r="G89" s="90"/>
      <c r="H89" s="90"/>
      <c r="I89" s="90"/>
      <c r="J89" s="7"/>
      <c r="K89" s="66"/>
      <c r="L89" s="7"/>
      <c r="M89" s="7"/>
      <c r="N89" s="7"/>
      <c r="O89" s="7"/>
      <c r="P89" s="7"/>
      <c r="Q89" s="7"/>
      <c r="R89" s="7"/>
      <c r="S89" s="7"/>
      <c r="T89" s="7"/>
      <c r="U89" s="7"/>
      <c r="V89" s="7"/>
      <c r="W89" s="7"/>
      <c r="X89" s="7"/>
      <c r="Y89" s="7"/>
      <c r="Z89" s="7"/>
    </row>
    <row r="90" spans="1:26" ht="79.2" x14ac:dyDescent="0.25">
      <c r="A90" s="90" t="str">
        <f t="shared" si="9"/>
        <v>[Mobile_Manager-60]</v>
      </c>
      <c r="B90" s="90" t="s">
        <v>300</v>
      </c>
      <c r="C90" s="90" t="s">
        <v>301</v>
      </c>
      <c r="D90" s="90" t="s">
        <v>302</v>
      </c>
      <c r="E90" s="90" t="s">
        <v>302</v>
      </c>
      <c r="F90" s="90" t="s">
        <v>76</v>
      </c>
      <c r="G90" s="90"/>
      <c r="H90" s="90"/>
      <c r="I90" s="90"/>
      <c r="J90" s="7"/>
      <c r="K90" s="66"/>
      <c r="L90" s="7"/>
      <c r="M90" s="7"/>
      <c r="N90" s="7"/>
      <c r="O90" s="7"/>
      <c r="P90" s="7"/>
      <c r="Q90" s="7"/>
      <c r="R90" s="7"/>
      <c r="S90" s="7"/>
      <c r="T90" s="7"/>
      <c r="U90" s="7"/>
      <c r="V90" s="7"/>
      <c r="W90" s="7"/>
      <c r="X90" s="7"/>
      <c r="Y90" s="7"/>
      <c r="Z90" s="7"/>
    </row>
    <row r="91" spans="1:26" ht="79.2" x14ac:dyDescent="0.25">
      <c r="A91" s="90" t="str">
        <f t="shared" si="9"/>
        <v>[Mobile_Manager-61]</v>
      </c>
      <c r="B91" s="90" t="s">
        <v>303</v>
      </c>
      <c r="C91" s="90" t="s">
        <v>304</v>
      </c>
      <c r="D91" s="90" t="s">
        <v>305</v>
      </c>
      <c r="E91" s="90" t="s">
        <v>305</v>
      </c>
      <c r="F91" s="90" t="s">
        <v>76</v>
      </c>
      <c r="G91" s="90"/>
      <c r="H91" s="90"/>
      <c r="I91" s="90"/>
      <c r="J91" s="7"/>
      <c r="K91" s="66"/>
      <c r="L91" s="7"/>
      <c r="M91" s="7"/>
      <c r="N91" s="7"/>
      <c r="O91" s="7"/>
      <c r="P91" s="7"/>
      <c r="Q91" s="7"/>
      <c r="R91" s="7"/>
      <c r="S91" s="7"/>
      <c r="T91" s="7"/>
      <c r="U91" s="7"/>
      <c r="V91" s="7"/>
      <c r="W91" s="7"/>
      <c r="X91" s="7"/>
      <c r="Y91" s="7"/>
      <c r="Z91" s="7"/>
    </row>
    <row r="92" spans="1:26" ht="79.2" x14ac:dyDescent="0.25">
      <c r="A92" s="90" t="str">
        <f t="shared" si="9"/>
        <v>[Mobile_Manager-62]</v>
      </c>
      <c r="B92" s="90" t="s">
        <v>306</v>
      </c>
      <c r="C92" s="90" t="s">
        <v>307</v>
      </c>
      <c r="D92" s="90" t="s">
        <v>308</v>
      </c>
      <c r="E92" s="90" t="s">
        <v>308</v>
      </c>
      <c r="F92" s="90" t="s">
        <v>76</v>
      </c>
      <c r="G92" s="90"/>
      <c r="H92" s="90"/>
      <c r="I92" s="90"/>
      <c r="J92" s="7"/>
      <c r="K92" s="66"/>
      <c r="L92" s="7"/>
      <c r="M92" s="7"/>
      <c r="N92" s="7"/>
      <c r="O92" s="7"/>
      <c r="P92" s="7"/>
      <c r="Q92" s="7"/>
      <c r="R92" s="7"/>
      <c r="S92" s="7"/>
      <c r="T92" s="7"/>
      <c r="U92" s="7"/>
      <c r="V92" s="7"/>
      <c r="W92" s="7"/>
      <c r="X92" s="7"/>
      <c r="Y92" s="7"/>
      <c r="Z92" s="7"/>
    </row>
    <row r="93" spans="1:26" ht="13.8" x14ac:dyDescent="0.25">
      <c r="A93" s="86" t="s">
        <v>44</v>
      </c>
      <c r="B93" s="95"/>
      <c r="C93" s="96"/>
      <c r="D93" s="96"/>
      <c r="E93" s="96"/>
      <c r="F93" s="87"/>
      <c r="G93" s="96"/>
      <c r="H93" s="96"/>
      <c r="I93" s="97"/>
      <c r="J93" s="7"/>
      <c r="K93" s="66"/>
      <c r="L93" s="7"/>
      <c r="M93" s="7"/>
      <c r="N93" s="7"/>
      <c r="O93" s="7"/>
      <c r="P93" s="7"/>
      <c r="Q93" s="7"/>
      <c r="R93" s="7"/>
      <c r="S93" s="7"/>
      <c r="T93" s="7"/>
      <c r="U93" s="7"/>
      <c r="V93" s="7"/>
      <c r="W93" s="7"/>
      <c r="X93" s="7"/>
      <c r="Y93" s="7"/>
      <c r="Z93" s="7"/>
    </row>
    <row r="94" spans="1:26" ht="39.6" x14ac:dyDescent="0.25">
      <c r="A94" s="90" t="str">
        <f>IF(OR(B94&lt;&gt;"",D94&lt;&gt;""),"["&amp;TEXT($B$2,"##")&amp;"-"&amp;TEXT(ROW()-31,"##")&amp;"]","")</f>
        <v>[Mobile_Manager-63]</v>
      </c>
      <c r="B94" s="90" t="s">
        <v>309</v>
      </c>
      <c r="C94" s="90" t="s">
        <v>310</v>
      </c>
      <c r="D94" s="90" t="s">
        <v>311</v>
      </c>
      <c r="E94" s="90" t="s">
        <v>311</v>
      </c>
      <c r="F94" s="90" t="s">
        <v>76</v>
      </c>
      <c r="G94" s="90"/>
      <c r="H94" s="90"/>
      <c r="I94" s="90"/>
      <c r="J94" s="7"/>
      <c r="K94" s="66"/>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66"/>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66"/>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66"/>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66"/>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66"/>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66"/>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66"/>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66"/>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66"/>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66"/>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66"/>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66"/>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66"/>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66"/>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66"/>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66"/>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66"/>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66"/>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66"/>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66"/>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66"/>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66"/>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66"/>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66"/>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66"/>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66"/>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66"/>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66"/>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66"/>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66"/>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66"/>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66"/>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66"/>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66"/>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66"/>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66"/>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66"/>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66"/>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66"/>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66"/>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66"/>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66"/>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66"/>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66"/>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66"/>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66"/>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66"/>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66"/>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66"/>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66"/>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66"/>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66"/>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66"/>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66"/>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66"/>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66"/>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66"/>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66"/>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66"/>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66"/>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66"/>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66"/>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66"/>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66"/>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66"/>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66"/>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66"/>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66"/>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66"/>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66"/>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66"/>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66"/>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66"/>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66"/>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66"/>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66"/>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66"/>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66"/>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66"/>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66"/>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66"/>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66"/>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66"/>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66"/>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66"/>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66"/>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66"/>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66"/>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66"/>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66"/>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66"/>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66"/>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66"/>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66"/>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66"/>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66"/>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66"/>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66"/>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66"/>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66"/>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66"/>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66"/>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66"/>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66"/>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66"/>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66"/>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66"/>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66"/>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66"/>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66"/>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66"/>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66"/>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66"/>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66"/>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66"/>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66"/>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66"/>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66"/>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66"/>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66"/>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66"/>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66"/>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66"/>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66"/>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66"/>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66"/>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66"/>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66"/>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66"/>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66"/>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66"/>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66"/>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66"/>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66"/>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66"/>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66"/>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66"/>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66"/>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66"/>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66"/>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66"/>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66"/>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66"/>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66"/>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66"/>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66"/>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66"/>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66"/>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66"/>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66"/>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66"/>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66"/>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66"/>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66"/>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66"/>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66"/>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66"/>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66"/>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66"/>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66"/>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66"/>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66"/>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66"/>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66"/>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66"/>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66"/>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66"/>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66"/>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66"/>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66"/>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66"/>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66"/>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66"/>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66"/>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66"/>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66"/>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66"/>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66"/>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66"/>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66"/>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66"/>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66"/>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66"/>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66"/>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66"/>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66"/>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66"/>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66"/>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66"/>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66"/>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66"/>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66"/>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66"/>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66"/>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66"/>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66"/>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66"/>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66"/>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66"/>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66"/>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66"/>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66"/>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66"/>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66"/>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66"/>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66"/>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66"/>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66"/>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66"/>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66"/>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66"/>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66"/>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66"/>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66"/>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66"/>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66"/>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66"/>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66"/>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66"/>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66"/>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66"/>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66"/>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66"/>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66"/>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66"/>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66"/>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66"/>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66"/>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66"/>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66"/>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66"/>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66"/>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66"/>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66"/>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66"/>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66"/>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66"/>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66"/>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66"/>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66"/>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66"/>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66"/>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66"/>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66"/>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66"/>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66"/>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66"/>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66"/>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66"/>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66"/>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66"/>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66"/>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66"/>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66"/>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66"/>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66"/>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66"/>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66"/>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66"/>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66"/>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66"/>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66"/>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66"/>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66"/>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66"/>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66"/>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66"/>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66"/>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66"/>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66"/>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66"/>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66"/>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66"/>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66"/>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66"/>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66"/>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66"/>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66"/>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66"/>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66"/>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66"/>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66"/>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66"/>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66"/>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66"/>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66"/>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66"/>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66"/>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66"/>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66"/>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66"/>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66"/>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66"/>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66"/>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66"/>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66"/>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66"/>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66"/>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66"/>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66"/>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66"/>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66"/>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66"/>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66"/>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66"/>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66"/>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66"/>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66"/>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66"/>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66"/>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66"/>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66"/>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66"/>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66"/>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66"/>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66"/>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66"/>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66"/>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66"/>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66"/>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66"/>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66"/>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66"/>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66"/>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66"/>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66"/>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66"/>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66"/>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66"/>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66"/>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66"/>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66"/>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66"/>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66"/>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66"/>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66"/>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66"/>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66"/>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66"/>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66"/>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66"/>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66"/>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66"/>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66"/>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66"/>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66"/>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66"/>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66"/>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66"/>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66"/>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66"/>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66"/>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66"/>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66"/>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66"/>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66"/>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66"/>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66"/>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66"/>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66"/>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66"/>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66"/>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66"/>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66"/>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66"/>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66"/>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66"/>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66"/>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66"/>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66"/>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66"/>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66"/>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66"/>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66"/>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66"/>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66"/>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66"/>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66"/>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66"/>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66"/>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66"/>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66"/>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66"/>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66"/>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66"/>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66"/>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66"/>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66"/>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66"/>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66"/>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66"/>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66"/>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66"/>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66"/>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66"/>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66"/>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66"/>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66"/>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66"/>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66"/>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66"/>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66"/>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66"/>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66"/>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66"/>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66"/>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66"/>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66"/>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66"/>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66"/>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66"/>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66"/>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66"/>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66"/>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66"/>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66"/>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66"/>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66"/>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66"/>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66"/>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66"/>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66"/>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66"/>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66"/>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66"/>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66"/>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66"/>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66"/>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66"/>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66"/>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66"/>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66"/>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66"/>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66"/>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66"/>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66"/>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66"/>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66"/>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66"/>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66"/>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66"/>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66"/>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66"/>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66"/>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66"/>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66"/>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66"/>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66"/>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66"/>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66"/>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66"/>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66"/>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66"/>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66"/>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66"/>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66"/>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66"/>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66"/>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66"/>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66"/>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66"/>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66"/>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66"/>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66"/>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66"/>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66"/>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66"/>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66"/>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66"/>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66"/>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66"/>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66"/>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66"/>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66"/>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66"/>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66"/>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66"/>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66"/>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66"/>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66"/>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66"/>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66"/>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66"/>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66"/>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66"/>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66"/>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66"/>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66"/>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66"/>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66"/>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66"/>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66"/>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66"/>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66"/>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66"/>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66"/>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66"/>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66"/>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66"/>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66"/>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66"/>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66"/>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66"/>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66"/>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66"/>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66"/>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66"/>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66"/>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66"/>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66"/>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66"/>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66"/>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66"/>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66"/>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66"/>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66"/>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66"/>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66"/>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66"/>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66"/>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66"/>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66"/>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66"/>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66"/>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66"/>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66"/>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66"/>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66"/>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66"/>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66"/>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66"/>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66"/>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66"/>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66"/>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66"/>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66"/>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66"/>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66"/>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66"/>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66"/>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66"/>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66"/>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66"/>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66"/>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66"/>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66"/>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66"/>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66"/>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66"/>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66"/>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66"/>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66"/>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66"/>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66"/>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66"/>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66"/>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66"/>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66"/>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66"/>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66"/>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66"/>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66"/>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66"/>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66"/>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66"/>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66"/>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66"/>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66"/>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66"/>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66"/>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66"/>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66"/>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66"/>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66"/>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66"/>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66"/>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66"/>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66"/>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66"/>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66"/>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66"/>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66"/>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66"/>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66"/>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66"/>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66"/>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66"/>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66"/>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66"/>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66"/>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66"/>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66"/>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66"/>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66"/>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66"/>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66"/>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66"/>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66"/>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66"/>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66"/>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66"/>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66"/>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66"/>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66"/>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66"/>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66"/>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66"/>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66"/>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66"/>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66"/>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66"/>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66"/>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66"/>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66"/>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66"/>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66"/>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66"/>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66"/>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66"/>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66"/>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66"/>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66"/>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66"/>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66"/>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66"/>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66"/>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66"/>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66"/>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66"/>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66"/>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66"/>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66"/>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66"/>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66"/>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66"/>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66"/>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66"/>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66"/>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66"/>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66"/>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66"/>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66"/>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66"/>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66"/>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66"/>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66"/>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66"/>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66"/>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66"/>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66"/>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66"/>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66"/>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66"/>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66"/>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66"/>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66"/>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66"/>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66"/>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66"/>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66"/>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66"/>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66"/>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66"/>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66"/>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66"/>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66"/>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66"/>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66"/>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66"/>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66"/>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66"/>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66"/>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66"/>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66"/>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66"/>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66"/>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66"/>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66"/>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66"/>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66"/>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66"/>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66"/>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66"/>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66"/>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66"/>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66"/>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66"/>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66"/>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66"/>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66"/>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66"/>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66"/>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66"/>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66"/>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66"/>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66"/>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66"/>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66"/>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66"/>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66"/>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66"/>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66"/>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66"/>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66"/>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66"/>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66"/>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66"/>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66"/>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66"/>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66"/>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66"/>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66"/>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66"/>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66"/>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66"/>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66"/>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66"/>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66"/>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66"/>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66"/>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66"/>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66"/>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66"/>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66"/>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66"/>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66"/>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66"/>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66"/>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66"/>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66"/>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66"/>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66"/>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66"/>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66"/>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66"/>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66"/>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66"/>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66"/>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66"/>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66"/>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66"/>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66"/>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66"/>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66"/>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66"/>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66"/>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66"/>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66"/>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66"/>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66"/>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66"/>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66"/>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66"/>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66"/>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66"/>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66"/>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66"/>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66"/>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66"/>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66"/>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66"/>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66"/>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66"/>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66"/>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66"/>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66"/>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66"/>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66"/>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66"/>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66"/>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66"/>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66"/>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66"/>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66"/>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66"/>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66"/>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66"/>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66"/>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66"/>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66"/>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66"/>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66"/>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66"/>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66"/>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66"/>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66"/>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66"/>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66"/>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66"/>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66"/>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66"/>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66"/>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66"/>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66"/>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66"/>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66"/>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66"/>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66"/>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66"/>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66"/>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66"/>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66"/>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66"/>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66"/>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66"/>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66"/>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66"/>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66"/>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66"/>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66"/>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66"/>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66"/>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66"/>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66"/>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66"/>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66"/>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66"/>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66"/>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66"/>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66"/>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66"/>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66"/>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66"/>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66"/>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66"/>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66"/>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66"/>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66"/>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66"/>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66"/>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66"/>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66"/>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66"/>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66"/>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66"/>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66"/>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66"/>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66"/>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66"/>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66"/>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66"/>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66"/>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66"/>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66"/>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66"/>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66"/>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66"/>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66"/>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66"/>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66"/>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66"/>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66"/>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66"/>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66"/>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66"/>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66"/>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66"/>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66"/>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66"/>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66"/>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66"/>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66"/>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66"/>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66"/>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66"/>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66"/>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66"/>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66"/>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66"/>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66"/>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66"/>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66"/>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66"/>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66"/>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66"/>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66"/>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66"/>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66"/>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66"/>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66"/>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66"/>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66"/>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66"/>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66"/>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66"/>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66"/>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66"/>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66"/>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66"/>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66"/>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66"/>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66"/>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66"/>
      <c r="L987" s="7"/>
      <c r="M987" s="7"/>
      <c r="N987" s="7"/>
      <c r="O987" s="7"/>
      <c r="P987" s="7"/>
      <c r="Q987" s="7"/>
      <c r="R987" s="7"/>
      <c r="S987" s="7"/>
      <c r="T987" s="7"/>
      <c r="U987" s="7"/>
      <c r="V987" s="7"/>
      <c r="W987" s="7"/>
      <c r="X987" s="7"/>
      <c r="Y987" s="7"/>
      <c r="Z987" s="7"/>
    </row>
  </sheetData>
  <mergeCells count="3">
    <mergeCell ref="B2:E2"/>
    <mergeCell ref="B3:E3"/>
    <mergeCell ref="B4:E4"/>
  </mergeCells>
  <dataValidations count="1">
    <dataValidation type="list" allowBlank="1" showErrorMessage="1" sqref="G2:G3 G7 F8 F10:F12 F14 F16:F25 F27 F29:F34 F36 G37 F38:G40 G41 F42:G42 G43 F44:G47 F49 F51 G52 F53:G56 G57 F58:G58 G59 F60:G60 F62:F63 F65 G67:G72 G74">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x14ac:dyDescent="0.2"/>
  <cols>
    <col min="1" max="1" width="9" customWidth="1"/>
    <col min="2" max="2" width="13.33203125" customWidth="1"/>
    <col min="3" max="3" width="16.88671875" customWidth="1"/>
    <col min="4" max="4" width="33.109375" customWidth="1"/>
    <col min="5" max="6" width="11.6640625" customWidth="1"/>
    <col min="7" max="7" width="9" customWidth="1"/>
    <col min="8" max="8" width="19.88671875" customWidth="1"/>
    <col min="9" max="9" width="21" customWidth="1"/>
    <col min="10" max="26" width="9" customWidth="1"/>
  </cols>
  <sheetData>
    <row r="1" spans="1:26" ht="25.5" customHeight="1" x14ac:dyDescent="0.4">
      <c r="A1" s="7"/>
      <c r="B1" s="175" t="s">
        <v>571</v>
      </c>
      <c r="C1" s="176"/>
      <c r="D1" s="176"/>
      <c r="E1" s="176"/>
      <c r="F1" s="176"/>
      <c r="G1" s="176"/>
      <c r="H1" s="177"/>
      <c r="I1" s="7"/>
      <c r="J1" s="7"/>
      <c r="K1" s="7"/>
      <c r="L1" s="7"/>
      <c r="M1" s="7"/>
      <c r="N1" s="7"/>
      <c r="O1" s="7"/>
      <c r="P1" s="7"/>
      <c r="Q1" s="7"/>
      <c r="R1" s="7"/>
      <c r="S1" s="7"/>
      <c r="T1" s="7"/>
      <c r="U1" s="7"/>
      <c r="V1" s="7"/>
      <c r="W1" s="7"/>
      <c r="X1" s="7"/>
      <c r="Y1" s="7"/>
      <c r="Z1" s="7"/>
    </row>
    <row r="2" spans="1:26" ht="14.25" customHeight="1" x14ac:dyDescent="0.25">
      <c r="A2" s="107"/>
      <c r="B2" s="107"/>
      <c r="C2" s="7"/>
      <c r="D2" s="7"/>
      <c r="E2" s="7"/>
      <c r="F2" s="7"/>
      <c r="G2" s="7"/>
      <c r="H2" s="108"/>
      <c r="I2" s="7"/>
      <c r="J2" s="7"/>
      <c r="K2" s="7"/>
      <c r="L2" s="7"/>
      <c r="M2" s="7"/>
      <c r="N2" s="7"/>
      <c r="O2" s="7"/>
      <c r="P2" s="7"/>
      <c r="Q2" s="7"/>
      <c r="R2" s="7"/>
      <c r="S2" s="7"/>
      <c r="T2" s="7"/>
      <c r="U2" s="7"/>
      <c r="V2" s="7"/>
      <c r="W2" s="7"/>
      <c r="X2" s="7"/>
      <c r="Y2" s="7"/>
      <c r="Z2" s="7"/>
    </row>
    <row r="3" spans="1:26" ht="12" customHeight="1" x14ac:dyDescent="0.25">
      <c r="A3" s="7"/>
      <c r="B3" s="109" t="s">
        <v>1</v>
      </c>
      <c r="C3" s="166" t="s">
        <v>2</v>
      </c>
      <c r="D3" s="153"/>
      <c r="E3" s="178" t="s">
        <v>3</v>
      </c>
      <c r="F3" s="153"/>
      <c r="G3" s="110"/>
      <c r="H3" s="111"/>
      <c r="I3" s="7"/>
      <c r="J3" s="7"/>
      <c r="K3" s="7"/>
      <c r="L3" s="7"/>
      <c r="M3" s="7"/>
      <c r="N3" s="7"/>
      <c r="O3" s="7"/>
      <c r="P3" s="7"/>
      <c r="Q3" s="7"/>
      <c r="R3" s="7"/>
      <c r="S3" s="7"/>
      <c r="T3" s="7"/>
      <c r="U3" s="7"/>
      <c r="V3" s="7"/>
      <c r="W3" s="7"/>
      <c r="X3" s="7"/>
      <c r="Y3" s="7"/>
      <c r="Z3" s="7"/>
    </row>
    <row r="4" spans="1:26" ht="12" customHeight="1" x14ac:dyDescent="0.25">
      <c r="A4" s="7"/>
      <c r="B4" s="109" t="s">
        <v>4</v>
      </c>
      <c r="C4" s="166" t="s">
        <v>5</v>
      </c>
      <c r="D4" s="153"/>
      <c r="E4" s="178" t="s">
        <v>6</v>
      </c>
      <c r="F4" s="153"/>
      <c r="G4" s="110"/>
      <c r="H4" s="111"/>
      <c r="I4" s="7"/>
      <c r="J4" s="7"/>
      <c r="K4" s="7"/>
      <c r="L4" s="7"/>
      <c r="M4" s="7"/>
      <c r="N4" s="7"/>
      <c r="O4" s="7"/>
      <c r="P4" s="7"/>
      <c r="Q4" s="7"/>
      <c r="R4" s="7"/>
      <c r="S4" s="7"/>
      <c r="T4" s="7"/>
      <c r="U4" s="7"/>
      <c r="V4" s="7"/>
      <c r="W4" s="7"/>
      <c r="X4" s="7"/>
      <c r="Y4" s="7"/>
      <c r="Z4" s="7"/>
    </row>
    <row r="5" spans="1:26" ht="12" customHeight="1" x14ac:dyDescent="0.25">
      <c r="A5" s="7"/>
      <c r="B5" s="112" t="s">
        <v>7</v>
      </c>
      <c r="C5" s="166" t="str">
        <f>C4&amp;"_"&amp;"Test Report"&amp;"_"&amp;"v1.0"</f>
        <v>SU21SE45_Test Report_v1.0</v>
      </c>
      <c r="D5" s="153"/>
      <c r="E5" s="178" t="s">
        <v>8</v>
      </c>
      <c r="F5" s="153"/>
      <c r="G5" s="110"/>
      <c r="H5" s="113" t="s">
        <v>572</v>
      </c>
      <c r="I5" s="7"/>
      <c r="J5" s="7"/>
      <c r="K5" s="7"/>
      <c r="L5" s="7"/>
      <c r="M5" s="7"/>
      <c r="N5" s="7"/>
      <c r="O5" s="7"/>
      <c r="P5" s="7"/>
      <c r="Q5" s="7"/>
      <c r="R5" s="7"/>
      <c r="S5" s="7"/>
      <c r="T5" s="7"/>
      <c r="U5" s="7"/>
      <c r="V5" s="7"/>
      <c r="W5" s="7"/>
      <c r="X5" s="7"/>
      <c r="Y5" s="7"/>
      <c r="Z5" s="7"/>
    </row>
    <row r="6" spans="1:26" ht="21.75" customHeight="1" x14ac:dyDescent="0.25">
      <c r="A6" s="107"/>
      <c r="B6" s="112" t="s">
        <v>573</v>
      </c>
      <c r="C6" s="179" t="s">
        <v>574</v>
      </c>
      <c r="D6" s="152"/>
      <c r="E6" s="152"/>
      <c r="F6" s="152"/>
      <c r="G6" s="152"/>
      <c r="H6" s="153"/>
      <c r="I6" s="7"/>
      <c r="J6" s="7"/>
      <c r="K6" s="7"/>
      <c r="L6" s="7"/>
      <c r="M6" s="7"/>
      <c r="N6" s="7"/>
      <c r="O6" s="7"/>
      <c r="P6" s="7"/>
      <c r="Q6" s="7"/>
      <c r="R6" s="7"/>
      <c r="S6" s="7"/>
      <c r="T6" s="7"/>
      <c r="U6" s="7"/>
      <c r="V6" s="7"/>
      <c r="W6" s="7"/>
      <c r="X6" s="7"/>
      <c r="Y6" s="7"/>
      <c r="Z6" s="7"/>
    </row>
    <row r="7" spans="1:26" ht="14.25" customHeight="1" x14ac:dyDescent="0.25">
      <c r="A7" s="107"/>
      <c r="B7" s="12"/>
      <c r="C7" s="114"/>
      <c r="D7" s="7"/>
      <c r="E7" s="7"/>
      <c r="F7" s="7"/>
      <c r="G7" s="7"/>
      <c r="H7" s="108"/>
      <c r="I7" s="7"/>
      <c r="J7" s="7"/>
      <c r="K7" s="7"/>
      <c r="L7" s="7"/>
      <c r="M7" s="7"/>
      <c r="N7" s="7"/>
      <c r="O7" s="7"/>
      <c r="P7" s="7"/>
      <c r="Q7" s="7"/>
      <c r="R7" s="7"/>
      <c r="S7" s="7"/>
      <c r="T7" s="7"/>
      <c r="U7" s="7"/>
      <c r="V7" s="7"/>
      <c r="W7" s="7"/>
      <c r="X7" s="7"/>
      <c r="Y7" s="7"/>
      <c r="Z7" s="7"/>
    </row>
    <row r="8" spans="1:26" ht="12.75" customHeight="1" x14ac:dyDescent="0.25">
      <c r="A8" s="7"/>
      <c r="B8" s="12"/>
      <c r="C8" s="114"/>
      <c r="D8" s="7"/>
      <c r="E8" s="7"/>
      <c r="F8" s="7"/>
      <c r="G8" s="7"/>
      <c r="H8" s="108"/>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115"/>
      <c r="B10" s="116" t="s">
        <v>20</v>
      </c>
      <c r="C10" s="117" t="s">
        <v>575</v>
      </c>
      <c r="D10" s="118" t="s">
        <v>76</v>
      </c>
      <c r="E10" s="117" t="s">
        <v>79</v>
      </c>
      <c r="F10" s="117" t="s">
        <v>82</v>
      </c>
      <c r="G10" s="119" t="s">
        <v>83</v>
      </c>
      <c r="H10" s="120" t="s">
        <v>576</v>
      </c>
      <c r="I10" s="7"/>
      <c r="J10" s="7"/>
      <c r="K10" s="7"/>
      <c r="L10" s="7"/>
      <c r="M10" s="7"/>
      <c r="N10" s="7"/>
      <c r="O10" s="7"/>
      <c r="P10" s="7"/>
      <c r="Q10" s="7"/>
      <c r="R10" s="7"/>
      <c r="S10" s="7"/>
      <c r="T10" s="7"/>
      <c r="U10" s="7"/>
      <c r="V10" s="7"/>
      <c r="W10" s="7"/>
      <c r="X10" s="7"/>
      <c r="Y10" s="7"/>
      <c r="Z10" s="7"/>
    </row>
    <row r="11" spans="1:26" ht="12.75" customHeight="1" x14ac:dyDescent="0.25">
      <c r="A11" s="115"/>
      <c r="B11" s="121">
        <v>1</v>
      </c>
      <c r="C11" s="122" t="str">
        <f>Web_Admin!B2</f>
        <v>Web_Admin</v>
      </c>
      <c r="D11" s="123">
        <f>Web_Admin!A6</f>
        <v>142</v>
      </c>
      <c r="E11" s="123">
        <f>Web_Admin!B6</f>
        <v>0</v>
      </c>
      <c r="F11" s="124">
        <v>0</v>
      </c>
      <c r="G11" s="123">
        <f>Web_Admin!D6</f>
        <v>0</v>
      </c>
      <c r="H11" s="125">
        <f>Web_Admin!E6</f>
        <v>142</v>
      </c>
      <c r="I11" s="7"/>
      <c r="J11" s="7"/>
      <c r="K11" s="7"/>
      <c r="L11" s="7"/>
      <c r="M11" s="7"/>
      <c r="N11" s="7"/>
      <c r="O11" s="7"/>
      <c r="P11" s="7"/>
      <c r="Q11" s="7"/>
      <c r="R11" s="7"/>
      <c r="S11" s="7"/>
      <c r="T11" s="7"/>
      <c r="U11" s="7"/>
      <c r="V11" s="7"/>
      <c r="W11" s="7"/>
      <c r="X11" s="7"/>
      <c r="Y11" s="7"/>
      <c r="Z11" s="7"/>
    </row>
    <row r="12" spans="1:26" ht="12.75" customHeight="1" x14ac:dyDescent="0.25">
      <c r="A12" s="115"/>
      <c r="B12" s="126">
        <v>2</v>
      </c>
      <c r="C12" s="122" t="str">
        <f>Web_Manager!B2</f>
        <v>Web_Manager</v>
      </c>
      <c r="D12" s="123">
        <f>Web_Manager!A6</f>
        <v>66</v>
      </c>
      <c r="E12" s="123">
        <f>Web_Manager!B6</f>
        <v>0</v>
      </c>
      <c r="F12" s="127">
        <v>0</v>
      </c>
      <c r="G12" s="123">
        <f>Web_Manager!D6</f>
        <v>0</v>
      </c>
      <c r="H12" s="128">
        <f>Web_Manager!E6</f>
        <v>66</v>
      </c>
      <c r="I12" s="129"/>
      <c r="J12" s="7"/>
      <c r="K12" s="7"/>
      <c r="L12" s="7"/>
      <c r="M12" s="7"/>
      <c r="N12" s="7"/>
      <c r="O12" s="7"/>
      <c r="P12" s="7"/>
      <c r="Q12" s="7"/>
      <c r="R12" s="7"/>
      <c r="S12" s="7"/>
      <c r="T12" s="7"/>
      <c r="U12" s="7"/>
      <c r="V12" s="7"/>
      <c r="W12" s="7"/>
      <c r="X12" s="7"/>
      <c r="Y12" s="7"/>
      <c r="Z12" s="7"/>
    </row>
    <row r="13" spans="1:26" ht="12.75" customHeight="1" x14ac:dyDescent="0.25">
      <c r="A13" s="115"/>
      <c r="B13" s="130">
        <v>3</v>
      </c>
      <c r="C13" s="122" t="str">
        <f>Mobile_Admin!B2</f>
        <v>Mobile_Admin</v>
      </c>
      <c r="D13" s="123">
        <f>Mobile_Admin!A6</f>
        <v>142</v>
      </c>
      <c r="E13" s="123">
        <f>Mobile_Admin!B6</f>
        <v>0</v>
      </c>
      <c r="F13" s="127">
        <v>0</v>
      </c>
      <c r="G13" s="123">
        <f>Mobile_Admin!D6</f>
        <v>0</v>
      </c>
      <c r="H13" s="128">
        <f>Mobile_Admin!E6</f>
        <v>142</v>
      </c>
      <c r="I13" s="129"/>
      <c r="J13" s="7"/>
      <c r="K13" s="7"/>
      <c r="L13" s="7"/>
      <c r="M13" s="7"/>
      <c r="N13" s="7"/>
      <c r="O13" s="7"/>
      <c r="P13" s="7"/>
      <c r="Q13" s="7"/>
      <c r="R13" s="7"/>
      <c r="S13" s="7"/>
      <c r="T13" s="7"/>
      <c r="U13" s="7"/>
      <c r="V13" s="7"/>
      <c r="W13" s="7"/>
      <c r="X13" s="7"/>
      <c r="Y13" s="7"/>
      <c r="Z13" s="7"/>
    </row>
    <row r="14" spans="1:26" ht="12.75" customHeight="1" x14ac:dyDescent="0.25">
      <c r="A14" s="115"/>
      <c r="B14" s="126">
        <v>4</v>
      </c>
      <c r="C14" s="122" t="str">
        <f>Mobile_Manager!B2</f>
        <v>Mobile_Manager</v>
      </c>
      <c r="D14" s="123">
        <f>Mobile_Manager!A6</f>
        <v>64</v>
      </c>
      <c r="E14" s="123">
        <f>Mobile_Manager!B6</f>
        <v>0</v>
      </c>
      <c r="F14" s="127">
        <v>0</v>
      </c>
      <c r="G14" s="123">
        <f>Mobile_Manager!D6</f>
        <v>0</v>
      </c>
      <c r="H14" s="128">
        <f>Mobile_Manager!E6</f>
        <v>64</v>
      </c>
      <c r="I14" s="129"/>
      <c r="J14" s="7"/>
      <c r="K14" s="7"/>
      <c r="L14" s="7"/>
      <c r="M14" s="7"/>
      <c r="N14" s="7"/>
      <c r="O14" s="7"/>
      <c r="P14" s="7"/>
      <c r="Q14" s="7"/>
      <c r="R14" s="7"/>
      <c r="S14" s="7"/>
      <c r="T14" s="7"/>
      <c r="U14" s="7"/>
      <c r="V14" s="7"/>
      <c r="W14" s="7"/>
      <c r="X14" s="7"/>
      <c r="Y14" s="7"/>
      <c r="Z14" s="7"/>
    </row>
    <row r="15" spans="1:26" ht="12.75" customHeight="1" x14ac:dyDescent="0.25">
      <c r="A15" s="115"/>
      <c r="B15" s="131"/>
      <c r="C15" s="132" t="s">
        <v>577</v>
      </c>
      <c r="D15" s="133">
        <f t="shared" ref="D15:H15" si="0">SUM(D11:D14)</f>
        <v>414</v>
      </c>
      <c r="E15" s="133">
        <f t="shared" si="0"/>
        <v>0</v>
      </c>
      <c r="F15" s="133">
        <f t="shared" si="0"/>
        <v>0</v>
      </c>
      <c r="G15" s="133">
        <f t="shared" si="0"/>
        <v>0</v>
      </c>
      <c r="H15" s="134">
        <f t="shared" si="0"/>
        <v>414</v>
      </c>
      <c r="I15" s="129"/>
      <c r="Q15" s="7"/>
      <c r="R15" s="7"/>
      <c r="S15" s="7"/>
      <c r="T15" s="7"/>
      <c r="U15" s="7"/>
      <c r="V15" s="7"/>
      <c r="W15" s="7"/>
      <c r="X15" s="7"/>
      <c r="Y15" s="7"/>
      <c r="Z15" s="7"/>
    </row>
    <row r="16" spans="1:26" ht="12.75" customHeight="1" x14ac:dyDescent="0.25">
      <c r="A16" s="7"/>
      <c r="B16" s="135"/>
      <c r="C16" s="7"/>
      <c r="D16" s="136"/>
      <c r="E16" s="137"/>
      <c r="F16" s="137"/>
      <c r="G16" s="137"/>
      <c r="H16" s="137"/>
      <c r="I16" s="7"/>
      <c r="J16" s="7"/>
      <c r="K16" s="7"/>
      <c r="L16" s="7"/>
      <c r="M16" s="7"/>
      <c r="N16" s="7"/>
      <c r="O16" s="7"/>
      <c r="P16" s="7"/>
      <c r="Q16" s="7"/>
      <c r="R16" s="7"/>
      <c r="S16" s="7"/>
      <c r="T16" s="7"/>
      <c r="U16" s="7"/>
      <c r="V16" s="7"/>
      <c r="W16" s="7"/>
      <c r="X16" s="7"/>
      <c r="Y16" s="7"/>
      <c r="Z16" s="7"/>
    </row>
    <row r="17" spans="1:26" ht="12.75" customHeight="1" x14ac:dyDescent="0.25">
      <c r="A17" s="7"/>
      <c r="B17" s="7"/>
      <c r="C17" s="5" t="s">
        <v>578</v>
      </c>
      <c r="D17" s="7"/>
      <c r="E17" s="138">
        <f>(D15+E15)*100/(H15-G15)</f>
        <v>100</v>
      </c>
      <c r="F17" s="7" t="s">
        <v>579</v>
      </c>
      <c r="G17" s="7"/>
      <c r="H17" s="83"/>
      <c r="I17" s="7"/>
      <c r="J17" s="7"/>
      <c r="K17" s="7"/>
      <c r="L17" s="7"/>
      <c r="M17" s="7"/>
      <c r="N17" s="7"/>
      <c r="O17" s="7"/>
      <c r="P17" s="7"/>
      <c r="Q17" s="7"/>
      <c r="R17" s="7"/>
      <c r="S17" s="7"/>
      <c r="T17" s="7"/>
      <c r="U17" s="7"/>
      <c r="V17" s="7"/>
      <c r="W17" s="7"/>
      <c r="X17" s="7"/>
      <c r="Y17" s="7"/>
      <c r="Z17" s="7"/>
    </row>
    <row r="18" spans="1:26" ht="12.75" customHeight="1" x14ac:dyDescent="0.25">
      <c r="A18" s="7"/>
      <c r="B18" s="7"/>
      <c r="C18" s="5" t="s">
        <v>580</v>
      </c>
      <c r="D18" s="7"/>
      <c r="E18" s="138">
        <f>D15*100/(H15-G15)</f>
        <v>100</v>
      </c>
      <c r="F18" s="7" t="s">
        <v>579</v>
      </c>
      <c r="G18" s="7"/>
      <c r="H18" s="83"/>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116" t="s">
        <v>20</v>
      </c>
      <c r="C24" s="139" t="s">
        <v>581</v>
      </c>
      <c r="D24" s="140" t="s">
        <v>21</v>
      </c>
      <c r="E24" s="118" t="s">
        <v>76</v>
      </c>
      <c r="F24" s="117" t="s">
        <v>79</v>
      </c>
      <c r="G24" s="117" t="s">
        <v>82</v>
      </c>
      <c r="H24" s="119" t="s">
        <v>83</v>
      </c>
      <c r="I24" s="120" t="s">
        <v>576</v>
      </c>
      <c r="J24" s="7"/>
      <c r="K24" s="7"/>
      <c r="L24" s="7"/>
      <c r="M24" s="7"/>
      <c r="N24" s="7"/>
      <c r="O24" s="7"/>
      <c r="P24" s="7"/>
      <c r="Q24" s="7"/>
      <c r="R24" s="7"/>
      <c r="S24" s="7"/>
      <c r="T24" s="7"/>
      <c r="U24" s="7"/>
      <c r="V24" s="7"/>
      <c r="W24" s="7"/>
      <c r="X24" s="7"/>
      <c r="Y24" s="7"/>
      <c r="Z24" s="7"/>
    </row>
    <row r="25" spans="1:26" ht="12.75" customHeight="1" x14ac:dyDescent="0.25">
      <c r="A25" s="7"/>
      <c r="B25" s="141">
        <v>1</v>
      </c>
      <c r="C25" s="51" t="s">
        <v>26</v>
      </c>
      <c r="D25" s="50" t="s">
        <v>25</v>
      </c>
      <c r="E25" s="124">
        <v>3</v>
      </c>
      <c r="F25" s="124">
        <v>0</v>
      </c>
      <c r="G25" s="124">
        <v>0</v>
      </c>
      <c r="H25" s="124">
        <v>0</v>
      </c>
      <c r="I25" s="127">
        <f t="shared" ref="I25:I133" si="1">E25</f>
        <v>3</v>
      </c>
      <c r="J25" s="142"/>
      <c r="K25" s="7"/>
      <c r="L25" s="7"/>
      <c r="M25" s="7"/>
      <c r="N25" s="7"/>
      <c r="O25" s="7"/>
      <c r="P25" s="7"/>
      <c r="Q25" s="7"/>
      <c r="R25" s="7"/>
      <c r="S25" s="7"/>
      <c r="T25" s="7"/>
      <c r="U25" s="7"/>
      <c r="V25" s="7"/>
      <c r="W25" s="7"/>
      <c r="X25" s="7"/>
      <c r="Y25" s="7"/>
      <c r="Z25" s="7"/>
    </row>
    <row r="26" spans="1:26" ht="12.75" customHeight="1" x14ac:dyDescent="0.25">
      <c r="A26" s="7"/>
      <c r="B26" s="141">
        <v>2</v>
      </c>
      <c r="C26" s="51" t="s">
        <v>26</v>
      </c>
      <c r="D26" s="50" t="s">
        <v>27</v>
      </c>
      <c r="E26" s="124">
        <v>1</v>
      </c>
      <c r="F26" s="124">
        <v>0</v>
      </c>
      <c r="G26" s="124">
        <v>0</v>
      </c>
      <c r="H26" s="124">
        <v>0</v>
      </c>
      <c r="I26" s="127">
        <f t="shared" si="1"/>
        <v>1</v>
      </c>
      <c r="J26" s="142"/>
      <c r="K26" s="7"/>
      <c r="L26" s="7"/>
      <c r="M26" s="7"/>
      <c r="N26" s="7"/>
      <c r="O26" s="7"/>
      <c r="P26" s="7"/>
      <c r="Q26" s="7"/>
      <c r="R26" s="7"/>
      <c r="S26" s="7"/>
      <c r="T26" s="7"/>
      <c r="U26" s="7"/>
      <c r="V26" s="7"/>
      <c r="W26" s="7"/>
      <c r="X26" s="7"/>
      <c r="Y26" s="7"/>
      <c r="Z26" s="7"/>
    </row>
    <row r="27" spans="1:26" ht="12.75" customHeight="1" x14ac:dyDescent="0.25">
      <c r="A27" s="7"/>
      <c r="B27" s="141">
        <v>3</v>
      </c>
      <c r="C27" s="51" t="s">
        <v>26</v>
      </c>
      <c r="D27" s="50" t="s">
        <v>28</v>
      </c>
      <c r="E27" s="124">
        <v>10</v>
      </c>
      <c r="F27" s="124">
        <v>0</v>
      </c>
      <c r="G27" s="124">
        <v>0</v>
      </c>
      <c r="H27" s="124">
        <v>0</v>
      </c>
      <c r="I27" s="127">
        <f t="shared" si="1"/>
        <v>10</v>
      </c>
      <c r="J27" s="142"/>
      <c r="K27" s="7"/>
      <c r="L27" s="7"/>
      <c r="M27" s="7"/>
      <c r="N27" s="7"/>
      <c r="O27" s="7"/>
      <c r="P27" s="7"/>
      <c r="Q27" s="7"/>
      <c r="R27" s="7"/>
      <c r="S27" s="7"/>
      <c r="T27" s="7"/>
      <c r="U27" s="7"/>
      <c r="V27" s="7"/>
      <c r="W27" s="7"/>
      <c r="X27" s="7"/>
      <c r="Y27" s="7"/>
      <c r="Z27" s="7"/>
    </row>
    <row r="28" spans="1:26" ht="12.75" customHeight="1" x14ac:dyDescent="0.25">
      <c r="A28" s="7"/>
      <c r="B28" s="141">
        <v>4</v>
      </c>
      <c r="C28" s="51" t="s">
        <v>26</v>
      </c>
      <c r="D28" s="50" t="s">
        <v>29</v>
      </c>
      <c r="E28" s="143">
        <v>1</v>
      </c>
      <c r="F28" s="124">
        <v>0</v>
      </c>
      <c r="G28" s="124">
        <v>0</v>
      </c>
      <c r="H28" s="124">
        <v>0</v>
      </c>
      <c r="I28" s="127">
        <f t="shared" si="1"/>
        <v>1</v>
      </c>
      <c r="J28" s="142"/>
      <c r="K28" s="7"/>
      <c r="L28" s="7"/>
      <c r="M28" s="7"/>
      <c r="N28" s="7"/>
      <c r="O28" s="7"/>
      <c r="P28" s="7"/>
      <c r="Q28" s="7"/>
      <c r="R28" s="7"/>
      <c r="S28" s="7"/>
      <c r="T28" s="7"/>
      <c r="U28" s="7"/>
      <c r="V28" s="7"/>
      <c r="W28" s="7"/>
      <c r="X28" s="7"/>
      <c r="Y28" s="7"/>
      <c r="Z28" s="7"/>
    </row>
    <row r="29" spans="1:26" ht="12.75" customHeight="1" x14ac:dyDescent="0.25">
      <c r="A29" s="7"/>
      <c r="B29" s="141">
        <v>5</v>
      </c>
      <c r="C29" s="51" t="s">
        <v>26</v>
      </c>
      <c r="D29" s="50" t="s">
        <v>30</v>
      </c>
      <c r="E29" s="143">
        <v>1</v>
      </c>
      <c r="F29" s="124">
        <v>0</v>
      </c>
      <c r="G29" s="124">
        <v>0</v>
      </c>
      <c r="H29" s="124">
        <v>0</v>
      </c>
      <c r="I29" s="127">
        <f t="shared" si="1"/>
        <v>1</v>
      </c>
      <c r="J29" s="142"/>
      <c r="K29" s="7"/>
      <c r="L29" s="7"/>
      <c r="M29" s="7"/>
      <c r="N29" s="7"/>
      <c r="O29" s="7"/>
      <c r="P29" s="7"/>
      <c r="Q29" s="7"/>
      <c r="R29" s="7"/>
      <c r="S29" s="7"/>
      <c r="T29" s="7"/>
      <c r="U29" s="7"/>
      <c r="V29" s="7"/>
      <c r="W29" s="7"/>
      <c r="X29" s="7"/>
      <c r="Y29" s="7"/>
      <c r="Z29" s="7"/>
    </row>
    <row r="30" spans="1:26" ht="12.75" customHeight="1" x14ac:dyDescent="0.25">
      <c r="A30" s="7"/>
      <c r="B30" s="141">
        <v>6</v>
      </c>
      <c r="C30" s="51" t="s">
        <v>26</v>
      </c>
      <c r="D30" s="50" t="s">
        <v>31</v>
      </c>
      <c r="E30" s="143">
        <v>1</v>
      </c>
      <c r="F30" s="124">
        <v>0</v>
      </c>
      <c r="G30" s="124">
        <v>0</v>
      </c>
      <c r="H30" s="124">
        <v>0</v>
      </c>
      <c r="I30" s="127">
        <f t="shared" si="1"/>
        <v>1</v>
      </c>
      <c r="J30" s="142"/>
      <c r="K30" s="7"/>
      <c r="L30" s="7"/>
      <c r="M30" s="7"/>
      <c r="N30" s="7"/>
      <c r="O30" s="7"/>
      <c r="P30" s="7"/>
      <c r="Q30" s="7"/>
      <c r="R30" s="7"/>
      <c r="S30" s="7"/>
      <c r="T30" s="7"/>
      <c r="U30" s="7"/>
      <c r="V30" s="7"/>
      <c r="W30" s="7"/>
      <c r="X30" s="7"/>
      <c r="Y30" s="7"/>
      <c r="Z30" s="7"/>
    </row>
    <row r="31" spans="1:26" ht="12.75" customHeight="1" x14ac:dyDescent="0.25">
      <c r="A31" s="7"/>
      <c r="B31" s="141">
        <v>7</v>
      </c>
      <c r="C31" s="51" t="s">
        <v>26</v>
      </c>
      <c r="D31" s="50" t="s">
        <v>32</v>
      </c>
      <c r="E31" s="143">
        <v>2</v>
      </c>
      <c r="F31" s="124">
        <v>0</v>
      </c>
      <c r="G31" s="124">
        <v>0</v>
      </c>
      <c r="H31" s="124">
        <v>0</v>
      </c>
      <c r="I31" s="127">
        <f t="shared" si="1"/>
        <v>2</v>
      </c>
      <c r="J31" s="142"/>
      <c r="K31" s="7"/>
      <c r="L31" s="7"/>
      <c r="M31" s="7"/>
      <c r="N31" s="7"/>
      <c r="O31" s="7"/>
      <c r="P31" s="7"/>
      <c r="Q31" s="7"/>
      <c r="R31" s="7"/>
      <c r="S31" s="7"/>
      <c r="T31" s="7"/>
      <c r="U31" s="7"/>
      <c r="V31" s="7"/>
      <c r="W31" s="7"/>
      <c r="X31" s="7"/>
      <c r="Y31" s="7"/>
      <c r="Z31" s="7"/>
    </row>
    <row r="32" spans="1:26" ht="12.75" customHeight="1" x14ac:dyDescent="0.25">
      <c r="A32" s="7"/>
      <c r="B32" s="141">
        <v>8</v>
      </c>
      <c r="C32" s="51" t="s">
        <v>26</v>
      </c>
      <c r="D32" s="50" t="s">
        <v>33</v>
      </c>
      <c r="E32" s="143">
        <v>8</v>
      </c>
      <c r="F32" s="124">
        <v>0</v>
      </c>
      <c r="G32" s="124">
        <v>0</v>
      </c>
      <c r="H32" s="124">
        <v>0</v>
      </c>
      <c r="I32" s="127">
        <f t="shared" si="1"/>
        <v>8</v>
      </c>
      <c r="J32" s="142"/>
      <c r="K32" s="7"/>
      <c r="L32" s="7"/>
      <c r="M32" s="7"/>
      <c r="N32" s="7"/>
      <c r="O32" s="7"/>
      <c r="P32" s="7"/>
      <c r="Q32" s="7"/>
      <c r="R32" s="7"/>
      <c r="S32" s="7"/>
      <c r="T32" s="7"/>
      <c r="U32" s="7"/>
      <c r="V32" s="7"/>
      <c r="W32" s="7"/>
      <c r="X32" s="7"/>
      <c r="Y32" s="7"/>
      <c r="Z32" s="7"/>
    </row>
    <row r="33" spans="1:26" ht="12.75" customHeight="1" x14ac:dyDescent="0.25">
      <c r="A33" s="7"/>
      <c r="B33" s="141">
        <v>9</v>
      </c>
      <c r="C33" s="51" t="s">
        <v>26</v>
      </c>
      <c r="D33" s="50" t="s">
        <v>34</v>
      </c>
      <c r="E33" s="143">
        <v>1</v>
      </c>
      <c r="F33" s="124">
        <v>0</v>
      </c>
      <c r="G33" s="124">
        <v>0</v>
      </c>
      <c r="H33" s="124">
        <v>0</v>
      </c>
      <c r="I33" s="127">
        <f t="shared" si="1"/>
        <v>1</v>
      </c>
      <c r="J33" s="142"/>
      <c r="K33" s="7"/>
      <c r="L33" s="7"/>
      <c r="M33" s="7"/>
      <c r="N33" s="7"/>
      <c r="O33" s="7"/>
      <c r="P33" s="7"/>
      <c r="Q33" s="7"/>
      <c r="R33" s="7"/>
      <c r="S33" s="7"/>
      <c r="T33" s="7"/>
      <c r="U33" s="7"/>
      <c r="V33" s="7"/>
      <c r="W33" s="7"/>
      <c r="X33" s="7"/>
      <c r="Y33" s="7"/>
      <c r="Z33" s="7"/>
    </row>
    <row r="34" spans="1:26" ht="12.75" customHeight="1" x14ac:dyDescent="0.25">
      <c r="A34" s="7"/>
      <c r="B34" s="141">
        <v>10</v>
      </c>
      <c r="C34" s="51" t="s">
        <v>26</v>
      </c>
      <c r="D34" s="50" t="s">
        <v>35</v>
      </c>
      <c r="E34" s="143">
        <v>10</v>
      </c>
      <c r="F34" s="124">
        <v>0</v>
      </c>
      <c r="G34" s="124">
        <v>0</v>
      </c>
      <c r="H34" s="124">
        <v>0</v>
      </c>
      <c r="I34" s="127">
        <f t="shared" si="1"/>
        <v>10</v>
      </c>
      <c r="J34" s="142"/>
      <c r="K34" s="7"/>
      <c r="L34" s="7"/>
      <c r="M34" s="7"/>
      <c r="N34" s="7"/>
      <c r="O34" s="7"/>
      <c r="P34" s="7"/>
      <c r="Q34" s="7"/>
      <c r="R34" s="7"/>
      <c r="S34" s="7"/>
      <c r="T34" s="7"/>
      <c r="U34" s="7"/>
      <c r="V34" s="7"/>
      <c r="W34" s="7"/>
      <c r="X34" s="7"/>
      <c r="Y34" s="7"/>
      <c r="Z34" s="7"/>
    </row>
    <row r="35" spans="1:26" ht="12.75" customHeight="1" x14ac:dyDescent="0.25">
      <c r="A35" s="7"/>
      <c r="B35" s="141">
        <v>11</v>
      </c>
      <c r="C35" s="51" t="s">
        <v>26</v>
      </c>
      <c r="D35" s="50" t="s">
        <v>36</v>
      </c>
      <c r="E35" s="143">
        <v>1</v>
      </c>
      <c r="F35" s="124">
        <v>0</v>
      </c>
      <c r="G35" s="124">
        <v>0</v>
      </c>
      <c r="H35" s="124">
        <v>0</v>
      </c>
      <c r="I35" s="127">
        <f t="shared" si="1"/>
        <v>1</v>
      </c>
      <c r="J35" s="142"/>
      <c r="K35" s="7"/>
      <c r="L35" s="7"/>
      <c r="M35" s="7"/>
      <c r="N35" s="7"/>
      <c r="O35" s="7"/>
      <c r="P35" s="7"/>
      <c r="Q35" s="7"/>
      <c r="R35" s="7"/>
      <c r="S35" s="7"/>
      <c r="T35" s="7"/>
      <c r="U35" s="7"/>
      <c r="V35" s="7"/>
      <c r="W35" s="7"/>
      <c r="X35" s="7"/>
      <c r="Y35" s="7"/>
      <c r="Z35" s="7"/>
    </row>
    <row r="36" spans="1:26" ht="12.75" customHeight="1" x14ac:dyDescent="0.25">
      <c r="A36" s="7"/>
      <c r="B36" s="141">
        <v>12</v>
      </c>
      <c r="C36" s="51" t="s">
        <v>26</v>
      </c>
      <c r="D36" s="50" t="s">
        <v>37</v>
      </c>
      <c r="E36" s="143">
        <v>11</v>
      </c>
      <c r="F36" s="124">
        <v>0</v>
      </c>
      <c r="G36" s="124">
        <v>0</v>
      </c>
      <c r="H36" s="124">
        <v>0</v>
      </c>
      <c r="I36" s="127">
        <f t="shared" si="1"/>
        <v>11</v>
      </c>
      <c r="J36" s="142"/>
      <c r="K36" s="7"/>
      <c r="L36" s="7"/>
      <c r="M36" s="7"/>
      <c r="N36" s="7"/>
      <c r="O36" s="7"/>
      <c r="P36" s="7"/>
      <c r="Q36" s="7"/>
      <c r="R36" s="7"/>
      <c r="S36" s="7"/>
      <c r="T36" s="7"/>
      <c r="U36" s="7"/>
      <c r="V36" s="7"/>
      <c r="W36" s="7"/>
      <c r="X36" s="7"/>
      <c r="Y36" s="7"/>
      <c r="Z36" s="7"/>
    </row>
    <row r="37" spans="1:26" ht="12.75" customHeight="1" x14ac:dyDescent="0.25">
      <c r="A37" s="7"/>
      <c r="B37" s="141">
        <v>13</v>
      </c>
      <c r="C37" s="51" t="s">
        <v>26</v>
      </c>
      <c r="D37" s="50" t="s">
        <v>38</v>
      </c>
      <c r="E37" s="143">
        <v>7</v>
      </c>
      <c r="F37" s="124">
        <v>0</v>
      </c>
      <c r="G37" s="124">
        <v>0</v>
      </c>
      <c r="H37" s="124">
        <v>0</v>
      </c>
      <c r="I37" s="127">
        <f t="shared" si="1"/>
        <v>7</v>
      </c>
      <c r="J37" s="142"/>
      <c r="K37" s="7"/>
      <c r="L37" s="7"/>
      <c r="M37" s="7"/>
      <c r="N37" s="7"/>
      <c r="O37" s="7"/>
      <c r="P37" s="7"/>
      <c r="Q37" s="7"/>
      <c r="R37" s="7"/>
      <c r="S37" s="7"/>
      <c r="T37" s="7"/>
      <c r="U37" s="7"/>
      <c r="V37" s="7"/>
      <c r="W37" s="7"/>
      <c r="X37" s="7"/>
      <c r="Y37" s="7"/>
      <c r="Z37" s="7"/>
    </row>
    <row r="38" spans="1:26" ht="12.75" customHeight="1" x14ac:dyDescent="0.25">
      <c r="A38" s="7"/>
      <c r="B38" s="141">
        <v>14</v>
      </c>
      <c r="C38" s="51" t="s">
        <v>26</v>
      </c>
      <c r="D38" s="50" t="s">
        <v>39</v>
      </c>
      <c r="E38" s="143">
        <v>1</v>
      </c>
      <c r="F38" s="124">
        <v>0</v>
      </c>
      <c r="G38" s="124">
        <v>0</v>
      </c>
      <c r="H38" s="124">
        <v>0</v>
      </c>
      <c r="I38" s="127">
        <f t="shared" si="1"/>
        <v>1</v>
      </c>
      <c r="J38" s="142"/>
      <c r="K38" s="7"/>
      <c r="L38" s="7"/>
      <c r="M38" s="7"/>
      <c r="N38" s="7"/>
      <c r="O38" s="7"/>
      <c r="P38" s="7"/>
      <c r="Q38" s="7"/>
      <c r="R38" s="7"/>
      <c r="S38" s="7"/>
      <c r="T38" s="7"/>
      <c r="U38" s="7"/>
      <c r="V38" s="7"/>
      <c r="W38" s="7"/>
      <c r="X38" s="7"/>
      <c r="Y38" s="7"/>
      <c r="Z38" s="7"/>
    </row>
    <row r="39" spans="1:26" ht="12.75" customHeight="1" x14ac:dyDescent="0.25">
      <c r="A39" s="7"/>
      <c r="B39" s="141">
        <v>15</v>
      </c>
      <c r="C39" s="51" t="s">
        <v>26</v>
      </c>
      <c r="D39" s="50" t="s">
        <v>40</v>
      </c>
      <c r="E39" s="143">
        <v>5</v>
      </c>
      <c r="F39" s="124">
        <v>0</v>
      </c>
      <c r="G39" s="124">
        <v>0</v>
      </c>
      <c r="H39" s="124">
        <v>0</v>
      </c>
      <c r="I39" s="127">
        <f t="shared" si="1"/>
        <v>5</v>
      </c>
      <c r="J39" s="142"/>
      <c r="K39" s="7"/>
      <c r="L39" s="7"/>
      <c r="M39" s="7"/>
      <c r="N39" s="7"/>
      <c r="O39" s="7"/>
      <c r="P39" s="7"/>
      <c r="Q39" s="7"/>
      <c r="R39" s="7"/>
      <c r="S39" s="7"/>
      <c r="T39" s="7"/>
      <c r="U39" s="7"/>
      <c r="V39" s="7"/>
      <c r="W39" s="7"/>
      <c r="X39" s="7"/>
      <c r="Y39" s="7"/>
      <c r="Z39" s="7"/>
    </row>
    <row r="40" spans="1:26" ht="12.75" customHeight="1" x14ac:dyDescent="0.25">
      <c r="A40" s="7"/>
      <c r="B40" s="141">
        <v>16</v>
      </c>
      <c r="C40" s="51" t="s">
        <v>26</v>
      </c>
      <c r="D40" s="50" t="s">
        <v>41</v>
      </c>
      <c r="E40" s="143">
        <v>1</v>
      </c>
      <c r="F40" s="124">
        <v>0</v>
      </c>
      <c r="G40" s="124">
        <v>0</v>
      </c>
      <c r="H40" s="124">
        <v>0</v>
      </c>
      <c r="I40" s="127">
        <f t="shared" si="1"/>
        <v>1</v>
      </c>
      <c r="J40" s="142"/>
      <c r="K40" s="7"/>
      <c r="L40" s="7"/>
      <c r="M40" s="7"/>
      <c r="N40" s="7"/>
      <c r="O40" s="7"/>
      <c r="P40" s="7"/>
      <c r="Q40" s="7"/>
      <c r="R40" s="7"/>
      <c r="S40" s="7"/>
      <c r="T40" s="7"/>
      <c r="U40" s="7"/>
      <c r="V40" s="7"/>
      <c r="W40" s="7"/>
      <c r="X40" s="7"/>
      <c r="Y40" s="7"/>
      <c r="Z40" s="7"/>
    </row>
    <row r="41" spans="1:26" ht="12.75" customHeight="1" x14ac:dyDescent="0.25">
      <c r="A41" s="7"/>
      <c r="B41" s="141">
        <v>17</v>
      </c>
      <c r="C41" s="51" t="s">
        <v>26</v>
      </c>
      <c r="D41" s="50" t="s">
        <v>42</v>
      </c>
      <c r="E41" s="143">
        <v>6</v>
      </c>
      <c r="F41" s="124">
        <v>0</v>
      </c>
      <c r="G41" s="124">
        <v>0</v>
      </c>
      <c r="H41" s="124">
        <v>0</v>
      </c>
      <c r="I41" s="127">
        <f t="shared" si="1"/>
        <v>6</v>
      </c>
      <c r="J41" s="142"/>
      <c r="K41" s="7"/>
      <c r="L41" s="7"/>
      <c r="M41" s="7"/>
      <c r="N41" s="7"/>
      <c r="O41" s="7"/>
      <c r="P41" s="7"/>
      <c r="Q41" s="7"/>
      <c r="R41" s="7"/>
      <c r="S41" s="7"/>
      <c r="T41" s="7"/>
      <c r="U41" s="7"/>
      <c r="V41" s="7"/>
      <c r="W41" s="7"/>
      <c r="X41" s="7"/>
      <c r="Y41" s="7"/>
      <c r="Z41" s="7"/>
    </row>
    <row r="42" spans="1:26" ht="12.75" customHeight="1" x14ac:dyDescent="0.25">
      <c r="A42" s="7"/>
      <c r="B42" s="141">
        <v>18</v>
      </c>
      <c r="C42" s="51" t="s">
        <v>26</v>
      </c>
      <c r="D42" s="50" t="s">
        <v>43</v>
      </c>
      <c r="E42" s="143">
        <v>7</v>
      </c>
      <c r="F42" s="124">
        <v>0</v>
      </c>
      <c r="G42" s="124">
        <v>0</v>
      </c>
      <c r="H42" s="124">
        <v>0</v>
      </c>
      <c r="I42" s="127">
        <f t="shared" si="1"/>
        <v>7</v>
      </c>
      <c r="J42" s="142"/>
      <c r="K42" s="7"/>
      <c r="L42" s="7"/>
      <c r="M42" s="7"/>
      <c r="N42" s="7"/>
      <c r="O42" s="7"/>
      <c r="P42" s="7"/>
      <c r="Q42" s="7"/>
      <c r="R42" s="7"/>
      <c r="S42" s="7"/>
      <c r="T42" s="7"/>
      <c r="U42" s="7"/>
      <c r="V42" s="7"/>
      <c r="W42" s="7"/>
      <c r="X42" s="7"/>
      <c r="Y42" s="7"/>
      <c r="Z42" s="7"/>
    </row>
    <row r="43" spans="1:26" ht="12.75" customHeight="1" x14ac:dyDescent="0.25">
      <c r="A43" s="7"/>
      <c r="B43" s="141">
        <v>19</v>
      </c>
      <c r="C43" s="51" t="s">
        <v>26</v>
      </c>
      <c r="D43" s="50" t="s">
        <v>44</v>
      </c>
      <c r="E43" s="143">
        <v>1</v>
      </c>
      <c r="F43" s="124">
        <v>0</v>
      </c>
      <c r="G43" s="124">
        <v>0</v>
      </c>
      <c r="H43" s="124">
        <v>0</v>
      </c>
      <c r="I43" s="127">
        <f t="shared" si="1"/>
        <v>1</v>
      </c>
      <c r="J43" s="142"/>
      <c r="K43" s="7"/>
      <c r="L43" s="7"/>
      <c r="M43" s="7"/>
      <c r="N43" s="7"/>
      <c r="O43" s="7"/>
      <c r="P43" s="7"/>
      <c r="Q43" s="7"/>
      <c r="R43" s="7"/>
      <c r="S43" s="7"/>
      <c r="T43" s="7"/>
      <c r="U43" s="7"/>
      <c r="V43" s="7"/>
      <c r="W43" s="7"/>
      <c r="X43" s="7"/>
      <c r="Y43" s="7"/>
      <c r="Z43" s="7"/>
    </row>
    <row r="44" spans="1:26" ht="12.75" customHeight="1" x14ac:dyDescent="0.25">
      <c r="A44" s="7"/>
      <c r="B44" s="141">
        <v>20</v>
      </c>
      <c r="C44" s="51" t="s">
        <v>26</v>
      </c>
      <c r="D44" s="50" t="s">
        <v>45</v>
      </c>
      <c r="E44" s="143">
        <v>7</v>
      </c>
      <c r="F44" s="124">
        <v>0</v>
      </c>
      <c r="G44" s="124">
        <v>0</v>
      </c>
      <c r="H44" s="124">
        <v>0</v>
      </c>
      <c r="I44" s="127">
        <f t="shared" si="1"/>
        <v>7</v>
      </c>
      <c r="J44" s="142"/>
      <c r="K44" s="7"/>
      <c r="L44" s="7"/>
      <c r="M44" s="7"/>
      <c r="N44" s="7"/>
      <c r="O44" s="7"/>
      <c r="P44" s="7"/>
      <c r="Q44" s="7"/>
      <c r="R44" s="7"/>
      <c r="S44" s="7"/>
      <c r="T44" s="7"/>
      <c r="U44" s="7"/>
      <c r="V44" s="7"/>
      <c r="W44" s="7"/>
      <c r="X44" s="7"/>
      <c r="Y44" s="7"/>
      <c r="Z44" s="7"/>
    </row>
    <row r="45" spans="1:26" ht="12.75" customHeight="1" x14ac:dyDescent="0.25">
      <c r="A45" s="7"/>
      <c r="B45" s="141">
        <v>21</v>
      </c>
      <c r="C45" s="51" t="s">
        <v>26</v>
      </c>
      <c r="D45" s="50" t="s">
        <v>46</v>
      </c>
      <c r="E45" s="143">
        <v>1</v>
      </c>
      <c r="F45" s="124">
        <v>0</v>
      </c>
      <c r="G45" s="124">
        <v>0</v>
      </c>
      <c r="H45" s="124">
        <v>0</v>
      </c>
      <c r="I45" s="127">
        <f t="shared" si="1"/>
        <v>1</v>
      </c>
      <c r="J45" s="142"/>
      <c r="K45" s="7"/>
      <c r="L45" s="7"/>
      <c r="M45" s="7"/>
      <c r="N45" s="7"/>
      <c r="O45" s="7"/>
      <c r="P45" s="7"/>
      <c r="Q45" s="7"/>
      <c r="R45" s="7"/>
      <c r="S45" s="7"/>
      <c r="T45" s="7"/>
      <c r="U45" s="7"/>
      <c r="V45" s="7"/>
      <c r="W45" s="7"/>
      <c r="X45" s="7"/>
      <c r="Y45" s="7"/>
      <c r="Z45" s="7"/>
    </row>
    <row r="46" spans="1:26" ht="12.75" customHeight="1" x14ac:dyDescent="0.25">
      <c r="A46" s="7"/>
      <c r="B46" s="141">
        <v>22</v>
      </c>
      <c r="C46" s="51" t="s">
        <v>26</v>
      </c>
      <c r="D46" s="50" t="s">
        <v>47</v>
      </c>
      <c r="E46" s="143">
        <v>7</v>
      </c>
      <c r="F46" s="124">
        <v>0</v>
      </c>
      <c r="G46" s="124">
        <v>0</v>
      </c>
      <c r="H46" s="124">
        <v>0</v>
      </c>
      <c r="I46" s="127">
        <f t="shared" si="1"/>
        <v>7</v>
      </c>
      <c r="J46" s="142"/>
      <c r="K46" s="7"/>
      <c r="L46" s="7"/>
      <c r="M46" s="7"/>
      <c r="N46" s="7"/>
      <c r="O46" s="7"/>
      <c r="P46" s="7"/>
      <c r="Q46" s="7"/>
      <c r="R46" s="7"/>
      <c r="S46" s="7"/>
      <c r="T46" s="7"/>
      <c r="U46" s="7"/>
      <c r="V46" s="7"/>
      <c r="W46" s="7"/>
      <c r="X46" s="7"/>
      <c r="Y46" s="7"/>
      <c r="Z46" s="7"/>
    </row>
    <row r="47" spans="1:26" ht="12.75" customHeight="1" x14ac:dyDescent="0.25">
      <c r="A47" s="7"/>
      <c r="B47" s="141">
        <v>23</v>
      </c>
      <c r="C47" s="51" t="s">
        <v>26</v>
      </c>
      <c r="D47" s="50" t="s">
        <v>48</v>
      </c>
      <c r="E47" s="143">
        <v>7</v>
      </c>
      <c r="F47" s="124">
        <v>0</v>
      </c>
      <c r="G47" s="124">
        <v>0</v>
      </c>
      <c r="H47" s="124">
        <v>0</v>
      </c>
      <c r="I47" s="127">
        <f t="shared" si="1"/>
        <v>7</v>
      </c>
      <c r="J47" s="142"/>
      <c r="K47" s="7"/>
      <c r="L47" s="7"/>
      <c r="M47" s="7"/>
      <c r="N47" s="7"/>
      <c r="O47" s="7"/>
      <c r="P47" s="7"/>
      <c r="Q47" s="7"/>
      <c r="R47" s="7"/>
      <c r="S47" s="7"/>
      <c r="T47" s="7"/>
      <c r="U47" s="7"/>
      <c r="V47" s="7"/>
      <c r="W47" s="7"/>
      <c r="X47" s="7"/>
      <c r="Y47" s="7"/>
      <c r="Z47" s="7"/>
    </row>
    <row r="48" spans="1:26" ht="12.75" customHeight="1" x14ac:dyDescent="0.25">
      <c r="A48" s="7"/>
      <c r="B48" s="141">
        <v>24</v>
      </c>
      <c r="C48" s="51" t="s">
        <v>26</v>
      </c>
      <c r="D48" s="50" t="s">
        <v>49</v>
      </c>
      <c r="E48" s="143">
        <v>1</v>
      </c>
      <c r="F48" s="124">
        <v>0</v>
      </c>
      <c r="G48" s="124">
        <v>0</v>
      </c>
      <c r="H48" s="124">
        <v>0</v>
      </c>
      <c r="I48" s="127">
        <f t="shared" si="1"/>
        <v>1</v>
      </c>
      <c r="J48" s="142"/>
      <c r="K48" s="7"/>
      <c r="L48" s="7"/>
      <c r="M48" s="7"/>
      <c r="N48" s="7"/>
      <c r="O48" s="7"/>
      <c r="P48" s="7"/>
      <c r="Q48" s="7"/>
      <c r="R48" s="7"/>
      <c r="S48" s="7"/>
      <c r="T48" s="7"/>
      <c r="U48" s="7"/>
      <c r="V48" s="7"/>
      <c r="W48" s="7"/>
      <c r="X48" s="7"/>
      <c r="Y48" s="7"/>
      <c r="Z48" s="7"/>
    </row>
    <row r="49" spans="1:26" ht="12.75" customHeight="1" x14ac:dyDescent="0.25">
      <c r="A49" s="7"/>
      <c r="B49" s="141">
        <v>25</v>
      </c>
      <c r="C49" s="51" t="s">
        <v>26</v>
      </c>
      <c r="D49" s="50" t="s">
        <v>50</v>
      </c>
      <c r="E49" s="143">
        <v>13</v>
      </c>
      <c r="F49" s="124">
        <v>0</v>
      </c>
      <c r="G49" s="124">
        <v>0</v>
      </c>
      <c r="H49" s="124">
        <v>0</v>
      </c>
      <c r="I49" s="127">
        <f t="shared" si="1"/>
        <v>13</v>
      </c>
      <c r="J49" s="142"/>
      <c r="K49" s="7"/>
      <c r="L49" s="7"/>
      <c r="M49" s="7"/>
      <c r="N49" s="7"/>
      <c r="O49" s="7"/>
      <c r="P49" s="7"/>
      <c r="Q49" s="7"/>
      <c r="R49" s="7"/>
      <c r="S49" s="7"/>
      <c r="T49" s="7"/>
      <c r="U49" s="7"/>
      <c r="V49" s="7"/>
      <c r="W49" s="7"/>
      <c r="X49" s="7"/>
      <c r="Y49" s="7"/>
      <c r="Z49" s="7"/>
    </row>
    <row r="50" spans="1:26" ht="12.75" customHeight="1" x14ac:dyDescent="0.25">
      <c r="A50" s="7"/>
      <c r="B50" s="141">
        <v>26</v>
      </c>
      <c r="C50" s="51" t="s">
        <v>26</v>
      </c>
      <c r="D50" s="50" t="s">
        <v>51</v>
      </c>
      <c r="E50" s="143">
        <v>1</v>
      </c>
      <c r="F50" s="124">
        <v>0</v>
      </c>
      <c r="G50" s="124">
        <v>0</v>
      </c>
      <c r="H50" s="124">
        <v>0</v>
      </c>
      <c r="I50" s="127">
        <f t="shared" si="1"/>
        <v>1</v>
      </c>
      <c r="J50" s="142"/>
      <c r="K50" s="7"/>
      <c r="L50" s="7"/>
      <c r="M50" s="7"/>
      <c r="N50" s="7"/>
      <c r="O50" s="7"/>
      <c r="P50" s="7"/>
      <c r="Q50" s="7"/>
      <c r="R50" s="7"/>
      <c r="S50" s="7"/>
      <c r="T50" s="7"/>
      <c r="U50" s="7"/>
      <c r="V50" s="7"/>
      <c r="W50" s="7"/>
      <c r="X50" s="7"/>
      <c r="Y50" s="7"/>
      <c r="Z50" s="7"/>
    </row>
    <row r="51" spans="1:26" ht="12.75" customHeight="1" x14ac:dyDescent="0.25">
      <c r="A51" s="7"/>
      <c r="B51" s="141">
        <v>27</v>
      </c>
      <c r="C51" s="51" t="s">
        <v>26</v>
      </c>
      <c r="D51" s="50" t="s">
        <v>52</v>
      </c>
      <c r="E51" s="143">
        <v>13</v>
      </c>
      <c r="F51" s="124">
        <v>0</v>
      </c>
      <c r="G51" s="124">
        <v>0</v>
      </c>
      <c r="H51" s="124">
        <v>0</v>
      </c>
      <c r="I51" s="127">
        <f t="shared" si="1"/>
        <v>13</v>
      </c>
      <c r="J51" s="142"/>
      <c r="K51" s="7"/>
      <c r="L51" s="7"/>
      <c r="M51" s="7"/>
      <c r="N51" s="7"/>
      <c r="O51" s="7"/>
      <c r="P51" s="7"/>
      <c r="Q51" s="7"/>
      <c r="R51" s="7"/>
      <c r="S51" s="7"/>
      <c r="T51" s="7"/>
      <c r="U51" s="7"/>
      <c r="V51" s="7"/>
      <c r="W51" s="7"/>
      <c r="X51" s="7"/>
      <c r="Y51" s="7"/>
      <c r="Z51" s="7"/>
    </row>
    <row r="52" spans="1:26" ht="12.75" customHeight="1" x14ac:dyDescent="0.25">
      <c r="A52" s="7"/>
      <c r="B52" s="141">
        <v>28</v>
      </c>
      <c r="C52" s="51" t="s">
        <v>26</v>
      </c>
      <c r="D52" s="50" t="s">
        <v>53</v>
      </c>
      <c r="E52" s="143">
        <v>6</v>
      </c>
      <c r="F52" s="124">
        <v>0</v>
      </c>
      <c r="G52" s="124">
        <v>0</v>
      </c>
      <c r="H52" s="124">
        <v>0</v>
      </c>
      <c r="I52" s="127">
        <f t="shared" si="1"/>
        <v>6</v>
      </c>
      <c r="J52" s="142"/>
      <c r="K52" s="7"/>
      <c r="L52" s="7"/>
      <c r="M52" s="7"/>
      <c r="N52" s="7"/>
      <c r="O52" s="7"/>
      <c r="P52" s="7"/>
      <c r="Q52" s="7"/>
      <c r="R52" s="7"/>
      <c r="S52" s="7"/>
      <c r="T52" s="7"/>
      <c r="U52" s="7"/>
      <c r="V52" s="7"/>
      <c r="W52" s="7"/>
      <c r="X52" s="7"/>
      <c r="Y52" s="7"/>
      <c r="Z52" s="7"/>
    </row>
    <row r="53" spans="1:26" ht="12.75" customHeight="1" x14ac:dyDescent="0.25">
      <c r="A53" s="7"/>
      <c r="B53" s="141">
        <v>29</v>
      </c>
      <c r="C53" s="51" t="s">
        <v>26</v>
      </c>
      <c r="D53" s="50" t="s">
        <v>54</v>
      </c>
      <c r="E53" s="143">
        <v>1</v>
      </c>
      <c r="F53" s="124">
        <v>0</v>
      </c>
      <c r="G53" s="124">
        <v>0</v>
      </c>
      <c r="H53" s="124">
        <v>0</v>
      </c>
      <c r="I53" s="127">
        <f t="shared" si="1"/>
        <v>1</v>
      </c>
      <c r="J53" s="142"/>
      <c r="K53" s="7"/>
      <c r="L53" s="7"/>
      <c r="M53" s="7"/>
      <c r="N53" s="7"/>
      <c r="O53" s="7"/>
      <c r="P53" s="7"/>
      <c r="Q53" s="7"/>
      <c r="R53" s="7"/>
      <c r="S53" s="7"/>
      <c r="T53" s="7"/>
      <c r="U53" s="7"/>
      <c r="V53" s="7"/>
      <c r="W53" s="7"/>
      <c r="X53" s="7"/>
      <c r="Y53" s="7"/>
      <c r="Z53" s="7"/>
    </row>
    <row r="54" spans="1:26" ht="12.75" customHeight="1" x14ac:dyDescent="0.25">
      <c r="A54" s="7"/>
      <c r="B54" s="141">
        <v>30</v>
      </c>
      <c r="C54" s="51" t="s">
        <v>26</v>
      </c>
      <c r="D54" s="50" t="s">
        <v>55</v>
      </c>
      <c r="E54" s="143">
        <v>3</v>
      </c>
      <c r="F54" s="124">
        <v>0</v>
      </c>
      <c r="G54" s="124">
        <v>0</v>
      </c>
      <c r="H54" s="124">
        <v>0</v>
      </c>
      <c r="I54" s="127">
        <f t="shared" si="1"/>
        <v>3</v>
      </c>
      <c r="J54" s="142"/>
      <c r="K54" s="7"/>
      <c r="L54" s="7"/>
      <c r="M54" s="7"/>
      <c r="N54" s="7"/>
      <c r="O54" s="7"/>
      <c r="P54" s="7"/>
      <c r="Q54" s="7"/>
      <c r="R54" s="7"/>
      <c r="S54" s="7"/>
      <c r="T54" s="7"/>
      <c r="U54" s="7"/>
      <c r="V54" s="7"/>
      <c r="W54" s="7"/>
      <c r="X54" s="7"/>
      <c r="Y54" s="7"/>
      <c r="Z54" s="7"/>
    </row>
    <row r="55" spans="1:26" ht="12.75" customHeight="1" x14ac:dyDescent="0.25">
      <c r="A55" s="7"/>
      <c r="B55" s="141">
        <v>31</v>
      </c>
      <c r="C55" s="51" t="s">
        <v>26</v>
      </c>
      <c r="D55" s="50" t="s">
        <v>56</v>
      </c>
      <c r="E55" s="143">
        <v>1</v>
      </c>
      <c r="F55" s="124">
        <v>0</v>
      </c>
      <c r="G55" s="124">
        <v>0</v>
      </c>
      <c r="H55" s="124">
        <v>0</v>
      </c>
      <c r="I55" s="127">
        <f t="shared" si="1"/>
        <v>1</v>
      </c>
      <c r="J55" s="142"/>
      <c r="K55" s="7"/>
      <c r="L55" s="7"/>
      <c r="M55" s="7"/>
      <c r="N55" s="7"/>
      <c r="O55" s="7"/>
      <c r="P55" s="7"/>
      <c r="Q55" s="7"/>
      <c r="R55" s="7"/>
      <c r="S55" s="7"/>
      <c r="T55" s="7"/>
      <c r="U55" s="7"/>
      <c r="V55" s="7"/>
      <c r="W55" s="7"/>
      <c r="X55" s="7"/>
      <c r="Y55" s="7"/>
      <c r="Z55" s="7"/>
    </row>
    <row r="56" spans="1:26" ht="12.75" customHeight="1" x14ac:dyDescent="0.25">
      <c r="A56" s="7"/>
      <c r="B56" s="141">
        <v>32</v>
      </c>
      <c r="C56" s="51" t="s">
        <v>26</v>
      </c>
      <c r="D56" s="50" t="s">
        <v>57</v>
      </c>
      <c r="E56" s="143">
        <v>3</v>
      </c>
      <c r="F56" s="124">
        <v>0</v>
      </c>
      <c r="G56" s="124">
        <v>0</v>
      </c>
      <c r="H56" s="124">
        <v>0</v>
      </c>
      <c r="I56" s="127">
        <f t="shared" si="1"/>
        <v>3</v>
      </c>
      <c r="J56" s="142"/>
      <c r="K56" s="7"/>
      <c r="L56" s="7"/>
      <c r="M56" s="7"/>
      <c r="N56" s="7"/>
      <c r="O56" s="7"/>
      <c r="P56" s="7"/>
      <c r="Q56" s="7"/>
      <c r="R56" s="7"/>
      <c r="S56" s="7"/>
      <c r="T56" s="7"/>
      <c r="U56" s="7"/>
      <c r="V56" s="7"/>
      <c r="W56" s="7"/>
      <c r="X56" s="7"/>
      <c r="Y56" s="7"/>
      <c r="Z56" s="7"/>
    </row>
    <row r="57" spans="1:26" ht="12.75" customHeight="1" x14ac:dyDescent="0.25">
      <c r="A57" s="7"/>
      <c r="B57" s="141">
        <v>33</v>
      </c>
      <c r="C57" s="62" t="s">
        <v>58</v>
      </c>
      <c r="D57" s="50" t="s">
        <v>25</v>
      </c>
      <c r="E57" s="143">
        <v>3</v>
      </c>
      <c r="F57" s="124">
        <v>0</v>
      </c>
      <c r="G57" s="124">
        <v>0</v>
      </c>
      <c r="H57" s="124">
        <v>0</v>
      </c>
      <c r="I57" s="127">
        <f t="shared" si="1"/>
        <v>3</v>
      </c>
      <c r="J57" s="142"/>
      <c r="K57" s="7"/>
      <c r="L57" s="7"/>
      <c r="M57" s="7"/>
      <c r="N57" s="7"/>
      <c r="O57" s="7"/>
      <c r="P57" s="7"/>
      <c r="Q57" s="7"/>
      <c r="R57" s="7"/>
      <c r="S57" s="7"/>
      <c r="T57" s="7"/>
      <c r="U57" s="7"/>
      <c r="V57" s="7"/>
      <c r="W57" s="7"/>
      <c r="X57" s="7"/>
      <c r="Y57" s="7"/>
      <c r="Z57" s="7"/>
    </row>
    <row r="58" spans="1:26" ht="12.75" customHeight="1" x14ac:dyDescent="0.25">
      <c r="A58" s="7"/>
      <c r="B58" s="141">
        <v>34</v>
      </c>
      <c r="C58" s="62" t="s">
        <v>58</v>
      </c>
      <c r="D58" s="50" t="s">
        <v>27</v>
      </c>
      <c r="E58" s="143">
        <v>1</v>
      </c>
      <c r="F58" s="124">
        <v>0</v>
      </c>
      <c r="G58" s="124">
        <v>0</v>
      </c>
      <c r="H58" s="124">
        <v>0</v>
      </c>
      <c r="I58" s="127">
        <f t="shared" si="1"/>
        <v>1</v>
      </c>
      <c r="J58" s="142"/>
      <c r="K58" s="7"/>
      <c r="L58" s="7"/>
      <c r="M58" s="7"/>
      <c r="N58" s="7"/>
      <c r="O58" s="7"/>
      <c r="P58" s="7"/>
      <c r="Q58" s="7"/>
      <c r="R58" s="7"/>
      <c r="S58" s="7"/>
      <c r="T58" s="7"/>
      <c r="U58" s="7"/>
      <c r="V58" s="7"/>
      <c r="W58" s="7"/>
      <c r="X58" s="7"/>
      <c r="Y58" s="7"/>
      <c r="Z58" s="7"/>
    </row>
    <row r="59" spans="1:26" ht="12.75" customHeight="1" x14ac:dyDescent="0.25">
      <c r="A59" s="7"/>
      <c r="B59" s="141">
        <v>35</v>
      </c>
      <c r="C59" s="62" t="s">
        <v>58</v>
      </c>
      <c r="D59" s="50" t="s">
        <v>59</v>
      </c>
      <c r="E59" s="143">
        <v>6</v>
      </c>
      <c r="F59" s="124">
        <v>0</v>
      </c>
      <c r="G59" s="124">
        <v>0</v>
      </c>
      <c r="H59" s="124">
        <v>0</v>
      </c>
      <c r="I59" s="127">
        <f t="shared" si="1"/>
        <v>6</v>
      </c>
      <c r="J59" s="142"/>
      <c r="K59" s="7"/>
      <c r="L59" s="7"/>
      <c r="M59" s="7"/>
      <c r="N59" s="7"/>
      <c r="O59" s="7"/>
      <c r="P59" s="7"/>
      <c r="Q59" s="7"/>
      <c r="R59" s="7"/>
      <c r="S59" s="7"/>
      <c r="T59" s="7"/>
      <c r="U59" s="7"/>
      <c r="V59" s="7"/>
      <c r="W59" s="7"/>
      <c r="X59" s="7"/>
      <c r="Y59" s="7"/>
      <c r="Z59" s="7"/>
    </row>
    <row r="60" spans="1:26" ht="12.75" customHeight="1" x14ac:dyDescent="0.25">
      <c r="A60" s="7"/>
      <c r="B60" s="141">
        <v>36</v>
      </c>
      <c r="C60" s="62" t="s">
        <v>58</v>
      </c>
      <c r="D60" s="50" t="s">
        <v>60</v>
      </c>
      <c r="E60" s="143">
        <v>1</v>
      </c>
      <c r="F60" s="124">
        <v>0</v>
      </c>
      <c r="G60" s="124">
        <v>0</v>
      </c>
      <c r="H60" s="124">
        <v>0</v>
      </c>
      <c r="I60" s="127">
        <f t="shared" si="1"/>
        <v>1</v>
      </c>
      <c r="J60" s="142"/>
      <c r="K60" s="7"/>
      <c r="L60" s="7"/>
      <c r="M60" s="7"/>
      <c r="N60" s="7"/>
      <c r="O60" s="7"/>
      <c r="P60" s="7"/>
      <c r="Q60" s="7"/>
      <c r="R60" s="7"/>
      <c r="S60" s="7"/>
      <c r="T60" s="7"/>
      <c r="U60" s="7"/>
      <c r="V60" s="7"/>
      <c r="W60" s="7"/>
      <c r="X60" s="7"/>
      <c r="Y60" s="7"/>
      <c r="Z60" s="7"/>
    </row>
    <row r="61" spans="1:26" ht="12.75" customHeight="1" x14ac:dyDescent="0.25">
      <c r="A61" s="7"/>
      <c r="B61" s="141">
        <v>37</v>
      </c>
      <c r="C61" s="62" t="s">
        <v>58</v>
      </c>
      <c r="D61" s="50" t="s">
        <v>61</v>
      </c>
      <c r="E61" s="143">
        <v>3</v>
      </c>
      <c r="F61" s="124">
        <v>0</v>
      </c>
      <c r="G61" s="124">
        <v>0</v>
      </c>
      <c r="H61" s="124">
        <v>0</v>
      </c>
      <c r="I61" s="127">
        <f t="shared" si="1"/>
        <v>3</v>
      </c>
      <c r="J61" s="142"/>
      <c r="K61" s="7"/>
      <c r="L61" s="7"/>
      <c r="M61" s="7"/>
      <c r="N61" s="7"/>
      <c r="O61" s="7"/>
      <c r="P61" s="7"/>
      <c r="Q61" s="7"/>
      <c r="R61" s="7"/>
      <c r="S61" s="7"/>
      <c r="T61" s="7"/>
      <c r="U61" s="7"/>
      <c r="V61" s="7"/>
      <c r="W61" s="7"/>
      <c r="X61" s="7"/>
      <c r="Y61" s="7"/>
      <c r="Z61" s="7"/>
    </row>
    <row r="62" spans="1:26" ht="12.75" customHeight="1" x14ac:dyDescent="0.25">
      <c r="A62" s="7"/>
      <c r="B62" s="141">
        <v>38</v>
      </c>
      <c r="C62" s="62" t="s">
        <v>58</v>
      </c>
      <c r="D62" s="50" t="s">
        <v>62</v>
      </c>
      <c r="E62" s="143">
        <v>1</v>
      </c>
      <c r="F62" s="124">
        <v>0</v>
      </c>
      <c r="G62" s="124">
        <v>0</v>
      </c>
      <c r="H62" s="124">
        <v>0</v>
      </c>
      <c r="I62" s="127">
        <f t="shared" si="1"/>
        <v>1</v>
      </c>
      <c r="J62" s="142"/>
      <c r="K62" s="7"/>
      <c r="L62" s="7"/>
      <c r="M62" s="7"/>
      <c r="N62" s="7"/>
      <c r="O62" s="7"/>
      <c r="P62" s="7"/>
      <c r="Q62" s="7"/>
      <c r="R62" s="7"/>
      <c r="S62" s="7"/>
      <c r="T62" s="7"/>
      <c r="U62" s="7"/>
      <c r="V62" s="7"/>
      <c r="W62" s="7"/>
      <c r="X62" s="7"/>
      <c r="Y62" s="7"/>
      <c r="Z62" s="7"/>
    </row>
    <row r="63" spans="1:26" ht="12.75" customHeight="1" x14ac:dyDescent="0.25">
      <c r="A63" s="7"/>
      <c r="B63" s="141">
        <v>39</v>
      </c>
      <c r="C63" s="62" t="s">
        <v>58</v>
      </c>
      <c r="D63" s="50" t="s">
        <v>63</v>
      </c>
      <c r="E63" s="143">
        <v>4</v>
      </c>
      <c r="F63" s="124">
        <v>0</v>
      </c>
      <c r="G63" s="124">
        <v>0</v>
      </c>
      <c r="H63" s="124">
        <v>0</v>
      </c>
      <c r="I63" s="127">
        <f t="shared" si="1"/>
        <v>4</v>
      </c>
      <c r="J63" s="142"/>
      <c r="K63" s="7"/>
      <c r="L63" s="7"/>
      <c r="M63" s="7"/>
      <c r="N63" s="7"/>
      <c r="O63" s="7"/>
      <c r="P63" s="7"/>
      <c r="Q63" s="7"/>
      <c r="R63" s="7"/>
      <c r="S63" s="7"/>
      <c r="T63" s="7"/>
      <c r="U63" s="7"/>
      <c r="V63" s="7"/>
      <c r="W63" s="7"/>
      <c r="X63" s="7"/>
      <c r="Y63" s="7"/>
      <c r="Z63" s="7"/>
    </row>
    <row r="64" spans="1:26" ht="12.75" customHeight="1" x14ac:dyDescent="0.25">
      <c r="A64" s="7"/>
      <c r="B64" s="141">
        <v>40</v>
      </c>
      <c r="C64" s="62" t="s">
        <v>58</v>
      </c>
      <c r="D64" s="50" t="s">
        <v>64</v>
      </c>
      <c r="E64" s="143">
        <v>1</v>
      </c>
      <c r="F64" s="124">
        <v>0</v>
      </c>
      <c r="G64" s="124">
        <v>0</v>
      </c>
      <c r="H64" s="124">
        <v>0</v>
      </c>
      <c r="I64" s="127">
        <f t="shared" si="1"/>
        <v>1</v>
      </c>
      <c r="J64" s="142"/>
      <c r="K64" s="7"/>
      <c r="L64" s="7"/>
      <c r="M64" s="7"/>
      <c r="N64" s="7"/>
      <c r="O64" s="7"/>
      <c r="P64" s="7"/>
      <c r="Q64" s="7"/>
      <c r="R64" s="7"/>
      <c r="S64" s="7"/>
      <c r="T64" s="7"/>
      <c r="U64" s="7"/>
      <c r="V64" s="7"/>
      <c r="W64" s="7"/>
      <c r="X64" s="7"/>
      <c r="Y64" s="7"/>
      <c r="Z64" s="7"/>
    </row>
    <row r="65" spans="1:26" ht="12.75" customHeight="1" x14ac:dyDescent="0.25">
      <c r="A65" s="7"/>
      <c r="B65" s="141">
        <v>41</v>
      </c>
      <c r="C65" s="62" t="s">
        <v>58</v>
      </c>
      <c r="D65" s="50" t="s">
        <v>65</v>
      </c>
      <c r="E65" s="143">
        <v>1</v>
      </c>
      <c r="F65" s="124">
        <v>0</v>
      </c>
      <c r="G65" s="124">
        <v>0</v>
      </c>
      <c r="H65" s="124">
        <v>0</v>
      </c>
      <c r="I65" s="127">
        <f t="shared" si="1"/>
        <v>1</v>
      </c>
      <c r="J65" s="142"/>
      <c r="K65" s="7"/>
      <c r="L65" s="7"/>
      <c r="M65" s="7"/>
      <c r="N65" s="7"/>
      <c r="O65" s="7"/>
      <c r="P65" s="7"/>
      <c r="Q65" s="7"/>
      <c r="R65" s="7"/>
      <c r="S65" s="7"/>
      <c r="T65" s="7"/>
      <c r="U65" s="7"/>
      <c r="V65" s="7"/>
      <c r="W65" s="7"/>
      <c r="X65" s="7"/>
      <c r="Y65" s="7"/>
      <c r="Z65" s="7"/>
    </row>
    <row r="66" spans="1:26" ht="12.75" customHeight="1" x14ac:dyDescent="0.25">
      <c r="A66" s="7"/>
      <c r="B66" s="141">
        <v>42</v>
      </c>
      <c r="C66" s="62" t="s">
        <v>58</v>
      </c>
      <c r="D66" s="50" t="s">
        <v>66</v>
      </c>
      <c r="E66" s="143">
        <v>4</v>
      </c>
      <c r="F66" s="124">
        <v>0</v>
      </c>
      <c r="G66" s="124">
        <v>0</v>
      </c>
      <c r="H66" s="124">
        <v>0</v>
      </c>
      <c r="I66" s="127">
        <f t="shared" si="1"/>
        <v>4</v>
      </c>
      <c r="J66" s="142"/>
      <c r="K66" s="7"/>
      <c r="L66" s="7"/>
      <c r="M66" s="7"/>
      <c r="N66" s="7"/>
      <c r="O66" s="7"/>
      <c r="P66" s="7"/>
      <c r="Q66" s="7"/>
      <c r="R66" s="7"/>
      <c r="S66" s="7"/>
      <c r="T66" s="7"/>
      <c r="U66" s="7"/>
      <c r="V66" s="7"/>
      <c r="W66" s="7"/>
      <c r="X66" s="7"/>
      <c r="Y66" s="7"/>
      <c r="Z66" s="7"/>
    </row>
    <row r="67" spans="1:26" ht="12.75" customHeight="1" x14ac:dyDescent="0.25">
      <c r="A67" s="7"/>
      <c r="B67" s="141">
        <v>43</v>
      </c>
      <c r="C67" s="62" t="s">
        <v>58</v>
      </c>
      <c r="D67" s="50" t="s">
        <v>67</v>
      </c>
      <c r="E67" s="143">
        <v>1</v>
      </c>
      <c r="F67" s="124">
        <v>0</v>
      </c>
      <c r="G67" s="124">
        <v>0</v>
      </c>
      <c r="H67" s="124">
        <v>0</v>
      </c>
      <c r="I67" s="127">
        <f t="shared" si="1"/>
        <v>1</v>
      </c>
      <c r="J67" s="142"/>
      <c r="K67" s="7"/>
      <c r="L67" s="7"/>
      <c r="M67" s="7"/>
      <c r="N67" s="7"/>
      <c r="O67" s="7"/>
      <c r="P67" s="7"/>
      <c r="Q67" s="7"/>
      <c r="R67" s="7"/>
      <c r="S67" s="7"/>
      <c r="T67" s="7"/>
      <c r="U67" s="7"/>
      <c r="V67" s="7"/>
      <c r="W67" s="7"/>
      <c r="X67" s="7"/>
      <c r="Y67" s="7"/>
      <c r="Z67" s="7"/>
    </row>
    <row r="68" spans="1:26" ht="12.75" customHeight="1" x14ac:dyDescent="0.25">
      <c r="A68" s="7"/>
      <c r="B68" s="141">
        <v>44</v>
      </c>
      <c r="C68" s="62" t="s">
        <v>58</v>
      </c>
      <c r="D68" s="50" t="s">
        <v>68</v>
      </c>
      <c r="E68" s="143">
        <v>1</v>
      </c>
      <c r="F68" s="124">
        <v>0</v>
      </c>
      <c r="G68" s="124">
        <v>0</v>
      </c>
      <c r="H68" s="124">
        <v>0</v>
      </c>
      <c r="I68" s="127">
        <f t="shared" si="1"/>
        <v>1</v>
      </c>
      <c r="J68" s="142"/>
      <c r="K68" s="7"/>
      <c r="L68" s="7"/>
      <c r="M68" s="7"/>
      <c r="N68" s="7"/>
      <c r="O68" s="7"/>
      <c r="P68" s="7"/>
      <c r="Q68" s="7"/>
      <c r="R68" s="7"/>
      <c r="S68" s="7"/>
      <c r="T68" s="7"/>
      <c r="U68" s="7"/>
      <c r="V68" s="7"/>
      <c r="W68" s="7"/>
      <c r="X68" s="7"/>
      <c r="Y68" s="7"/>
      <c r="Z68" s="7"/>
    </row>
    <row r="69" spans="1:26" ht="12.75" customHeight="1" x14ac:dyDescent="0.25">
      <c r="A69" s="7"/>
      <c r="B69" s="141">
        <v>45</v>
      </c>
      <c r="C69" s="62" t="s">
        <v>58</v>
      </c>
      <c r="D69" s="50" t="s">
        <v>32</v>
      </c>
      <c r="E69" s="143">
        <v>2</v>
      </c>
      <c r="F69" s="124">
        <v>0</v>
      </c>
      <c r="G69" s="124">
        <v>0</v>
      </c>
      <c r="H69" s="124">
        <v>0</v>
      </c>
      <c r="I69" s="127">
        <f t="shared" si="1"/>
        <v>2</v>
      </c>
      <c r="J69" s="142"/>
      <c r="K69" s="7"/>
      <c r="L69" s="7"/>
      <c r="M69" s="7"/>
      <c r="N69" s="7"/>
      <c r="O69" s="7"/>
      <c r="P69" s="7"/>
      <c r="Q69" s="7"/>
      <c r="R69" s="7"/>
      <c r="S69" s="7"/>
      <c r="T69" s="7"/>
      <c r="U69" s="7"/>
      <c r="V69" s="7"/>
      <c r="W69" s="7"/>
      <c r="X69" s="7"/>
      <c r="Y69" s="7"/>
      <c r="Z69" s="7"/>
    </row>
    <row r="70" spans="1:26" ht="12.75" customHeight="1" x14ac:dyDescent="0.25">
      <c r="A70" s="7"/>
      <c r="B70" s="141">
        <v>46</v>
      </c>
      <c r="C70" s="62" t="s">
        <v>58</v>
      </c>
      <c r="D70" s="50" t="s">
        <v>31</v>
      </c>
      <c r="E70" s="143">
        <v>1</v>
      </c>
      <c r="F70" s="124">
        <v>0</v>
      </c>
      <c r="G70" s="124">
        <v>0</v>
      </c>
      <c r="H70" s="124">
        <v>0</v>
      </c>
      <c r="I70" s="127">
        <f t="shared" si="1"/>
        <v>1</v>
      </c>
      <c r="J70" s="142"/>
      <c r="K70" s="7"/>
      <c r="L70" s="7"/>
      <c r="M70" s="7"/>
      <c r="N70" s="7"/>
      <c r="O70" s="7"/>
      <c r="P70" s="7"/>
      <c r="Q70" s="7"/>
      <c r="R70" s="7"/>
      <c r="S70" s="7"/>
      <c r="T70" s="7"/>
      <c r="U70" s="7"/>
      <c r="V70" s="7"/>
      <c r="W70" s="7"/>
      <c r="X70" s="7"/>
      <c r="Y70" s="7"/>
      <c r="Z70" s="7"/>
    </row>
    <row r="71" spans="1:26" ht="12.75" customHeight="1" x14ac:dyDescent="0.25">
      <c r="A71" s="7"/>
      <c r="B71" s="141">
        <v>47</v>
      </c>
      <c r="C71" s="62" t="s">
        <v>58</v>
      </c>
      <c r="D71" s="50" t="s">
        <v>69</v>
      </c>
      <c r="E71" s="143">
        <v>2</v>
      </c>
      <c r="F71" s="124">
        <v>0</v>
      </c>
      <c r="G71" s="124">
        <v>0</v>
      </c>
      <c r="H71" s="124">
        <v>0</v>
      </c>
      <c r="I71" s="127">
        <f t="shared" si="1"/>
        <v>2</v>
      </c>
      <c r="J71" s="142"/>
      <c r="K71" s="7"/>
      <c r="L71" s="7"/>
      <c r="M71" s="7"/>
      <c r="N71" s="7"/>
      <c r="O71" s="7"/>
      <c r="P71" s="7"/>
      <c r="Q71" s="7"/>
      <c r="R71" s="7"/>
      <c r="S71" s="7"/>
      <c r="T71" s="7"/>
      <c r="U71" s="7"/>
      <c r="V71" s="7"/>
      <c r="W71" s="7"/>
      <c r="X71" s="7"/>
      <c r="Y71" s="7"/>
      <c r="Z71" s="7"/>
    </row>
    <row r="72" spans="1:26" ht="12.75" customHeight="1" x14ac:dyDescent="0.25">
      <c r="A72" s="7"/>
      <c r="B72" s="141">
        <v>48</v>
      </c>
      <c r="C72" s="62" t="s">
        <v>58</v>
      </c>
      <c r="D72" s="50" t="s">
        <v>29</v>
      </c>
      <c r="E72" s="143">
        <v>1</v>
      </c>
      <c r="F72" s="124">
        <v>0</v>
      </c>
      <c r="G72" s="124">
        <v>0</v>
      </c>
      <c r="H72" s="124">
        <v>0</v>
      </c>
      <c r="I72" s="127">
        <f t="shared" si="1"/>
        <v>1</v>
      </c>
      <c r="J72" s="142"/>
      <c r="K72" s="7"/>
      <c r="L72" s="7"/>
      <c r="M72" s="7"/>
      <c r="N72" s="7"/>
      <c r="O72" s="7"/>
      <c r="P72" s="7"/>
      <c r="Q72" s="7"/>
      <c r="R72" s="7"/>
      <c r="S72" s="7"/>
      <c r="T72" s="7"/>
      <c r="U72" s="7"/>
      <c r="V72" s="7"/>
      <c r="W72" s="7"/>
      <c r="X72" s="7"/>
      <c r="Y72" s="7"/>
      <c r="Z72" s="7"/>
    </row>
    <row r="73" spans="1:26" ht="12.75" customHeight="1" x14ac:dyDescent="0.25">
      <c r="A73" s="7"/>
      <c r="B73" s="141">
        <v>49</v>
      </c>
      <c r="C73" s="62" t="s">
        <v>58</v>
      </c>
      <c r="D73" s="50" t="s">
        <v>28</v>
      </c>
      <c r="E73" s="143">
        <v>10</v>
      </c>
      <c r="F73" s="124">
        <v>0</v>
      </c>
      <c r="G73" s="124">
        <v>0</v>
      </c>
      <c r="H73" s="124">
        <v>0</v>
      </c>
      <c r="I73" s="127">
        <f t="shared" si="1"/>
        <v>10</v>
      </c>
      <c r="J73" s="142"/>
      <c r="K73" s="7"/>
      <c r="L73" s="7"/>
      <c r="M73" s="7"/>
      <c r="N73" s="7"/>
      <c r="O73" s="7"/>
      <c r="P73" s="7"/>
      <c r="Q73" s="7"/>
      <c r="R73" s="7"/>
      <c r="S73" s="7"/>
      <c r="T73" s="7"/>
      <c r="U73" s="7"/>
      <c r="V73" s="7"/>
      <c r="W73" s="7"/>
      <c r="X73" s="7"/>
      <c r="Y73" s="7"/>
      <c r="Z73" s="7"/>
    </row>
    <row r="74" spans="1:26" ht="12.75" customHeight="1" x14ac:dyDescent="0.25">
      <c r="A74" s="7"/>
      <c r="B74" s="141">
        <v>50</v>
      </c>
      <c r="C74" s="62" t="s">
        <v>58</v>
      </c>
      <c r="D74" s="50" t="s">
        <v>53</v>
      </c>
      <c r="E74" s="143">
        <v>6</v>
      </c>
      <c r="F74" s="124">
        <v>0</v>
      </c>
      <c r="G74" s="124">
        <v>0</v>
      </c>
      <c r="H74" s="124">
        <v>0</v>
      </c>
      <c r="I74" s="127">
        <f t="shared" si="1"/>
        <v>6</v>
      </c>
      <c r="J74" s="142"/>
      <c r="K74" s="7"/>
      <c r="L74" s="7"/>
      <c r="M74" s="7"/>
      <c r="N74" s="7"/>
      <c r="O74" s="7"/>
      <c r="P74" s="7"/>
      <c r="Q74" s="7"/>
      <c r="R74" s="7"/>
      <c r="S74" s="7"/>
      <c r="T74" s="7"/>
      <c r="U74" s="7"/>
      <c r="V74" s="7"/>
      <c r="W74" s="7"/>
      <c r="X74" s="7"/>
      <c r="Y74" s="7"/>
      <c r="Z74" s="7"/>
    </row>
    <row r="75" spans="1:26" ht="12.75" customHeight="1" x14ac:dyDescent="0.25">
      <c r="A75" s="7"/>
      <c r="B75" s="141">
        <v>51</v>
      </c>
      <c r="C75" s="62" t="s">
        <v>58</v>
      </c>
      <c r="D75" s="50" t="s">
        <v>54</v>
      </c>
      <c r="E75" s="143">
        <v>1</v>
      </c>
      <c r="F75" s="124">
        <v>0</v>
      </c>
      <c r="G75" s="124">
        <v>0</v>
      </c>
      <c r="H75" s="124">
        <v>0</v>
      </c>
      <c r="I75" s="127">
        <f t="shared" si="1"/>
        <v>1</v>
      </c>
      <c r="J75" s="142"/>
      <c r="K75" s="7"/>
      <c r="L75" s="7"/>
      <c r="M75" s="7"/>
      <c r="N75" s="7"/>
      <c r="O75" s="7"/>
      <c r="P75" s="7"/>
      <c r="Q75" s="7"/>
      <c r="R75" s="7"/>
      <c r="S75" s="7"/>
      <c r="T75" s="7"/>
      <c r="U75" s="7"/>
      <c r="V75" s="7"/>
      <c r="W75" s="7"/>
      <c r="X75" s="7"/>
      <c r="Y75" s="7"/>
      <c r="Z75" s="7"/>
    </row>
    <row r="76" spans="1:26" ht="12.75" customHeight="1" x14ac:dyDescent="0.25">
      <c r="A76" s="7"/>
      <c r="B76" s="141">
        <v>52</v>
      </c>
      <c r="C76" s="62" t="s">
        <v>58</v>
      </c>
      <c r="D76" s="50" t="s">
        <v>49</v>
      </c>
      <c r="E76" s="143">
        <v>1</v>
      </c>
      <c r="F76" s="124">
        <v>0</v>
      </c>
      <c r="G76" s="124">
        <v>0</v>
      </c>
      <c r="H76" s="124">
        <v>0</v>
      </c>
      <c r="I76" s="127">
        <f t="shared" si="1"/>
        <v>1</v>
      </c>
      <c r="J76" s="142"/>
      <c r="K76" s="7"/>
      <c r="L76" s="7"/>
      <c r="M76" s="7"/>
      <c r="N76" s="7"/>
      <c r="O76" s="7"/>
      <c r="P76" s="7"/>
      <c r="Q76" s="7"/>
      <c r="R76" s="7"/>
      <c r="S76" s="7"/>
      <c r="T76" s="7"/>
      <c r="U76" s="7"/>
      <c r="V76" s="7"/>
      <c r="W76" s="7"/>
      <c r="X76" s="7"/>
      <c r="Y76" s="7"/>
      <c r="Z76" s="7"/>
    </row>
    <row r="77" spans="1:26" ht="12.75" customHeight="1" x14ac:dyDescent="0.25">
      <c r="A77" s="7"/>
      <c r="B77" s="141">
        <v>53</v>
      </c>
      <c r="C77" s="62" t="s">
        <v>58</v>
      </c>
      <c r="D77" s="50" t="s">
        <v>48</v>
      </c>
      <c r="E77" s="143">
        <v>7</v>
      </c>
      <c r="F77" s="124">
        <v>0</v>
      </c>
      <c r="G77" s="124">
        <v>0</v>
      </c>
      <c r="H77" s="124">
        <v>0</v>
      </c>
      <c r="I77" s="127">
        <f t="shared" si="1"/>
        <v>7</v>
      </c>
      <c r="J77" s="142"/>
      <c r="K77" s="7"/>
      <c r="L77" s="7"/>
      <c r="M77" s="7"/>
      <c r="N77" s="7"/>
      <c r="O77" s="7"/>
      <c r="P77" s="7"/>
      <c r="Q77" s="7"/>
      <c r="R77" s="7"/>
      <c r="S77" s="7"/>
      <c r="T77" s="7"/>
      <c r="U77" s="7"/>
      <c r="V77" s="7"/>
      <c r="W77" s="7"/>
      <c r="X77" s="7"/>
      <c r="Y77" s="7"/>
      <c r="Z77" s="7"/>
    </row>
    <row r="78" spans="1:26" ht="12.75" customHeight="1" x14ac:dyDescent="0.25">
      <c r="A78" s="7"/>
      <c r="B78" s="141">
        <v>54</v>
      </c>
      <c r="C78" s="62" t="s">
        <v>58</v>
      </c>
      <c r="D78" s="50" t="s">
        <v>44</v>
      </c>
      <c r="E78" s="143">
        <v>1</v>
      </c>
      <c r="F78" s="124">
        <v>0</v>
      </c>
      <c r="G78" s="124">
        <v>0</v>
      </c>
      <c r="H78" s="124">
        <v>0</v>
      </c>
      <c r="I78" s="127">
        <f t="shared" si="1"/>
        <v>1</v>
      </c>
      <c r="J78" s="142"/>
      <c r="K78" s="7"/>
      <c r="L78" s="7"/>
      <c r="M78" s="7"/>
      <c r="N78" s="7"/>
      <c r="O78" s="7"/>
      <c r="P78" s="7"/>
      <c r="Q78" s="7"/>
      <c r="R78" s="7"/>
      <c r="S78" s="7"/>
      <c r="T78" s="7"/>
      <c r="U78" s="7"/>
      <c r="V78" s="7"/>
      <c r="W78" s="7"/>
      <c r="X78" s="7"/>
      <c r="Y78" s="7"/>
      <c r="Z78" s="7"/>
    </row>
    <row r="79" spans="1:26" ht="12.75" customHeight="1" x14ac:dyDescent="0.25">
      <c r="A79" s="7"/>
      <c r="B79" s="141">
        <v>55</v>
      </c>
      <c r="C79" s="62" t="s">
        <v>58</v>
      </c>
      <c r="D79" s="64" t="s">
        <v>582</v>
      </c>
      <c r="E79" s="143">
        <v>7</v>
      </c>
      <c r="F79" s="124">
        <v>0</v>
      </c>
      <c r="G79" s="124">
        <v>0</v>
      </c>
      <c r="H79" s="124">
        <v>0</v>
      </c>
      <c r="I79" s="127">
        <f t="shared" si="1"/>
        <v>7</v>
      </c>
      <c r="J79" s="142"/>
      <c r="K79" s="7"/>
      <c r="L79" s="7"/>
      <c r="M79" s="7"/>
      <c r="N79" s="7"/>
      <c r="O79" s="7"/>
      <c r="P79" s="7"/>
      <c r="Q79" s="7"/>
      <c r="R79" s="7"/>
      <c r="S79" s="7"/>
      <c r="T79" s="7"/>
      <c r="U79" s="7"/>
      <c r="V79" s="7"/>
      <c r="W79" s="7"/>
      <c r="X79" s="7"/>
      <c r="Y79" s="7"/>
      <c r="Z79" s="7"/>
    </row>
    <row r="80" spans="1:26" ht="12.75" customHeight="1" x14ac:dyDescent="0.25">
      <c r="A80" s="7"/>
      <c r="B80" s="141">
        <v>56</v>
      </c>
      <c r="C80" s="65" t="s">
        <v>71</v>
      </c>
      <c r="D80" s="50" t="s">
        <v>25</v>
      </c>
      <c r="E80" s="143">
        <v>3</v>
      </c>
      <c r="F80" s="124">
        <v>0</v>
      </c>
      <c r="G80" s="124">
        <v>0</v>
      </c>
      <c r="H80" s="124">
        <v>0</v>
      </c>
      <c r="I80" s="127">
        <f t="shared" si="1"/>
        <v>3</v>
      </c>
      <c r="J80" s="142"/>
      <c r="K80" s="7"/>
      <c r="L80" s="7"/>
      <c r="M80" s="7"/>
      <c r="N80" s="7"/>
      <c r="O80" s="7"/>
      <c r="P80" s="7"/>
      <c r="Q80" s="7"/>
      <c r="R80" s="7"/>
      <c r="S80" s="7"/>
      <c r="T80" s="7"/>
      <c r="U80" s="7"/>
      <c r="V80" s="7"/>
      <c r="W80" s="7"/>
      <c r="X80" s="7"/>
      <c r="Y80" s="7"/>
      <c r="Z80" s="7"/>
    </row>
    <row r="81" spans="1:26" ht="12.75" customHeight="1" x14ac:dyDescent="0.25">
      <c r="A81" s="7"/>
      <c r="B81" s="141">
        <v>57</v>
      </c>
      <c r="C81" s="65" t="s">
        <v>71</v>
      </c>
      <c r="D81" s="50" t="s">
        <v>27</v>
      </c>
      <c r="E81" s="143">
        <v>1</v>
      </c>
      <c r="F81" s="124">
        <v>0</v>
      </c>
      <c r="G81" s="124">
        <v>0</v>
      </c>
      <c r="H81" s="124">
        <v>0</v>
      </c>
      <c r="I81" s="127">
        <f t="shared" si="1"/>
        <v>1</v>
      </c>
      <c r="J81" s="142"/>
      <c r="K81" s="7"/>
      <c r="L81" s="7"/>
      <c r="M81" s="7"/>
      <c r="N81" s="7"/>
      <c r="O81" s="7"/>
      <c r="P81" s="7"/>
      <c r="Q81" s="7"/>
      <c r="R81" s="7"/>
      <c r="S81" s="7"/>
      <c r="T81" s="7"/>
      <c r="U81" s="7"/>
      <c r="V81" s="7"/>
      <c r="W81" s="7"/>
      <c r="X81" s="7"/>
      <c r="Y81" s="7"/>
      <c r="Z81" s="7"/>
    </row>
    <row r="82" spans="1:26" ht="12.75" customHeight="1" x14ac:dyDescent="0.25">
      <c r="A82" s="7"/>
      <c r="B82" s="141">
        <v>58</v>
      </c>
      <c r="C82" s="65" t="s">
        <v>71</v>
      </c>
      <c r="D82" s="50" t="s">
        <v>28</v>
      </c>
      <c r="E82" s="143">
        <v>10</v>
      </c>
      <c r="F82" s="124">
        <v>0</v>
      </c>
      <c r="G82" s="124">
        <v>0</v>
      </c>
      <c r="H82" s="124">
        <v>0</v>
      </c>
      <c r="I82" s="127">
        <f t="shared" si="1"/>
        <v>10</v>
      </c>
      <c r="J82" s="142"/>
      <c r="K82" s="7"/>
      <c r="L82" s="7"/>
      <c r="M82" s="7"/>
      <c r="N82" s="7"/>
      <c r="O82" s="7"/>
      <c r="P82" s="7"/>
      <c r="Q82" s="7"/>
      <c r="R82" s="7"/>
      <c r="S82" s="7"/>
      <c r="T82" s="7"/>
      <c r="U82" s="7"/>
      <c r="V82" s="7"/>
      <c r="W82" s="7"/>
      <c r="X82" s="7"/>
      <c r="Y82" s="7"/>
      <c r="Z82" s="7"/>
    </row>
    <row r="83" spans="1:26" ht="12.75" customHeight="1" x14ac:dyDescent="0.25">
      <c r="A83" s="7"/>
      <c r="B83" s="141">
        <v>59</v>
      </c>
      <c r="C83" s="65" t="s">
        <v>71</v>
      </c>
      <c r="D83" s="50" t="s">
        <v>29</v>
      </c>
      <c r="E83" s="143">
        <v>1</v>
      </c>
      <c r="F83" s="124">
        <v>0</v>
      </c>
      <c r="G83" s="124">
        <v>0</v>
      </c>
      <c r="H83" s="124">
        <v>0</v>
      </c>
      <c r="I83" s="127">
        <f t="shared" si="1"/>
        <v>1</v>
      </c>
      <c r="J83" s="142"/>
      <c r="K83" s="7"/>
      <c r="L83" s="7"/>
      <c r="M83" s="7"/>
      <c r="N83" s="7"/>
      <c r="O83" s="7"/>
      <c r="P83" s="7"/>
      <c r="Q83" s="7"/>
      <c r="R83" s="7"/>
      <c r="S83" s="7"/>
      <c r="T83" s="7"/>
      <c r="U83" s="7"/>
      <c r="V83" s="7"/>
      <c r="W83" s="7"/>
      <c r="X83" s="7"/>
      <c r="Y83" s="7"/>
      <c r="Z83" s="7"/>
    </row>
    <row r="84" spans="1:26" ht="12.75" customHeight="1" x14ac:dyDescent="0.25">
      <c r="A84" s="7"/>
      <c r="B84" s="141">
        <v>60</v>
      </c>
      <c r="C84" s="65" t="s">
        <v>71</v>
      </c>
      <c r="D84" s="50" t="s">
        <v>30</v>
      </c>
      <c r="E84" s="143">
        <v>1</v>
      </c>
      <c r="F84" s="124">
        <v>0</v>
      </c>
      <c r="G84" s="124">
        <v>0</v>
      </c>
      <c r="H84" s="124">
        <v>0</v>
      </c>
      <c r="I84" s="127">
        <f t="shared" si="1"/>
        <v>1</v>
      </c>
      <c r="J84" s="142"/>
      <c r="K84" s="7"/>
      <c r="L84" s="7"/>
      <c r="M84" s="7"/>
      <c r="N84" s="7"/>
      <c r="O84" s="7"/>
      <c r="P84" s="7"/>
      <c r="Q84" s="7"/>
      <c r="R84" s="7"/>
      <c r="S84" s="7"/>
      <c r="T84" s="7"/>
      <c r="U84" s="7"/>
      <c r="V84" s="7"/>
      <c r="W84" s="7"/>
      <c r="X84" s="7"/>
      <c r="Y84" s="7"/>
      <c r="Z84" s="7"/>
    </row>
    <row r="85" spans="1:26" ht="12.75" customHeight="1" x14ac:dyDescent="0.25">
      <c r="A85" s="7"/>
      <c r="B85" s="141">
        <v>61</v>
      </c>
      <c r="C85" s="65" t="s">
        <v>71</v>
      </c>
      <c r="D85" s="50" t="s">
        <v>31</v>
      </c>
      <c r="E85" s="143">
        <v>1</v>
      </c>
      <c r="F85" s="124">
        <v>0</v>
      </c>
      <c r="G85" s="124">
        <v>0</v>
      </c>
      <c r="H85" s="124">
        <v>0</v>
      </c>
      <c r="I85" s="127">
        <f t="shared" si="1"/>
        <v>1</v>
      </c>
      <c r="J85" s="142"/>
      <c r="K85" s="7"/>
      <c r="L85" s="7"/>
      <c r="M85" s="7"/>
      <c r="N85" s="7"/>
      <c r="O85" s="7"/>
      <c r="P85" s="7"/>
      <c r="Q85" s="7"/>
      <c r="R85" s="7"/>
      <c r="S85" s="7"/>
      <c r="T85" s="7"/>
      <c r="U85" s="7"/>
      <c r="V85" s="7"/>
      <c r="W85" s="7"/>
      <c r="X85" s="7"/>
      <c r="Y85" s="7"/>
      <c r="Z85" s="7"/>
    </row>
    <row r="86" spans="1:26" ht="12.75" customHeight="1" x14ac:dyDescent="0.25">
      <c r="A86" s="7"/>
      <c r="B86" s="141">
        <v>62</v>
      </c>
      <c r="C86" s="65" t="s">
        <v>71</v>
      </c>
      <c r="D86" s="50" t="s">
        <v>32</v>
      </c>
      <c r="E86" s="143">
        <v>2</v>
      </c>
      <c r="F86" s="124">
        <v>0</v>
      </c>
      <c r="G86" s="124">
        <v>0</v>
      </c>
      <c r="H86" s="124">
        <v>0</v>
      </c>
      <c r="I86" s="127">
        <f t="shared" si="1"/>
        <v>2</v>
      </c>
      <c r="J86" s="142"/>
      <c r="K86" s="7"/>
      <c r="L86" s="7"/>
      <c r="M86" s="7"/>
      <c r="N86" s="7"/>
      <c r="O86" s="7"/>
      <c r="P86" s="7"/>
      <c r="Q86" s="7"/>
      <c r="R86" s="7"/>
      <c r="S86" s="7"/>
      <c r="T86" s="7"/>
      <c r="U86" s="7"/>
      <c r="V86" s="7"/>
      <c r="W86" s="7"/>
      <c r="X86" s="7"/>
      <c r="Y86" s="7"/>
      <c r="Z86" s="7"/>
    </row>
    <row r="87" spans="1:26" ht="12.75" customHeight="1" x14ac:dyDescent="0.25">
      <c r="A87" s="7"/>
      <c r="B87" s="141">
        <v>63</v>
      </c>
      <c r="C87" s="65" t="s">
        <v>71</v>
      </c>
      <c r="D87" s="50" t="s">
        <v>33</v>
      </c>
      <c r="E87" s="143">
        <v>8</v>
      </c>
      <c r="F87" s="124">
        <v>0</v>
      </c>
      <c r="G87" s="124">
        <v>0</v>
      </c>
      <c r="H87" s="124">
        <v>0</v>
      </c>
      <c r="I87" s="127">
        <f t="shared" si="1"/>
        <v>8</v>
      </c>
      <c r="J87" s="142"/>
      <c r="K87" s="7"/>
      <c r="L87" s="7"/>
      <c r="M87" s="7"/>
      <c r="N87" s="7"/>
      <c r="O87" s="7"/>
      <c r="P87" s="7"/>
      <c r="Q87" s="7"/>
      <c r="R87" s="7"/>
      <c r="S87" s="7"/>
      <c r="T87" s="7"/>
      <c r="U87" s="7"/>
      <c r="V87" s="7"/>
      <c r="W87" s="7"/>
      <c r="X87" s="7"/>
      <c r="Y87" s="7"/>
      <c r="Z87" s="7"/>
    </row>
    <row r="88" spans="1:26" ht="12.75" customHeight="1" x14ac:dyDescent="0.25">
      <c r="A88" s="7"/>
      <c r="B88" s="141">
        <v>64</v>
      </c>
      <c r="C88" s="65" t="s">
        <v>71</v>
      </c>
      <c r="D88" s="50" t="s">
        <v>34</v>
      </c>
      <c r="E88" s="143">
        <v>1</v>
      </c>
      <c r="F88" s="124">
        <v>0</v>
      </c>
      <c r="G88" s="124">
        <v>0</v>
      </c>
      <c r="H88" s="124">
        <v>0</v>
      </c>
      <c r="I88" s="127">
        <f t="shared" si="1"/>
        <v>1</v>
      </c>
      <c r="J88" s="142"/>
      <c r="K88" s="7"/>
      <c r="L88" s="7"/>
      <c r="M88" s="7"/>
      <c r="N88" s="7"/>
      <c r="O88" s="7"/>
      <c r="P88" s="7"/>
      <c r="Q88" s="7"/>
      <c r="R88" s="7"/>
      <c r="S88" s="7"/>
      <c r="T88" s="7"/>
      <c r="U88" s="7"/>
      <c r="V88" s="7"/>
      <c r="W88" s="7"/>
      <c r="X88" s="7"/>
      <c r="Y88" s="7"/>
      <c r="Z88" s="7"/>
    </row>
    <row r="89" spans="1:26" ht="12.75" customHeight="1" x14ac:dyDescent="0.25">
      <c r="A89" s="7"/>
      <c r="B89" s="141">
        <v>65</v>
      </c>
      <c r="C89" s="65" t="s">
        <v>71</v>
      </c>
      <c r="D89" s="50" t="s">
        <v>35</v>
      </c>
      <c r="E89" s="143">
        <v>10</v>
      </c>
      <c r="F89" s="124">
        <v>0</v>
      </c>
      <c r="G89" s="124">
        <v>0</v>
      </c>
      <c r="H89" s="124">
        <v>0</v>
      </c>
      <c r="I89" s="127">
        <f t="shared" si="1"/>
        <v>10</v>
      </c>
      <c r="J89" s="142"/>
      <c r="K89" s="7"/>
      <c r="L89" s="7"/>
      <c r="M89" s="7"/>
      <c r="N89" s="7"/>
      <c r="O89" s="7"/>
      <c r="P89" s="7"/>
      <c r="Q89" s="7"/>
      <c r="R89" s="7"/>
      <c r="S89" s="7"/>
      <c r="T89" s="7"/>
      <c r="U89" s="7"/>
      <c r="V89" s="7"/>
      <c r="W89" s="7"/>
      <c r="X89" s="7"/>
      <c r="Y89" s="7"/>
      <c r="Z89" s="7"/>
    </row>
    <row r="90" spans="1:26" ht="12.75" customHeight="1" x14ac:dyDescent="0.25">
      <c r="A90" s="7"/>
      <c r="B90" s="141">
        <v>66</v>
      </c>
      <c r="C90" s="65" t="s">
        <v>71</v>
      </c>
      <c r="D90" s="50" t="s">
        <v>36</v>
      </c>
      <c r="E90" s="143">
        <v>1</v>
      </c>
      <c r="F90" s="124">
        <v>0</v>
      </c>
      <c r="G90" s="124">
        <v>0</v>
      </c>
      <c r="H90" s="124">
        <v>0</v>
      </c>
      <c r="I90" s="127">
        <f t="shared" si="1"/>
        <v>1</v>
      </c>
      <c r="J90" s="142"/>
      <c r="K90" s="7"/>
      <c r="L90" s="7"/>
      <c r="M90" s="7"/>
      <c r="N90" s="7"/>
      <c r="O90" s="7"/>
      <c r="P90" s="7"/>
      <c r="Q90" s="7"/>
      <c r="R90" s="7"/>
      <c r="S90" s="7"/>
      <c r="T90" s="7"/>
      <c r="U90" s="7"/>
      <c r="V90" s="7"/>
      <c r="W90" s="7"/>
      <c r="X90" s="7"/>
      <c r="Y90" s="7"/>
      <c r="Z90" s="7"/>
    </row>
    <row r="91" spans="1:26" ht="12.75" customHeight="1" x14ac:dyDescent="0.25">
      <c r="A91" s="7"/>
      <c r="B91" s="141">
        <v>67</v>
      </c>
      <c r="C91" s="65" t="s">
        <v>71</v>
      </c>
      <c r="D91" s="50" t="s">
        <v>37</v>
      </c>
      <c r="E91" s="143">
        <v>11</v>
      </c>
      <c r="F91" s="124">
        <v>0</v>
      </c>
      <c r="G91" s="124">
        <v>0</v>
      </c>
      <c r="H91" s="124">
        <v>0</v>
      </c>
      <c r="I91" s="127">
        <f t="shared" si="1"/>
        <v>11</v>
      </c>
      <c r="J91" s="142"/>
      <c r="K91" s="7"/>
      <c r="L91" s="7"/>
      <c r="M91" s="7"/>
      <c r="N91" s="7"/>
      <c r="O91" s="7"/>
      <c r="P91" s="7"/>
      <c r="Q91" s="7"/>
      <c r="R91" s="7"/>
      <c r="S91" s="7"/>
      <c r="T91" s="7"/>
      <c r="U91" s="7"/>
      <c r="V91" s="7"/>
      <c r="W91" s="7"/>
      <c r="X91" s="7"/>
      <c r="Y91" s="7"/>
      <c r="Z91" s="7"/>
    </row>
    <row r="92" spans="1:26" ht="12.75" customHeight="1" x14ac:dyDescent="0.25">
      <c r="A92" s="7"/>
      <c r="B92" s="141">
        <v>68</v>
      </c>
      <c r="C92" s="65" t="s">
        <v>71</v>
      </c>
      <c r="D92" s="50" t="s">
        <v>38</v>
      </c>
      <c r="E92" s="143">
        <v>7</v>
      </c>
      <c r="F92" s="124">
        <v>0</v>
      </c>
      <c r="G92" s="124">
        <v>0</v>
      </c>
      <c r="H92" s="124">
        <v>0</v>
      </c>
      <c r="I92" s="127">
        <f t="shared" si="1"/>
        <v>7</v>
      </c>
      <c r="J92" s="142"/>
      <c r="K92" s="7"/>
      <c r="L92" s="7"/>
      <c r="M92" s="7"/>
      <c r="N92" s="7"/>
      <c r="O92" s="7"/>
      <c r="P92" s="7"/>
      <c r="Q92" s="7"/>
      <c r="R92" s="7"/>
      <c r="S92" s="7"/>
      <c r="T92" s="7"/>
      <c r="U92" s="7"/>
      <c r="V92" s="7"/>
      <c r="W92" s="7"/>
      <c r="X92" s="7"/>
      <c r="Y92" s="7"/>
      <c r="Z92" s="7"/>
    </row>
    <row r="93" spans="1:26" ht="12.75" customHeight="1" x14ac:dyDescent="0.25">
      <c r="A93" s="7"/>
      <c r="B93" s="141">
        <v>69</v>
      </c>
      <c r="C93" s="65" t="s">
        <v>71</v>
      </c>
      <c r="D93" s="50" t="s">
        <v>39</v>
      </c>
      <c r="E93" s="143">
        <v>1</v>
      </c>
      <c r="F93" s="124">
        <v>0</v>
      </c>
      <c r="G93" s="124">
        <v>0</v>
      </c>
      <c r="H93" s="124">
        <v>0</v>
      </c>
      <c r="I93" s="127">
        <f t="shared" si="1"/>
        <v>1</v>
      </c>
      <c r="J93" s="142"/>
      <c r="K93" s="7"/>
      <c r="L93" s="7"/>
      <c r="M93" s="7"/>
      <c r="N93" s="7"/>
      <c r="O93" s="7"/>
      <c r="P93" s="7"/>
      <c r="Q93" s="7"/>
      <c r="R93" s="7"/>
      <c r="S93" s="7"/>
      <c r="T93" s="7"/>
      <c r="U93" s="7"/>
      <c r="V93" s="7"/>
      <c r="W93" s="7"/>
      <c r="X93" s="7"/>
      <c r="Y93" s="7"/>
      <c r="Z93" s="7"/>
    </row>
    <row r="94" spans="1:26" ht="12.75" customHeight="1" x14ac:dyDescent="0.25">
      <c r="A94" s="7"/>
      <c r="B94" s="141">
        <v>70</v>
      </c>
      <c r="C94" s="65" t="s">
        <v>71</v>
      </c>
      <c r="D94" s="50" t="s">
        <v>40</v>
      </c>
      <c r="E94" s="143">
        <v>5</v>
      </c>
      <c r="F94" s="124">
        <v>0</v>
      </c>
      <c r="G94" s="124">
        <v>0</v>
      </c>
      <c r="H94" s="124">
        <v>0</v>
      </c>
      <c r="I94" s="127">
        <f t="shared" si="1"/>
        <v>5</v>
      </c>
      <c r="J94" s="142"/>
      <c r="K94" s="7"/>
      <c r="L94" s="7"/>
      <c r="M94" s="7"/>
      <c r="N94" s="7"/>
      <c r="O94" s="7"/>
      <c r="P94" s="7"/>
      <c r="Q94" s="7"/>
      <c r="R94" s="7"/>
      <c r="S94" s="7"/>
      <c r="T94" s="7"/>
      <c r="U94" s="7"/>
      <c r="V94" s="7"/>
      <c r="W94" s="7"/>
      <c r="X94" s="7"/>
      <c r="Y94" s="7"/>
      <c r="Z94" s="7"/>
    </row>
    <row r="95" spans="1:26" ht="12.75" customHeight="1" x14ac:dyDescent="0.25">
      <c r="A95" s="7"/>
      <c r="B95" s="141">
        <v>71</v>
      </c>
      <c r="C95" s="65" t="s">
        <v>71</v>
      </c>
      <c r="D95" s="50" t="s">
        <v>41</v>
      </c>
      <c r="E95" s="143">
        <v>1</v>
      </c>
      <c r="F95" s="124">
        <v>0</v>
      </c>
      <c r="G95" s="124">
        <v>0</v>
      </c>
      <c r="H95" s="124">
        <v>0</v>
      </c>
      <c r="I95" s="127">
        <f t="shared" si="1"/>
        <v>1</v>
      </c>
      <c r="J95" s="142"/>
      <c r="K95" s="7"/>
      <c r="L95" s="7"/>
      <c r="M95" s="7"/>
      <c r="N95" s="7"/>
      <c r="O95" s="7"/>
      <c r="P95" s="7"/>
      <c r="Q95" s="7"/>
      <c r="R95" s="7"/>
      <c r="S95" s="7"/>
      <c r="T95" s="7"/>
      <c r="U95" s="7"/>
      <c r="V95" s="7"/>
      <c r="W95" s="7"/>
      <c r="X95" s="7"/>
      <c r="Y95" s="7"/>
      <c r="Z95" s="7"/>
    </row>
    <row r="96" spans="1:26" ht="12.75" customHeight="1" x14ac:dyDescent="0.25">
      <c r="A96" s="7"/>
      <c r="B96" s="141">
        <v>72</v>
      </c>
      <c r="C96" s="65" t="s">
        <v>71</v>
      </c>
      <c r="D96" s="50" t="s">
        <v>42</v>
      </c>
      <c r="E96" s="143">
        <v>6</v>
      </c>
      <c r="F96" s="124">
        <v>0</v>
      </c>
      <c r="G96" s="124">
        <v>0</v>
      </c>
      <c r="H96" s="124">
        <v>0</v>
      </c>
      <c r="I96" s="127">
        <f t="shared" si="1"/>
        <v>6</v>
      </c>
      <c r="J96" s="142"/>
      <c r="K96" s="7"/>
      <c r="L96" s="7"/>
      <c r="M96" s="7"/>
      <c r="N96" s="7"/>
      <c r="O96" s="7"/>
      <c r="P96" s="7"/>
      <c r="Q96" s="7"/>
      <c r="R96" s="7"/>
      <c r="S96" s="7"/>
      <c r="T96" s="7"/>
      <c r="U96" s="7"/>
      <c r="V96" s="7"/>
      <c r="W96" s="7"/>
      <c r="X96" s="7"/>
      <c r="Y96" s="7"/>
      <c r="Z96" s="7"/>
    </row>
    <row r="97" spans="1:26" ht="12.75" customHeight="1" x14ac:dyDescent="0.25">
      <c r="A97" s="7"/>
      <c r="B97" s="141">
        <v>73</v>
      </c>
      <c r="C97" s="65" t="s">
        <v>71</v>
      </c>
      <c r="D97" s="64" t="s">
        <v>583</v>
      </c>
      <c r="E97" s="143">
        <v>7</v>
      </c>
      <c r="F97" s="124">
        <v>0</v>
      </c>
      <c r="G97" s="124">
        <v>0</v>
      </c>
      <c r="H97" s="124">
        <v>0</v>
      </c>
      <c r="I97" s="127">
        <f t="shared" si="1"/>
        <v>7</v>
      </c>
      <c r="J97" s="142"/>
      <c r="K97" s="7"/>
      <c r="L97" s="7"/>
      <c r="M97" s="7"/>
      <c r="N97" s="7"/>
      <c r="O97" s="7"/>
      <c r="P97" s="7"/>
      <c r="Q97" s="7"/>
      <c r="R97" s="7"/>
      <c r="S97" s="7"/>
      <c r="T97" s="7"/>
      <c r="U97" s="7"/>
      <c r="V97" s="7"/>
      <c r="W97" s="7"/>
      <c r="X97" s="7"/>
      <c r="Y97" s="7"/>
      <c r="Z97" s="7"/>
    </row>
    <row r="98" spans="1:26" ht="12.75" customHeight="1" x14ac:dyDescent="0.25">
      <c r="A98" s="7"/>
      <c r="B98" s="141">
        <v>74</v>
      </c>
      <c r="C98" s="65" t="s">
        <v>71</v>
      </c>
      <c r="D98" s="50" t="s">
        <v>44</v>
      </c>
      <c r="E98" s="143">
        <v>1</v>
      </c>
      <c r="F98" s="124">
        <v>0</v>
      </c>
      <c r="G98" s="124">
        <v>0</v>
      </c>
      <c r="H98" s="124">
        <v>0</v>
      </c>
      <c r="I98" s="127">
        <f t="shared" si="1"/>
        <v>1</v>
      </c>
      <c r="J98" s="142"/>
      <c r="K98" s="7"/>
      <c r="L98" s="7"/>
      <c r="M98" s="7"/>
      <c r="N98" s="7"/>
      <c r="O98" s="7"/>
      <c r="P98" s="7"/>
      <c r="Q98" s="7"/>
      <c r="R98" s="7"/>
      <c r="S98" s="7"/>
      <c r="T98" s="7"/>
      <c r="U98" s="7"/>
      <c r="V98" s="7"/>
      <c r="W98" s="7"/>
      <c r="X98" s="7"/>
      <c r="Y98" s="7"/>
      <c r="Z98" s="7"/>
    </row>
    <row r="99" spans="1:26" ht="12.75" customHeight="1" x14ac:dyDescent="0.25">
      <c r="A99" s="7"/>
      <c r="B99" s="141">
        <v>75</v>
      </c>
      <c r="C99" s="65" t="s">
        <v>71</v>
      </c>
      <c r="D99" s="50" t="s">
        <v>45</v>
      </c>
      <c r="E99" s="143">
        <v>7</v>
      </c>
      <c r="F99" s="124">
        <v>0</v>
      </c>
      <c r="G99" s="124">
        <v>0</v>
      </c>
      <c r="H99" s="124">
        <v>0</v>
      </c>
      <c r="I99" s="127">
        <f t="shared" si="1"/>
        <v>7</v>
      </c>
      <c r="J99" s="142"/>
      <c r="K99" s="7"/>
      <c r="L99" s="7"/>
      <c r="M99" s="7"/>
      <c r="N99" s="7"/>
      <c r="O99" s="7"/>
      <c r="P99" s="7"/>
      <c r="Q99" s="7"/>
      <c r="R99" s="7"/>
      <c r="S99" s="7"/>
      <c r="T99" s="7"/>
      <c r="U99" s="7"/>
      <c r="V99" s="7"/>
      <c r="W99" s="7"/>
      <c r="X99" s="7"/>
      <c r="Y99" s="7"/>
      <c r="Z99" s="7"/>
    </row>
    <row r="100" spans="1:26" ht="12.75" customHeight="1" x14ac:dyDescent="0.25">
      <c r="A100" s="7"/>
      <c r="B100" s="141">
        <v>76</v>
      </c>
      <c r="C100" s="65" t="s">
        <v>71</v>
      </c>
      <c r="D100" s="64" t="s">
        <v>584</v>
      </c>
      <c r="E100" s="143">
        <v>1</v>
      </c>
      <c r="F100" s="124">
        <v>0</v>
      </c>
      <c r="G100" s="124">
        <v>0</v>
      </c>
      <c r="H100" s="124">
        <v>0</v>
      </c>
      <c r="I100" s="127">
        <f t="shared" si="1"/>
        <v>1</v>
      </c>
      <c r="J100" s="142"/>
      <c r="K100" s="7"/>
      <c r="L100" s="7"/>
      <c r="M100" s="7"/>
      <c r="N100" s="7"/>
      <c r="O100" s="7"/>
      <c r="P100" s="7"/>
      <c r="Q100" s="7"/>
      <c r="R100" s="7"/>
      <c r="S100" s="7"/>
      <c r="T100" s="7"/>
      <c r="U100" s="7"/>
      <c r="V100" s="7"/>
      <c r="W100" s="7"/>
      <c r="X100" s="7"/>
      <c r="Y100" s="7"/>
      <c r="Z100" s="7"/>
    </row>
    <row r="101" spans="1:26" ht="12.75" customHeight="1" x14ac:dyDescent="0.25">
      <c r="A101" s="7"/>
      <c r="B101" s="141">
        <v>77</v>
      </c>
      <c r="C101" s="65" t="s">
        <v>71</v>
      </c>
      <c r="D101" s="50" t="s">
        <v>47</v>
      </c>
      <c r="E101" s="143">
        <v>7</v>
      </c>
      <c r="F101" s="124">
        <v>0</v>
      </c>
      <c r="G101" s="124">
        <v>0</v>
      </c>
      <c r="H101" s="124">
        <v>0</v>
      </c>
      <c r="I101" s="127">
        <f t="shared" si="1"/>
        <v>7</v>
      </c>
      <c r="J101" s="142"/>
      <c r="K101" s="7"/>
      <c r="L101" s="7"/>
      <c r="M101" s="7"/>
      <c r="N101" s="7"/>
      <c r="O101" s="7"/>
      <c r="P101" s="7"/>
      <c r="Q101" s="7"/>
      <c r="R101" s="7"/>
      <c r="S101" s="7"/>
      <c r="T101" s="7"/>
      <c r="U101" s="7"/>
      <c r="V101" s="7"/>
      <c r="W101" s="7"/>
      <c r="X101" s="7"/>
      <c r="Y101" s="7"/>
      <c r="Z101" s="7"/>
    </row>
    <row r="102" spans="1:26" ht="12.75" customHeight="1" x14ac:dyDescent="0.25">
      <c r="A102" s="7"/>
      <c r="B102" s="141">
        <v>78</v>
      </c>
      <c r="C102" s="65" t="s">
        <v>71</v>
      </c>
      <c r="D102" s="50" t="s">
        <v>48</v>
      </c>
      <c r="E102" s="143">
        <v>7</v>
      </c>
      <c r="F102" s="124">
        <v>0</v>
      </c>
      <c r="G102" s="124">
        <v>0</v>
      </c>
      <c r="H102" s="124">
        <v>0</v>
      </c>
      <c r="I102" s="127">
        <f t="shared" si="1"/>
        <v>7</v>
      </c>
      <c r="J102" s="142"/>
      <c r="K102" s="7"/>
      <c r="L102" s="7"/>
      <c r="M102" s="7"/>
      <c r="N102" s="7"/>
      <c r="O102" s="7"/>
      <c r="P102" s="7"/>
      <c r="Q102" s="7"/>
      <c r="R102" s="7"/>
      <c r="S102" s="7"/>
      <c r="T102" s="7"/>
      <c r="U102" s="7"/>
      <c r="V102" s="7"/>
      <c r="W102" s="7"/>
      <c r="X102" s="7"/>
      <c r="Y102" s="7"/>
      <c r="Z102" s="7"/>
    </row>
    <row r="103" spans="1:26" ht="12.75" customHeight="1" x14ac:dyDescent="0.25">
      <c r="A103" s="7"/>
      <c r="B103" s="141">
        <v>79</v>
      </c>
      <c r="C103" s="65" t="s">
        <v>71</v>
      </c>
      <c r="D103" s="50" t="s">
        <v>49</v>
      </c>
      <c r="E103" s="143">
        <v>1</v>
      </c>
      <c r="F103" s="124">
        <v>0</v>
      </c>
      <c r="G103" s="124">
        <v>0</v>
      </c>
      <c r="H103" s="124">
        <v>0</v>
      </c>
      <c r="I103" s="127">
        <f t="shared" si="1"/>
        <v>1</v>
      </c>
      <c r="J103" s="142"/>
      <c r="K103" s="7"/>
      <c r="L103" s="7"/>
      <c r="M103" s="7"/>
      <c r="N103" s="7"/>
      <c r="O103" s="7"/>
      <c r="P103" s="7"/>
      <c r="Q103" s="7"/>
      <c r="R103" s="7"/>
      <c r="S103" s="7"/>
      <c r="T103" s="7"/>
      <c r="U103" s="7"/>
      <c r="V103" s="7"/>
      <c r="W103" s="7"/>
      <c r="X103" s="7"/>
      <c r="Y103" s="7"/>
      <c r="Z103" s="7"/>
    </row>
    <row r="104" spans="1:26" ht="12.75" customHeight="1" x14ac:dyDescent="0.25">
      <c r="A104" s="7"/>
      <c r="B104" s="141">
        <v>80</v>
      </c>
      <c r="C104" s="65" t="s">
        <v>71</v>
      </c>
      <c r="D104" s="50" t="s">
        <v>50</v>
      </c>
      <c r="E104" s="143">
        <v>13</v>
      </c>
      <c r="F104" s="124">
        <v>0</v>
      </c>
      <c r="G104" s="124">
        <v>0</v>
      </c>
      <c r="H104" s="124">
        <v>0</v>
      </c>
      <c r="I104" s="127">
        <f t="shared" si="1"/>
        <v>13</v>
      </c>
      <c r="J104" s="142"/>
      <c r="K104" s="7"/>
      <c r="L104" s="7"/>
      <c r="M104" s="7"/>
      <c r="N104" s="7"/>
      <c r="O104" s="7"/>
      <c r="P104" s="7"/>
      <c r="Q104" s="7"/>
      <c r="R104" s="7"/>
      <c r="S104" s="7"/>
      <c r="T104" s="7"/>
      <c r="U104" s="7"/>
      <c r="V104" s="7"/>
      <c r="W104" s="7"/>
      <c r="X104" s="7"/>
      <c r="Y104" s="7"/>
      <c r="Z104" s="7"/>
    </row>
    <row r="105" spans="1:26" ht="12.75" customHeight="1" x14ac:dyDescent="0.25">
      <c r="A105" s="7"/>
      <c r="B105" s="141">
        <v>81</v>
      </c>
      <c r="C105" s="65" t="s">
        <v>71</v>
      </c>
      <c r="D105" s="50" t="s">
        <v>51</v>
      </c>
      <c r="E105" s="143">
        <v>1</v>
      </c>
      <c r="F105" s="124">
        <v>0</v>
      </c>
      <c r="G105" s="124">
        <v>0</v>
      </c>
      <c r="H105" s="124">
        <v>0</v>
      </c>
      <c r="I105" s="127">
        <f t="shared" si="1"/>
        <v>1</v>
      </c>
      <c r="J105" s="142"/>
      <c r="K105" s="7"/>
      <c r="L105" s="7"/>
      <c r="M105" s="7"/>
      <c r="N105" s="7"/>
      <c r="O105" s="7"/>
      <c r="P105" s="7"/>
      <c r="Q105" s="7"/>
      <c r="R105" s="7"/>
      <c r="S105" s="7"/>
      <c r="T105" s="7"/>
      <c r="U105" s="7"/>
      <c r="V105" s="7"/>
      <c r="W105" s="7"/>
      <c r="X105" s="7"/>
      <c r="Y105" s="7"/>
      <c r="Z105" s="7"/>
    </row>
    <row r="106" spans="1:26" ht="12.75" customHeight="1" x14ac:dyDescent="0.25">
      <c r="A106" s="7"/>
      <c r="B106" s="141">
        <v>82</v>
      </c>
      <c r="C106" s="65" t="s">
        <v>71</v>
      </c>
      <c r="D106" s="50" t="s">
        <v>52</v>
      </c>
      <c r="E106" s="143">
        <v>13</v>
      </c>
      <c r="F106" s="124">
        <v>0</v>
      </c>
      <c r="G106" s="124">
        <v>0</v>
      </c>
      <c r="H106" s="124">
        <v>0</v>
      </c>
      <c r="I106" s="127">
        <f t="shared" si="1"/>
        <v>13</v>
      </c>
      <c r="J106" s="142"/>
      <c r="K106" s="7"/>
      <c r="L106" s="7"/>
      <c r="M106" s="7"/>
      <c r="N106" s="7"/>
      <c r="O106" s="7"/>
      <c r="P106" s="7"/>
      <c r="Q106" s="7"/>
      <c r="R106" s="7"/>
      <c r="S106" s="7"/>
      <c r="T106" s="7"/>
      <c r="U106" s="7"/>
      <c r="V106" s="7"/>
      <c r="W106" s="7"/>
      <c r="X106" s="7"/>
      <c r="Y106" s="7"/>
      <c r="Z106" s="7"/>
    </row>
    <row r="107" spans="1:26" ht="12.75" customHeight="1" x14ac:dyDescent="0.25">
      <c r="A107" s="7"/>
      <c r="B107" s="141">
        <v>83</v>
      </c>
      <c r="C107" s="65" t="s">
        <v>71</v>
      </c>
      <c r="D107" s="50" t="s">
        <v>53</v>
      </c>
      <c r="E107" s="143">
        <v>6</v>
      </c>
      <c r="F107" s="124">
        <v>0</v>
      </c>
      <c r="G107" s="124">
        <v>0</v>
      </c>
      <c r="H107" s="124">
        <v>0</v>
      </c>
      <c r="I107" s="127">
        <f t="shared" si="1"/>
        <v>6</v>
      </c>
      <c r="J107" s="142"/>
      <c r="K107" s="7"/>
      <c r="L107" s="7"/>
      <c r="M107" s="7"/>
      <c r="N107" s="7"/>
      <c r="O107" s="7"/>
      <c r="P107" s="7"/>
      <c r="Q107" s="7"/>
      <c r="R107" s="7"/>
      <c r="S107" s="7"/>
      <c r="T107" s="7"/>
      <c r="U107" s="7"/>
      <c r="V107" s="7"/>
      <c r="W107" s="7"/>
      <c r="X107" s="7"/>
      <c r="Y107" s="7"/>
      <c r="Z107" s="7"/>
    </row>
    <row r="108" spans="1:26" ht="12.75" customHeight="1" x14ac:dyDescent="0.25">
      <c r="A108" s="7"/>
      <c r="B108" s="141">
        <v>84</v>
      </c>
      <c r="C108" s="65" t="s">
        <v>71</v>
      </c>
      <c r="D108" s="50" t="s">
        <v>54</v>
      </c>
      <c r="E108" s="143">
        <v>1</v>
      </c>
      <c r="F108" s="124">
        <v>0</v>
      </c>
      <c r="G108" s="124">
        <v>0</v>
      </c>
      <c r="H108" s="124">
        <v>0</v>
      </c>
      <c r="I108" s="127">
        <f t="shared" si="1"/>
        <v>1</v>
      </c>
      <c r="J108" s="142"/>
      <c r="K108" s="7"/>
      <c r="L108" s="7"/>
      <c r="M108" s="7"/>
      <c r="N108" s="7"/>
      <c r="O108" s="7"/>
      <c r="P108" s="7"/>
      <c r="Q108" s="7"/>
      <c r="R108" s="7"/>
      <c r="S108" s="7"/>
      <c r="T108" s="7"/>
      <c r="U108" s="7"/>
      <c r="V108" s="7"/>
      <c r="W108" s="7"/>
      <c r="X108" s="7"/>
      <c r="Y108" s="7"/>
      <c r="Z108" s="7"/>
    </row>
    <row r="109" spans="1:26" ht="12.75" customHeight="1" x14ac:dyDescent="0.25">
      <c r="A109" s="7"/>
      <c r="B109" s="141">
        <v>85</v>
      </c>
      <c r="C109" s="65" t="s">
        <v>71</v>
      </c>
      <c r="D109" s="50" t="s">
        <v>55</v>
      </c>
      <c r="E109" s="143">
        <v>3</v>
      </c>
      <c r="F109" s="124">
        <v>0</v>
      </c>
      <c r="G109" s="124">
        <v>0</v>
      </c>
      <c r="H109" s="124">
        <v>0</v>
      </c>
      <c r="I109" s="127">
        <f t="shared" si="1"/>
        <v>3</v>
      </c>
      <c r="J109" s="142"/>
      <c r="K109" s="7"/>
      <c r="L109" s="7"/>
      <c r="M109" s="7"/>
      <c r="N109" s="7"/>
      <c r="O109" s="7"/>
      <c r="P109" s="7"/>
      <c r="Q109" s="7"/>
      <c r="R109" s="7"/>
      <c r="S109" s="7"/>
      <c r="T109" s="7"/>
      <c r="U109" s="7"/>
      <c r="V109" s="7"/>
      <c r="W109" s="7"/>
      <c r="X109" s="7"/>
      <c r="Y109" s="7"/>
      <c r="Z109" s="7"/>
    </row>
    <row r="110" spans="1:26" ht="12.75" customHeight="1" x14ac:dyDescent="0.25">
      <c r="A110" s="7"/>
      <c r="B110" s="141">
        <v>86</v>
      </c>
      <c r="C110" s="65" t="s">
        <v>71</v>
      </c>
      <c r="D110" s="50" t="s">
        <v>56</v>
      </c>
      <c r="E110" s="143">
        <v>1</v>
      </c>
      <c r="F110" s="124">
        <v>0</v>
      </c>
      <c r="G110" s="124">
        <v>0</v>
      </c>
      <c r="H110" s="124">
        <v>0</v>
      </c>
      <c r="I110" s="127">
        <f t="shared" si="1"/>
        <v>1</v>
      </c>
      <c r="J110" s="142"/>
      <c r="K110" s="7"/>
      <c r="L110" s="7"/>
      <c r="M110" s="7"/>
      <c r="N110" s="7"/>
      <c r="O110" s="7"/>
      <c r="P110" s="7"/>
      <c r="Q110" s="7"/>
      <c r="R110" s="7"/>
      <c r="S110" s="7"/>
      <c r="T110" s="7"/>
      <c r="U110" s="7"/>
      <c r="V110" s="7"/>
      <c r="W110" s="7"/>
      <c r="X110" s="7"/>
      <c r="Y110" s="7"/>
      <c r="Z110" s="7"/>
    </row>
    <row r="111" spans="1:26" ht="12.75" customHeight="1" x14ac:dyDescent="0.25">
      <c r="A111" s="7"/>
      <c r="B111" s="141">
        <v>87</v>
      </c>
      <c r="C111" s="65" t="s">
        <v>71</v>
      </c>
      <c r="D111" s="50" t="s">
        <v>57</v>
      </c>
      <c r="E111" s="143">
        <v>3</v>
      </c>
      <c r="F111" s="143">
        <v>3</v>
      </c>
      <c r="G111" s="124">
        <v>0</v>
      </c>
      <c r="H111" s="124">
        <v>0</v>
      </c>
      <c r="I111" s="127">
        <f t="shared" si="1"/>
        <v>3</v>
      </c>
      <c r="J111" s="142"/>
      <c r="K111" s="7"/>
      <c r="L111" s="7"/>
      <c r="M111" s="7"/>
      <c r="N111" s="7"/>
      <c r="O111" s="7"/>
      <c r="P111" s="7"/>
      <c r="Q111" s="7"/>
      <c r="R111" s="7"/>
      <c r="S111" s="7"/>
      <c r="T111" s="7"/>
      <c r="U111" s="7"/>
      <c r="V111" s="7"/>
      <c r="W111" s="7"/>
      <c r="X111" s="7"/>
      <c r="Y111" s="7"/>
      <c r="Z111" s="7"/>
    </row>
    <row r="112" spans="1:26" ht="12.75" customHeight="1" x14ac:dyDescent="0.25">
      <c r="A112" s="7"/>
      <c r="B112" s="141">
        <v>88</v>
      </c>
      <c r="C112" s="65" t="s">
        <v>74</v>
      </c>
      <c r="D112" s="50" t="s">
        <v>25</v>
      </c>
      <c r="E112" s="143">
        <v>3</v>
      </c>
      <c r="F112" s="124">
        <v>0</v>
      </c>
      <c r="G112" s="124">
        <v>0</v>
      </c>
      <c r="H112" s="124">
        <v>0</v>
      </c>
      <c r="I112" s="127">
        <f t="shared" si="1"/>
        <v>3</v>
      </c>
      <c r="J112" s="142"/>
      <c r="K112" s="7"/>
      <c r="L112" s="7"/>
      <c r="M112" s="7"/>
      <c r="N112" s="7"/>
      <c r="O112" s="7"/>
      <c r="P112" s="7"/>
      <c r="Q112" s="7"/>
      <c r="R112" s="7"/>
      <c r="S112" s="7"/>
      <c r="T112" s="7"/>
      <c r="U112" s="7"/>
      <c r="V112" s="7"/>
      <c r="W112" s="7"/>
      <c r="X112" s="7"/>
      <c r="Y112" s="7"/>
      <c r="Z112" s="7"/>
    </row>
    <row r="113" spans="1:26" ht="12.75" customHeight="1" x14ac:dyDescent="0.25">
      <c r="A113" s="7"/>
      <c r="B113" s="141">
        <v>89</v>
      </c>
      <c r="C113" s="65" t="s">
        <v>74</v>
      </c>
      <c r="D113" s="50" t="s">
        <v>27</v>
      </c>
      <c r="E113" s="143">
        <v>1</v>
      </c>
      <c r="F113" s="124">
        <v>0</v>
      </c>
      <c r="G113" s="124">
        <v>0</v>
      </c>
      <c r="H113" s="124">
        <v>0</v>
      </c>
      <c r="I113" s="127">
        <f t="shared" si="1"/>
        <v>1</v>
      </c>
      <c r="J113" s="142"/>
      <c r="K113" s="7"/>
      <c r="L113" s="7"/>
      <c r="M113" s="7"/>
      <c r="N113" s="7"/>
      <c r="O113" s="7"/>
      <c r="P113" s="7"/>
      <c r="Q113" s="7"/>
      <c r="R113" s="7"/>
      <c r="S113" s="7"/>
      <c r="T113" s="7"/>
      <c r="U113" s="7"/>
      <c r="V113" s="7"/>
      <c r="W113" s="7"/>
      <c r="X113" s="7"/>
      <c r="Y113" s="7"/>
      <c r="Z113" s="7"/>
    </row>
    <row r="114" spans="1:26" ht="12.75" customHeight="1" x14ac:dyDescent="0.25">
      <c r="A114" s="7"/>
      <c r="B114" s="141">
        <v>90</v>
      </c>
      <c r="C114" s="65" t="s">
        <v>74</v>
      </c>
      <c r="D114" s="50" t="s">
        <v>59</v>
      </c>
      <c r="E114" s="143">
        <v>6</v>
      </c>
      <c r="F114" s="124">
        <v>0</v>
      </c>
      <c r="G114" s="124">
        <v>0</v>
      </c>
      <c r="H114" s="124">
        <v>0</v>
      </c>
      <c r="I114" s="127">
        <f t="shared" si="1"/>
        <v>6</v>
      </c>
      <c r="J114" s="142"/>
      <c r="K114" s="7"/>
      <c r="L114" s="7"/>
      <c r="M114" s="7"/>
      <c r="N114" s="7"/>
      <c r="O114" s="7"/>
      <c r="P114" s="7"/>
      <c r="Q114" s="7"/>
      <c r="R114" s="7"/>
      <c r="S114" s="7"/>
      <c r="T114" s="7"/>
      <c r="U114" s="7"/>
      <c r="V114" s="7"/>
      <c r="W114" s="7"/>
      <c r="X114" s="7"/>
      <c r="Y114" s="7"/>
      <c r="Z114" s="7"/>
    </row>
    <row r="115" spans="1:26" ht="12.75" customHeight="1" x14ac:dyDescent="0.25">
      <c r="A115" s="7"/>
      <c r="B115" s="141">
        <v>91</v>
      </c>
      <c r="C115" s="65" t="s">
        <v>74</v>
      </c>
      <c r="D115" s="50" t="s">
        <v>60</v>
      </c>
      <c r="E115" s="143">
        <v>1</v>
      </c>
      <c r="F115" s="124">
        <v>0</v>
      </c>
      <c r="G115" s="124">
        <v>0</v>
      </c>
      <c r="H115" s="124">
        <v>0</v>
      </c>
      <c r="I115" s="127">
        <f t="shared" si="1"/>
        <v>1</v>
      </c>
      <c r="J115" s="142"/>
      <c r="K115" s="7"/>
      <c r="L115" s="7"/>
      <c r="M115" s="7"/>
      <c r="N115" s="7"/>
      <c r="O115" s="7"/>
      <c r="P115" s="7"/>
      <c r="Q115" s="7"/>
      <c r="R115" s="7"/>
      <c r="S115" s="7"/>
      <c r="T115" s="7"/>
      <c r="U115" s="7"/>
      <c r="V115" s="7"/>
      <c r="W115" s="7"/>
      <c r="X115" s="7"/>
      <c r="Y115" s="7"/>
      <c r="Z115" s="7"/>
    </row>
    <row r="116" spans="1:26" ht="12.75" customHeight="1" x14ac:dyDescent="0.25">
      <c r="A116" s="7"/>
      <c r="B116" s="141">
        <v>92</v>
      </c>
      <c r="C116" s="65" t="s">
        <v>74</v>
      </c>
      <c r="D116" s="50" t="s">
        <v>61</v>
      </c>
      <c r="E116" s="143">
        <v>3</v>
      </c>
      <c r="F116" s="124">
        <v>0</v>
      </c>
      <c r="G116" s="124">
        <v>0</v>
      </c>
      <c r="H116" s="124">
        <v>0</v>
      </c>
      <c r="I116" s="127">
        <f t="shared" si="1"/>
        <v>3</v>
      </c>
      <c r="J116" s="142"/>
      <c r="K116" s="7"/>
      <c r="L116" s="7"/>
      <c r="M116" s="7"/>
      <c r="N116" s="7"/>
      <c r="O116" s="7"/>
      <c r="P116" s="7"/>
      <c r="Q116" s="7"/>
      <c r="R116" s="7"/>
      <c r="S116" s="7"/>
      <c r="T116" s="7"/>
      <c r="U116" s="7"/>
      <c r="V116" s="7"/>
      <c r="W116" s="7"/>
      <c r="X116" s="7"/>
      <c r="Y116" s="7"/>
      <c r="Z116" s="7"/>
    </row>
    <row r="117" spans="1:26" ht="12.75" customHeight="1" x14ac:dyDescent="0.25">
      <c r="A117" s="7"/>
      <c r="B117" s="141">
        <v>93</v>
      </c>
      <c r="C117" s="65" t="s">
        <v>74</v>
      </c>
      <c r="D117" s="50" t="s">
        <v>62</v>
      </c>
      <c r="E117" s="143">
        <v>1</v>
      </c>
      <c r="F117" s="124">
        <v>0</v>
      </c>
      <c r="G117" s="124">
        <v>0</v>
      </c>
      <c r="H117" s="124">
        <v>0</v>
      </c>
      <c r="I117" s="127">
        <f t="shared" si="1"/>
        <v>1</v>
      </c>
      <c r="J117" s="142"/>
      <c r="K117" s="7"/>
      <c r="L117" s="7"/>
      <c r="M117" s="7"/>
      <c r="N117" s="7"/>
      <c r="O117" s="7"/>
      <c r="P117" s="7"/>
      <c r="Q117" s="7"/>
      <c r="R117" s="7"/>
      <c r="S117" s="7"/>
      <c r="T117" s="7"/>
      <c r="U117" s="7"/>
      <c r="V117" s="7"/>
      <c r="W117" s="7"/>
      <c r="X117" s="7"/>
      <c r="Y117" s="7"/>
      <c r="Z117" s="7"/>
    </row>
    <row r="118" spans="1:26" ht="12.75" customHeight="1" x14ac:dyDescent="0.25">
      <c r="A118" s="7"/>
      <c r="B118" s="141">
        <v>94</v>
      </c>
      <c r="C118" s="65" t="s">
        <v>74</v>
      </c>
      <c r="D118" s="50" t="s">
        <v>63</v>
      </c>
      <c r="E118" s="143">
        <v>4</v>
      </c>
      <c r="F118" s="124">
        <v>0</v>
      </c>
      <c r="G118" s="124">
        <v>0</v>
      </c>
      <c r="H118" s="124">
        <v>0</v>
      </c>
      <c r="I118" s="127">
        <f t="shared" si="1"/>
        <v>4</v>
      </c>
      <c r="J118" s="142"/>
      <c r="K118" s="7"/>
      <c r="L118" s="7"/>
      <c r="M118" s="7"/>
      <c r="N118" s="7"/>
      <c r="O118" s="7"/>
      <c r="P118" s="7"/>
      <c r="Q118" s="7"/>
      <c r="R118" s="7"/>
      <c r="S118" s="7"/>
      <c r="T118" s="7"/>
      <c r="U118" s="7"/>
      <c r="V118" s="7"/>
      <c r="W118" s="7"/>
      <c r="X118" s="7"/>
      <c r="Y118" s="7"/>
      <c r="Z118" s="7"/>
    </row>
    <row r="119" spans="1:26" ht="12.75" customHeight="1" x14ac:dyDescent="0.25">
      <c r="A119" s="7"/>
      <c r="B119" s="141">
        <v>95</v>
      </c>
      <c r="C119" s="65" t="s">
        <v>74</v>
      </c>
      <c r="D119" s="50" t="s">
        <v>64</v>
      </c>
      <c r="E119" s="143">
        <v>1</v>
      </c>
      <c r="F119" s="124">
        <v>0</v>
      </c>
      <c r="G119" s="124">
        <v>0</v>
      </c>
      <c r="H119" s="124">
        <v>0</v>
      </c>
      <c r="I119" s="127">
        <f t="shared" si="1"/>
        <v>1</v>
      </c>
      <c r="J119" s="142"/>
      <c r="K119" s="7"/>
      <c r="L119" s="7"/>
      <c r="M119" s="7"/>
      <c r="N119" s="7"/>
      <c r="O119" s="7"/>
      <c r="P119" s="7"/>
      <c r="Q119" s="7"/>
      <c r="R119" s="7"/>
      <c r="S119" s="7"/>
      <c r="T119" s="7"/>
      <c r="U119" s="7"/>
      <c r="V119" s="7"/>
      <c r="W119" s="7"/>
      <c r="X119" s="7"/>
      <c r="Y119" s="7"/>
      <c r="Z119" s="7"/>
    </row>
    <row r="120" spans="1:26" ht="12.75" customHeight="1" x14ac:dyDescent="0.25">
      <c r="A120" s="7"/>
      <c r="B120" s="141">
        <v>96</v>
      </c>
      <c r="C120" s="65" t="s">
        <v>74</v>
      </c>
      <c r="D120" s="50" t="s">
        <v>65</v>
      </c>
      <c r="E120" s="143">
        <v>1</v>
      </c>
      <c r="F120" s="124">
        <v>0</v>
      </c>
      <c r="G120" s="124">
        <v>0</v>
      </c>
      <c r="H120" s="124">
        <v>0</v>
      </c>
      <c r="I120" s="127">
        <f t="shared" si="1"/>
        <v>1</v>
      </c>
      <c r="J120" s="142"/>
      <c r="K120" s="7"/>
      <c r="L120" s="7"/>
      <c r="M120" s="7"/>
      <c r="N120" s="7"/>
      <c r="O120" s="7"/>
      <c r="P120" s="7"/>
      <c r="Q120" s="7"/>
      <c r="R120" s="7"/>
      <c r="S120" s="7"/>
      <c r="T120" s="7"/>
      <c r="U120" s="7"/>
      <c r="V120" s="7"/>
      <c r="W120" s="7"/>
      <c r="X120" s="7"/>
      <c r="Y120" s="7"/>
      <c r="Z120" s="7"/>
    </row>
    <row r="121" spans="1:26" ht="12.75" customHeight="1" x14ac:dyDescent="0.25">
      <c r="A121" s="7"/>
      <c r="B121" s="141">
        <v>97</v>
      </c>
      <c r="C121" s="65" t="s">
        <v>74</v>
      </c>
      <c r="D121" s="50" t="s">
        <v>66</v>
      </c>
      <c r="E121" s="143">
        <v>4</v>
      </c>
      <c r="F121" s="124">
        <v>0</v>
      </c>
      <c r="G121" s="124">
        <v>0</v>
      </c>
      <c r="H121" s="124">
        <v>0</v>
      </c>
      <c r="I121" s="127">
        <f t="shared" si="1"/>
        <v>4</v>
      </c>
      <c r="J121" s="142"/>
      <c r="K121" s="7"/>
      <c r="L121" s="7"/>
      <c r="M121" s="7"/>
      <c r="N121" s="7"/>
      <c r="O121" s="7"/>
      <c r="P121" s="7"/>
      <c r="Q121" s="7"/>
      <c r="R121" s="7"/>
      <c r="S121" s="7"/>
      <c r="T121" s="7"/>
      <c r="U121" s="7"/>
      <c r="V121" s="7"/>
      <c r="W121" s="7"/>
      <c r="X121" s="7"/>
      <c r="Y121" s="7"/>
      <c r="Z121" s="7"/>
    </row>
    <row r="122" spans="1:26" ht="12.75" customHeight="1" x14ac:dyDescent="0.25">
      <c r="A122" s="7"/>
      <c r="B122" s="141">
        <v>98</v>
      </c>
      <c r="C122" s="65" t="s">
        <v>74</v>
      </c>
      <c r="D122" s="50" t="s">
        <v>67</v>
      </c>
      <c r="E122" s="143">
        <v>1</v>
      </c>
      <c r="F122" s="124">
        <v>0</v>
      </c>
      <c r="G122" s="124">
        <v>0</v>
      </c>
      <c r="H122" s="124">
        <v>0</v>
      </c>
      <c r="I122" s="127">
        <f t="shared" si="1"/>
        <v>1</v>
      </c>
      <c r="J122" s="142"/>
      <c r="K122" s="7"/>
      <c r="L122" s="7"/>
      <c r="M122" s="7"/>
      <c r="N122" s="7"/>
      <c r="O122" s="7"/>
      <c r="P122" s="7"/>
      <c r="Q122" s="7"/>
      <c r="R122" s="7"/>
      <c r="S122" s="7"/>
      <c r="T122" s="7"/>
      <c r="U122" s="7"/>
      <c r="V122" s="7"/>
      <c r="W122" s="7"/>
      <c r="X122" s="7"/>
      <c r="Y122" s="7"/>
      <c r="Z122" s="7"/>
    </row>
    <row r="123" spans="1:26" ht="12.75" customHeight="1" x14ac:dyDescent="0.25">
      <c r="A123" s="7"/>
      <c r="B123" s="141">
        <v>99</v>
      </c>
      <c r="C123" s="65" t="s">
        <v>74</v>
      </c>
      <c r="D123" s="50" t="s">
        <v>68</v>
      </c>
      <c r="E123" s="143">
        <v>1</v>
      </c>
      <c r="F123" s="124">
        <v>0</v>
      </c>
      <c r="G123" s="124">
        <v>0</v>
      </c>
      <c r="H123" s="124">
        <v>0</v>
      </c>
      <c r="I123" s="127">
        <f t="shared" si="1"/>
        <v>1</v>
      </c>
      <c r="J123" s="142"/>
      <c r="K123" s="7"/>
      <c r="L123" s="7"/>
      <c r="M123" s="7"/>
      <c r="N123" s="7"/>
      <c r="O123" s="7"/>
      <c r="P123" s="7"/>
      <c r="Q123" s="7"/>
      <c r="R123" s="7"/>
      <c r="S123" s="7"/>
      <c r="T123" s="7"/>
      <c r="U123" s="7"/>
      <c r="V123" s="7"/>
      <c r="W123" s="7"/>
      <c r="X123" s="7"/>
      <c r="Y123" s="7"/>
      <c r="Z123" s="7"/>
    </row>
    <row r="124" spans="1:26" ht="12.75" customHeight="1" x14ac:dyDescent="0.25">
      <c r="A124" s="7"/>
      <c r="B124" s="141">
        <v>100</v>
      </c>
      <c r="C124" s="65" t="s">
        <v>74</v>
      </c>
      <c r="D124" s="50" t="s">
        <v>32</v>
      </c>
      <c r="E124" s="143">
        <v>2</v>
      </c>
      <c r="F124" s="124">
        <v>0</v>
      </c>
      <c r="G124" s="124">
        <v>0</v>
      </c>
      <c r="H124" s="124">
        <v>0</v>
      </c>
      <c r="I124" s="127">
        <f t="shared" si="1"/>
        <v>2</v>
      </c>
      <c r="J124" s="142"/>
      <c r="K124" s="7"/>
      <c r="L124" s="7"/>
      <c r="M124" s="7"/>
      <c r="N124" s="7"/>
      <c r="O124" s="7"/>
      <c r="P124" s="7"/>
      <c r="Q124" s="7"/>
      <c r="R124" s="7"/>
      <c r="S124" s="7"/>
      <c r="T124" s="7"/>
      <c r="U124" s="7"/>
      <c r="V124" s="7"/>
      <c r="W124" s="7"/>
      <c r="X124" s="7"/>
      <c r="Y124" s="7"/>
      <c r="Z124" s="7"/>
    </row>
    <row r="125" spans="1:26" ht="12.75" customHeight="1" x14ac:dyDescent="0.25">
      <c r="A125" s="7"/>
      <c r="B125" s="141">
        <v>101</v>
      </c>
      <c r="C125" s="65" t="s">
        <v>74</v>
      </c>
      <c r="D125" s="50" t="s">
        <v>31</v>
      </c>
      <c r="E125" s="143">
        <v>1</v>
      </c>
      <c r="F125" s="124">
        <v>0</v>
      </c>
      <c r="G125" s="124">
        <v>0</v>
      </c>
      <c r="H125" s="124">
        <v>0</v>
      </c>
      <c r="I125" s="127">
        <f t="shared" si="1"/>
        <v>1</v>
      </c>
      <c r="J125" s="142"/>
      <c r="K125" s="7"/>
      <c r="L125" s="7"/>
      <c r="M125" s="7"/>
      <c r="N125" s="7"/>
      <c r="O125" s="7"/>
      <c r="P125" s="7"/>
      <c r="Q125" s="7"/>
      <c r="R125" s="7"/>
      <c r="S125" s="7"/>
      <c r="T125" s="7"/>
      <c r="U125" s="7"/>
      <c r="V125" s="7"/>
      <c r="W125" s="7"/>
      <c r="X125" s="7"/>
      <c r="Y125" s="7"/>
      <c r="Z125" s="7"/>
    </row>
    <row r="126" spans="1:26" ht="12.75" customHeight="1" x14ac:dyDescent="0.25">
      <c r="A126" s="7"/>
      <c r="B126" s="141">
        <v>102</v>
      </c>
      <c r="C126" s="65" t="s">
        <v>74</v>
      </c>
      <c r="D126" s="50" t="s">
        <v>29</v>
      </c>
      <c r="E126" s="143">
        <v>1</v>
      </c>
      <c r="F126" s="124">
        <v>0</v>
      </c>
      <c r="G126" s="124">
        <v>0</v>
      </c>
      <c r="H126" s="124">
        <v>0</v>
      </c>
      <c r="I126" s="127">
        <f t="shared" si="1"/>
        <v>1</v>
      </c>
      <c r="J126" s="142"/>
      <c r="K126" s="7"/>
      <c r="L126" s="7"/>
      <c r="M126" s="7"/>
      <c r="N126" s="7"/>
      <c r="O126" s="7"/>
      <c r="P126" s="7"/>
      <c r="Q126" s="7"/>
      <c r="R126" s="7"/>
      <c r="S126" s="7"/>
      <c r="T126" s="7"/>
      <c r="U126" s="7"/>
      <c r="V126" s="7"/>
      <c r="W126" s="7"/>
      <c r="X126" s="7"/>
      <c r="Y126" s="7"/>
      <c r="Z126" s="7"/>
    </row>
    <row r="127" spans="1:26" ht="12.75" customHeight="1" x14ac:dyDescent="0.25">
      <c r="A127" s="7"/>
      <c r="B127" s="141">
        <v>103</v>
      </c>
      <c r="C127" s="65" t="s">
        <v>74</v>
      </c>
      <c r="D127" s="50" t="s">
        <v>28</v>
      </c>
      <c r="E127" s="143">
        <v>10</v>
      </c>
      <c r="F127" s="124">
        <v>0</v>
      </c>
      <c r="G127" s="124">
        <v>0</v>
      </c>
      <c r="H127" s="124">
        <v>0</v>
      </c>
      <c r="I127" s="127">
        <f t="shared" si="1"/>
        <v>10</v>
      </c>
      <c r="J127" s="142"/>
      <c r="K127" s="7"/>
      <c r="L127" s="7"/>
      <c r="M127" s="7"/>
      <c r="N127" s="7"/>
      <c r="O127" s="7"/>
      <c r="P127" s="7"/>
      <c r="Q127" s="7"/>
      <c r="R127" s="7"/>
      <c r="S127" s="7"/>
      <c r="T127" s="7"/>
      <c r="U127" s="7"/>
      <c r="V127" s="7"/>
      <c r="W127" s="7"/>
      <c r="X127" s="7"/>
      <c r="Y127" s="7"/>
      <c r="Z127" s="7"/>
    </row>
    <row r="128" spans="1:26" ht="12.75" customHeight="1" x14ac:dyDescent="0.25">
      <c r="A128" s="7"/>
      <c r="B128" s="141">
        <v>104</v>
      </c>
      <c r="C128" s="65" t="s">
        <v>74</v>
      </c>
      <c r="D128" s="50" t="s">
        <v>53</v>
      </c>
      <c r="E128" s="143">
        <v>6</v>
      </c>
      <c r="F128" s="124">
        <v>0</v>
      </c>
      <c r="G128" s="124">
        <v>0</v>
      </c>
      <c r="H128" s="124">
        <v>0</v>
      </c>
      <c r="I128" s="127">
        <f t="shared" si="1"/>
        <v>6</v>
      </c>
      <c r="J128" s="142"/>
      <c r="K128" s="7"/>
      <c r="L128" s="7"/>
      <c r="M128" s="7"/>
      <c r="N128" s="7"/>
      <c r="O128" s="7"/>
      <c r="P128" s="7"/>
      <c r="Q128" s="7"/>
      <c r="R128" s="7"/>
      <c r="S128" s="7"/>
      <c r="T128" s="7"/>
      <c r="U128" s="7"/>
      <c r="V128" s="7"/>
      <c r="W128" s="7"/>
      <c r="X128" s="7"/>
      <c r="Y128" s="7"/>
      <c r="Z128" s="7"/>
    </row>
    <row r="129" spans="1:26" ht="12.75" customHeight="1" x14ac:dyDescent="0.25">
      <c r="A129" s="7"/>
      <c r="B129" s="141">
        <v>105</v>
      </c>
      <c r="C129" s="65" t="s">
        <v>74</v>
      </c>
      <c r="D129" s="50" t="s">
        <v>54</v>
      </c>
      <c r="E129" s="143">
        <v>1</v>
      </c>
      <c r="F129" s="124">
        <v>0</v>
      </c>
      <c r="G129" s="124">
        <v>0</v>
      </c>
      <c r="H129" s="124">
        <v>0</v>
      </c>
      <c r="I129" s="127">
        <f t="shared" si="1"/>
        <v>1</v>
      </c>
      <c r="J129" s="142"/>
      <c r="K129" s="7"/>
      <c r="L129" s="7"/>
      <c r="M129" s="7"/>
      <c r="N129" s="7"/>
      <c r="O129" s="7"/>
      <c r="P129" s="7"/>
      <c r="Q129" s="7"/>
      <c r="R129" s="7"/>
      <c r="S129" s="7"/>
      <c r="T129" s="7"/>
      <c r="U129" s="7"/>
      <c r="V129" s="7"/>
      <c r="W129" s="7"/>
      <c r="X129" s="7"/>
      <c r="Y129" s="7"/>
      <c r="Z129" s="7"/>
    </row>
    <row r="130" spans="1:26" ht="12.75" customHeight="1" x14ac:dyDescent="0.25">
      <c r="A130" s="7"/>
      <c r="B130" s="141">
        <v>106</v>
      </c>
      <c r="C130" s="65" t="s">
        <v>74</v>
      </c>
      <c r="D130" s="50" t="s">
        <v>49</v>
      </c>
      <c r="E130" s="143">
        <v>7</v>
      </c>
      <c r="F130" s="124">
        <v>0</v>
      </c>
      <c r="G130" s="124">
        <v>0</v>
      </c>
      <c r="H130" s="124">
        <v>0</v>
      </c>
      <c r="I130" s="127">
        <f t="shared" si="1"/>
        <v>7</v>
      </c>
      <c r="J130" s="142"/>
      <c r="K130" s="7"/>
      <c r="L130" s="7"/>
      <c r="M130" s="7"/>
      <c r="N130" s="7"/>
      <c r="O130" s="7"/>
      <c r="P130" s="7"/>
      <c r="Q130" s="7"/>
      <c r="R130" s="7"/>
      <c r="S130" s="7"/>
      <c r="T130" s="7"/>
      <c r="U130" s="7"/>
      <c r="V130" s="7"/>
      <c r="W130" s="7"/>
      <c r="X130" s="7"/>
      <c r="Y130" s="7"/>
      <c r="Z130" s="7"/>
    </row>
    <row r="131" spans="1:26" ht="12.75" customHeight="1" x14ac:dyDescent="0.25">
      <c r="A131" s="7"/>
      <c r="B131" s="141">
        <v>107</v>
      </c>
      <c r="C131" s="65" t="s">
        <v>74</v>
      </c>
      <c r="D131" s="50" t="s">
        <v>48</v>
      </c>
      <c r="E131" s="143">
        <v>1</v>
      </c>
      <c r="F131" s="124">
        <v>0</v>
      </c>
      <c r="G131" s="124">
        <v>0</v>
      </c>
      <c r="H131" s="124">
        <v>0</v>
      </c>
      <c r="I131" s="127">
        <f t="shared" si="1"/>
        <v>1</v>
      </c>
      <c r="J131" s="142"/>
      <c r="K131" s="7"/>
      <c r="L131" s="7"/>
      <c r="M131" s="7"/>
      <c r="N131" s="7"/>
      <c r="O131" s="7"/>
      <c r="P131" s="7"/>
      <c r="Q131" s="7"/>
      <c r="R131" s="7"/>
      <c r="S131" s="7"/>
      <c r="T131" s="7"/>
      <c r="U131" s="7"/>
      <c r="V131" s="7"/>
      <c r="W131" s="7"/>
      <c r="X131" s="7"/>
      <c r="Y131" s="7"/>
      <c r="Z131" s="7"/>
    </row>
    <row r="132" spans="1:26" ht="12.75" customHeight="1" x14ac:dyDescent="0.25">
      <c r="A132" s="7"/>
      <c r="B132" s="144">
        <v>108</v>
      </c>
      <c r="C132" s="65" t="s">
        <v>74</v>
      </c>
      <c r="D132" s="50" t="s">
        <v>44</v>
      </c>
      <c r="E132" s="143">
        <v>7</v>
      </c>
      <c r="F132" s="124">
        <v>0</v>
      </c>
      <c r="G132" s="124">
        <v>0</v>
      </c>
      <c r="H132" s="124">
        <v>0</v>
      </c>
      <c r="I132" s="127">
        <f t="shared" si="1"/>
        <v>7</v>
      </c>
      <c r="J132" s="142"/>
      <c r="K132" s="7"/>
      <c r="L132" s="7"/>
      <c r="M132" s="7"/>
      <c r="N132" s="7"/>
      <c r="O132" s="7"/>
      <c r="P132" s="7"/>
      <c r="Q132" s="7"/>
      <c r="R132" s="7"/>
      <c r="S132" s="7"/>
      <c r="T132" s="7"/>
      <c r="U132" s="7"/>
      <c r="V132" s="7"/>
      <c r="W132" s="7"/>
      <c r="X132" s="7"/>
      <c r="Y132" s="7"/>
      <c r="Z132" s="7"/>
    </row>
    <row r="133" spans="1:26" ht="12.75" customHeight="1" x14ac:dyDescent="0.25">
      <c r="A133" s="7"/>
      <c r="B133" s="144">
        <v>109</v>
      </c>
      <c r="C133" s="65" t="s">
        <v>74</v>
      </c>
      <c r="D133" s="50" t="s">
        <v>43</v>
      </c>
      <c r="E133" s="143">
        <v>1</v>
      </c>
      <c r="F133" s="124">
        <v>0</v>
      </c>
      <c r="G133" s="124">
        <v>0</v>
      </c>
      <c r="H133" s="124">
        <v>0</v>
      </c>
      <c r="I133" s="127">
        <f t="shared" si="1"/>
        <v>1</v>
      </c>
      <c r="J133" s="142"/>
      <c r="K133" s="7"/>
      <c r="L133" s="7"/>
      <c r="M133" s="7"/>
      <c r="N133" s="7"/>
      <c r="O133" s="7"/>
      <c r="P133" s="7"/>
      <c r="Q133" s="7"/>
      <c r="R133" s="7"/>
      <c r="S133" s="7"/>
      <c r="T133" s="7"/>
      <c r="U133" s="7"/>
      <c r="V133" s="7"/>
      <c r="W133" s="7"/>
      <c r="X133" s="7"/>
      <c r="Y133" s="7"/>
      <c r="Z133" s="7"/>
    </row>
    <row r="134" spans="1:26" ht="12.75" customHeight="1" x14ac:dyDescent="0.25">
      <c r="A134" s="7"/>
      <c r="B134" s="131"/>
      <c r="C134" s="145"/>
      <c r="D134" s="132" t="s">
        <v>577</v>
      </c>
      <c r="E134" s="133">
        <f>SUM(E25:E133)</f>
        <v>414</v>
      </c>
      <c r="F134" s="146">
        <f t="shared" ref="F134:H134" si="2">SUM(F16:F27)</f>
        <v>0</v>
      </c>
      <c r="G134" s="146">
        <f t="shared" si="2"/>
        <v>0</v>
      </c>
      <c r="H134" s="146">
        <f t="shared" si="2"/>
        <v>0</v>
      </c>
      <c r="I134" s="134">
        <f>SUM(E25:E133)</f>
        <v>414</v>
      </c>
      <c r="J134" s="7"/>
      <c r="K134" s="7"/>
      <c r="L134" s="7"/>
      <c r="M134" s="7"/>
      <c r="N134" s="7"/>
      <c r="O134" s="7"/>
      <c r="P134" s="7"/>
      <c r="Q134" s="7"/>
      <c r="R134" s="7"/>
      <c r="S134" s="7"/>
      <c r="T134" s="7"/>
      <c r="U134" s="7"/>
      <c r="V134" s="7"/>
      <c r="W134" s="7"/>
      <c r="X134" s="7"/>
      <c r="Y134" s="7"/>
      <c r="Z134" s="7"/>
    </row>
    <row r="135" spans="1:26" ht="12.75" customHeight="1" x14ac:dyDescent="0.25">
      <c r="A135" s="7"/>
      <c r="B135" s="147"/>
      <c r="C135" s="147"/>
      <c r="D135" s="148"/>
      <c r="E135" s="149"/>
      <c r="F135" s="150"/>
      <c r="G135" s="150"/>
      <c r="H135" s="150"/>
      <c r="I135" s="150"/>
      <c r="J135" s="7"/>
      <c r="K135" s="7"/>
      <c r="L135" s="7"/>
      <c r="M135" s="7"/>
      <c r="N135" s="7"/>
      <c r="O135" s="7"/>
      <c r="P135" s="7"/>
      <c r="Q135" s="7"/>
      <c r="R135" s="7"/>
      <c r="S135" s="7"/>
      <c r="T135" s="7"/>
      <c r="U135" s="7"/>
      <c r="V135" s="7"/>
      <c r="W135" s="7"/>
      <c r="X135" s="7"/>
      <c r="Y135" s="7"/>
      <c r="Z135" s="7"/>
    </row>
    <row r="136" spans="1:26" ht="12.75" customHeight="1" x14ac:dyDescent="0.25">
      <c r="A136" s="7"/>
      <c r="B136" s="148"/>
      <c r="C136" s="148"/>
      <c r="D136" s="5" t="s">
        <v>578</v>
      </c>
      <c r="E136" s="148"/>
      <c r="F136" s="138">
        <f>(E134+F134)*100/(I134-H134)</f>
        <v>100</v>
      </c>
      <c r="G136" s="148" t="s">
        <v>579</v>
      </c>
      <c r="H136" s="148"/>
      <c r="I136" s="83"/>
      <c r="J136" s="7"/>
      <c r="K136" s="7"/>
      <c r="L136" s="7"/>
      <c r="M136" s="7"/>
      <c r="N136" s="7"/>
      <c r="O136" s="7"/>
      <c r="P136" s="7"/>
      <c r="Q136" s="7"/>
      <c r="R136" s="7"/>
      <c r="S136" s="7"/>
      <c r="T136" s="7"/>
      <c r="U136" s="7"/>
      <c r="V136" s="7"/>
      <c r="W136" s="7"/>
      <c r="X136" s="7"/>
      <c r="Y136" s="7"/>
      <c r="Z136" s="7"/>
    </row>
    <row r="137" spans="1:26" ht="12.75" customHeight="1" x14ac:dyDescent="0.25">
      <c r="A137" s="7"/>
      <c r="B137" s="148"/>
      <c r="C137" s="148"/>
      <c r="D137" s="5" t="s">
        <v>580</v>
      </c>
      <c r="E137" s="148"/>
      <c r="F137" s="138">
        <f>E134*100/(I134-H134)</f>
        <v>100</v>
      </c>
      <c r="G137" s="148" t="s">
        <v>579</v>
      </c>
      <c r="H137" s="148"/>
      <c r="I137" s="83"/>
      <c r="J137" s="7"/>
      <c r="K137" s="7"/>
      <c r="L137" s="7"/>
      <c r="M137" s="7"/>
      <c r="N137" s="7"/>
      <c r="O137" s="7"/>
      <c r="P137" s="7"/>
      <c r="Q137" s="7"/>
      <c r="R137" s="7"/>
      <c r="S137" s="7"/>
      <c r="T137" s="7"/>
      <c r="U137" s="7"/>
      <c r="V137" s="7"/>
      <c r="W137" s="7"/>
      <c r="X137" s="7"/>
      <c r="Y137" s="7"/>
      <c r="Z137" s="7"/>
    </row>
    <row r="138" spans="1:26" ht="12.75" customHeight="1" x14ac:dyDescent="0.25">
      <c r="A138" s="7"/>
      <c r="B138" s="148"/>
      <c r="C138" s="148"/>
      <c r="D138" s="148"/>
      <c r="E138" s="148"/>
      <c r="F138" s="148"/>
      <c r="G138" s="148"/>
      <c r="H138" s="148"/>
      <c r="I138" s="148"/>
      <c r="J138" s="7"/>
      <c r="K138" s="7"/>
      <c r="L138" s="7"/>
      <c r="M138" s="7"/>
      <c r="N138" s="7"/>
      <c r="O138" s="7"/>
      <c r="P138" s="7"/>
      <c r="Q138" s="7"/>
      <c r="R138" s="7"/>
      <c r="S138" s="7"/>
      <c r="T138" s="7"/>
      <c r="U138" s="7"/>
      <c r="V138" s="7"/>
      <c r="W138" s="7"/>
      <c r="X138" s="7"/>
      <c r="Y138" s="7"/>
      <c r="Z138" s="7"/>
    </row>
    <row r="139" spans="1:26" ht="12.75" customHeight="1" x14ac:dyDescent="0.25">
      <c r="A139" s="7"/>
      <c r="B139" s="148"/>
      <c r="C139" s="148"/>
      <c r="D139" s="148"/>
      <c r="E139" s="148"/>
      <c r="F139" s="148"/>
      <c r="G139" s="148"/>
      <c r="H139" s="148"/>
      <c r="I139" s="148"/>
      <c r="J139" s="7"/>
      <c r="K139" s="7"/>
      <c r="L139" s="7"/>
      <c r="M139" s="7"/>
      <c r="N139" s="7"/>
      <c r="O139" s="7"/>
      <c r="P139" s="7"/>
      <c r="Q139" s="7"/>
      <c r="R139" s="7"/>
      <c r="S139" s="7"/>
      <c r="T139" s="7"/>
      <c r="U139" s="7"/>
      <c r="V139" s="7"/>
      <c r="W139" s="7"/>
      <c r="X139" s="7"/>
      <c r="Y139" s="7"/>
      <c r="Z139" s="7"/>
    </row>
    <row r="140" spans="1:26" ht="12.75" customHeight="1" x14ac:dyDescent="0.25">
      <c r="A140" s="7"/>
      <c r="B140" s="148"/>
      <c r="C140" s="148"/>
      <c r="D140" s="148"/>
      <c r="E140" s="148"/>
      <c r="F140" s="148"/>
      <c r="G140" s="148"/>
      <c r="H140" s="148"/>
      <c r="I140" s="148"/>
      <c r="J140" s="7"/>
      <c r="K140" s="7"/>
      <c r="L140" s="7"/>
      <c r="M140" s="7"/>
      <c r="N140" s="7"/>
      <c r="O140" s="7"/>
      <c r="P140" s="7"/>
      <c r="Q140" s="7"/>
      <c r="R140" s="7"/>
      <c r="S140" s="7"/>
      <c r="T140" s="7"/>
      <c r="U140" s="7"/>
      <c r="V140" s="7"/>
      <c r="W140" s="7"/>
      <c r="X140" s="7"/>
      <c r="Y140" s="7"/>
      <c r="Z140" s="7"/>
    </row>
    <row r="141" spans="1:26" ht="12.75" customHeight="1" x14ac:dyDescent="0.25">
      <c r="A141" s="7"/>
      <c r="B141" s="148"/>
      <c r="C141" s="148"/>
      <c r="D141" s="148"/>
      <c r="E141" s="148"/>
      <c r="F141" s="148"/>
      <c r="G141" s="148"/>
      <c r="H141" s="148"/>
      <c r="I141" s="148"/>
      <c r="J141" s="7"/>
      <c r="K141" s="7"/>
      <c r="L141" s="7"/>
      <c r="M141" s="7"/>
      <c r="N141" s="7"/>
      <c r="O141" s="7"/>
      <c r="P141" s="7"/>
      <c r="Q141" s="7"/>
      <c r="R141" s="7"/>
      <c r="S141" s="7"/>
      <c r="T141" s="7"/>
      <c r="U141" s="7"/>
      <c r="V141" s="7"/>
      <c r="W141" s="7"/>
      <c r="X141" s="7"/>
      <c r="Y141" s="7"/>
      <c r="Z141" s="7"/>
    </row>
    <row r="142" spans="1:26" ht="12.75" customHeight="1" x14ac:dyDescent="0.25">
      <c r="A142" s="7"/>
      <c r="B142" s="148"/>
      <c r="C142" s="148"/>
      <c r="D142" s="148"/>
      <c r="E142" s="148"/>
      <c r="F142" s="148"/>
      <c r="G142" s="148"/>
      <c r="H142" s="148"/>
      <c r="I142" s="148"/>
      <c r="J142" s="7"/>
      <c r="K142" s="7"/>
      <c r="L142" s="7"/>
      <c r="M142" s="7"/>
      <c r="N142" s="7"/>
      <c r="O142" s="7"/>
      <c r="P142" s="7"/>
      <c r="Q142" s="7"/>
      <c r="R142" s="7"/>
      <c r="S142" s="7"/>
      <c r="T142" s="7"/>
      <c r="U142" s="7"/>
      <c r="V142" s="7"/>
      <c r="W142" s="7"/>
      <c r="X142" s="7"/>
      <c r="Y142" s="7"/>
      <c r="Z142" s="7"/>
    </row>
    <row r="143" spans="1:26" ht="12.75" customHeight="1" x14ac:dyDescent="0.25">
      <c r="A143" s="7"/>
      <c r="B143" s="148"/>
      <c r="C143" s="148"/>
      <c r="D143" s="148"/>
      <c r="E143" s="148"/>
      <c r="F143" s="148"/>
      <c r="G143" s="148"/>
      <c r="H143" s="148"/>
      <c r="I143" s="148"/>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8">
    <mergeCell ref="C5:D5"/>
    <mergeCell ref="E5:F5"/>
    <mergeCell ref="C6:H6"/>
    <mergeCell ref="B1:H1"/>
    <mergeCell ref="C3:D3"/>
    <mergeCell ref="E3:F3"/>
    <mergeCell ref="C4:D4"/>
    <mergeCell ref="E4:F4"/>
  </mergeCells>
  <hyperlinks>
    <hyperlink ref="C25" location="Web_Admin!A1" display="Web_Admin"/>
    <hyperlink ref="C26" location="Web_Admin!A1" display="Web_Admin"/>
    <hyperlink ref="C27" location="Web_Admin!A1" display="Web_Admin"/>
    <hyperlink ref="C28" location="Web_Admin!A1" display="Web_Admin"/>
    <hyperlink ref="C29" location="Web_Admin!A1" display="Web_Admin"/>
    <hyperlink ref="C30" location="Web_Admin!A1" display="Web_Admin"/>
    <hyperlink ref="C31" location="Web_Admin!A1" display="Web_Admin"/>
    <hyperlink ref="C32" location="Web_Admin!A1" display="Web_Admin"/>
    <hyperlink ref="C33" location="Web_Admin!A1" display="Web_Admin"/>
    <hyperlink ref="C34" location="Web_Admin!A1" display="Web_Admin"/>
    <hyperlink ref="C35" location="Web_Admin!A1" display="Web_Admin"/>
    <hyperlink ref="C36" location="Web_Admin!A1" display="Web_Admin"/>
    <hyperlink ref="C37" location="Web_Admin!A1" display="Web_Admin"/>
    <hyperlink ref="C38" location="Web_Admin!A1" display="Web_Admin"/>
    <hyperlink ref="C39" location="Web_Admin!A1" display="Web_Admin"/>
    <hyperlink ref="C40" location="Web_Admin!A1" display="Web_Admin"/>
    <hyperlink ref="C41" location="Web_Admin!A1" display="Web_Admin"/>
    <hyperlink ref="C42" location="Web_Admin!A1" display="Web_Admin"/>
    <hyperlink ref="C43" location="Web_Admin!A1" display="Web_Admin"/>
    <hyperlink ref="C44" location="Web_Admin!A1" display="Web_Admin"/>
    <hyperlink ref="C45" location="Web_Admin!A1" display="Web_Admin"/>
    <hyperlink ref="C46" location="Web_Admin!A1" display="Web_Admin"/>
    <hyperlink ref="C47" location="Web_Admin!A1" display="Web_Admin"/>
    <hyperlink ref="C48" location="Web_Admin!A1" display="Web_Admin"/>
    <hyperlink ref="C49" location="Web_Admin!A1" display="Web_Admin"/>
    <hyperlink ref="C50" location="Web_Admin!A1" display="Web_Admin"/>
    <hyperlink ref="C51" location="Web_Admin!A1" display="Web_Admin"/>
    <hyperlink ref="C52" location="Web_Admin!A1" display="Web_Admin"/>
    <hyperlink ref="C53" location="Web_Admin!A1" display="Web_Admin"/>
    <hyperlink ref="C54" location="Web_Admin!A1" display="Web_Admin"/>
    <hyperlink ref="C55" location="Web_Admin!A1" display="Web_Admin"/>
    <hyperlink ref="C56" location="Web_Admin!A1" display="Web_Admin"/>
    <hyperlink ref="C57" location="null!A1" display="Web Manager"/>
    <hyperlink ref="C58" location="null!A1" display="Web Manager"/>
    <hyperlink ref="C59" location="null!A1" display="Web Manager"/>
    <hyperlink ref="C60" location="null!A1" display="Web Manager"/>
    <hyperlink ref="C61" location="null!A1" display="Web Manager"/>
    <hyperlink ref="C62" location="null!A1" display="Web Manager"/>
    <hyperlink ref="C63" location="null!A1" display="Web Manager"/>
    <hyperlink ref="C64" location="null!A1" display="Web Manager"/>
    <hyperlink ref="C65" location="null!A1" display="Web Manager"/>
    <hyperlink ref="C66" location="null!A1" display="Web Manager"/>
    <hyperlink ref="C67" location="null!A1" display="Web Manager"/>
    <hyperlink ref="C68" location="null!A1" display="Web Manager"/>
    <hyperlink ref="C69" location="null!A1" display="Web Manager"/>
    <hyperlink ref="C70" location="null!A1" display="Web Manager"/>
    <hyperlink ref="C71" location="null!A1" display="Web Manager"/>
    <hyperlink ref="C72" location="null!A1" display="Web Manager"/>
    <hyperlink ref="C73" location="null!A1" display="Web Manager"/>
    <hyperlink ref="C74" location="null!A1" display="Web Manager"/>
    <hyperlink ref="C75" location="null!A1" display="Web Manager"/>
    <hyperlink ref="C76" location="null!A1" display="Web Manager"/>
    <hyperlink ref="C77" location="null!A1" display="Web Manager"/>
    <hyperlink ref="C78" location="null!A1" display="Web Manager"/>
    <hyperlink ref="C79" location="null!A1" display="Web Manager"/>
    <hyperlink ref="C80" location="Mobile_Admin!A1" display="Mobile_Admin"/>
    <hyperlink ref="C81" location="Mobile_Admin!A1" display="Mobile_Admin"/>
    <hyperlink ref="C82" location="Mobile_Admin!A1" display="Mobile_Admin"/>
    <hyperlink ref="C83" location="Mobile_Admin!A1" display="Mobile_Admin"/>
    <hyperlink ref="C84" location="Mobile_Admin!A1" display="Mobile_Admin"/>
    <hyperlink ref="C85" location="Mobile_Admin!A1" display="Mobile_Admin"/>
    <hyperlink ref="C86" location="Mobile_Admin!A1" display="Mobile_Admin"/>
    <hyperlink ref="C87" location="Mobile_Admin!A1" display="Mobile_Admin"/>
    <hyperlink ref="C88" location="Mobile_Admin!A1" display="Mobile_Admin"/>
    <hyperlink ref="C89" location="Mobile_Admin!A1" display="Mobile_Admin"/>
    <hyperlink ref="C90" location="Mobile_Admin!A1" display="Mobile_Admin"/>
    <hyperlink ref="C91" location="Mobile_Admin!A1" display="Mobile_Admin"/>
    <hyperlink ref="C92" location="Mobile_Admin!A1" display="Mobile_Admin"/>
    <hyperlink ref="C93" location="Mobile_Admin!A1" display="Mobile_Admin"/>
    <hyperlink ref="C94" location="Mobile_Admin!A1" display="Mobile_Admin"/>
    <hyperlink ref="C95" location="Mobile_Admin!A1" display="Mobile_Admin"/>
    <hyperlink ref="C96" location="Mobile_Admin!A1" display="Mobile_Admin"/>
    <hyperlink ref="C97" location="Mobile_Admin!A1" display="Mobile_Admin"/>
    <hyperlink ref="C98" location="Mobile_Admin!A1" display="Mobile_Admin"/>
    <hyperlink ref="C99" location="Mobile_Admin!A1" display="Mobile_Admin"/>
    <hyperlink ref="C100" location="Mobile_Admin!A1" display="Mobile_Admin"/>
    <hyperlink ref="C101" location="Mobile_Admin!A1" display="Mobile_Admin"/>
    <hyperlink ref="C102" location="Mobile_Admin!A1" display="Mobile_Admin"/>
    <hyperlink ref="C103" location="Mobile_Admin!A1" display="Mobile_Admin"/>
    <hyperlink ref="C104" location="Mobile_Admin!A1" display="Mobile_Admin"/>
    <hyperlink ref="C105" location="Mobile_Admin!A1" display="Mobile_Admin"/>
    <hyperlink ref="C106" location="Mobile_Admin!A1" display="Mobile_Admin"/>
    <hyperlink ref="C107" location="Mobile_Admin!A1" display="Mobile_Admin"/>
    <hyperlink ref="C108" location="Mobile_Admin!A1" display="Mobile_Admin"/>
    <hyperlink ref="C109" location="Mobile_Admin!A1" display="Mobile_Admin"/>
    <hyperlink ref="C110" location="Mobile_Admin!A1" display="Mobile_Admin"/>
    <hyperlink ref="C111" location="Mobile_Admin!A1" display="Mobile_Admin"/>
    <hyperlink ref="C112" location="Mobile_Manager!A1" display="Mobile_Manager"/>
    <hyperlink ref="C113" location="Mobile_Manager!A1" display="Mobile_Manager"/>
    <hyperlink ref="C114" location="Mobile_Manager!A1" display="Mobile_Manager"/>
    <hyperlink ref="C115" location="Mobile_Manager!A1" display="Mobile_Manager"/>
    <hyperlink ref="C116" location="Mobile_Manager!A1" display="Mobile_Manager"/>
    <hyperlink ref="C117" location="Mobile_Manager!A1" display="Mobile_Manager"/>
    <hyperlink ref="C118" location="Mobile_Manager!A1" display="Mobile_Manager"/>
    <hyperlink ref="C119" location="Mobile_Manager!A1" display="Mobile_Manager"/>
    <hyperlink ref="C120" location="Mobile_Manager!A1" display="Mobile_Manager"/>
    <hyperlink ref="C121" location="Mobile_Manager!A1" display="Mobile_Manager"/>
    <hyperlink ref="C122" location="Mobile_Manager!A1" display="Mobile_Manager"/>
    <hyperlink ref="C123" location="Mobile_Manager!A1" display="Mobile_Manager"/>
    <hyperlink ref="C124" location="Mobile_Manager!A1" display="Mobile_Manager"/>
    <hyperlink ref="C125" location="Mobile_Manager!A1" display="Mobile_Manager"/>
    <hyperlink ref="C126" location="Mobile_Manager!A1" display="Mobile_Manager"/>
    <hyperlink ref="C127" location="Mobile_Manager!A1" display="Mobile_Manager"/>
    <hyperlink ref="C128" location="Mobile_Manager!A1" display="Mobile_Manager"/>
    <hyperlink ref="C129" location="Mobile_Manager!A1" display="Mobile_Manager"/>
    <hyperlink ref="C130" location="Mobile_Manager!A1" display="Mobile_Manager"/>
    <hyperlink ref="C131" location="Mobile_Manager!A1" display="Mobile_Manager"/>
    <hyperlink ref="C132" location="Mobile_Manager!A1" display="Mobile_Manager"/>
    <hyperlink ref="C133" location="Mobile_Manager!A1" display="Mobile_Manager"/>
  </hyperlinks>
  <pageMargins left="0.74791666666666667" right="0.74791666666666667" top="0.98402777777777783" bottom="0.98402777777777772"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Web_Admin</vt:lpstr>
      <vt:lpstr>Web_Manager</vt:lpstr>
      <vt:lpstr>Mobile_Admin</vt:lpstr>
      <vt:lpstr>Mobile_Manager</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Admin</cp:lastModifiedBy>
  <dcterms:created xsi:type="dcterms:W3CDTF">2020-03-17T17:34:29Z</dcterms:created>
  <dcterms:modified xsi:type="dcterms:W3CDTF">2021-08-17T16:06:23Z</dcterms:modified>
</cp:coreProperties>
</file>