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_\Desktop\"/>
    </mc:Choice>
  </mc:AlternateContent>
  <xr:revisionPtr revIDLastSave="0" documentId="13_ncr:1_{F6E609A0-AAAE-423A-B633-20D242F5B472}" xr6:coauthVersionLast="47" xr6:coauthVersionMax="47" xr10:uidLastSave="{00000000-0000-0000-0000-000000000000}"/>
  <bookViews>
    <workbookView xWindow="-120" yWindow="-120" windowWidth="29040" windowHeight="15720" xr2:uid="{E494494A-72A8-4757-93A1-F330C6983BCE}"/>
  </bookViews>
  <sheets>
    <sheet name="Planilha1" sheetId="1" r:id="rId1"/>
    <sheet name="Planilha2" sheetId="2" r:id="rId2"/>
  </sheets>
  <definedNames>
    <definedName name="aporte">Planilha1!$D$12</definedName>
    <definedName name="dividendos">Planilha1!$D$16</definedName>
    <definedName name="patrimonio">Planilha1!$D$15</definedName>
    <definedName name="qtd_anos">Planilha1!$D$13</definedName>
    <definedName name="Rendimento_carteira">Planilha1!$D$8</definedName>
    <definedName name="salario">Planilha1!$D$7</definedName>
    <definedName name="sugestao_investimento">Planilha1!$D$9</definedName>
    <definedName name="taxa_mensal">Planilha1!$D$14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1" l="1"/>
  <c r="C31" i="1"/>
  <c r="C32" i="1"/>
  <c r="C33" i="1"/>
  <c r="C34" i="1"/>
  <c r="C35" i="1"/>
  <c r="C30" i="1"/>
  <c r="A10" i="2"/>
  <c r="A11" i="2"/>
  <c r="A12" i="2"/>
  <c r="A13" i="2"/>
  <c r="A14" i="2"/>
  <c r="A15" i="2"/>
  <c r="A16" i="2"/>
  <c r="A17" i="2"/>
  <c r="A18" i="2"/>
  <c r="A19" i="2"/>
  <c r="A20" i="2"/>
  <c r="A9" i="2"/>
  <c r="A4" i="2"/>
  <c r="A5" i="2"/>
  <c r="A6" i="2"/>
  <c r="A7" i="2"/>
  <c r="A8" i="2"/>
  <c r="A3" i="2"/>
  <c r="D9" i="1"/>
  <c r="D15" i="1"/>
  <c r="D16" i="1" s="1"/>
  <c r="C20" i="1"/>
  <c r="D20" i="1" s="1"/>
  <c r="C21" i="1"/>
  <c r="D21" i="1" s="1"/>
  <c r="C22" i="1"/>
  <c r="D22" i="1" s="1"/>
  <c r="C23" i="1"/>
  <c r="D23" i="1" s="1"/>
  <c r="C19" i="1"/>
  <c r="D19" i="1" s="1"/>
  <c r="D32" i="1" l="1"/>
  <c r="D31" i="1"/>
  <c r="D35" i="1"/>
  <c r="D34" i="1"/>
  <c r="D33" i="1"/>
  <c r="D30" i="1"/>
  <c r="D36" i="1" l="1"/>
</calcChain>
</file>

<file path=xl/sharedStrings.xml><?xml version="1.0" encoding="utf-8"?>
<sst xmlns="http://schemas.openxmlformats.org/spreadsheetml/2006/main" count="70" uniqueCount="34">
  <si>
    <t>Quanto investir por mês?</t>
  </si>
  <si>
    <t>Por Quantos Anos?</t>
  </si>
  <si>
    <t>Taxa de Rendimento mensal?</t>
  </si>
  <si>
    <t>Patrimônio Acumulado:</t>
  </si>
  <si>
    <t>Dividendos Mensais:</t>
  </si>
  <si>
    <t>Quanto em 2 Anos?</t>
  </si>
  <si>
    <t>Quanto em 5 Anos?</t>
  </si>
  <si>
    <t>Quanto em 10 Anos?</t>
  </si>
  <si>
    <t>Quanto em 20 Anos?</t>
  </si>
  <si>
    <t>Quanto em 30 Anos?</t>
  </si>
  <si>
    <t>Cenários</t>
  </si>
  <si>
    <t>Dividendo</t>
  </si>
  <si>
    <t>Rendimento Carteira</t>
  </si>
  <si>
    <t>Salário</t>
  </si>
  <si>
    <t>CONFIGURAÇÕES</t>
  </si>
  <si>
    <t>INVESTIMENTO MENSAL</t>
  </si>
  <si>
    <t>DIO INVEST</t>
  </si>
  <si>
    <t>Agressivo</t>
  </si>
  <si>
    <t>VALOR A SER INVESTIDO/MÊS</t>
  </si>
  <si>
    <t>PERFIL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</si>
  <si>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</si>
  <si>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</si>
  <si>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</si>
  <si>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</si>
  <si>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</si>
  <si>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</si>
  <si>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</si>
  <si>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</si>
  <si>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</si>
  <si>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Conservador</t>
  </si>
  <si>
    <t>%</t>
  </si>
  <si>
    <t>CHAVE</t>
  </si>
  <si>
    <t>Moderado</t>
  </si>
  <si>
    <t>Sugestão de Investimento (30%)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</si>
</sst>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48"/>
      <color theme="0"/>
      <name val="Gill Sans Ultra Bold"/>
      <family val="2"/>
    </font>
    <font>
      <sz val="12"/>
      <color theme="1" tint="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B9C"/>
      </patternFill>
    </fill>
    <fill>
      <patternFill patternType="solid">
        <fgColor theme="0" tint="-0.49998474074526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hair">
        <color theme="0" tint="-0.14996795556505021"/>
      </right>
      <top/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/>
      <bottom style="hair">
        <color theme="0" tint="-0.14996795556505021"/>
      </bottom>
      <diagonal/>
    </border>
    <border>
      <left style="hair">
        <color theme="0" tint="-0.14996795556505021"/>
      </left>
      <right style="medium">
        <color indexed="64"/>
      </right>
      <top/>
      <bottom style="hair">
        <color theme="0" tint="-0.14996795556505021"/>
      </bottom>
      <diagonal/>
    </border>
    <border>
      <left style="medium">
        <color indexed="64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medium">
        <color indexed="64"/>
      </right>
      <top style="hair">
        <color theme="0" tint="-0.14996795556505021"/>
      </top>
      <bottom style="hair">
        <color theme="0" tint="-0.14996795556505021"/>
      </bottom>
      <diagonal/>
    </border>
    <border>
      <left style="medium">
        <color indexed="64"/>
      </left>
      <right style="hair">
        <color theme="0" tint="-0.14996795556505021"/>
      </right>
      <top style="hair">
        <color theme="0" tint="-0.14996795556505021"/>
      </top>
      <bottom style="medium">
        <color indexed="64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medium">
        <color indexed="64"/>
      </bottom>
      <diagonal/>
    </border>
    <border>
      <left style="hair">
        <color theme="0" tint="-0.14996795556505021"/>
      </left>
      <right style="medium">
        <color indexed="64"/>
      </right>
      <top style="hair">
        <color theme="0" tint="-0.14996795556505021"/>
      </top>
      <bottom style="medium">
        <color indexed="64"/>
      </bottom>
      <diagonal/>
    </border>
    <border>
      <left style="hair">
        <color theme="0" tint="-0.14996795556505021"/>
      </left>
      <right style="medium">
        <color indexed="64"/>
      </right>
      <top/>
      <bottom style="medium">
        <color indexed="64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 style="thick">
        <color theme="9" tint="-0.24994659260841701"/>
      </bottom>
      <diagonal/>
    </border>
    <border>
      <left/>
      <right/>
      <top style="thick">
        <color theme="9" tint="-0.24994659260841701"/>
      </top>
      <bottom style="thick">
        <color theme="9" tint="-0.24994659260841701"/>
      </bottom>
      <diagonal/>
    </border>
    <border>
      <left/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  <border>
      <left style="medium">
        <color indexed="64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hair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1" fillId="7" borderId="0" applyNumberFormat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2" fillId="2" borderId="2" xfId="0" applyFont="1" applyFill="1" applyBorder="1" applyAlignment="1">
      <alignment horizontal="center" vertical="center"/>
    </xf>
    <xf numFmtId="8" fontId="0" fillId="3" borderId="6" xfId="0" applyNumberFormat="1" applyFill="1" applyBorder="1" applyAlignment="1">
      <alignment horizontal="center"/>
    </xf>
    <xf numFmtId="8" fontId="0" fillId="3" borderId="5" xfId="0" applyNumberFormat="1" applyFill="1" applyBorder="1" applyAlignment="1">
      <alignment horizontal="center"/>
    </xf>
    <xf numFmtId="8" fontId="0" fillId="3" borderId="8" xfId="0" applyNumberFormat="1" applyFill="1" applyBorder="1" applyAlignment="1">
      <alignment horizontal="center"/>
    </xf>
    <xf numFmtId="8" fontId="0" fillId="3" borderId="11" xfId="0" applyNumberFormat="1" applyFill="1" applyBorder="1" applyAlignment="1">
      <alignment horizontal="center"/>
    </xf>
    <xf numFmtId="8" fontId="0" fillId="3" borderId="13" xfId="0" applyNumberFormat="1" applyFill="1" applyBorder="1" applyAlignment="1">
      <alignment horizontal="center"/>
    </xf>
    <xf numFmtId="164" fontId="3" fillId="0" borderId="6" xfId="1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10" fontId="3" fillId="0" borderId="9" xfId="0" applyNumberFormat="1" applyFont="1" applyBorder="1" applyAlignment="1">
      <alignment horizontal="center"/>
    </xf>
    <xf numFmtId="8" fontId="3" fillId="3" borderId="9" xfId="0" applyNumberFormat="1" applyFont="1" applyFill="1" applyBorder="1" applyAlignment="1">
      <alignment horizontal="center"/>
    </xf>
    <xf numFmtId="8" fontId="3" fillId="3" borderId="12" xfId="0" applyNumberFormat="1" applyFont="1" applyFill="1" applyBorder="1" applyAlignment="1">
      <alignment horizontal="center"/>
    </xf>
    <xf numFmtId="164" fontId="10" fillId="0" borderId="19" xfId="1" applyNumberFormat="1" applyFont="1" applyBorder="1" applyAlignment="1">
      <alignment horizontal="center" vertical="top"/>
    </xf>
    <xf numFmtId="10" fontId="10" fillId="0" borderId="22" xfId="0" applyNumberFormat="1" applyFont="1" applyBorder="1" applyAlignment="1">
      <alignment horizontal="center"/>
    </xf>
    <xf numFmtId="164" fontId="10" fillId="0" borderId="25" xfId="0" applyNumberFormat="1" applyFont="1" applyBorder="1" applyAlignment="1">
      <alignment horizontal="center" vertical="top"/>
    </xf>
    <xf numFmtId="0" fontId="6" fillId="3" borderId="4" xfId="0" applyFont="1" applyFill="1" applyBorder="1" applyAlignment="1">
      <alignment horizontal="left" indent="3"/>
    </xf>
    <xf numFmtId="0" fontId="6" fillId="3" borderId="7" xfId="0" applyFont="1" applyFill="1" applyBorder="1" applyAlignment="1">
      <alignment horizontal="left" indent="3"/>
    </xf>
    <xf numFmtId="0" fontId="6" fillId="3" borderId="10" xfId="0" applyFont="1" applyFill="1" applyBorder="1" applyAlignment="1">
      <alignment horizontal="left" indent="3"/>
    </xf>
    <xf numFmtId="0" fontId="7" fillId="5" borderId="14" xfId="0" applyFont="1" applyFill="1" applyBorder="1" applyAlignment="1">
      <alignment horizontal="center"/>
    </xf>
    <xf numFmtId="0" fontId="7" fillId="5" borderId="15" xfId="0" applyFont="1" applyFill="1" applyBorder="1" applyAlignment="1">
      <alignment horizontal="center"/>
    </xf>
    <xf numFmtId="0" fontId="7" fillId="5" borderId="16" xfId="0" applyFont="1" applyFill="1" applyBorder="1" applyAlignment="1">
      <alignment horizontal="center"/>
    </xf>
    <xf numFmtId="0" fontId="8" fillId="0" borderId="4" xfId="0" applyFont="1" applyBorder="1" applyAlignment="1">
      <alignment horizontal="left" indent="3"/>
    </xf>
    <xf numFmtId="0" fontId="8" fillId="0" borderId="5" xfId="0" applyFont="1" applyBorder="1" applyAlignment="1">
      <alignment horizontal="left" indent="3"/>
    </xf>
    <xf numFmtId="0" fontId="8" fillId="0" borderId="7" xfId="0" applyFont="1" applyBorder="1" applyAlignment="1">
      <alignment horizontal="left" indent="3"/>
    </xf>
    <xf numFmtId="0" fontId="8" fillId="0" borderId="8" xfId="0" applyFont="1" applyBorder="1" applyAlignment="1">
      <alignment horizontal="left" indent="3"/>
    </xf>
    <xf numFmtId="0" fontId="9" fillId="3" borderId="7" xfId="0" applyFont="1" applyFill="1" applyBorder="1" applyAlignment="1">
      <alignment horizontal="left" indent="3"/>
    </xf>
    <xf numFmtId="0" fontId="9" fillId="3" borderId="8" xfId="0" applyFont="1" applyFill="1" applyBorder="1" applyAlignment="1">
      <alignment horizontal="left" indent="3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left" indent="3"/>
    </xf>
    <xf numFmtId="0" fontId="8" fillId="6" borderId="18" xfId="0" applyFont="1" applyFill="1" applyBorder="1" applyAlignment="1">
      <alignment horizontal="left" indent="3"/>
    </xf>
    <xf numFmtId="0" fontId="8" fillId="6" borderId="20" xfId="0" applyFont="1" applyFill="1" applyBorder="1" applyAlignment="1">
      <alignment horizontal="left" indent="3"/>
    </xf>
    <xf numFmtId="0" fontId="8" fillId="6" borderId="21" xfId="0" applyFont="1" applyFill="1" applyBorder="1" applyAlignment="1">
      <alignment horizontal="left" indent="3"/>
    </xf>
    <xf numFmtId="0" fontId="8" fillId="6" borderId="23" xfId="0" applyFont="1" applyFill="1" applyBorder="1" applyAlignment="1">
      <alignment horizontal="left" indent="3"/>
    </xf>
    <xf numFmtId="0" fontId="8" fillId="6" borderId="24" xfId="0" applyFont="1" applyFill="1" applyBorder="1" applyAlignment="1">
      <alignment horizontal="left" indent="3"/>
    </xf>
    <xf numFmtId="0" fontId="5" fillId="2" borderId="1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9" fillId="3" borderId="10" xfId="0" applyFont="1" applyFill="1" applyBorder="1" applyAlignment="1">
      <alignment horizontal="left" indent="3"/>
    </xf>
    <xf numFmtId="0" fontId="9" fillId="3" borderId="11" xfId="0" applyFont="1" applyFill="1" applyBorder="1" applyAlignment="1">
      <alignment horizontal="left" indent="3"/>
    </xf>
    <xf numFmtId="0" fontId="5" fillId="4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11" fillId="7" borderId="0" xfId="2" applyAlignment="1">
      <alignment horizontal="center"/>
    </xf>
    <xf numFmtId="164" fontId="0" fillId="0" borderId="0" xfId="1" applyNumberFormat="1" applyFont="1" applyAlignment="1">
      <alignment horizontal="center"/>
    </xf>
    <xf numFmtId="0" fontId="11" fillId="7" borderId="0" xfId="2" applyBorder="1" applyAlignment="1"/>
    <xf numFmtId="0" fontId="0" fillId="0" borderId="0" xfId="0" applyAlignment="1"/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3" fillId="8" borderId="0" xfId="0" applyFont="1" applyFill="1" applyAlignment="1">
      <alignment horizontal="center"/>
    </xf>
    <xf numFmtId="0" fontId="3" fillId="8" borderId="0" xfId="0" applyFont="1" applyFill="1"/>
    <xf numFmtId="0" fontId="0" fillId="8" borderId="0" xfId="0" applyFill="1"/>
    <xf numFmtId="164" fontId="0" fillId="8" borderId="0" xfId="0" applyNumberFormat="1" applyFill="1" applyAlignment="1">
      <alignment horizontal="center"/>
    </xf>
    <xf numFmtId="0" fontId="12" fillId="8" borderId="0" xfId="0" applyFont="1" applyFill="1"/>
    <xf numFmtId="0" fontId="12" fillId="8" borderId="0" xfId="0" applyFont="1" applyFill="1" applyAlignment="1">
      <alignment horizontal="center"/>
    </xf>
  </cellXfs>
  <cellStyles count="3">
    <cellStyle name="Moeda" xfId="1" builtinId="4"/>
    <cellStyle name="Neutro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Planilha1!$C$29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Planilha1!$B$30:$B$35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Planilha1!$C$30:$C$35</c:f>
              <c:numCache>
                <c:formatCode>0%</c:formatCode>
                <c:ptCount val="6"/>
                <c:pt idx="0">
                  <c:v>0.32</c:v>
                </c:pt>
                <c:pt idx="1">
                  <c:v>0.4</c:v>
                </c:pt>
                <c:pt idx="2">
                  <c:v>0.08</c:v>
                </c:pt>
                <c:pt idx="3">
                  <c:v>0.1</c:v>
                </c:pt>
                <c:pt idx="4">
                  <c:v>0.05</c:v>
                </c:pt>
                <c:pt idx="5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D7-4B73-AC1A-03E6789CBF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7327</xdr:colOff>
      <xdr:row>36</xdr:row>
      <xdr:rowOff>137746</xdr:rowOff>
    </xdr:from>
    <xdr:to>
      <xdr:col>4</xdr:col>
      <xdr:colOff>7326</xdr:colOff>
      <xdr:row>51</xdr:row>
      <xdr:rowOff>23446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DDB4C40-A907-4986-8C56-1F7196C646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428F1-586A-4D54-BD8A-13A93DEE05CD}">
  <dimension ref="A3:G36"/>
  <sheetViews>
    <sheetView showGridLines="0" tabSelected="1" topLeftCell="A25" zoomScale="130" zoomScaleNormal="130" workbookViewId="0">
      <selection activeCell="C26" sqref="C26"/>
    </sheetView>
  </sheetViews>
  <sheetFormatPr defaultColWidth="0" defaultRowHeight="15" x14ac:dyDescent="0.25"/>
  <cols>
    <col min="1" max="1" width="4" customWidth="1"/>
    <col min="2" max="2" width="39.5703125" customWidth="1"/>
    <col min="3" max="3" width="31.28515625" bestFit="1" customWidth="1"/>
    <col min="4" max="4" width="20" style="1" customWidth="1"/>
    <col min="5" max="5" width="3.140625" customWidth="1"/>
    <col min="6" max="6" width="9.140625" hidden="1" customWidth="1"/>
    <col min="7" max="7" width="0" hidden="1" customWidth="1"/>
    <col min="8" max="16384" width="9.140625" hidden="1"/>
  </cols>
  <sheetData>
    <row r="3" spans="2:4" ht="15.75" thickBot="1" x14ac:dyDescent="0.3"/>
    <row r="4" spans="2:4" ht="71.25" thickTop="1" thickBot="1" x14ac:dyDescent="1.45">
      <c r="B4" s="20" t="s">
        <v>16</v>
      </c>
      <c r="C4" s="21"/>
      <c r="D4" s="22"/>
    </row>
    <row r="5" spans="2:4" ht="16.5" thickTop="1" thickBot="1" x14ac:dyDescent="0.3"/>
    <row r="6" spans="2:4" ht="23.25" x14ac:dyDescent="0.25">
      <c r="B6" s="42" t="s">
        <v>14</v>
      </c>
      <c r="C6" s="43"/>
      <c r="D6" s="44"/>
    </row>
    <row r="7" spans="2:4" ht="15.75" x14ac:dyDescent="0.25">
      <c r="B7" s="32" t="s">
        <v>13</v>
      </c>
      <c r="C7" s="33"/>
      <c r="D7" s="14">
        <v>2400</v>
      </c>
    </row>
    <row r="8" spans="2:4" ht="15.75" x14ac:dyDescent="0.25">
      <c r="B8" s="34" t="s">
        <v>12</v>
      </c>
      <c r="C8" s="35"/>
      <c r="D8" s="15">
        <v>8.9999999999999993E-3</v>
      </c>
    </row>
    <row r="9" spans="2:4" ht="16.5" thickBot="1" x14ac:dyDescent="0.3">
      <c r="B9" s="36" t="s">
        <v>33</v>
      </c>
      <c r="C9" s="37"/>
      <c r="D9" s="16">
        <f>salario*30%</f>
        <v>720</v>
      </c>
    </row>
    <row r="10" spans="2:4" ht="15.75" thickBot="1" x14ac:dyDescent="0.3"/>
    <row r="11" spans="2:4" ht="30" customHeight="1" x14ac:dyDescent="0.25">
      <c r="B11" s="29" t="s">
        <v>15</v>
      </c>
      <c r="C11" s="30"/>
      <c r="D11" s="31"/>
    </row>
    <row r="12" spans="2:4" ht="16.5" customHeight="1" x14ac:dyDescent="0.25">
      <c r="B12" s="23" t="s">
        <v>0</v>
      </c>
      <c r="C12" s="24"/>
      <c r="D12" s="9">
        <v>720</v>
      </c>
    </row>
    <row r="13" spans="2:4" ht="16.5" customHeight="1" x14ac:dyDescent="0.25">
      <c r="B13" s="25" t="s">
        <v>1</v>
      </c>
      <c r="C13" s="26"/>
      <c r="D13" s="10">
        <v>10</v>
      </c>
    </row>
    <row r="14" spans="2:4" ht="16.5" customHeight="1" x14ac:dyDescent="0.25">
      <c r="B14" s="25" t="s">
        <v>2</v>
      </c>
      <c r="C14" s="26"/>
      <c r="D14" s="11">
        <v>1.0789999999999999E-2</v>
      </c>
    </row>
    <row r="15" spans="2:4" ht="16.5" customHeight="1" x14ac:dyDescent="0.25">
      <c r="B15" s="27" t="s">
        <v>3</v>
      </c>
      <c r="C15" s="28"/>
      <c r="D15" s="12">
        <f>FV(taxa_mensal,qtd_anos*12,aporte*-1)</f>
        <v>175164.63302172397</v>
      </c>
    </row>
    <row r="16" spans="2:4" ht="16.5" customHeight="1" thickBot="1" x14ac:dyDescent="0.3">
      <c r="B16" s="40" t="s">
        <v>4</v>
      </c>
      <c r="C16" s="41"/>
      <c r="D16" s="13">
        <f>patrimonio*Rendimento_carteira</f>
        <v>1576.4816971955156</v>
      </c>
    </row>
    <row r="17" spans="1:4" ht="15.75" thickBot="1" x14ac:dyDescent="0.3"/>
    <row r="18" spans="1:4" ht="23.25" x14ac:dyDescent="0.25">
      <c r="B18" s="38" t="s">
        <v>10</v>
      </c>
      <c r="C18" s="39"/>
      <c r="D18" s="3" t="s">
        <v>11</v>
      </c>
    </row>
    <row r="19" spans="1:4" ht="15.75" x14ac:dyDescent="0.25">
      <c r="A19" s="2">
        <v>2</v>
      </c>
      <c r="B19" s="17" t="s">
        <v>5</v>
      </c>
      <c r="C19" s="5">
        <f>FV($D$14,A19*12,$D$12*-1)</f>
        <v>19603.891654304556</v>
      </c>
      <c r="D19" s="4">
        <f>C19*Rendimento_carteira</f>
        <v>176.435024888741</v>
      </c>
    </row>
    <row r="20" spans="1:4" ht="15.75" x14ac:dyDescent="0.25">
      <c r="A20" s="2">
        <v>5</v>
      </c>
      <c r="B20" s="18" t="s">
        <v>6</v>
      </c>
      <c r="C20" s="6">
        <f>FV($D$14,A20*12,$D$12*-1)</f>
        <v>60319.378078911104</v>
      </c>
      <c r="D20" s="4">
        <f>C20*Rendimento_carteira</f>
        <v>542.87440271019989</v>
      </c>
    </row>
    <row r="21" spans="1:4" ht="15.75" x14ac:dyDescent="0.25">
      <c r="A21" s="2">
        <v>10</v>
      </c>
      <c r="B21" s="18" t="s">
        <v>7</v>
      </c>
      <c r="C21" s="6">
        <f>FV($D$14,A21*12,$D$12*-1)</f>
        <v>175164.63302172397</v>
      </c>
      <c r="D21" s="4">
        <f>C21*Rendimento_carteira</f>
        <v>1576.4816971955156</v>
      </c>
    </row>
    <row r="22" spans="1:4" ht="15.75" x14ac:dyDescent="0.25">
      <c r="A22" s="2">
        <v>20</v>
      </c>
      <c r="B22" s="18" t="s">
        <v>8</v>
      </c>
      <c r="C22" s="6">
        <f>FV($D$14,A22*12,$D$12*-1)</f>
        <v>810142.84806989809</v>
      </c>
      <c r="D22" s="4">
        <f>C22*Rendimento_carteira</f>
        <v>7291.2856326290821</v>
      </c>
    </row>
    <row r="23" spans="1:4" ht="16.5" thickBot="1" x14ac:dyDescent="0.3">
      <c r="A23" s="2">
        <v>30</v>
      </c>
      <c r="B23" s="19" t="s">
        <v>9</v>
      </c>
      <c r="C23" s="7">
        <f>FV($D$14,A23*12,$D$12*-1)</f>
        <v>3111962.1516033947</v>
      </c>
      <c r="D23" s="8">
        <f>C23*Rendimento_carteira</f>
        <v>28007.65936443055</v>
      </c>
    </row>
    <row r="26" spans="1:4" x14ac:dyDescent="0.25">
      <c r="B26" s="47" t="s">
        <v>19</v>
      </c>
      <c r="C26" s="45" t="s">
        <v>32</v>
      </c>
      <c r="D26" s="45"/>
    </row>
    <row r="27" spans="1:4" x14ac:dyDescent="0.25">
      <c r="B27" s="48" t="s">
        <v>18</v>
      </c>
      <c r="C27" s="46">
        <f>aporte</f>
        <v>720</v>
      </c>
    </row>
    <row r="29" spans="1:4" x14ac:dyDescent="0.25">
      <c r="B29" s="51" t="s">
        <v>20</v>
      </c>
      <c r="C29" s="52" t="s">
        <v>21</v>
      </c>
      <c r="D29" s="51" t="s">
        <v>22</v>
      </c>
    </row>
    <row r="30" spans="1:4" x14ac:dyDescent="0.25">
      <c r="B30" s="1" t="s">
        <v>23</v>
      </c>
      <c r="C30" s="49">
        <f>VLOOKUP($C$26&amp;"-"&amp;B30,Planilha2!A3:D20,4,FALSE)</f>
        <v>0.32</v>
      </c>
      <c r="D30" s="50">
        <f>C30*$C$27</f>
        <v>230.4</v>
      </c>
    </row>
    <row r="31" spans="1:4" x14ac:dyDescent="0.25">
      <c r="B31" s="1" t="s">
        <v>24</v>
      </c>
      <c r="C31" s="49">
        <f>VLOOKUP($C$26&amp;"-"&amp;B31,Planilha2!A4:D21,4,FALSE)</f>
        <v>0.4</v>
      </c>
      <c r="D31" s="50">
        <f t="shared" ref="D31:D35" si="0">C31*$C$27</f>
        <v>288</v>
      </c>
    </row>
    <row r="32" spans="1:4" x14ac:dyDescent="0.25">
      <c r="B32" s="1" t="s">
        <v>25</v>
      </c>
      <c r="C32" s="49">
        <f>VLOOKUP($C$26&amp;"-"&amp;B32,Planilha2!A5:D22,4,FALSE)</f>
        <v>0.08</v>
      </c>
      <c r="D32" s="50">
        <f t="shared" si="0"/>
        <v>57.6</v>
      </c>
    </row>
    <row r="33" spans="2:4" x14ac:dyDescent="0.25">
      <c r="B33" s="1" t="s">
        <v>26</v>
      </c>
      <c r="C33" s="49">
        <f>VLOOKUP($C$26&amp;"-"&amp;B33,Planilha2!A6:D23,4,FALSE)</f>
        <v>0.1</v>
      </c>
      <c r="D33" s="50">
        <f t="shared" si="0"/>
        <v>72</v>
      </c>
    </row>
    <row r="34" spans="2:4" x14ac:dyDescent="0.25">
      <c r="B34" s="1" t="s">
        <v>27</v>
      </c>
      <c r="C34" s="49">
        <f>VLOOKUP($C$26&amp;"-"&amp;B34,Planilha2!A7:D24,4,FALSE)</f>
        <v>0.05</v>
      </c>
      <c r="D34" s="50">
        <f t="shared" si="0"/>
        <v>36</v>
      </c>
    </row>
    <row r="35" spans="2:4" x14ac:dyDescent="0.25">
      <c r="B35" s="1" t="s">
        <v>28</v>
      </c>
      <c r="C35" s="49">
        <f>VLOOKUP($C$26&amp;"-"&amp;B35,Planilha2!A8:D25,4,FALSE)</f>
        <v>0.05</v>
      </c>
      <c r="D35" s="50">
        <f t="shared" si="0"/>
        <v>36</v>
      </c>
    </row>
    <row r="36" spans="2:4" x14ac:dyDescent="0.25">
      <c r="B36" s="53"/>
      <c r="C36" s="53"/>
      <c r="D36" s="54">
        <f>SUM(D30:D35)</f>
        <v>720</v>
      </c>
    </row>
  </sheetData>
  <mergeCells count="12">
    <mergeCell ref="B18:C18"/>
    <mergeCell ref="B16:C16"/>
    <mergeCell ref="B6:D6"/>
    <mergeCell ref="B4:D4"/>
    <mergeCell ref="B12:C12"/>
    <mergeCell ref="B13:C13"/>
    <mergeCell ref="B15:C15"/>
    <mergeCell ref="B11:D11"/>
    <mergeCell ref="B7:C7"/>
    <mergeCell ref="B8:C8"/>
    <mergeCell ref="B9:C9"/>
    <mergeCell ref="B14:C14"/>
  </mergeCells>
  <dataValidations count="1">
    <dataValidation type="list" allowBlank="1" showInputMessage="1" showErrorMessage="1" sqref="C26" xr:uid="{C7A52C40-362A-4198-9A5B-AC33BD8E6C5B}">
      <formula1>"Conservador, Moderado, Agressivo"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6DA45-6920-4B6E-B9C3-4F47EFD5FCE9}">
  <dimension ref="A2:D20"/>
  <sheetViews>
    <sheetView workbookViewId="0">
      <selection activeCell="A2" sqref="A2:D2"/>
    </sheetView>
  </sheetViews>
  <sheetFormatPr defaultRowHeight="15" x14ac:dyDescent="0.25"/>
  <cols>
    <col min="1" max="1" width="31.28515625" bestFit="1" customWidth="1"/>
    <col min="2" max="2" width="19" bestFit="1" customWidth="1"/>
    <col min="3" max="3" width="19" style="1" bestFit="1" customWidth="1"/>
    <col min="4" max="4" width="9.140625" style="1"/>
  </cols>
  <sheetData>
    <row r="2" spans="1:4" x14ac:dyDescent="0.25">
      <c r="A2" s="55" t="s">
        <v>31</v>
      </c>
      <c r="B2" s="55" t="s">
        <v>19</v>
      </c>
      <c r="C2" s="56" t="s">
        <v>20</v>
      </c>
      <c r="D2" s="56" t="s">
        <v>30</v>
      </c>
    </row>
    <row r="3" spans="1:4" x14ac:dyDescent="0.25">
      <c r="A3" t="str">
        <f>B3&amp;"-"&amp;C3</f>
        <v>Conservador-PAPEL</v>
      </c>
      <c r="B3" t="s">
        <v>29</v>
      </c>
      <c r="C3" s="1" t="s">
        <v>23</v>
      </c>
      <c r="D3" s="49">
        <v>0.3</v>
      </c>
    </row>
    <row r="4" spans="1:4" x14ac:dyDescent="0.25">
      <c r="A4" t="str">
        <f t="shared" ref="A4:A20" si="0">B4&amp;"-"&amp;C4</f>
        <v>Conservador-TIJOLO</v>
      </c>
      <c r="B4" t="s">
        <v>29</v>
      </c>
      <c r="C4" s="1" t="s">
        <v>24</v>
      </c>
      <c r="D4" s="49">
        <v>0.5</v>
      </c>
    </row>
    <row r="5" spans="1:4" x14ac:dyDescent="0.25">
      <c r="A5" t="str">
        <f t="shared" si="0"/>
        <v>Conservador-HÍBRIDOS</v>
      </c>
      <c r="B5" t="s">
        <v>29</v>
      </c>
      <c r="C5" s="1" t="s">
        <v>25</v>
      </c>
      <c r="D5" s="49">
        <v>0.1</v>
      </c>
    </row>
    <row r="6" spans="1:4" x14ac:dyDescent="0.25">
      <c r="A6" t="str">
        <f t="shared" si="0"/>
        <v>Conservador-FOFs</v>
      </c>
      <c r="B6" t="s">
        <v>29</v>
      </c>
      <c r="C6" s="1" t="s">
        <v>26</v>
      </c>
      <c r="D6" s="49">
        <v>0.1</v>
      </c>
    </row>
    <row r="7" spans="1:4" x14ac:dyDescent="0.25">
      <c r="A7" t="str">
        <f t="shared" si="0"/>
        <v>Conservador-DESENVOLVIMENTO</v>
      </c>
      <c r="B7" t="s">
        <v>29</v>
      </c>
      <c r="C7" s="1" t="s">
        <v>27</v>
      </c>
      <c r="D7" s="49">
        <v>0</v>
      </c>
    </row>
    <row r="8" spans="1:4" x14ac:dyDescent="0.25">
      <c r="A8" t="str">
        <f t="shared" si="0"/>
        <v>Conservador-HOTELARIAS</v>
      </c>
      <c r="B8" t="s">
        <v>29</v>
      </c>
      <c r="C8" s="1" t="s">
        <v>28</v>
      </c>
      <c r="D8" s="49">
        <v>0</v>
      </c>
    </row>
    <row r="9" spans="1:4" x14ac:dyDescent="0.25">
      <c r="A9" t="str">
        <f t="shared" si="0"/>
        <v>Moderado-PAPEL</v>
      </c>
      <c r="B9" t="s">
        <v>32</v>
      </c>
      <c r="C9" s="1" t="s">
        <v>23</v>
      </c>
      <c r="D9" s="49">
        <v>0.32</v>
      </c>
    </row>
    <row r="10" spans="1:4" x14ac:dyDescent="0.25">
      <c r="A10" t="str">
        <f t="shared" si="0"/>
        <v>Moderado-TIJOLO</v>
      </c>
      <c r="B10" t="s">
        <v>32</v>
      </c>
      <c r="C10" s="1" t="s">
        <v>24</v>
      </c>
      <c r="D10" s="49">
        <v>0.4</v>
      </c>
    </row>
    <row r="11" spans="1:4" x14ac:dyDescent="0.25">
      <c r="A11" t="str">
        <f t="shared" si="0"/>
        <v>Moderado-HÍBRIDOS</v>
      </c>
      <c r="B11" t="s">
        <v>32</v>
      </c>
      <c r="C11" s="1" t="s">
        <v>25</v>
      </c>
      <c r="D11" s="49">
        <v>0.08</v>
      </c>
    </row>
    <row r="12" spans="1:4" x14ac:dyDescent="0.25">
      <c r="A12" t="str">
        <f t="shared" si="0"/>
        <v>Moderado-FOFs</v>
      </c>
      <c r="B12" t="s">
        <v>32</v>
      </c>
      <c r="C12" s="1" t="s">
        <v>26</v>
      </c>
      <c r="D12" s="49">
        <v>0.1</v>
      </c>
    </row>
    <row r="13" spans="1:4" x14ac:dyDescent="0.25">
      <c r="A13" t="str">
        <f t="shared" si="0"/>
        <v>Moderado-DESENVOLVIMENTO</v>
      </c>
      <c r="B13" t="s">
        <v>32</v>
      </c>
      <c r="C13" s="1" t="s">
        <v>27</v>
      </c>
      <c r="D13" s="49">
        <v>0.05</v>
      </c>
    </row>
    <row r="14" spans="1:4" x14ac:dyDescent="0.25">
      <c r="A14" t="str">
        <f t="shared" si="0"/>
        <v>Moderado-HOTELARIAS</v>
      </c>
      <c r="B14" t="s">
        <v>32</v>
      </c>
      <c r="C14" s="1" t="s">
        <v>28</v>
      </c>
      <c r="D14" s="49">
        <v>0.05</v>
      </c>
    </row>
    <row r="15" spans="1:4" x14ac:dyDescent="0.25">
      <c r="A15" t="str">
        <f t="shared" si="0"/>
        <v>Agressivo-PAPEL</v>
      </c>
      <c r="B15" t="s">
        <v>17</v>
      </c>
      <c r="C15" s="1" t="s">
        <v>23</v>
      </c>
      <c r="D15" s="49">
        <v>0.5</v>
      </c>
    </row>
    <row r="16" spans="1:4" x14ac:dyDescent="0.25">
      <c r="A16" t="str">
        <f t="shared" si="0"/>
        <v>Agressivo-TIJOLO</v>
      </c>
      <c r="B16" t="s">
        <v>17</v>
      </c>
      <c r="C16" s="1" t="s">
        <v>24</v>
      </c>
      <c r="D16" s="49">
        <v>0.1</v>
      </c>
    </row>
    <row r="17" spans="1:4" x14ac:dyDescent="0.25">
      <c r="A17" t="str">
        <f t="shared" si="0"/>
        <v>Agressivo-HÍBRIDOS</v>
      </c>
      <c r="B17" t="s">
        <v>17</v>
      </c>
      <c r="C17" s="1" t="s">
        <v>25</v>
      </c>
      <c r="D17" s="49">
        <v>0.05</v>
      </c>
    </row>
    <row r="18" spans="1:4" x14ac:dyDescent="0.25">
      <c r="A18" t="str">
        <f t="shared" si="0"/>
        <v>Agressivo-FOFs</v>
      </c>
      <c r="B18" t="s">
        <v>17</v>
      </c>
      <c r="C18" s="1" t="s">
        <v>26</v>
      </c>
      <c r="D18" s="49">
        <v>0.05</v>
      </c>
    </row>
    <row r="19" spans="1:4" x14ac:dyDescent="0.25">
      <c r="A19" t="str">
        <f t="shared" si="0"/>
        <v>Agressivo-DESENVOLVIMENTO</v>
      </c>
      <c r="B19" t="s">
        <v>17</v>
      </c>
      <c r="C19" s="1" t="s">
        <v>27</v>
      </c>
      <c r="D19" s="49">
        <v>0.2</v>
      </c>
    </row>
    <row r="20" spans="1:4" x14ac:dyDescent="0.25">
      <c r="A20" t="str">
        <f t="shared" si="0"/>
        <v>Agressivo-HOTELARIAS</v>
      </c>
      <c r="B20" t="s">
        <v>17</v>
      </c>
      <c r="C20" s="1" t="s">
        <v>28</v>
      </c>
      <c r="D20" s="49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8</vt:i4>
      </vt:variant>
    </vt:vector>
  </HeadingPairs>
  <TitlesOfParts>
    <vt:vector size="10" baseType="lpstr">
      <vt:lpstr>Planilha1</vt:lpstr>
      <vt:lpstr>Planilha2</vt:lpstr>
      <vt:lpstr>aporte</vt:lpstr>
      <vt:lpstr>dividendos</vt:lpstr>
      <vt:lpstr>patrimonio</vt:lpstr>
      <vt:lpstr>qtd_anos</vt:lpstr>
      <vt:lpstr>Rendimento_carteira</vt:lpstr>
      <vt:lpstr>salario</vt:lpstr>
      <vt:lpstr>sugestao_investimento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Oliveira</dc:creator>
  <cp:lastModifiedBy>Luan Oliveira</cp:lastModifiedBy>
  <dcterms:created xsi:type="dcterms:W3CDTF">2025-06-11T23:28:13Z</dcterms:created>
  <dcterms:modified xsi:type="dcterms:W3CDTF">2025-06-12T00:55:11Z</dcterms:modified>
</cp:coreProperties>
</file>