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20" yWindow="105" windowWidth="14805" windowHeight="8010"/>
  </bookViews>
  <sheets>
    <sheet name="The problem" sheetId="2" r:id="rId1"/>
    <sheet name="start from random weights" sheetId="1" r:id="rId2"/>
  </sheets>
  <calcPr calcId="152511" iterate="1"/>
</workbook>
</file>

<file path=xl/calcChain.xml><?xml version="1.0" encoding="utf-8"?>
<calcChain xmlns="http://schemas.openxmlformats.org/spreadsheetml/2006/main">
  <c r="Q31" i="2" l="1"/>
  <c r="Q30" i="2"/>
  <c r="H21" i="2" l="1"/>
  <c r="AN22" i="2" s="1"/>
  <c r="AS28" i="2"/>
  <c r="AS29" i="2" s="1"/>
  <c r="AR28" i="2"/>
  <c r="AR29" i="2" s="1"/>
  <c r="AQ28" i="2"/>
  <c r="AQ29" i="2" s="1"/>
  <c r="AP28" i="2"/>
  <c r="AP29" i="2" s="1"/>
  <c r="AO28" i="2"/>
  <c r="AO29" i="2" s="1"/>
  <c r="AN28" i="2"/>
  <c r="AO25" i="2"/>
  <c r="AP25" i="2"/>
  <c r="AQ25" i="2"/>
  <c r="AR25" i="2"/>
  <c r="AS25" i="2"/>
  <c r="AN25" i="2"/>
  <c r="AO23" i="2"/>
  <c r="AP23" i="2"/>
  <c r="AQ23" i="2"/>
  <c r="AR23" i="2"/>
  <c r="AS23" i="2"/>
  <c r="AN23" i="2"/>
  <c r="AO22" i="2"/>
  <c r="AP22" i="2"/>
  <c r="AQ22" i="2"/>
  <c r="AR22" i="2"/>
  <c r="AS22" i="2"/>
  <c r="AN29" i="2"/>
  <c r="AS24" i="2"/>
  <c r="AS26" i="2" s="1"/>
  <c r="AR24" i="2"/>
  <c r="AR26" i="2" s="1"/>
  <c r="AQ24" i="2"/>
  <c r="AQ26" i="2" s="1"/>
  <c r="AP24" i="2"/>
  <c r="AP26" i="2" s="1"/>
  <c r="AO24" i="2"/>
  <c r="AO26" i="2" s="1"/>
  <c r="AK28" i="2"/>
  <c r="AJ28" i="2"/>
  <c r="AJ29" i="2" s="1"/>
  <c r="AI28" i="2"/>
  <c r="AH28" i="2"/>
  <c r="AH29" i="2" s="1"/>
  <c r="AG28" i="2"/>
  <c r="AG29" i="2" s="1"/>
  <c r="AF28" i="2"/>
  <c r="AF29" i="2" s="1"/>
  <c r="AG25" i="2"/>
  <c r="AH25" i="2"/>
  <c r="AI25" i="2"/>
  <c r="AJ25" i="2"/>
  <c r="AK25" i="2"/>
  <c r="AF25" i="2"/>
  <c r="AG23" i="2"/>
  <c r="AH23" i="2"/>
  <c r="AI23" i="2"/>
  <c r="AI24" i="2" s="1"/>
  <c r="AI26" i="2" s="1"/>
  <c r="AJ23" i="2"/>
  <c r="AK23" i="2"/>
  <c r="AG22" i="2"/>
  <c r="AH22" i="2"/>
  <c r="AI22" i="2"/>
  <c r="AJ22" i="2"/>
  <c r="AK22" i="2"/>
  <c r="AF23" i="2"/>
  <c r="AK29" i="2"/>
  <c r="AI29" i="2"/>
  <c r="AK24" i="2"/>
  <c r="AK26" i="2" s="1"/>
  <c r="AH24" i="2"/>
  <c r="AH26" i="2" s="1"/>
  <c r="AG24" i="2"/>
  <c r="AG26" i="2" s="1"/>
  <c r="AF22" i="2" l="1"/>
  <c r="AF24" i="2" s="1"/>
  <c r="AF26" i="2" s="1"/>
  <c r="AS30" i="2"/>
  <c r="AR30" i="2"/>
  <c r="AP30" i="2"/>
  <c r="AO30" i="2"/>
  <c r="AN24" i="2"/>
  <c r="AN26" i="2" s="1"/>
  <c r="AN30" i="2" s="1"/>
  <c r="AQ30" i="2"/>
  <c r="AK30" i="2"/>
  <c r="AI30" i="2"/>
  <c r="AH30" i="2"/>
  <c r="AG30" i="2"/>
  <c r="AF30" i="2"/>
  <c r="AJ24" i="2"/>
  <c r="AJ26" i="2" s="1"/>
  <c r="AJ30" i="2" s="1"/>
  <c r="AC28" i="2"/>
  <c r="AC29" i="2" s="1"/>
  <c r="AB28" i="2"/>
  <c r="AB29" i="2" s="1"/>
  <c r="AA28" i="2"/>
  <c r="AA29" i="2" s="1"/>
  <c r="Z28" i="2"/>
  <c r="Z29" i="2" s="1"/>
  <c r="Y28" i="2"/>
  <c r="Y29" i="2" s="1"/>
  <c r="X28" i="2"/>
  <c r="X29" i="2" s="1"/>
  <c r="Y25" i="2"/>
  <c r="Z25" i="2"/>
  <c r="AA25" i="2"/>
  <c r="AB25" i="2"/>
  <c r="AC25" i="2"/>
  <c r="X25" i="2"/>
  <c r="Y23" i="2"/>
  <c r="Z23" i="2"/>
  <c r="AA23" i="2"/>
  <c r="AB23" i="2"/>
  <c r="AC23" i="2"/>
  <c r="X23" i="2"/>
  <c r="M24" i="2"/>
  <c r="U24" i="2" s="1"/>
  <c r="L24" i="2"/>
  <c r="T24" i="2" s="1"/>
  <c r="J24" i="2"/>
  <c r="R24" i="2" s="1"/>
  <c r="I25" i="2"/>
  <c r="Q25" i="2" s="1"/>
  <c r="J25" i="2"/>
  <c r="R25" i="2" s="1"/>
  <c r="K25" i="2"/>
  <c r="S25" i="2" s="1"/>
  <c r="L25" i="2"/>
  <c r="T25" i="2" s="1"/>
  <c r="M25" i="2"/>
  <c r="U25" i="2" s="1"/>
  <c r="H25" i="2"/>
  <c r="P25" i="2" s="1"/>
  <c r="H24" i="2"/>
  <c r="P24" i="2" s="1"/>
  <c r="J23" i="2"/>
  <c r="K23" i="2"/>
  <c r="S23" i="2" s="1"/>
  <c r="L23" i="2"/>
  <c r="M23" i="2"/>
  <c r="U23" i="2" s="1"/>
  <c r="I23" i="2"/>
  <c r="Q23" i="2" s="1"/>
  <c r="R23" i="2"/>
  <c r="T23" i="2"/>
  <c r="K22" i="2"/>
  <c r="S22" i="2" s="1"/>
  <c r="M22" i="2"/>
  <c r="U22" i="2" s="1"/>
  <c r="I22" i="2"/>
  <c r="Q22" i="2" s="1"/>
  <c r="H22" i="2"/>
  <c r="P22" i="2" s="1"/>
  <c r="J21" i="2"/>
  <c r="R21" i="2" s="1"/>
  <c r="K21" i="2"/>
  <c r="S21" i="2" s="1"/>
  <c r="L21" i="2"/>
  <c r="T21" i="2" s="1"/>
  <c r="M21" i="2"/>
  <c r="U21" i="2" s="1"/>
  <c r="I21" i="2"/>
  <c r="Q21" i="2" s="1"/>
  <c r="P21" i="2"/>
  <c r="AG18" i="2" l="1"/>
  <c r="C34" i="2" s="1"/>
  <c r="AO18" i="2"/>
  <c r="D34" i="2" s="1"/>
  <c r="Y22" i="2"/>
  <c r="Y24" i="2" s="1"/>
  <c r="Y26" i="2" s="1"/>
  <c r="Y30" i="2" s="1"/>
  <c r="AB22" i="2"/>
  <c r="AB24" i="2" s="1"/>
  <c r="AB26" i="2" s="1"/>
  <c r="AB30" i="2" s="1"/>
  <c r="AA22" i="2"/>
  <c r="AA24" i="2" s="1"/>
  <c r="AA26" i="2" s="1"/>
  <c r="AA30" i="2" s="1"/>
  <c r="AC22" i="2"/>
  <c r="AC24" i="2" s="1"/>
  <c r="AC26" i="2" s="1"/>
  <c r="AC30" i="2" s="1"/>
  <c r="X22" i="2"/>
  <c r="X24" i="2" s="1"/>
  <c r="X26" i="2" s="1"/>
  <c r="X30" i="2" s="1"/>
  <c r="Z22" i="2"/>
  <c r="Z24" i="2" s="1"/>
  <c r="Z26" i="2" s="1"/>
  <c r="Z30" i="2" s="1"/>
  <c r="Q17" i="2"/>
  <c r="Q18" i="2" s="1"/>
  <c r="Y18" i="2" l="1"/>
  <c r="B34" i="2" s="1"/>
  <c r="K34" i="2" l="1"/>
  <c r="S34" i="2" s="1"/>
  <c r="L34" i="2"/>
  <c r="T34" i="2" s="1"/>
  <c r="J34" i="2"/>
  <c r="R34" i="2" s="1"/>
  <c r="I34" i="2"/>
  <c r="Q34" i="2" s="1"/>
  <c r="M34" i="2"/>
  <c r="U34" i="2" s="1"/>
  <c r="H34" i="2"/>
  <c r="P34" i="2" s="1"/>
</calcChain>
</file>

<file path=xl/sharedStrings.xml><?xml version="1.0" encoding="utf-8"?>
<sst xmlns="http://schemas.openxmlformats.org/spreadsheetml/2006/main" count="145" uniqueCount="49">
  <si>
    <t>Predicted Rating</t>
  </si>
  <si>
    <t>Movie</t>
  </si>
  <si>
    <t>User</t>
  </si>
  <si>
    <t>Tina Fey</t>
  </si>
  <si>
    <t>Helen Mirren</t>
  </si>
  <si>
    <t>Sylvester Stallone</t>
  </si>
  <si>
    <t>Tom Hanks</t>
  </si>
  <si>
    <t>George Clooney</t>
  </si>
  <si>
    <t>Inside Out</t>
  </si>
  <si>
    <t>Good Will Hunting</t>
  </si>
  <si>
    <t>Mean Girls</t>
  </si>
  <si>
    <t>Terminator</t>
  </si>
  <si>
    <t>Titantic</t>
  </si>
  <si>
    <t>Warrior</t>
  </si>
  <si>
    <t>Test Data</t>
  </si>
  <si>
    <t>Train Data</t>
  </si>
  <si>
    <t>Netflix - Actual Ratings (1-5)</t>
  </si>
  <si>
    <t>?</t>
  </si>
  <si>
    <t>user feature 1</t>
  </si>
  <si>
    <t>user feature 2</t>
  </si>
  <si>
    <t>user feature 3</t>
  </si>
  <si>
    <t>user bias</t>
  </si>
  <si>
    <t>movie feature 1</t>
  </si>
  <si>
    <t>movie feature 2</t>
  </si>
  <si>
    <t>movie feature 3</t>
  </si>
  <si>
    <t>movie bias</t>
  </si>
  <si>
    <t>RMSE</t>
  </si>
  <si>
    <t>Step1</t>
  </si>
  <si>
    <t>MSE</t>
  </si>
  <si>
    <t>Loss (Predicted)</t>
  </si>
  <si>
    <t>Avg.</t>
  </si>
  <si>
    <t>predicted rating</t>
  </si>
  <si>
    <t>actual rating</t>
  </si>
  <si>
    <t>error</t>
  </si>
  <si>
    <t>m1 :movie feature1</t>
  </si>
  <si>
    <t>error * m1</t>
  </si>
  <si>
    <t>L2 penalty factor</t>
  </si>
  <si>
    <t>u1: user feature1</t>
  </si>
  <si>
    <t>L2 * u1</t>
  </si>
  <si>
    <t>gradient= 
error* m1 + L2 *u1</t>
  </si>
  <si>
    <t>u1-gradient-Tina</t>
  </si>
  <si>
    <t>u2-gradient-Tina</t>
  </si>
  <si>
    <t>error * m2</t>
  </si>
  <si>
    <t>u2: user feature2</t>
  </si>
  <si>
    <t>m2:movie feature2</t>
  </si>
  <si>
    <t>m3:movie feature3</t>
  </si>
  <si>
    <t>u3: user feature3</t>
  </si>
  <si>
    <t>Step2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</si>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</sst>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ED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-0.499984740745262"/>
        <bgColor theme="6" tint="-0.499984740745262"/>
      </patternFill>
    </fill>
    <fill>
      <patternFill patternType="solid">
        <fgColor rgb="FFFF0000"/>
        <bgColor indexed="64"/>
      </patternFill>
    </fill>
    <fill>
      <patternFill patternType="solid">
        <fgColor rgb="FF0070E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indexed="65"/>
        <bgColor theme="0"/>
      </patternFill>
    </fill>
    <fill>
      <patternFill patternType="solid">
        <fgColor rgb="FF002060"/>
        <bgColor theme="6" tint="0.59999389629810485"/>
      </patternFill>
    </fill>
    <fill>
      <patternFill patternType="solid">
        <fgColor rgb="FF002060"/>
        <bgColor theme="6" tint="0.39997558519241921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D5D6"/>
        <bgColor indexed="64"/>
      </patternFill>
    </fill>
    <fill>
      <patternFill patternType="solid">
        <fgColor rgb="FFF8AAAD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FF0000"/>
      </top>
      <bottom/>
      <diagonal/>
    </border>
    <border>
      <left style="medium">
        <color rgb="FF0070ED"/>
      </left>
      <right style="medium">
        <color rgb="FF0070ED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 style="medium">
        <color indexed="64"/>
      </top>
      <bottom style="thin">
        <color theme="6" tint="0.79998168889431442"/>
      </bottom>
      <diagonal/>
    </border>
    <border>
      <left/>
      <right/>
      <top style="medium">
        <color indexed="64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indexed="64"/>
      </right>
      <top style="medium">
        <color indexed="64"/>
      </top>
      <bottom style="thin">
        <color theme="6" tint="0.79998168889431442"/>
      </bottom>
      <diagonal/>
    </border>
    <border>
      <left style="medium">
        <color indexed="64"/>
      </left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indexed="64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indexed="64"/>
      </left>
      <right/>
      <top style="thin">
        <color theme="6" tint="0.79998168889431442"/>
      </top>
      <bottom style="medium">
        <color indexed="64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indexed="64"/>
      </bottom>
      <diagonal/>
    </border>
    <border>
      <left/>
      <right/>
      <top style="thin">
        <color theme="6" tint="0.79998168889431442"/>
      </top>
      <bottom style="medium">
        <color indexed="64"/>
      </bottom>
      <diagonal/>
    </border>
    <border>
      <left style="thin">
        <color theme="6" tint="0.79998168889431442"/>
      </left>
      <right style="medium">
        <color indexed="64"/>
      </right>
      <top style="thin">
        <color theme="6" tint="0.79998168889431442"/>
      </top>
      <bottom style="medium">
        <color indexed="64"/>
      </bottom>
      <diagonal/>
    </border>
    <border>
      <left style="medium">
        <color indexed="64"/>
      </left>
      <right style="medium">
        <color rgb="FF0070ED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rgb="FF0070ED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rgb="FF0070ED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theme="6" tint="-0.499984740745262"/>
      </top>
      <bottom style="medium">
        <color rgb="FFFF0000"/>
      </bottom>
      <diagonal/>
    </border>
    <border>
      <left style="hair">
        <color indexed="64"/>
      </left>
      <right style="hair">
        <color indexed="64"/>
      </right>
      <top style="thin">
        <color theme="6" tint="-0.499984740745262"/>
      </top>
      <bottom style="medium">
        <color rgb="FFFF0000"/>
      </bottom>
      <diagonal/>
    </border>
    <border>
      <left style="hair">
        <color indexed="64"/>
      </left>
      <right style="medium">
        <color indexed="64"/>
      </right>
      <top style="thin">
        <color theme="6" tint="-0.499984740745262"/>
      </top>
      <bottom style="medium">
        <color rgb="FFFF0000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0070ED"/>
      </left>
      <right/>
      <top style="thick">
        <color rgb="FF0070ED"/>
      </top>
      <bottom style="thin">
        <color indexed="64"/>
      </bottom>
      <diagonal/>
    </border>
    <border>
      <left/>
      <right/>
      <top style="thick">
        <color rgb="FF0070ED"/>
      </top>
      <bottom style="thin">
        <color indexed="64"/>
      </bottom>
      <diagonal/>
    </border>
    <border>
      <left style="thin">
        <color indexed="64"/>
      </left>
      <right style="thick">
        <color rgb="FF0070ED"/>
      </right>
      <top style="thick">
        <color rgb="FF0070ED"/>
      </top>
      <bottom style="thin">
        <color indexed="64"/>
      </bottom>
      <diagonal/>
    </border>
    <border>
      <left style="thick">
        <color rgb="FF0070ED"/>
      </left>
      <right style="hair">
        <color auto="1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0070ED"/>
      </right>
      <top style="thin">
        <color indexed="64"/>
      </top>
      <bottom/>
      <diagonal/>
    </border>
    <border>
      <left style="thick">
        <color rgb="FF0070ED"/>
      </left>
      <right style="hair">
        <color auto="1"/>
      </right>
      <top/>
      <bottom/>
      <diagonal/>
    </border>
    <border>
      <left style="thin">
        <color indexed="64"/>
      </left>
      <right style="thick">
        <color rgb="FF0070ED"/>
      </right>
      <top/>
      <bottom/>
      <diagonal/>
    </border>
    <border>
      <left style="thick">
        <color rgb="FF0070ED"/>
      </left>
      <right style="hair">
        <color auto="1"/>
      </right>
      <top/>
      <bottom style="thick">
        <color rgb="FF0070ED"/>
      </bottom>
      <diagonal/>
    </border>
    <border>
      <left style="hair">
        <color indexed="64"/>
      </left>
      <right style="hair">
        <color indexed="64"/>
      </right>
      <top/>
      <bottom style="thick">
        <color rgb="FF0070ED"/>
      </bottom>
      <diagonal/>
    </border>
    <border>
      <left style="thin">
        <color indexed="64"/>
      </left>
      <right style="thick">
        <color rgb="FF0070ED"/>
      </right>
      <top/>
      <bottom style="thick">
        <color rgb="FF0070ED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/>
      <diagonal/>
    </border>
    <border>
      <left style="thin">
        <color indexed="64"/>
      </left>
      <right style="hair">
        <color auto="1"/>
      </right>
      <top style="thick">
        <color rgb="FFFF0000"/>
      </top>
      <bottom/>
      <diagonal/>
    </border>
    <border>
      <left style="hair">
        <color indexed="64"/>
      </left>
      <right style="hair">
        <color indexed="64"/>
      </right>
      <top style="thick">
        <color rgb="FFFF0000"/>
      </top>
      <bottom/>
      <diagonal/>
    </border>
    <border>
      <left style="hair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indexed="64"/>
      </right>
      <top/>
      <bottom/>
      <diagonal/>
    </border>
    <border>
      <left style="thin">
        <color indexed="64"/>
      </left>
      <right style="hair">
        <color auto="1"/>
      </right>
      <top/>
      <bottom/>
      <diagonal/>
    </border>
    <border>
      <left style="hair">
        <color auto="1"/>
      </left>
      <right style="thick">
        <color rgb="FFFF0000"/>
      </right>
      <top/>
      <bottom/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ck">
        <color rgb="FFFF0000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ck">
        <color rgb="FFFF0000"/>
      </bottom>
      <diagonal/>
    </border>
    <border>
      <left style="hair">
        <color auto="1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theme="6" tint="-0.499984740745262"/>
      </top>
      <bottom/>
      <diagonal/>
    </border>
    <border>
      <left style="hair">
        <color indexed="64"/>
      </left>
      <right style="hair">
        <color indexed="64"/>
      </right>
      <top style="thin">
        <color theme="6" tint="-0.499984740745262"/>
      </top>
      <bottom/>
      <diagonal/>
    </border>
    <border>
      <left style="hair">
        <color indexed="64"/>
      </left>
      <right style="medium">
        <color indexed="64"/>
      </right>
      <top style="thin">
        <color theme="6" tint="-0.49998474074526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wrapText="1"/>
    </xf>
    <xf numFmtId="164" fontId="0" fillId="6" borderId="5" xfId="0" applyNumberFormat="1" applyFont="1" applyFill="1" applyBorder="1" applyAlignment="1">
      <alignment horizontal="center" wrapText="1"/>
    </xf>
    <xf numFmtId="164" fontId="0" fillId="6" borderId="6" xfId="0" applyNumberFormat="1" applyFont="1" applyFill="1" applyBorder="1" applyAlignment="1">
      <alignment horizontal="center" wrapText="1"/>
    </xf>
    <xf numFmtId="164" fontId="0" fillId="6" borderId="7" xfId="0" applyNumberFormat="1" applyFont="1" applyFill="1" applyBorder="1" applyAlignment="1">
      <alignment horizontal="center" wrapText="1"/>
    </xf>
    <xf numFmtId="164" fontId="0" fillId="6" borderId="8" xfId="0" applyNumberFormat="1" applyFont="1" applyFill="1" applyBorder="1" applyAlignment="1">
      <alignment horizontal="center" wrapText="1"/>
    </xf>
    <xf numFmtId="164" fontId="0" fillId="7" borderId="9" xfId="0" applyNumberFormat="1" applyFont="1" applyFill="1" applyBorder="1" applyAlignment="1">
      <alignment horizontal="center" wrapText="1"/>
    </xf>
    <xf numFmtId="164" fontId="0" fillId="7" borderId="10" xfId="0" applyNumberFormat="1" applyFont="1" applyFill="1" applyBorder="1" applyAlignment="1">
      <alignment horizontal="center" wrapText="1"/>
    </xf>
    <xf numFmtId="164" fontId="0" fillId="7" borderId="11" xfId="0" applyNumberFormat="1" applyFont="1" applyFill="1" applyBorder="1" applyAlignment="1">
      <alignment horizontal="center" wrapText="1"/>
    </xf>
    <xf numFmtId="164" fontId="0" fillId="7" borderId="12" xfId="0" applyNumberFormat="1" applyFont="1" applyFill="1" applyBorder="1" applyAlignment="1">
      <alignment horizontal="center" wrapText="1"/>
    </xf>
    <xf numFmtId="164" fontId="0" fillId="6" borderId="10" xfId="0" applyNumberFormat="1" applyFont="1" applyFill="1" applyBorder="1" applyAlignment="1">
      <alignment horizontal="center" wrapText="1"/>
    </xf>
    <xf numFmtId="164" fontId="0" fillId="6" borderId="11" xfId="0" applyNumberFormat="1" applyFont="1" applyFill="1" applyBorder="1" applyAlignment="1">
      <alignment horizontal="center" wrapText="1"/>
    </xf>
    <xf numFmtId="164" fontId="0" fillId="6" borderId="12" xfId="0" applyNumberFormat="1" applyFont="1" applyFill="1" applyBorder="1" applyAlignment="1">
      <alignment horizontal="center" wrapText="1"/>
    </xf>
    <xf numFmtId="164" fontId="0" fillId="6" borderId="13" xfId="0" applyNumberFormat="1" applyFont="1" applyFill="1" applyBorder="1" applyAlignment="1">
      <alignment horizontal="center" wrapText="1"/>
    </xf>
    <xf numFmtId="164" fontId="0" fillId="6" borderId="14" xfId="0" applyNumberFormat="1" applyFont="1" applyFill="1" applyBorder="1" applyAlignment="1">
      <alignment horizontal="center" wrapText="1"/>
    </xf>
    <xf numFmtId="164" fontId="0" fillId="6" borderId="15" xfId="0" applyNumberFormat="1" applyFont="1" applyFill="1" applyBorder="1" applyAlignment="1">
      <alignment horizontal="center" wrapText="1"/>
    </xf>
    <xf numFmtId="164" fontId="0" fillId="6" borderId="16" xfId="0" applyNumberFormat="1" applyFont="1" applyFill="1" applyBorder="1" applyAlignment="1">
      <alignment horizontal="center" wrapText="1"/>
    </xf>
    <xf numFmtId="0" fontId="5" fillId="5" borderId="17" xfId="0" applyFont="1" applyFill="1" applyBorder="1" applyAlignment="1">
      <alignment horizontal="left"/>
    </xf>
    <xf numFmtId="0" fontId="5" fillId="5" borderId="18" xfId="0" applyFont="1" applyFill="1" applyBorder="1" applyAlignment="1">
      <alignment horizontal="left"/>
    </xf>
    <xf numFmtId="0" fontId="5" fillId="5" borderId="19" xfId="0" applyNumberFormat="1" applyFont="1" applyFill="1" applyBorder="1" applyAlignment="1">
      <alignment horizontal="left" vertical="center"/>
    </xf>
    <xf numFmtId="0" fontId="4" fillId="8" borderId="20" xfId="0" applyFont="1" applyFill="1" applyBorder="1" applyAlignment="1">
      <alignment horizontal="center" wrapText="1"/>
    </xf>
    <xf numFmtId="0" fontId="4" fillId="8" borderId="21" xfId="0" applyFont="1" applyFill="1" applyBorder="1" applyAlignment="1">
      <alignment horizontal="center" wrapText="1"/>
    </xf>
    <xf numFmtId="0" fontId="4" fillId="8" borderId="22" xfId="0" applyFont="1" applyFill="1" applyBorder="1" applyAlignment="1">
      <alignment horizontal="center" wrapText="1"/>
    </xf>
    <xf numFmtId="164" fontId="3" fillId="9" borderId="9" xfId="0" applyNumberFormat="1" applyFont="1" applyFill="1" applyBorder="1" applyAlignment="1">
      <alignment horizontal="center" wrapText="1"/>
    </xf>
    <xf numFmtId="164" fontId="3" fillId="10" borderId="10" xfId="0" applyNumberFormat="1" applyFont="1" applyFill="1" applyBorder="1" applyAlignment="1">
      <alignment horizontal="center" wrapText="1"/>
    </xf>
    <xf numFmtId="0" fontId="3" fillId="11" borderId="0" xfId="0" applyFont="1" applyFill="1" applyAlignment="1">
      <alignment horizontal="center" vertical="center"/>
    </xf>
    <xf numFmtId="0" fontId="6" fillId="0" borderId="0" xfId="0" applyFont="1"/>
    <xf numFmtId="164" fontId="5" fillId="12" borderId="24" xfId="0" applyNumberFormat="1" applyFont="1" applyFill="1" applyBorder="1" applyAlignment="1">
      <alignment horizontal="center" wrapText="1"/>
    </xf>
    <xf numFmtId="164" fontId="5" fillId="12" borderId="25" xfId="0" applyNumberFormat="1" applyFont="1" applyFill="1" applyBorder="1" applyAlignment="1">
      <alignment horizontal="center" wrapText="1"/>
    </xf>
    <xf numFmtId="164" fontId="7" fillId="12" borderId="26" xfId="0" applyNumberFormat="1" applyFont="1" applyFill="1" applyBorder="1" applyAlignment="1">
      <alignment horizontal="center" wrapText="1"/>
    </xf>
    <xf numFmtId="2" fontId="8" fillId="13" borderId="27" xfId="0" applyNumberFormat="1" applyFont="1" applyFill="1" applyBorder="1" applyAlignment="1">
      <alignment horizontal="center" vertical="center"/>
    </xf>
    <xf numFmtId="2" fontId="4" fillId="13" borderId="28" xfId="0" applyNumberFormat="1" applyFont="1" applyFill="1" applyBorder="1" applyAlignment="1">
      <alignment horizontal="center" vertical="center"/>
    </xf>
    <xf numFmtId="2" fontId="9" fillId="13" borderId="28" xfId="0" applyNumberFormat="1" applyFont="1" applyFill="1" applyBorder="1" applyAlignment="1">
      <alignment horizontal="center" vertical="center"/>
    </xf>
    <xf numFmtId="2" fontId="7" fillId="13" borderId="29" xfId="0" applyNumberFormat="1" applyFont="1" applyFill="1" applyBorder="1" applyAlignment="1">
      <alignment horizontal="center" vertical="center"/>
    </xf>
    <xf numFmtId="2" fontId="8" fillId="12" borderId="30" xfId="0" applyNumberFormat="1" applyFont="1" applyFill="1" applyBorder="1" applyAlignment="1">
      <alignment horizontal="center" vertical="center"/>
    </xf>
    <xf numFmtId="2" fontId="4" fillId="12" borderId="23" xfId="0" applyNumberFormat="1" applyFont="1" applyFill="1" applyBorder="1" applyAlignment="1">
      <alignment horizontal="center" vertical="center"/>
    </xf>
    <xf numFmtId="2" fontId="9" fillId="12" borderId="23" xfId="0" applyNumberFormat="1" applyFont="1" applyFill="1" applyBorder="1" applyAlignment="1">
      <alignment horizontal="center" vertical="center"/>
    </xf>
    <xf numFmtId="2" fontId="7" fillId="12" borderId="31" xfId="0" applyNumberFormat="1" applyFont="1" applyFill="1" applyBorder="1" applyAlignment="1">
      <alignment horizontal="center" vertical="center"/>
    </xf>
    <xf numFmtId="2" fontId="8" fillId="13" borderId="30" xfId="0" applyNumberFormat="1" applyFont="1" applyFill="1" applyBorder="1" applyAlignment="1">
      <alignment horizontal="center" vertical="center"/>
    </xf>
    <xf numFmtId="2" fontId="4" fillId="13" borderId="23" xfId="0" applyNumberFormat="1" applyFont="1" applyFill="1" applyBorder="1" applyAlignment="1">
      <alignment horizontal="center" vertical="center"/>
    </xf>
    <xf numFmtId="2" fontId="9" fillId="13" borderId="23" xfId="0" applyNumberFormat="1" applyFont="1" applyFill="1" applyBorder="1" applyAlignment="1">
      <alignment horizontal="center" vertical="center"/>
    </xf>
    <xf numFmtId="2" fontId="7" fillId="13" borderId="31" xfId="0" applyNumberFormat="1" applyFont="1" applyFill="1" applyBorder="1" applyAlignment="1">
      <alignment horizontal="center" vertical="center"/>
    </xf>
    <xf numFmtId="2" fontId="8" fillId="13" borderId="32" xfId="0" applyNumberFormat="1" applyFont="1" applyFill="1" applyBorder="1" applyAlignment="1">
      <alignment horizontal="center" vertical="center"/>
    </xf>
    <xf numFmtId="2" fontId="4" fillId="13" borderId="33" xfId="0" applyNumberFormat="1" applyFont="1" applyFill="1" applyBorder="1" applyAlignment="1">
      <alignment horizontal="center" vertical="center"/>
    </xf>
    <xf numFmtId="2" fontId="9" fillId="13" borderId="33" xfId="0" applyNumberFormat="1" applyFont="1" applyFill="1" applyBorder="1" applyAlignment="1">
      <alignment horizontal="center" vertical="center"/>
    </xf>
    <xf numFmtId="2" fontId="7" fillId="13" borderId="34" xfId="0" applyNumberFormat="1" applyFont="1" applyFill="1" applyBorder="1" applyAlignment="1">
      <alignment horizontal="center" vertical="center"/>
    </xf>
    <xf numFmtId="164" fontId="4" fillId="14" borderId="35" xfId="0" applyNumberFormat="1" applyFont="1" applyFill="1" applyBorder="1" applyAlignment="1">
      <alignment horizontal="right"/>
    </xf>
    <xf numFmtId="2" fontId="8" fillId="14" borderId="36" xfId="0" applyNumberFormat="1" applyFont="1" applyFill="1" applyBorder="1" applyAlignment="1">
      <alignment horizontal="center" vertical="center"/>
    </xf>
    <xf numFmtId="2" fontId="8" fillId="14" borderId="37" xfId="0" applyNumberFormat="1" applyFont="1" applyFill="1" applyBorder="1" applyAlignment="1">
      <alignment horizontal="center" vertical="center"/>
    </xf>
    <xf numFmtId="2" fontId="8" fillId="14" borderId="38" xfId="0" applyNumberFormat="1" applyFont="1" applyFill="1" applyBorder="1" applyAlignment="1">
      <alignment horizontal="center" vertical="center"/>
    </xf>
    <xf numFmtId="164" fontId="4" fillId="14" borderId="39" xfId="0" applyNumberFormat="1" applyFont="1" applyFill="1" applyBorder="1" applyAlignment="1">
      <alignment horizontal="right"/>
    </xf>
    <xf numFmtId="2" fontId="4" fillId="15" borderId="40" xfId="0" applyNumberFormat="1" applyFont="1" applyFill="1" applyBorder="1" applyAlignment="1">
      <alignment horizontal="center" vertical="center"/>
    </xf>
    <xf numFmtId="2" fontId="4" fillId="15" borderId="23" xfId="0" applyNumberFormat="1" applyFont="1" applyFill="1" applyBorder="1" applyAlignment="1">
      <alignment horizontal="center" vertical="center"/>
    </xf>
    <xf numFmtId="2" fontId="4" fillId="15" borderId="41" xfId="0" applyNumberFormat="1" applyFont="1" applyFill="1" applyBorder="1" applyAlignment="1">
      <alignment horizontal="center" vertical="center"/>
    </xf>
    <xf numFmtId="2" fontId="9" fillId="14" borderId="40" xfId="0" applyNumberFormat="1" applyFont="1" applyFill="1" applyBorder="1" applyAlignment="1">
      <alignment horizontal="center" vertical="center"/>
    </xf>
    <xf numFmtId="2" fontId="9" fillId="14" borderId="23" xfId="0" applyNumberFormat="1" applyFont="1" applyFill="1" applyBorder="1" applyAlignment="1">
      <alignment horizontal="center" vertical="center"/>
    </xf>
    <xf numFmtId="2" fontId="9" fillId="14" borderId="41" xfId="0" applyNumberFormat="1" applyFont="1" applyFill="1" applyBorder="1" applyAlignment="1">
      <alignment horizontal="center" vertical="center"/>
    </xf>
    <xf numFmtId="164" fontId="7" fillId="14" borderId="42" xfId="0" applyNumberFormat="1" applyFont="1" applyFill="1" applyBorder="1" applyAlignment="1">
      <alignment horizontal="right"/>
    </xf>
    <xf numFmtId="2" fontId="7" fillId="15" borderId="43" xfId="0" applyNumberFormat="1" applyFont="1" applyFill="1" applyBorder="1" applyAlignment="1">
      <alignment horizontal="center" vertical="center"/>
    </xf>
    <xf numFmtId="2" fontId="7" fillId="15" borderId="44" xfId="0" applyNumberFormat="1" applyFont="1" applyFill="1" applyBorder="1" applyAlignment="1">
      <alignment horizontal="center" vertical="center"/>
    </xf>
    <xf numFmtId="2" fontId="7" fillId="15" borderId="45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5" borderId="46" xfId="0" applyFont="1" applyFill="1" applyBorder="1" applyAlignment="1">
      <alignment horizontal="left"/>
    </xf>
    <xf numFmtId="0" fontId="5" fillId="5" borderId="47" xfId="0" applyFont="1" applyFill="1" applyBorder="1" applyAlignment="1">
      <alignment horizontal="left"/>
    </xf>
    <xf numFmtId="0" fontId="5" fillId="5" borderId="48" xfId="0" applyNumberFormat="1" applyFont="1" applyFill="1" applyBorder="1" applyAlignment="1">
      <alignment horizontal="left" vertical="center"/>
    </xf>
    <xf numFmtId="0" fontId="4" fillId="8" borderId="49" xfId="0" applyFont="1" applyFill="1" applyBorder="1" applyAlignment="1">
      <alignment horizontal="center" wrapText="1"/>
    </xf>
    <xf numFmtId="0" fontId="4" fillId="8" borderId="50" xfId="0" applyFont="1" applyFill="1" applyBorder="1" applyAlignment="1">
      <alignment horizontal="center" wrapText="1"/>
    </xf>
    <xf numFmtId="0" fontId="4" fillId="8" borderId="51" xfId="0" applyFont="1" applyFill="1" applyBorder="1" applyAlignment="1">
      <alignment horizontal="center" wrapText="1"/>
    </xf>
    <xf numFmtId="164" fontId="0" fillId="6" borderId="4" xfId="0" applyNumberFormat="1" applyFont="1" applyFill="1" applyBorder="1" applyAlignment="1">
      <alignment horizontal="center" wrapText="1"/>
    </xf>
    <xf numFmtId="164" fontId="3" fillId="10" borderId="4" xfId="0" applyNumberFormat="1" applyFont="1" applyFill="1" applyBorder="1" applyAlignment="1">
      <alignment horizontal="center" wrapText="1"/>
    </xf>
    <xf numFmtId="164" fontId="0" fillId="6" borderId="52" xfId="0" applyNumberFormat="1" applyFont="1" applyFill="1" applyBorder="1" applyAlignment="1">
      <alignment horizontal="center" wrapText="1"/>
    </xf>
    <xf numFmtId="164" fontId="0" fillId="6" borderId="53" xfId="0" applyNumberFormat="1" applyFont="1" applyFill="1" applyBorder="1" applyAlignment="1">
      <alignment horizontal="center" wrapText="1"/>
    </xf>
    <xf numFmtId="164" fontId="0" fillId="6" borderId="54" xfId="0" applyNumberFormat="1" applyFont="1" applyFill="1" applyBorder="1" applyAlignment="1">
      <alignment horizontal="center" wrapText="1"/>
    </xf>
    <xf numFmtId="164" fontId="0" fillId="6" borderId="55" xfId="0" applyNumberFormat="1" applyFont="1" applyFill="1" applyBorder="1" applyAlignment="1">
      <alignment horizontal="center" wrapText="1"/>
    </xf>
    <xf numFmtId="164" fontId="0" fillId="6" borderId="56" xfId="0" applyNumberFormat="1" applyFont="1" applyFill="1" applyBorder="1" applyAlignment="1">
      <alignment horizontal="center" wrapText="1"/>
    </xf>
    <xf numFmtId="164" fontId="3" fillId="9" borderId="55" xfId="0" applyNumberFormat="1" applyFont="1" applyFill="1" applyBorder="1" applyAlignment="1">
      <alignment horizontal="center" wrapText="1"/>
    </xf>
    <xf numFmtId="164" fontId="0" fillId="6" borderId="57" xfId="0" applyNumberFormat="1" applyFont="1" applyFill="1" applyBorder="1" applyAlignment="1">
      <alignment horizontal="center" wrapText="1"/>
    </xf>
    <xf numFmtId="164" fontId="0" fillId="6" borderId="58" xfId="0" applyNumberFormat="1" applyFont="1" applyFill="1" applyBorder="1" applyAlignment="1">
      <alignment horizontal="center" wrapText="1"/>
    </xf>
    <xf numFmtId="164" fontId="0" fillId="6" borderId="59" xfId="0" applyNumberFormat="1" applyFont="1" applyFill="1" applyBorder="1" applyAlignment="1">
      <alignment horizontal="center" wrapText="1"/>
    </xf>
    <xf numFmtId="164" fontId="0" fillId="0" borderId="0" xfId="0" applyNumberFormat="1"/>
    <xf numFmtId="0" fontId="10" fillId="0" borderId="0" xfId="0" applyFont="1"/>
    <xf numFmtId="0" fontId="1" fillId="11" borderId="0" xfId="0" applyFont="1" applyFill="1"/>
    <xf numFmtId="2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wrapText="1"/>
    </xf>
    <xf numFmtId="0" fontId="11" fillId="0" borderId="0" xfId="0" applyFont="1"/>
    <xf numFmtId="0" fontId="11" fillId="16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4"/>
  <sheetViews>
    <sheetView tabSelected="1" topLeftCell="A10" workbookViewId="0">
      <selection activeCell="S14" sqref="S14"/>
    </sheetView>
  </sheetViews>
  <sheetFormatPr defaultRowHeight="15" x14ac:dyDescent="0.25"/>
  <cols>
    <col min="1" max="1" width="2.42578125" customWidth="1"/>
    <col min="2" max="5" width="8.7109375" customWidth="1"/>
    <col min="6" max="6" width="1.85546875" customWidth="1"/>
    <col min="7" max="7" width="17.5703125" customWidth="1"/>
    <col min="8" max="13" width="12.7109375" customWidth="1"/>
    <col min="14" max="14" width="6.5703125" customWidth="1"/>
    <col min="15" max="15" width="18" customWidth="1"/>
    <col min="23" max="23" width="17.5703125" customWidth="1"/>
    <col min="30" max="30" width="5.85546875" customWidth="1"/>
    <col min="31" max="31" width="17.85546875" customWidth="1"/>
    <col min="38" max="38" width="5.28515625" customWidth="1"/>
    <col min="39" max="39" width="18" customWidth="1"/>
  </cols>
  <sheetData>
    <row r="1" spans="7:13" ht="24" thickBot="1" x14ac:dyDescent="0.4">
      <c r="G1" s="29" t="s">
        <v>16</v>
      </c>
    </row>
    <row r="2" spans="7:13" ht="15.75" thickBot="1" x14ac:dyDescent="0.3">
      <c r="G2" s="1" t="s">
        <v>0</v>
      </c>
      <c r="H2" s="2" t="s">
        <v>1</v>
      </c>
      <c r="I2" s="3"/>
      <c r="J2" s="3"/>
      <c r="K2" s="3"/>
      <c r="L2" s="3"/>
      <c r="M2" s="3"/>
    </row>
    <row r="3" spans="7:13" ht="30.75" thickBot="1" x14ac:dyDescent="0.3">
      <c r="G3" s="4" t="s">
        <v>2</v>
      </c>
      <c r="H3" s="23" t="s">
        <v>8</v>
      </c>
      <c r="I3" s="24" t="s">
        <v>9</v>
      </c>
      <c r="J3" s="24" t="s">
        <v>10</v>
      </c>
      <c r="K3" s="24" t="s">
        <v>11</v>
      </c>
      <c r="L3" s="24" t="s">
        <v>12</v>
      </c>
      <c r="M3" s="25" t="s">
        <v>13</v>
      </c>
    </row>
    <row r="4" spans="7:13" x14ac:dyDescent="0.25">
      <c r="G4" s="20" t="s">
        <v>3</v>
      </c>
      <c r="H4" s="5">
        <v>3</v>
      </c>
      <c r="I4" s="6">
        <v>1</v>
      </c>
      <c r="J4" s="7">
        <v>5</v>
      </c>
      <c r="K4" s="6">
        <v>1</v>
      </c>
      <c r="L4" s="7">
        <v>1</v>
      </c>
      <c r="M4" s="8">
        <v>1</v>
      </c>
    </row>
    <row r="5" spans="7:13" x14ac:dyDescent="0.25">
      <c r="G5" s="21" t="s">
        <v>4</v>
      </c>
      <c r="H5" s="9">
        <v>2</v>
      </c>
      <c r="I5" s="10">
        <v>3</v>
      </c>
      <c r="J5" s="27">
        <v>2</v>
      </c>
      <c r="K5" s="10">
        <v>2</v>
      </c>
      <c r="L5" s="27">
        <v>5</v>
      </c>
      <c r="M5" s="12">
        <v>1</v>
      </c>
    </row>
    <row r="6" spans="7:13" x14ac:dyDescent="0.25">
      <c r="G6" s="21" t="s">
        <v>5</v>
      </c>
      <c r="H6" s="26">
        <v>1</v>
      </c>
      <c r="I6" s="13">
        <v>3</v>
      </c>
      <c r="J6" s="14">
        <v>1</v>
      </c>
      <c r="K6" s="13">
        <v>4</v>
      </c>
      <c r="L6" s="14">
        <v>2</v>
      </c>
      <c r="M6" s="15">
        <v>5</v>
      </c>
    </row>
    <row r="7" spans="7:13" x14ac:dyDescent="0.25">
      <c r="G7" s="21" t="s">
        <v>6</v>
      </c>
      <c r="H7" s="9">
        <v>1</v>
      </c>
      <c r="I7" s="27">
        <v>3</v>
      </c>
      <c r="J7" s="11">
        <v>1</v>
      </c>
      <c r="K7" s="27">
        <v>3</v>
      </c>
      <c r="L7" s="11">
        <v>4</v>
      </c>
      <c r="M7" s="12">
        <v>3</v>
      </c>
    </row>
    <row r="8" spans="7:13" ht="15.75" thickBot="1" x14ac:dyDescent="0.3">
      <c r="G8" s="22" t="s">
        <v>7</v>
      </c>
      <c r="H8" s="16">
        <v>2</v>
      </c>
      <c r="I8" s="17">
        <v>2</v>
      </c>
      <c r="J8" s="18">
        <v>1</v>
      </c>
      <c r="K8" s="17">
        <v>3</v>
      </c>
      <c r="L8" s="18">
        <v>1</v>
      </c>
      <c r="M8" s="19">
        <v>4</v>
      </c>
    </row>
    <row r="10" spans="7:13" x14ac:dyDescent="0.25">
      <c r="G10" s="9" t="s">
        <v>15</v>
      </c>
    </row>
    <row r="12" spans="7:13" x14ac:dyDescent="0.25">
      <c r="G12" s="28" t="s">
        <v>14</v>
      </c>
    </row>
    <row r="13" spans="7:13" ht="15.75" thickBot="1" x14ac:dyDescent="0.3"/>
    <row r="14" spans="7:13" ht="15.75" thickTop="1" x14ac:dyDescent="0.25">
      <c r="G14" s="49" t="s">
        <v>22</v>
      </c>
      <c r="H14" s="50">
        <v>0.1</v>
      </c>
      <c r="I14" s="51">
        <v>0.1</v>
      </c>
      <c r="J14" s="51">
        <v>0.1</v>
      </c>
      <c r="K14" s="51">
        <v>0.1</v>
      </c>
      <c r="L14" s="51">
        <v>0.1</v>
      </c>
      <c r="M14" s="52">
        <v>0.1</v>
      </c>
    </row>
    <row r="15" spans="7:13" x14ac:dyDescent="0.25">
      <c r="G15" s="53" t="s">
        <v>23</v>
      </c>
      <c r="H15" s="54">
        <v>0.2</v>
      </c>
      <c r="I15" s="55">
        <v>0.1</v>
      </c>
      <c r="J15" s="55">
        <v>0.1</v>
      </c>
      <c r="K15" s="55">
        <v>0.1</v>
      </c>
      <c r="L15" s="55">
        <v>0.1</v>
      </c>
      <c r="M15" s="56">
        <v>0.1</v>
      </c>
    </row>
    <row r="16" spans="7:13" x14ac:dyDescent="0.25">
      <c r="G16" s="53" t="s">
        <v>24</v>
      </c>
      <c r="H16" s="57">
        <v>0.3</v>
      </c>
      <c r="I16" s="58">
        <v>0.1</v>
      </c>
      <c r="J16" s="58">
        <v>0.1</v>
      </c>
      <c r="K16" s="58">
        <v>0.1</v>
      </c>
      <c r="L16" s="58">
        <v>0.1</v>
      </c>
      <c r="M16" s="59">
        <v>0.1</v>
      </c>
    </row>
    <row r="17" spans="2:45" ht="16.5" thickBot="1" x14ac:dyDescent="0.3">
      <c r="G17" s="60" t="s">
        <v>25</v>
      </c>
      <c r="H17" s="61">
        <v>0.4</v>
      </c>
      <c r="I17" s="62">
        <v>0.1</v>
      </c>
      <c r="J17" s="62">
        <v>0.1</v>
      </c>
      <c r="K17" s="62">
        <v>0.1</v>
      </c>
      <c r="L17" s="62">
        <v>0.1</v>
      </c>
      <c r="M17" s="63">
        <v>0.1</v>
      </c>
      <c r="O17" s="64"/>
      <c r="P17" s="83" t="s">
        <v>28</v>
      </c>
      <c r="Q17" s="82">
        <f>(P21:U21+P22:U22+P23:U23+P24:U24+P25:U25)/25</f>
        <v>0.76873199999999997</v>
      </c>
    </row>
    <row r="18" spans="2:45" ht="17.25" thickTop="1" thickBot="1" x14ac:dyDescent="0.3">
      <c r="O18" s="84" t="s">
        <v>27</v>
      </c>
      <c r="P18" s="83" t="s">
        <v>26</v>
      </c>
      <c r="Q18">
        <f>SQRT(Q17)</f>
        <v>0.87677363099034855</v>
      </c>
      <c r="W18" s="84" t="s">
        <v>40</v>
      </c>
      <c r="X18" t="s">
        <v>30</v>
      </c>
      <c r="Y18">
        <f>SUM(X30:AC30)/6</f>
        <v>-0.21233333333333337</v>
      </c>
      <c r="AE18" s="84" t="s">
        <v>41</v>
      </c>
      <c r="AF18" t="s">
        <v>30</v>
      </c>
      <c r="AG18">
        <f>SUM(AF30:AK30)/6</f>
        <v>-0.28633333333333333</v>
      </c>
      <c r="AM18" s="84" t="s">
        <v>41</v>
      </c>
      <c r="AN18" t="s">
        <v>30</v>
      </c>
      <c r="AO18">
        <f>SUM(AN30:AS30)/6</f>
        <v>-0.36033333333333334</v>
      </c>
    </row>
    <row r="19" spans="2:45" ht="15.75" thickBot="1" x14ac:dyDescent="0.3">
      <c r="G19" s="1" t="s">
        <v>0</v>
      </c>
      <c r="H19" s="2" t="s">
        <v>1</v>
      </c>
      <c r="I19" s="3"/>
      <c r="J19" s="3"/>
      <c r="K19" s="3"/>
      <c r="L19" s="3"/>
      <c r="M19" s="3"/>
      <c r="O19" s="1" t="s">
        <v>29</v>
      </c>
      <c r="P19" s="2" t="s">
        <v>1</v>
      </c>
      <c r="Q19" s="3"/>
      <c r="R19" s="3"/>
      <c r="S19" s="3"/>
      <c r="T19" s="3"/>
      <c r="U19" s="3"/>
      <c r="X19" s="2" t="s">
        <v>1</v>
      </c>
      <c r="Y19" s="3"/>
      <c r="Z19" s="3"/>
      <c r="AA19" s="3"/>
      <c r="AB19" s="3"/>
      <c r="AC19" s="3"/>
      <c r="AF19" s="2" t="s">
        <v>1</v>
      </c>
      <c r="AG19" s="3"/>
      <c r="AH19" s="3"/>
      <c r="AI19" s="3"/>
      <c r="AJ19" s="3"/>
      <c r="AK19" s="3"/>
      <c r="AN19" s="2" t="s">
        <v>1</v>
      </c>
      <c r="AO19" s="3"/>
      <c r="AP19" s="3"/>
      <c r="AQ19" s="3"/>
      <c r="AR19" s="3"/>
      <c r="AS19" s="3"/>
    </row>
    <row r="20" spans="2:45" ht="46.5" thickTop="1" thickBot="1" x14ac:dyDescent="0.3">
      <c r="B20" s="30" t="s">
        <v>18</v>
      </c>
      <c r="C20" s="31" t="s">
        <v>19</v>
      </c>
      <c r="D20" s="31" t="s">
        <v>20</v>
      </c>
      <c r="E20" s="32" t="s">
        <v>21</v>
      </c>
      <c r="G20" s="4" t="s">
        <v>2</v>
      </c>
      <c r="H20" s="68" t="s">
        <v>8</v>
      </c>
      <c r="I20" s="69" t="s">
        <v>9</v>
      </c>
      <c r="J20" s="69" t="s">
        <v>10</v>
      </c>
      <c r="K20" s="69" t="s">
        <v>11</v>
      </c>
      <c r="L20" s="69" t="s">
        <v>12</v>
      </c>
      <c r="M20" s="70" t="s">
        <v>13</v>
      </c>
      <c r="O20" s="4" t="s">
        <v>2</v>
      </c>
      <c r="P20" s="68" t="s">
        <v>8</v>
      </c>
      <c r="Q20" s="69" t="s">
        <v>9</v>
      </c>
      <c r="R20" s="69" t="s">
        <v>10</v>
      </c>
      <c r="S20" s="69" t="s">
        <v>11</v>
      </c>
      <c r="T20" s="69" t="s">
        <v>12</v>
      </c>
      <c r="U20" s="70" t="s">
        <v>13</v>
      </c>
      <c r="X20" s="68" t="s">
        <v>8</v>
      </c>
      <c r="Y20" s="69" t="s">
        <v>9</v>
      </c>
      <c r="Z20" s="69" t="s">
        <v>10</v>
      </c>
      <c r="AA20" s="69" t="s">
        <v>11</v>
      </c>
      <c r="AB20" s="69" t="s">
        <v>12</v>
      </c>
      <c r="AC20" s="70" t="s">
        <v>13</v>
      </c>
      <c r="AF20" s="68" t="s">
        <v>8</v>
      </c>
      <c r="AG20" s="69" t="s">
        <v>9</v>
      </c>
      <c r="AH20" s="69" t="s">
        <v>10</v>
      </c>
      <c r="AI20" s="69" t="s">
        <v>11</v>
      </c>
      <c r="AJ20" s="69" t="s">
        <v>12</v>
      </c>
      <c r="AK20" s="70" t="s">
        <v>13</v>
      </c>
      <c r="AN20" s="68" t="s">
        <v>8</v>
      </c>
      <c r="AO20" s="69" t="s">
        <v>9</v>
      </c>
      <c r="AP20" s="69" t="s">
        <v>10</v>
      </c>
      <c r="AQ20" s="69" t="s">
        <v>11</v>
      </c>
      <c r="AR20" s="69" t="s">
        <v>12</v>
      </c>
      <c r="AS20" s="70" t="s">
        <v>13</v>
      </c>
    </row>
    <row r="21" spans="2:45" x14ac:dyDescent="0.25">
      <c r="B21" s="33">
        <v>-0.1</v>
      </c>
      <c r="C21" s="34">
        <v>-0.2</v>
      </c>
      <c r="D21" s="35">
        <v>-0.3</v>
      </c>
      <c r="E21" s="36">
        <v>0.1</v>
      </c>
      <c r="G21" s="65" t="s">
        <v>3</v>
      </c>
      <c r="H21" s="73">
        <f>IF(H4=0,0,(MMULT($B21:$D21,H$14:H$16))+$E21+H$17)</f>
        <v>0.36</v>
      </c>
      <c r="I21" s="74">
        <f t="shared" ref="I21:M21" si="0">IF(I4=0,0,(MMULT($B21:$D21,I$14:I$16))+$E21+I$17)</f>
        <v>0.14000000000000001</v>
      </c>
      <c r="J21" s="74">
        <f t="shared" si="0"/>
        <v>0.14000000000000001</v>
      </c>
      <c r="K21" s="74">
        <f t="shared" si="0"/>
        <v>0.14000000000000001</v>
      </c>
      <c r="L21" s="74">
        <f t="shared" si="0"/>
        <v>0.14000000000000001</v>
      </c>
      <c r="M21" s="75">
        <f t="shared" si="0"/>
        <v>0.14000000000000001</v>
      </c>
      <c r="O21" s="65" t="s">
        <v>3</v>
      </c>
      <c r="P21" s="73">
        <f t="shared" ref="P21:U21" si="1">IF(H21="",0,(H21-H4)^2)</f>
        <v>6.9696000000000007</v>
      </c>
      <c r="Q21" s="74">
        <f t="shared" si="1"/>
        <v>0.73959999999999992</v>
      </c>
      <c r="R21" s="74">
        <f t="shared" si="1"/>
        <v>23.619600000000002</v>
      </c>
      <c r="S21" s="74">
        <f t="shared" si="1"/>
        <v>0.73959999999999992</v>
      </c>
      <c r="T21" s="74">
        <f t="shared" si="1"/>
        <v>0.73959999999999992</v>
      </c>
      <c r="U21" s="75">
        <f t="shared" si="1"/>
        <v>0.73959999999999992</v>
      </c>
    </row>
    <row r="22" spans="2:45" x14ac:dyDescent="0.25">
      <c r="B22" s="37">
        <v>0.1</v>
      </c>
      <c r="C22" s="38">
        <v>0.1</v>
      </c>
      <c r="D22" s="39">
        <v>0.1</v>
      </c>
      <c r="E22" s="40">
        <v>0.1</v>
      </c>
      <c r="G22" s="66" t="s">
        <v>4</v>
      </c>
      <c r="H22" s="76">
        <f>IF(H5=0,0,(MMULT($B22:$D22,H$14:H$16))+$E22+H$17)</f>
        <v>0.56000000000000005</v>
      </c>
      <c r="I22" s="71">
        <f>IF(I5=0,0,(MMULT($B22:$D22,I$14:I$16))+$E22+I$17)</f>
        <v>0.23</v>
      </c>
      <c r="J22" s="72" t="s">
        <v>17</v>
      </c>
      <c r="K22" s="71">
        <f>IF(K5=0,0,(MMULT($B22:$D22,K$14:K$16))+$E22+K$17)</f>
        <v>0.23</v>
      </c>
      <c r="L22" s="72" t="s">
        <v>17</v>
      </c>
      <c r="M22" s="77">
        <f>IF(M5=0,0,(MMULT($B22:$D22,M$14:M$16))+$E22+M$17)</f>
        <v>0.23</v>
      </c>
      <c r="O22" s="66" t="s">
        <v>4</v>
      </c>
      <c r="P22" s="76">
        <f>IF(H22="",0,(H22-H5)^2)</f>
        <v>2.0735999999999999</v>
      </c>
      <c r="Q22" s="71">
        <f>IF(I22="",0,(I22-I5)^2)</f>
        <v>7.6729000000000003</v>
      </c>
      <c r="R22" s="72">
        <v>0</v>
      </c>
      <c r="S22" s="71">
        <f>IF(K22="",0,(K22-K5)^2)</f>
        <v>3.1329000000000002</v>
      </c>
      <c r="T22" s="72">
        <v>0</v>
      </c>
      <c r="U22" s="77">
        <f>IF(M22="",0,(M22-M5)^2)</f>
        <v>0.59289999999999998</v>
      </c>
      <c r="W22" t="s">
        <v>31</v>
      </c>
      <c r="X22" s="82">
        <f>H21</f>
        <v>0.36</v>
      </c>
      <c r="Y22" s="82">
        <f t="shared" ref="Y22:AC22" si="2">I21</f>
        <v>0.14000000000000001</v>
      </c>
      <c r="Z22" s="82">
        <f t="shared" si="2"/>
        <v>0.14000000000000001</v>
      </c>
      <c r="AA22" s="82">
        <f t="shared" si="2"/>
        <v>0.14000000000000001</v>
      </c>
      <c r="AB22" s="82">
        <f t="shared" si="2"/>
        <v>0.14000000000000001</v>
      </c>
      <c r="AC22" s="82">
        <f t="shared" si="2"/>
        <v>0.14000000000000001</v>
      </c>
      <c r="AE22" t="s">
        <v>31</v>
      </c>
      <c r="AF22" s="82">
        <f>H21</f>
        <v>0.36</v>
      </c>
      <c r="AG22" s="82">
        <f t="shared" ref="AG22:AK22" si="3">I21</f>
        <v>0.14000000000000001</v>
      </c>
      <c r="AH22" s="82">
        <f t="shared" si="3"/>
        <v>0.14000000000000001</v>
      </c>
      <c r="AI22" s="82">
        <f t="shared" si="3"/>
        <v>0.14000000000000001</v>
      </c>
      <c r="AJ22" s="82">
        <f t="shared" si="3"/>
        <v>0.14000000000000001</v>
      </c>
      <c r="AK22" s="82">
        <f t="shared" si="3"/>
        <v>0.14000000000000001</v>
      </c>
      <c r="AM22" t="s">
        <v>31</v>
      </c>
      <c r="AN22" s="82">
        <f>H21</f>
        <v>0.36</v>
      </c>
      <c r="AO22" s="82">
        <f t="shared" ref="AO22:AS22" si="4">I21</f>
        <v>0.14000000000000001</v>
      </c>
      <c r="AP22" s="82">
        <f t="shared" si="4"/>
        <v>0.14000000000000001</v>
      </c>
      <c r="AQ22" s="82">
        <f t="shared" si="4"/>
        <v>0.14000000000000001</v>
      </c>
      <c r="AR22" s="82">
        <f t="shared" si="4"/>
        <v>0.14000000000000001</v>
      </c>
      <c r="AS22" s="82">
        <f t="shared" si="4"/>
        <v>0.14000000000000001</v>
      </c>
    </row>
    <row r="23" spans="2:45" x14ac:dyDescent="0.25">
      <c r="B23" s="41">
        <v>0.1</v>
      </c>
      <c r="C23" s="42">
        <v>0.1</v>
      </c>
      <c r="D23" s="43">
        <v>0.1</v>
      </c>
      <c r="E23" s="44">
        <v>0.1</v>
      </c>
      <c r="G23" s="66" t="s">
        <v>5</v>
      </c>
      <c r="H23" s="78" t="s">
        <v>17</v>
      </c>
      <c r="I23" s="71">
        <f>IF(I6=0,0,(MMULT($B23:$D23,I$14:I$16))+$E23+I$17)</f>
        <v>0.23</v>
      </c>
      <c r="J23" s="71">
        <f>IF(J6=0,0,(MMULT($B23:$D23,J$14:J$16))+$E23+J$17)</f>
        <v>0.23</v>
      </c>
      <c r="K23" s="71">
        <f>IF(K6=0,0,(MMULT($B23:$D23,K$14:K$16))+$E23+K$17)</f>
        <v>0.23</v>
      </c>
      <c r="L23" s="71">
        <f>IF(L6=0,0,(MMULT($B23:$D23,L$14:L$16))+$E23+L$17)</f>
        <v>0.23</v>
      </c>
      <c r="M23" s="77">
        <f>IF(M6=0,0,(MMULT($B23:$D23,M$14:M$16))+$E23+M$17)</f>
        <v>0.23</v>
      </c>
      <c r="O23" s="66" t="s">
        <v>5</v>
      </c>
      <c r="P23" s="78">
        <v>0</v>
      </c>
      <c r="Q23" s="71">
        <f>IF(I23="",0,(I23-I6)^2)</f>
        <v>7.6729000000000003</v>
      </c>
      <c r="R23" s="71">
        <f>IF(J23="",0,(J23-J6)^2)</f>
        <v>0.59289999999999998</v>
      </c>
      <c r="S23" s="71">
        <f>IF(K23="",0,(K23-K6)^2)</f>
        <v>14.212899999999999</v>
      </c>
      <c r="T23" s="71">
        <f>IF(L23="",0,(L23-L6)^2)</f>
        <v>3.1329000000000002</v>
      </c>
      <c r="U23" s="77">
        <f>IF(M23="",0,(M23-M6)^2)</f>
        <v>22.752899999999997</v>
      </c>
      <c r="W23" t="s">
        <v>32</v>
      </c>
      <c r="X23" s="82">
        <f>H4</f>
        <v>3</v>
      </c>
      <c r="Y23" s="82">
        <f t="shared" ref="Y23:AC23" si="5">I4</f>
        <v>1</v>
      </c>
      <c r="Z23" s="82">
        <f t="shared" si="5"/>
        <v>5</v>
      </c>
      <c r="AA23" s="82">
        <f t="shared" si="5"/>
        <v>1</v>
      </c>
      <c r="AB23" s="82">
        <f t="shared" si="5"/>
        <v>1</v>
      </c>
      <c r="AC23" s="82">
        <f t="shared" si="5"/>
        <v>1</v>
      </c>
      <c r="AE23" t="s">
        <v>32</v>
      </c>
      <c r="AF23" s="82">
        <f>H4</f>
        <v>3</v>
      </c>
      <c r="AG23" s="82">
        <f t="shared" ref="AG23:AK23" si="6">I4</f>
        <v>1</v>
      </c>
      <c r="AH23" s="82">
        <f t="shared" si="6"/>
        <v>5</v>
      </c>
      <c r="AI23" s="82">
        <f t="shared" si="6"/>
        <v>1</v>
      </c>
      <c r="AJ23" s="82">
        <f t="shared" si="6"/>
        <v>1</v>
      </c>
      <c r="AK23" s="82">
        <f t="shared" si="6"/>
        <v>1</v>
      </c>
      <c r="AM23" t="s">
        <v>32</v>
      </c>
      <c r="AN23" s="82">
        <f>H4</f>
        <v>3</v>
      </c>
      <c r="AO23" s="82">
        <f t="shared" ref="AO23:AS23" si="7">I4</f>
        <v>1</v>
      </c>
      <c r="AP23" s="82">
        <f t="shared" si="7"/>
        <v>5</v>
      </c>
      <c r="AQ23" s="82">
        <f t="shared" si="7"/>
        <v>1</v>
      </c>
      <c r="AR23" s="82">
        <f t="shared" si="7"/>
        <v>1</v>
      </c>
      <c r="AS23" s="82">
        <f t="shared" si="7"/>
        <v>1</v>
      </c>
    </row>
    <row r="24" spans="2:45" x14ac:dyDescent="0.25">
      <c r="B24" s="37">
        <v>0.1</v>
      </c>
      <c r="C24" s="38">
        <v>0.1</v>
      </c>
      <c r="D24" s="39">
        <v>0.1</v>
      </c>
      <c r="E24" s="40">
        <v>0.1</v>
      </c>
      <c r="G24" s="66" t="s">
        <v>6</v>
      </c>
      <c r="H24" s="76">
        <f>IF(H7=0,0,(MMULT($B24:$D24,H$14:H$16))+$E24+H$17)</f>
        <v>0.56000000000000005</v>
      </c>
      <c r="I24" s="72" t="s">
        <v>17</v>
      </c>
      <c r="J24" s="71">
        <f>IF(J7=0,0,(MMULT($B24:$D24,J$14:J$16))+$E24+J$17)</f>
        <v>0.23</v>
      </c>
      <c r="K24" s="72" t="s">
        <v>17</v>
      </c>
      <c r="L24" s="71">
        <f>IF(L7=0,0,(MMULT($B24:$D24,L$14:L$16))+$E24+L$17)</f>
        <v>0.23</v>
      </c>
      <c r="M24" s="77">
        <f>IF(M7=0,0,(MMULT($B24:$D24,M$14:M$16))+$E24+M$17)</f>
        <v>0.23</v>
      </c>
      <c r="O24" s="66" t="s">
        <v>6</v>
      </c>
      <c r="P24" s="76">
        <f>IF(H24="",0,(H24-H7)^2)</f>
        <v>0.19359999999999997</v>
      </c>
      <c r="Q24" s="72">
        <v>0</v>
      </c>
      <c r="R24" s="71">
        <f>IF(J24="",0,(J24-J7)^2)</f>
        <v>0.59289999999999998</v>
      </c>
      <c r="S24" s="72">
        <v>0</v>
      </c>
      <c r="T24" s="71">
        <f>IF(L24="",0,(L24-L7)^2)</f>
        <v>14.212899999999999</v>
      </c>
      <c r="U24" s="77">
        <f>IF(M24="",0,(M24-M7)^2)</f>
        <v>7.6729000000000003</v>
      </c>
      <c r="W24" t="s">
        <v>33</v>
      </c>
      <c r="X24" s="82">
        <f>X22-X23</f>
        <v>-2.64</v>
      </c>
      <c r="Y24" s="82">
        <f>(Y22-Y23)</f>
        <v>-0.86</v>
      </c>
      <c r="Z24" s="82">
        <f t="shared" ref="Z24:AC24" si="8">Z22-Z23</f>
        <v>-4.8600000000000003</v>
      </c>
      <c r="AA24" s="82">
        <f t="shared" si="8"/>
        <v>-0.86</v>
      </c>
      <c r="AB24" s="82">
        <f t="shared" si="8"/>
        <v>-0.86</v>
      </c>
      <c r="AC24" s="82">
        <f t="shared" si="8"/>
        <v>-0.86</v>
      </c>
      <c r="AE24" t="s">
        <v>33</v>
      </c>
      <c r="AF24" s="82">
        <f>AF22-AF23</f>
        <v>-2.64</v>
      </c>
      <c r="AG24" s="82">
        <f>(AG22-AG23)</f>
        <v>-0.86</v>
      </c>
      <c r="AH24" s="82">
        <f t="shared" ref="AH24:AK24" si="9">AH22-AH23</f>
        <v>-4.8600000000000003</v>
      </c>
      <c r="AI24" s="82">
        <f t="shared" si="9"/>
        <v>-0.86</v>
      </c>
      <c r="AJ24" s="82">
        <f t="shared" si="9"/>
        <v>-0.86</v>
      </c>
      <c r="AK24" s="82">
        <f t="shared" si="9"/>
        <v>-0.86</v>
      </c>
      <c r="AM24" t="s">
        <v>33</v>
      </c>
      <c r="AN24" s="82">
        <f>AN22-AN23</f>
        <v>-2.64</v>
      </c>
      <c r="AO24" s="82">
        <f>(AO22-AO23)</f>
        <v>-0.86</v>
      </c>
      <c r="AP24" s="82">
        <f t="shared" ref="AP24:AS24" si="10">AP22-AP23</f>
        <v>-4.8600000000000003</v>
      </c>
      <c r="AQ24" s="82">
        <f t="shared" si="10"/>
        <v>-0.86</v>
      </c>
      <c r="AR24" s="82">
        <f t="shared" si="10"/>
        <v>-0.86</v>
      </c>
      <c r="AS24" s="82">
        <f t="shared" si="10"/>
        <v>-0.86</v>
      </c>
    </row>
    <row r="25" spans="2:45" ht="15.75" thickBot="1" x14ac:dyDescent="0.3">
      <c r="B25" s="45">
        <v>0.1</v>
      </c>
      <c r="C25" s="46">
        <v>0.1</v>
      </c>
      <c r="D25" s="47">
        <v>0.1</v>
      </c>
      <c r="E25" s="48">
        <v>0.1</v>
      </c>
      <c r="G25" s="67" t="s">
        <v>7</v>
      </c>
      <c r="H25" s="79">
        <f>IF(H8=0,0,(MMULT($B25:$D25,H$14:H$16))+$E25+H$17)</f>
        <v>0.56000000000000005</v>
      </c>
      <c r="I25" s="80">
        <f>IF(I8=0,0,(MMULT($B25:$D25,I$14:I$16))+$E25+I$17)</f>
        <v>0.23</v>
      </c>
      <c r="J25" s="80">
        <f>IF(J8=0,0,(MMULT($B25:$D25,J$14:J$16))+$E25+J$17)</f>
        <v>0.23</v>
      </c>
      <c r="K25" s="80">
        <f>IF(K8=0,0,(MMULT($B25:$D25,K$14:K$16))+$E25+K$17)</f>
        <v>0.23</v>
      </c>
      <c r="L25" s="80">
        <f>IF(L8=0,0,(MMULT($B25:$D25,L$14:L$16))+$E25+L$17)</f>
        <v>0.23</v>
      </c>
      <c r="M25" s="81">
        <f>IF(M8=0,0,(MMULT($B25:$D25,M$14:M$16))+$E25+M$17)</f>
        <v>0.23</v>
      </c>
      <c r="O25" s="67" t="s">
        <v>7</v>
      </c>
      <c r="P25" s="79">
        <f>IF(H25="",0,(H25-H8)^2)</f>
        <v>2.0735999999999999</v>
      </c>
      <c r="Q25" s="80">
        <f>IF(I25="",0,(I25-I8)^2)</f>
        <v>3.1329000000000002</v>
      </c>
      <c r="R25" s="80">
        <f>IF(J25="",0,(J25-J8)^2)</f>
        <v>0.59289999999999998</v>
      </c>
      <c r="S25" s="80">
        <f>IF(K25="",0,(K25-K8)^2)</f>
        <v>7.6729000000000003</v>
      </c>
      <c r="T25" s="80">
        <f>IF(L25="",0,(L25-L8)^2)</f>
        <v>0.59289999999999998</v>
      </c>
      <c r="U25" s="81">
        <f>IF(M25="",0,(M25-M8)^2)</f>
        <v>14.212899999999999</v>
      </c>
      <c r="W25" t="s">
        <v>34</v>
      </c>
      <c r="X25" s="85">
        <f>H14</f>
        <v>0.1</v>
      </c>
      <c r="Y25" s="85">
        <f t="shared" ref="Y25:AC25" si="11">I14</f>
        <v>0.1</v>
      </c>
      <c r="Z25" s="85">
        <f t="shared" si="11"/>
        <v>0.1</v>
      </c>
      <c r="AA25" s="85">
        <f t="shared" si="11"/>
        <v>0.1</v>
      </c>
      <c r="AB25" s="85">
        <f t="shared" si="11"/>
        <v>0.1</v>
      </c>
      <c r="AC25" s="85">
        <f t="shared" si="11"/>
        <v>0.1</v>
      </c>
      <c r="AE25" t="s">
        <v>44</v>
      </c>
      <c r="AF25" s="85">
        <f>H15</f>
        <v>0.2</v>
      </c>
      <c r="AG25" s="85">
        <f t="shared" ref="AG25:AK25" si="12">I15</f>
        <v>0.1</v>
      </c>
      <c r="AH25" s="85">
        <f t="shared" si="12"/>
        <v>0.1</v>
      </c>
      <c r="AI25" s="85">
        <f t="shared" si="12"/>
        <v>0.1</v>
      </c>
      <c r="AJ25" s="85">
        <f t="shared" si="12"/>
        <v>0.1</v>
      </c>
      <c r="AK25" s="85">
        <f t="shared" si="12"/>
        <v>0.1</v>
      </c>
      <c r="AM25" t="s">
        <v>45</v>
      </c>
      <c r="AN25" s="85">
        <f>H16</f>
        <v>0.3</v>
      </c>
      <c r="AO25" s="85">
        <f t="shared" ref="AO25:AS25" si="13">I16</f>
        <v>0.1</v>
      </c>
      <c r="AP25" s="85">
        <f t="shared" si="13"/>
        <v>0.1</v>
      </c>
      <c r="AQ25" s="85">
        <f t="shared" si="13"/>
        <v>0.1</v>
      </c>
      <c r="AR25" s="85">
        <f t="shared" si="13"/>
        <v>0.1</v>
      </c>
      <c r="AS25" s="85">
        <f t="shared" si="13"/>
        <v>0.1</v>
      </c>
    </row>
    <row r="26" spans="2:45" ht="16.5" thickTop="1" thickBot="1" x14ac:dyDescent="0.3">
      <c r="W26" s="86" t="s">
        <v>35</v>
      </c>
      <c r="X26" s="64">
        <f>X24*X25</f>
        <v>-0.26400000000000001</v>
      </c>
      <c r="Y26" s="64">
        <f>Y24*Y25</f>
        <v>-8.6000000000000007E-2</v>
      </c>
      <c r="Z26" s="64">
        <f t="shared" ref="Z26:AC26" si="14">Z24*Z25</f>
        <v>-0.48600000000000004</v>
      </c>
      <c r="AA26" s="64">
        <f t="shared" si="14"/>
        <v>-8.6000000000000007E-2</v>
      </c>
      <c r="AB26" s="64">
        <f t="shared" si="14"/>
        <v>-8.6000000000000007E-2</v>
      </c>
      <c r="AC26" s="64">
        <f t="shared" si="14"/>
        <v>-8.6000000000000007E-2</v>
      </c>
      <c r="AE26" s="86" t="s">
        <v>42</v>
      </c>
      <c r="AF26" s="64">
        <f>AF24*AF25</f>
        <v>-0.52800000000000002</v>
      </c>
      <c r="AG26" s="64">
        <f>AG24*AG25</f>
        <v>-8.6000000000000007E-2</v>
      </c>
      <c r="AH26" s="64">
        <f t="shared" ref="AH26:AK26" si="15">AH24*AH25</f>
        <v>-0.48600000000000004</v>
      </c>
      <c r="AI26" s="64">
        <f t="shared" si="15"/>
        <v>-8.6000000000000007E-2</v>
      </c>
      <c r="AJ26" s="64">
        <f t="shared" si="15"/>
        <v>-8.6000000000000007E-2</v>
      </c>
      <c r="AK26" s="64">
        <f t="shared" si="15"/>
        <v>-8.6000000000000007E-2</v>
      </c>
      <c r="AM26" s="86" t="s">
        <v>42</v>
      </c>
      <c r="AN26" s="64">
        <f>AN24*AN25</f>
        <v>-0.79200000000000004</v>
      </c>
      <c r="AO26" s="64">
        <f>AO24*AO25</f>
        <v>-8.6000000000000007E-2</v>
      </c>
      <c r="AP26" s="64">
        <f t="shared" ref="AP26:AS26" si="16">AP24*AP25</f>
        <v>-0.48600000000000004</v>
      </c>
      <c r="AQ26" s="64">
        <f t="shared" si="16"/>
        <v>-8.6000000000000007E-2</v>
      </c>
      <c r="AR26" s="64">
        <f t="shared" si="16"/>
        <v>-8.6000000000000007E-2</v>
      </c>
      <c r="AS26" s="64">
        <f t="shared" si="16"/>
        <v>-8.6000000000000007E-2</v>
      </c>
    </row>
    <row r="27" spans="2:45" ht="15.75" thickTop="1" x14ac:dyDescent="0.25">
      <c r="G27" s="49" t="s">
        <v>22</v>
      </c>
      <c r="H27" s="50">
        <v>0.1</v>
      </c>
      <c r="I27" s="51">
        <v>0.1</v>
      </c>
      <c r="J27" s="51">
        <v>0.1</v>
      </c>
      <c r="K27" s="51">
        <v>0.1</v>
      </c>
      <c r="L27" s="51">
        <v>0.1</v>
      </c>
      <c r="M27" s="52">
        <v>0.1</v>
      </c>
      <c r="W27" t="s">
        <v>36</v>
      </c>
      <c r="X27">
        <v>0.3</v>
      </c>
      <c r="Y27">
        <v>0.3</v>
      </c>
      <c r="Z27">
        <v>0.3</v>
      </c>
      <c r="AA27">
        <v>0.3</v>
      </c>
      <c r="AB27">
        <v>0.3</v>
      </c>
      <c r="AC27">
        <v>0.3</v>
      </c>
      <c r="AE27" t="s">
        <v>36</v>
      </c>
      <c r="AF27">
        <v>0.3</v>
      </c>
      <c r="AG27">
        <v>0.3</v>
      </c>
      <c r="AH27">
        <v>0.3</v>
      </c>
      <c r="AI27">
        <v>0.3</v>
      </c>
      <c r="AJ27">
        <v>0.3</v>
      </c>
      <c r="AK27">
        <v>0.3</v>
      </c>
      <c r="AM27" t="s">
        <v>36</v>
      </c>
      <c r="AN27">
        <v>0.3</v>
      </c>
      <c r="AO27">
        <v>0.3</v>
      </c>
      <c r="AP27">
        <v>0.3</v>
      </c>
      <c r="AQ27">
        <v>0.3</v>
      </c>
      <c r="AR27">
        <v>0.3</v>
      </c>
      <c r="AS27">
        <v>0.3</v>
      </c>
    </row>
    <row r="28" spans="2:45" x14ac:dyDescent="0.25">
      <c r="G28" s="53" t="s">
        <v>23</v>
      </c>
      <c r="H28" s="54">
        <v>0.2</v>
      </c>
      <c r="I28" s="55">
        <v>0.1</v>
      </c>
      <c r="J28" s="55">
        <v>0.1</v>
      </c>
      <c r="K28" s="55">
        <v>0.1</v>
      </c>
      <c r="L28" s="55">
        <v>0.1</v>
      </c>
      <c r="M28" s="56">
        <v>0.1</v>
      </c>
      <c r="W28" t="s">
        <v>37</v>
      </c>
      <c r="X28" s="85">
        <f>B21</f>
        <v>-0.1</v>
      </c>
      <c r="Y28" s="85">
        <f>B21</f>
        <v>-0.1</v>
      </c>
      <c r="Z28" s="85">
        <f>B21</f>
        <v>-0.1</v>
      </c>
      <c r="AA28" s="85">
        <f>B21</f>
        <v>-0.1</v>
      </c>
      <c r="AB28" s="85">
        <f>B21</f>
        <v>-0.1</v>
      </c>
      <c r="AC28" s="85">
        <f>B21</f>
        <v>-0.1</v>
      </c>
      <c r="AD28" s="85"/>
      <c r="AE28" t="s">
        <v>43</v>
      </c>
      <c r="AF28" s="85">
        <f>C21</f>
        <v>-0.2</v>
      </c>
      <c r="AG28" s="85">
        <f>C21</f>
        <v>-0.2</v>
      </c>
      <c r="AH28" s="85">
        <f>C21</f>
        <v>-0.2</v>
      </c>
      <c r="AI28" s="85">
        <f>C21</f>
        <v>-0.2</v>
      </c>
      <c r="AJ28" s="85">
        <f>C21</f>
        <v>-0.2</v>
      </c>
      <c r="AK28" s="85">
        <f>C21</f>
        <v>-0.2</v>
      </c>
      <c r="AM28" t="s">
        <v>46</v>
      </c>
      <c r="AN28" s="85">
        <f>D21</f>
        <v>-0.3</v>
      </c>
      <c r="AO28" s="85">
        <f>D21</f>
        <v>-0.3</v>
      </c>
      <c r="AP28" s="85">
        <f>D21</f>
        <v>-0.3</v>
      </c>
      <c r="AQ28" s="85">
        <f>D21</f>
        <v>-0.3</v>
      </c>
      <c r="AR28" s="85">
        <f>D21</f>
        <v>-0.3</v>
      </c>
      <c r="AS28" s="85">
        <f>D21</f>
        <v>-0.3</v>
      </c>
    </row>
    <row r="29" spans="2:45" x14ac:dyDescent="0.25">
      <c r="G29" s="53" t="s">
        <v>24</v>
      </c>
      <c r="H29" s="57">
        <v>0.3</v>
      </c>
      <c r="I29" s="58">
        <v>0.1</v>
      </c>
      <c r="J29" s="58">
        <v>0.1</v>
      </c>
      <c r="K29" s="58">
        <v>0.1</v>
      </c>
      <c r="L29" s="58">
        <v>0.1</v>
      </c>
      <c r="M29" s="59">
        <v>0.1</v>
      </c>
      <c r="W29" s="86" t="s">
        <v>38</v>
      </c>
      <c r="X29" s="64">
        <f>X27*X28</f>
        <v>-0.03</v>
      </c>
      <c r="Y29" s="64">
        <f t="shared" ref="Y29" si="17">Y27*Y28</f>
        <v>-0.03</v>
      </c>
      <c r="Z29" s="64">
        <f>Z27*Z28</f>
        <v>-0.03</v>
      </c>
      <c r="AA29" s="64">
        <f t="shared" ref="AA29:AC29" si="18">AA27*AA28</f>
        <v>-0.03</v>
      </c>
      <c r="AB29" s="64">
        <f t="shared" si="18"/>
        <v>-0.03</v>
      </c>
      <c r="AC29" s="64">
        <f t="shared" si="18"/>
        <v>-0.03</v>
      </c>
      <c r="AE29" s="86" t="s">
        <v>38</v>
      </c>
      <c r="AF29" s="64">
        <f>AF27*AF28</f>
        <v>-0.06</v>
      </c>
      <c r="AG29" s="64">
        <f t="shared" ref="AG29" si="19">AG27*AG28</f>
        <v>-0.06</v>
      </c>
      <c r="AH29" s="64">
        <f>AH27*AH28</f>
        <v>-0.06</v>
      </c>
      <c r="AI29" s="64">
        <f t="shared" ref="AI29:AK29" si="20">AI27*AI28</f>
        <v>-0.06</v>
      </c>
      <c r="AJ29" s="64">
        <f t="shared" si="20"/>
        <v>-0.06</v>
      </c>
      <c r="AK29" s="64">
        <f t="shared" si="20"/>
        <v>-0.06</v>
      </c>
      <c r="AM29" s="86" t="s">
        <v>38</v>
      </c>
      <c r="AN29" s="64">
        <f>AN27*AN28</f>
        <v>-0.09</v>
      </c>
      <c r="AO29" s="64">
        <f t="shared" ref="AO29" si="21">AO27*AO28</f>
        <v>-0.09</v>
      </c>
      <c r="AP29" s="64">
        <f>AP27*AP28</f>
        <v>-0.09</v>
      </c>
      <c r="AQ29" s="64">
        <f t="shared" ref="AQ29:AS29" si="22">AQ27*AQ28</f>
        <v>-0.09</v>
      </c>
      <c r="AR29" s="64">
        <f t="shared" si="22"/>
        <v>-0.09</v>
      </c>
      <c r="AS29" s="64">
        <f t="shared" si="22"/>
        <v>-0.09</v>
      </c>
    </row>
    <row r="30" spans="2:45" ht="30" customHeight="1" thickBot="1" x14ac:dyDescent="0.3">
      <c r="G30" s="60" t="s">
        <v>25</v>
      </c>
      <c r="H30" s="61">
        <v>0.4</v>
      </c>
      <c r="I30" s="62">
        <v>0.1</v>
      </c>
      <c r="J30" s="62">
        <v>0.1</v>
      </c>
      <c r="K30" s="62">
        <v>0.1</v>
      </c>
      <c r="L30" s="62">
        <v>0.1</v>
      </c>
      <c r="M30" s="63">
        <v>0.1</v>
      </c>
      <c r="P30" s="83" t="s">
        <v>28</v>
      </c>
      <c r="Q30" s="82">
        <f>(P34:U34)/6</f>
        <v>9.9871801666666662E-2</v>
      </c>
      <c r="W30" s="87" t="s">
        <v>39</v>
      </c>
      <c r="X30">
        <f>X26+X29</f>
        <v>-0.29400000000000004</v>
      </c>
      <c r="Y30">
        <f t="shared" ref="Y30:AC30" si="23">Y26+Y29</f>
        <v>-0.11600000000000001</v>
      </c>
      <c r="Z30">
        <f t="shared" si="23"/>
        <v>-0.51600000000000001</v>
      </c>
      <c r="AA30">
        <f t="shared" si="23"/>
        <v>-0.11600000000000001</v>
      </c>
      <c r="AB30">
        <f t="shared" si="23"/>
        <v>-0.11600000000000001</v>
      </c>
      <c r="AC30">
        <f t="shared" si="23"/>
        <v>-0.11600000000000001</v>
      </c>
      <c r="AE30" s="87" t="s">
        <v>39</v>
      </c>
      <c r="AF30">
        <f>AF26+AF29</f>
        <v>-0.58800000000000008</v>
      </c>
      <c r="AG30">
        <f t="shared" ref="AG30:AK30" si="24">AG26+AG29</f>
        <v>-0.14600000000000002</v>
      </c>
      <c r="AH30">
        <f t="shared" si="24"/>
        <v>-0.54600000000000004</v>
      </c>
      <c r="AI30">
        <f t="shared" si="24"/>
        <v>-0.14600000000000002</v>
      </c>
      <c r="AJ30">
        <f t="shared" si="24"/>
        <v>-0.14600000000000002</v>
      </c>
      <c r="AK30">
        <f t="shared" si="24"/>
        <v>-0.14600000000000002</v>
      </c>
      <c r="AM30" s="87" t="s">
        <v>39</v>
      </c>
      <c r="AN30">
        <f>AN26+AN29</f>
        <v>-0.88200000000000001</v>
      </c>
      <c r="AO30">
        <f t="shared" ref="AO30:AS30" si="25">AO26+AO29</f>
        <v>-0.17599999999999999</v>
      </c>
      <c r="AP30">
        <f t="shared" si="25"/>
        <v>-0.57600000000000007</v>
      </c>
      <c r="AQ30">
        <f t="shared" si="25"/>
        <v>-0.17599999999999999</v>
      </c>
      <c r="AR30">
        <f t="shared" si="25"/>
        <v>-0.17599999999999999</v>
      </c>
      <c r="AS30">
        <f t="shared" si="25"/>
        <v>-0.17599999999999999</v>
      </c>
    </row>
    <row r="31" spans="2:45" ht="17.25" thickTop="1" thickBot="1" x14ac:dyDescent="0.3">
      <c r="B31" s="89" t="s">
        <v>48</v>
      </c>
      <c r="C31" s="88">
        <v>1</v>
      </c>
      <c r="O31" s="84" t="s">
        <v>47</v>
      </c>
      <c r="P31" s="83" t="s">
        <v>26</v>
      </c>
      <c r="Q31">
        <f>SQRT(Q30)</f>
        <v>0.31602500164807634</v>
      </c>
    </row>
    <row r="32" spans="2:45" ht="15.75" thickBot="1" x14ac:dyDescent="0.3">
      <c r="O32" s="1" t="s">
        <v>29</v>
      </c>
      <c r="P32" s="2" t="s">
        <v>1</v>
      </c>
      <c r="Q32" s="3"/>
      <c r="R32" s="3"/>
      <c r="S32" s="3"/>
      <c r="T32" s="3"/>
      <c r="U32" s="3"/>
    </row>
    <row r="33" spans="2:21" ht="46.5" thickTop="1" thickBot="1" x14ac:dyDescent="0.3">
      <c r="B33" s="30" t="s">
        <v>18</v>
      </c>
      <c r="C33" s="31" t="s">
        <v>19</v>
      </c>
      <c r="D33" s="31" t="s">
        <v>20</v>
      </c>
      <c r="E33" s="32" t="s">
        <v>21</v>
      </c>
      <c r="G33" s="4" t="s">
        <v>2</v>
      </c>
      <c r="H33" s="68" t="s">
        <v>8</v>
      </c>
      <c r="I33" s="69" t="s">
        <v>9</v>
      </c>
      <c r="J33" s="69" t="s">
        <v>10</v>
      </c>
      <c r="K33" s="69" t="s">
        <v>11</v>
      </c>
      <c r="L33" s="69" t="s">
        <v>12</v>
      </c>
      <c r="M33" s="70" t="s">
        <v>13</v>
      </c>
      <c r="O33" s="4" t="s">
        <v>2</v>
      </c>
      <c r="P33" s="68" t="s">
        <v>8</v>
      </c>
      <c r="Q33" s="69" t="s">
        <v>9</v>
      </c>
      <c r="R33" s="69" t="s">
        <v>10</v>
      </c>
      <c r="S33" s="69" t="s">
        <v>11</v>
      </c>
      <c r="T33" s="69" t="s">
        <v>12</v>
      </c>
      <c r="U33" s="70" t="s">
        <v>13</v>
      </c>
    </row>
    <row r="34" spans="2:21" x14ac:dyDescent="0.25">
      <c r="B34" s="33">
        <f>B21-Y18*C31</f>
        <v>0.11233333333333337</v>
      </c>
      <c r="C34" s="34">
        <f>C21-AG18*C31</f>
        <v>8.6333333333333317E-2</v>
      </c>
      <c r="D34" s="35">
        <f>D21-AO18*C31</f>
        <v>6.033333333333335E-2</v>
      </c>
      <c r="E34" s="36">
        <v>0.1</v>
      </c>
      <c r="G34" s="65" t="s">
        <v>3</v>
      </c>
      <c r="H34" s="73">
        <f>IF(H4=0,0,(MMULT($B34:$D34,H$27:H$29))+$E34+H$30)</f>
        <v>0.54659999999999997</v>
      </c>
      <c r="I34" s="73">
        <f t="shared" ref="I34:M34" si="26">IF(I4=0,0,(MMULT($B34:$D34,I$27:I$29))+$E34+I$30)</f>
        <v>0.22590000000000002</v>
      </c>
      <c r="J34" s="73">
        <f t="shared" si="26"/>
        <v>0.22590000000000002</v>
      </c>
      <c r="K34" s="73">
        <f t="shared" si="26"/>
        <v>0.22590000000000002</v>
      </c>
      <c r="L34" s="73">
        <f t="shared" si="26"/>
        <v>0.22590000000000002</v>
      </c>
      <c r="M34" s="73">
        <f t="shared" si="26"/>
        <v>0.22590000000000002</v>
      </c>
      <c r="O34" s="65" t="s">
        <v>3</v>
      </c>
      <c r="P34" s="73">
        <f>IF(H34="",0,(H34-H4)^2)</f>
        <v>6.0191715600000011</v>
      </c>
      <c r="Q34" s="73">
        <f t="shared" ref="Q34:U34" si="27">IF(I34="",0,(I34-I4)^2)</f>
        <v>0.59923081</v>
      </c>
      <c r="R34" s="73">
        <f t="shared" si="27"/>
        <v>22.792030809999996</v>
      </c>
      <c r="S34" s="73">
        <f t="shared" si="27"/>
        <v>0.59923081</v>
      </c>
      <c r="T34" s="73">
        <f t="shared" si="27"/>
        <v>0.59923081</v>
      </c>
      <c r="U34" s="73">
        <f t="shared" si="27"/>
        <v>0.59923081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The problem</vt:lpstr>
      <vt:lpstr>start from random weights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2019-06-24T03:53:19Z</dcterms:modified>
</cp:coreProperties>
</file>