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2025 MEng Transportation\SHC-798-DA-SLR\"/>
    </mc:Choice>
  </mc:AlternateContent>
  <xr:revisionPtr revIDLastSave="0" documentId="13_ncr:1_{DC4A902E-62D7-4F83-B783-9912249BACE0}" xr6:coauthVersionLast="47" xr6:coauthVersionMax="47" xr10:uidLastSave="{00000000-0000-0000-0000-000000000000}"/>
  <bookViews>
    <workbookView xWindow="-108" yWindow="-108" windowWidth="23256" windowHeight="13896" activeTab="1" xr2:uid="{9D3958F0-25F4-47E3-8E6B-D1F8EE350FB9}"/>
  </bookViews>
  <sheets>
    <sheet name="Qn. 2. Smoothing" sheetId="2" r:id="rId1"/>
    <sheet name="Qn. 4 Regress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" i="3" l="1"/>
  <c r="C56" i="3"/>
  <c r="C55" i="3"/>
  <c r="C54" i="3"/>
  <c r="E50" i="3"/>
  <c r="C48" i="3"/>
  <c r="G11" i="3"/>
  <c r="J9" i="3" s="1"/>
  <c r="P9" i="3" s="1"/>
  <c r="F11" i="3"/>
  <c r="H10" i="3" s="1"/>
  <c r="G5" i="3"/>
  <c r="G6" i="3"/>
  <c r="G7" i="3"/>
  <c r="G8" i="3"/>
  <c r="G9" i="3"/>
  <c r="G10" i="3"/>
  <c r="F6" i="3"/>
  <c r="F7" i="3"/>
  <c r="F8" i="3"/>
  <c r="F9" i="3"/>
  <c r="F10" i="3"/>
  <c r="F5" i="3"/>
  <c r="I10" i="3" l="1"/>
  <c r="H5" i="3"/>
  <c r="H6" i="3"/>
  <c r="H7" i="3"/>
  <c r="H8" i="3"/>
  <c r="H9" i="3"/>
  <c r="J5" i="3"/>
  <c r="P5" i="3" s="1"/>
  <c r="J10" i="3"/>
  <c r="P10" i="3" s="1"/>
  <c r="J6" i="3"/>
  <c r="P6" i="3" s="1"/>
  <c r="J7" i="3"/>
  <c r="P7" i="3" s="1"/>
  <c r="J8" i="3"/>
  <c r="P8" i="3" s="1"/>
  <c r="P11" i="3" l="1"/>
  <c r="K9" i="3"/>
  <c r="I9" i="3"/>
  <c r="I8" i="3"/>
  <c r="K8" i="3"/>
  <c r="I7" i="3"/>
  <c r="K7" i="3"/>
  <c r="I6" i="3"/>
  <c r="K6" i="3"/>
  <c r="K5" i="3"/>
  <c r="I5" i="3"/>
  <c r="I11" i="3" s="1"/>
  <c r="K10" i="3"/>
  <c r="K11" i="3" l="1"/>
  <c r="J14" i="3" s="1"/>
  <c r="C53" i="3" l="1"/>
  <c r="J13" i="3"/>
  <c r="M6" i="3" l="1"/>
  <c r="N6" i="3" s="1"/>
  <c r="O6" i="3" s="1"/>
  <c r="M7" i="3"/>
  <c r="N7" i="3" s="1"/>
  <c r="O7" i="3" s="1"/>
  <c r="M8" i="3"/>
  <c r="N8" i="3" s="1"/>
  <c r="O8" i="3" s="1"/>
  <c r="M9" i="3"/>
  <c r="N9" i="3" s="1"/>
  <c r="O9" i="3" s="1"/>
  <c r="M10" i="3"/>
  <c r="N10" i="3" s="1"/>
  <c r="O10" i="3" s="1"/>
  <c r="M5" i="3"/>
  <c r="N5" i="3" s="1"/>
  <c r="O5" i="3" s="1"/>
  <c r="O11" i="3" s="1"/>
  <c r="E49" i="3" l="1"/>
  <c r="J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tc={C106360C-C790-4ABB-A5C5-C6FD05820A6D}</author>
  </authors>
  <commentList>
    <comment ref="B50" authorId="0" shapeId="0" xr:uid="{C106360C-C790-4ABB-A5C5-C6FD05820A6D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deviation of errors</t>
      </text>
    </comment>
  </commentList>
</comments>
</file>

<file path=xl/sharedStrings.xml><?xml version="1.0" encoding="utf-8"?>
<sst xmlns="http://schemas.openxmlformats.org/spreadsheetml/2006/main" count="71" uniqueCount="65">
  <si>
    <t>Traffic Flow Data Analysis</t>
  </si>
  <si>
    <t>Hour</t>
  </si>
  <si>
    <t>Vehicles</t>
  </si>
  <si>
    <t>Running mean smoother by hand</t>
  </si>
  <si>
    <t>Window width</t>
  </si>
  <si>
    <t>3 hours</t>
  </si>
  <si>
    <t>Scatter Plot</t>
  </si>
  <si>
    <t>Gaussian kernel smoother in Excel</t>
  </si>
  <si>
    <t>Standard deviation is two hours</t>
  </si>
  <si>
    <t>frequency</t>
  </si>
  <si>
    <t xml:space="preserve"> 5 - 10</t>
  </si>
  <si>
    <t xml:space="preserve"> 21 - 25</t>
  </si>
  <si>
    <t xml:space="preserve">Strength groups </t>
  </si>
  <si>
    <t xml:space="preserve">Age groups </t>
  </si>
  <si>
    <t xml:space="preserve"> 20 - 25</t>
  </si>
  <si>
    <t>Original Alien Beam Data</t>
  </si>
  <si>
    <t>Log-transformed Data</t>
  </si>
  <si>
    <t xml:space="preserve">ln(Age) groups </t>
  </si>
  <si>
    <t xml:space="preserve">ln(Strength) groups </t>
  </si>
  <si>
    <t>1.5 - 2.0</t>
  </si>
  <si>
    <t xml:space="preserve"> 3.0 - 3.2</t>
  </si>
  <si>
    <t xml:space="preserve"> 3.6 - 3.8</t>
  </si>
  <si>
    <t xml:space="preserve"> 3.8 - 4.0</t>
  </si>
  <si>
    <t>2.0 - 2.5</t>
  </si>
  <si>
    <t xml:space="preserve"> 2.5 - 3.0</t>
  </si>
  <si>
    <t xml:space="preserve"> 3.0 - 3.5</t>
  </si>
  <si>
    <t xml:space="preserve"> 10 - 15</t>
  </si>
  <si>
    <t xml:space="preserve"> 15 - 20</t>
  </si>
  <si>
    <t xml:space="preserve"> 25 - 30</t>
  </si>
  <si>
    <t xml:space="preserve"> 30 - 35</t>
  </si>
  <si>
    <t xml:space="preserve"> 35 - 40</t>
  </si>
  <si>
    <t xml:space="preserve"> 40 - 45</t>
  </si>
  <si>
    <t xml:space="preserve"> 45 - 50</t>
  </si>
  <si>
    <t xml:space="preserve"> 3.2 - 3.4</t>
  </si>
  <si>
    <t xml:space="preserve"> 3.4 - 3.6</t>
  </si>
  <si>
    <t>Age, x (years)</t>
  </si>
  <si>
    <t>ln(Age), x'</t>
  </si>
  <si>
    <t>Strength, y (MPa)</t>
  </si>
  <si>
    <t>ln(Strength), y'</t>
  </si>
  <si>
    <t>x'-x*</t>
  </si>
  <si>
    <t>mean (x* &amp; y*)</t>
  </si>
  <si>
    <t>y'-y*</t>
  </si>
  <si>
    <t>(x'-x*)^2</t>
  </si>
  <si>
    <t>(x'-x*) . (y'-y*)</t>
  </si>
  <si>
    <t>Computing  Predicted values</t>
  </si>
  <si>
    <t>ln(Strength), y^</t>
  </si>
  <si>
    <t>R^2</t>
  </si>
  <si>
    <t>Residuals (y' - y^)</t>
  </si>
  <si>
    <t>(y'-y*)^2</t>
  </si>
  <si>
    <t>Compute the P-value for  β1</t>
  </si>
  <si>
    <t>df</t>
  </si>
  <si>
    <t>n</t>
  </si>
  <si>
    <t>Compute the t-statistic (using the β1 = 0 null hypothesis)</t>
  </si>
  <si>
    <t>β0</t>
  </si>
  <si>
    <t>β1</t>
  </si>
  <si>
    <t xml:space="preserve">SE(β1) </t>
  </si>
  <si>
    <t>RSS (y' - y^)^2</t>
  </si>
  <si>
    <t>Residual Sum of Squares (RSS) 
(errors^2)</t>
  </si>
  <si>
    <t>Residual Standard Error (RSE)</t>
  </si>
  <si>
    <t>(Reported in the R Model Summary</t>
  </si>
  <si>
    <t>uses the variance of the independent variable</t>
  </si>
  <si>
    <r>
      <t>[</t>
    </r>
    <r>
      <rPr>
        <b/>
        <sz val="11"/>
        <color theme="1"/>
        <rFont val="Aptos Narrow"/>
        <family val="2"/>
        <scheme val="minor"/>
      </rPr>
      <t>(x'-x*)^2</t>
    </r>
    <r>
      <rPr>
        <sz val="11"/>
        <color theme="1"/>
        <rFont val="Aptos Narrow"/>
        <family val="2"/>
        <scheme val="minor"/>
      </rPr>
      <t>]^0.5</t>
    </r>
  </si>
  <si>
    <t>t-statistic for β1</t>
  </si>
  <si>
    <t>Two-tailed p-value</t>
  </si>
  <si>
    <t>p = 2*P(T&gt;∣t∣)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</si>
</sst>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0"/>
    <numFmt numFmtId="168" formatCode="0.00000"/>
    <numFmt numFmtId="169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11"/>
      <color theme="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20" fontId="1" fillId="0" borderId="0" xfId="0" applyNumberFormat="1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9" fontId="0" fillId="0" borderId="0" xfId="0" applyNumberFormat="1" applyAlignment="1">
      <alignment vertical="center"/>
    </xf>
    <xf numFmtId="16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8" fontId="0" fillId="0" borderId="0" xfId="0" applyNumberFormat="1" applyAlignment="1">
      <alignment vertical="center"/>
    </xf>
    <xf numFmtId="168" fontId="2" fillId="0" borderId="0" xfId="0" applyNumberFormat="1" applyFont="1" applyAlignment="1">
      <alignment vertical="center"/>
    </xf>
    <xf numFmtId="168" fontId="0" fillId="0" borderId="1" xfId="0" applyNumberFormat="1" applyBorder="1" applyAlignment="1">
      <alignment vertical="center"/>
    </xf>
    <xf numFmtId="168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FDFD"/>
      <color rgb="FF005B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Age, x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'Qn. 4 Regression'!$C$13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'Qn. 4 Regression'!$B$14:$B$18</c:f>
              <c:strCache>
                <c:ptCount val="5"/>
                <c:pt idx="0">
                  <c:v> 5 - 10</c:v>
                </c:pt>
                <c:pt idx="1">
                  <c:v> 10 - 15</c:v>
                </c:pt>
                <c:pt idx="2">
                  <c:v> 15 - 20</c:v>
                </c:pt>
                <c:pt idx="3">
                  <c:v> 20 - 25</c:v>
                </c:pt>
                <c:pt idx="4">
                  <c:v> 25 - 30</c:v>
                </c:pt>
              </c:strCache>
            </c:strRef>
          </c:cat>
          <c:val>
            <c:numRef>
              <c:f>'Qn. 4 Regression'!$C$14:$C$18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1D-464B-BC2F-69F6FB75E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959584"/>
        <c:axId val="1803950944"/>
      </c:barChart>
      <c:catAx>
        <c:axId val="18039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50944"/>
        <c:crosses val="autoZero"/>
        <c:auto val="1"/>
        <c:lblAlgn val="ctr"/>
        <c:lblOffset val="100"/>
        <c:noMultiLvlLbl val="0"/>
      </c:catAx>
      <c:valAx>
        <c:axId val="18039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Strength 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'Qn. 4 Regression'!$C$20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'Qn. 4 Regression'!$B$21:$B$26</c:f>
              <c:strCache>
                <c:ptCount val="6"/>
                <c:pt idx="0">
                  <c:v> 21 - 25</c:v>
                </c:pt>
                <c:pt idx="1">
                  <c:v> 25 - 30</c:v>
                </c:pt>
                <c:pt idx="2">
                  <c:v> 30 - 35</c:v>
                </c:pt>
                <c:pt idx="3">
                  <c:v> 35 - 40</c:v>
                </c:pt>
                <c:pt idx="4">
                  <c:v> 40 - 45</c:v>
                </c:pt>
                <c:pt idx="5">
                  <c:v> 45 - 50</c:v>
                </c:pt>
              </c:strCache>
            </c:strRef>
          </c:cat>
          <c:val>
            <c:numRef>
              <c:f>'Qn. 4 Regression'!$C$21:$C$26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D-48E7-BCEB-074DF0BD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3973504"/>
        <c:axId val="1803978784"/>
      </c:barChart>
      <c:catAx>
        <c:axId val="180397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78784"/>
        <c:crosses val="autoZero"/>
        <c:auto val="1"/>
        <c:lblAlgn val="ctr"/>
        <c:lblOffset val="100"/>
        <c:noMultiLvlLbl val="0"/>
      </c:catAx>
      <c:valAx>
        <c:axId val="18039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9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ln(Age)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'Qn. 4 Regression'!$G$13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'Qn. 4 Regression'!$F$14:$F$17</c:f>
              <c:strCache>
                <c:ptCount val="4"/>
                <c:pt idx="0">
                  <c:v>1.5 - 2.0</c:v>
                </c:pt>
                <c:pt idx="1">
                  <c:v>2.0 - 2.5</c:v>
                </c:pt>
                <c:pt idx="2">
                  <c:v> 2.5 - 3.0</c:v>
                </c:pt>
                <c:pt idx="3">
                  <c:v> 3.0 - 3.5</c:v>
                </c:pt>
              </c:strCache>
            </c:strRef>
          </c:cat>
          <c:val>
            <c:numRef>
              <c:f>'Qn. 4 Regression'!$G$14:$G$17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DFB-8793-D38607503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149024"/>
        <c:axId val="1748142304"/>
      </c:barChart>
      <c:catAx>
        <c:axId val="174814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42304"/>
        <c:crosses val="autoZero"/>
        <c:auto val="1"/>
        <c:lblAlgn val="ctr"/>
        <c:lblOffset val="100"/>
        <c:noMultiLvlLbl val="0"/>
      </c:catAx>
      <c:valAx>
        <c:axId val="17481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14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ln(Strength)</a:t>
            </a:r>
            <a:r>
              <a:rPr lang="en-US" baseline="0"/>
              <a:t> Histogram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'Qn. 4 Regression'!$G$19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'Qn. 4 Regression'!$F$20:$F$24</c:f>
              <c:strCache>
                <c:ptCount val="5"/>
                <c:pt idx="0">
                  <c:v> 3.0 - 3.2</c:v>
                </c:pt>
                <c:pt idx="1">
                  <c:v> 3.2 - 3.4</c:v>
                </c:pt>
                <c:pt idx="2">
                  <c:v> 3.4 - 3.6</c:v>
                </c:pt>
                <c:pt idx="3">
                  <c:v> 3.6 - 3.8</c:v>
                </c:pt>
                <c:pt idx="4">
                  <c:v> 3.8 - 4.0</c:v>
                </c:pt>
              </c:strCache>
            </c:strRef>
          </c:cat>
          <c:val>
            <c:numRef>
              <c:f>'Qn. 4 Regression'!$G$20:$G$24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4-4FD4-89B6-4F80FC85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55648"/>
        <c:axId val="2105318704"/>
      </c:barChart>
      <c:catAx>
        <c:axId val="5059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18704"/>
        <c:crosses val="autoZero"/>
        <c:auto val="1"/>
        <c:lblAlgn val="ctr"/>
        <c:lblOffset val="100"/>
        <c:noMultiLvlLbl val="0"/>
      </c:catAx>
      <c:valAx>
        <c:axId val="21053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5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27</xdr:row>
      <xdr:rowOff>57150</xdr:rowOff>
    </xdr:from>
    <xdr:to>
      <xdr:col>5</xdr:col>
      <xdr:colOff>342900</xdr:colOff>
      <xdr:row>37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0EF6FC-645C-0227-704E-B4F7D4873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731520</xdr:colOff>
      <xdr:row>25</xdr:row>
      <xdr:rowOff>72390</xdr:rowOff>
    </xdr:from>
    <xdr:to>
      <xdr:col>10</xdr:col>
      <xdr:colOff>213360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F28DF48-DDD7-F096-0CED-9D2AC2FD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25</xdr:row>
      <xdr:rowOff>102870</xdr:rowOff>
    </xdr:from>
    <xdr:to>
      <xdr:col>15</xdr:col>
      <xdr:colOff>160020</xdr:colOff>
      <xdr:row>36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2765C7-7554-2396-008D-9458F70AC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335280</xdr:colOff>
      <xdr:row>25</xdr:row>
      <xdr:rowOff>125730</xdr:rowOff>
    </xdr:from>
    <xdr:to>
      <xdr:col>20</xdr:col>
      <xdr:colOff>518160</xdr:colOff>
      <xdr:row>36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3D6CBD-7AFA-3462-4A57-B9413E403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563880</xdr:colOff>
      <xdr:row>48</xdr:row>
      <xdr:rowOff>60960</xdr:rowOff>
    </xdr:from>
    <xdr:to>
      <xdr:col>13</xdr:col>
      <xdr:colOff>289796</xdr:colOff>
      <xdr:row>51</xdr:row>
      <xdr:rowOff>53410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E48B95-0A1F-5ADC-2140-5E93646AB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50480" y="8839200"/>
          <a:ext cx="2720576" cy="807790"/>
        </a:xfrm>
        <a:prstGeom prst="rect">
          <a:avLst/>
        </a:prstGeom>
      </xdr:spPr>
    </xdr:pic>
    <xdr:clientData/>
  </xdr:twoCellAnchor>
  <xdr:twoCellAnchor editAs="oneCell">
    <xdr:from>
      <xdr:col>7</xdr:col>
      <xdr:colOff>487681</xdr:colOff>
      <xdr:row>38</xdr:row>
      <xdr:rowOff>22860</xdr:rowOff>
    </xdr:from>
    <xdr:to>
      <xdr:col>13</xdr:col>
      <xdr:colOff>1264921</xdr:colOff>
      <xdr:row>47</xdr:row>
      <xdr:rowOff>63465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E93C901-D874-3024-292E-EB5D08203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47461" y="6972300"/>
          <a:ext cx="4998720" cy="16865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40</xdr:row>
      <xdr:rowOff>60961</xdr:rowOff>
    </xdr:from>
    <xdr:to>
      <xdr:col>7</xdr:col>
      <xdr:colOff>266704</xdr:colOff>
      <xdr:row>44</xdr:row>
      <xdr:rowOff>83821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DF9679A-D9EC-121E-73C9-0CE97945E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840" y="7376161"/>
          <a:ext cx="5623564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r. R Lubega" id="{23542B09-63C8-4591-A561-BA4E3E0F36D4}" userId="S::u25585089@up.ac.za::824e3a8b-dadf-4459-839f-97d51e04047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0" dT="2025-07-13T16:13:17.24" personId="{23542B09-63C8-4591-A561-BA4E3E0F36D4}" id="{C106360C-C790-4ABB-A5C5-C6FD05820A6D}">
    <text>Standard deviation of errors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A91C-9C3F-4CE9-B728-30DFF26DDA3E}">
  <dimension ref="B3:J19"/>
  <sheetViews>
    <sheetView topLeftCell="A10" workbookViewId="0">
      <selection activeCell="H12" sqref="H12"/>
    </sheetView>
  </sheetViews>
  <sheetFormatPr defaultRowHeight="14.4" x14ac:dyDescent="0.3"/>
  <cols>
    <col min="1" max="16384" width="8.88671875" style="1"/>
  </cols>
  <sheetData>
    <row r="3" spans="2:10" x14ac:dyDescent="0.3">
      <c r="B3" s="5" t="s">
        <v>0</v>
      </c>
    </row>
    <row r="5" spans="2:10" x14ac:dyDescent="0.3">
      <c r="B5" s="2" t="s">
        <v>1</v>
      </c>
      <c r="C5" s="2" t="s">
        <v>2</v>
      </c>
      <c r="E5" s="6" t="s">
        <v>3</v>
      </c>
      <c r="J5" s="7" t="s">
        <v>7</v>
      </c>
    </row>
    <row r="6" spans="2:10" x14ac:dyDescent="0.3">
      <c r="B6" s="3">
        <v>0.25</v>
      </c>
      <c r="C6" s="2">
        <v>200</v>
      </c>
      <c r="E6" s="4" t="s">
        <v>4</v>
      </c>
      <c r="G6" s="1" t="s">
        <v>5</v>
      </c>
      <c r="J6" t="s">
        <v>8</v>
      </c>
    </row>
    <row r="7" spans="2:10" x14ac:dyDescent="0.3">
      <c r="B7" s="3">
        <v>0.29166666666666669</v>
      </c>
      <c r="C7" s="2">
        <v>350</v>
      </c>
      <c r="E7" s="1" t="s">
        <v>6</v>
      </c>
      <c r="J7" s="1" t="s">
        <v>6</v>
      </c>
    </row>
    <row r="8" spans="2:10" x14ac:dyDescent="0.3">
      <c r="B8" s="3">
        <v>0.33333333333333298</v>
      </c>
      <c r="C8" s="2">
        <v>500</v>
      </c>
    </row>
    <row r="9" spans="2:10" x14ac:dyDescent="0.3">
      <c r="B9" s="3">
        <v>0.375</v>
      </c>
      <c r="C9" s="2">
        <v>420</v>
      </c>
    </row>
    <row r="10" spans="2:10" x14ac:dyDescent="0.3">
      <c r="B10" s="3">
        <v>0.41666666666666702</v>
      </c>
      <c r="C10" s="2">
        <v>380</v>
      </c>
    </row>
    <row r="11" spans="2:10" x14ac:dyDescent="0.3">
      <c r="B11" s="3">
        <v>0.45833333333333298</v>
      </c>
      <c r="C11" s="2">
        <v>300</v>
      </c>
    </row>
    <row r="12" spans="2:10" x14ac:dyDescent="0.3">
      <c r="B12" s="3">
        <v>0.5</v>
      </c>
      <c r="C12" s="2">
        <v>250</v>
      </c>
    </row>
    <row r="13" spans="2:10" x14ac:dyDescent="0.3">
      <c r="B13" s="3">
        <v>0.54166666666666696</v>
      </c>
      <c r="C13" s="2">
        <v>220</v>
      </c>
    </row>
    <row r="14" spans="2:10" x14ac:dyDescent="0.3">
      <c r="B14" s="3">
        <v>0.58333333333333304</v>
      </c>
      <c r="C14" s="2">
        <v>200</v>
      </c>
    </row>
    <row r="15" spans="2:10" x14ac:dyDescent="0.3">
      <c r="B15" s="3">
        <v>0.625</v>
      </c>
      <c r="C15" s="2">
        <v>280</v>
      </c>
    </row>
    <row r="16" spans="2:10" x14ac:dyDescent="0.3">
      <c r="B16" s="3">
        <v>0.66666666666666696</v>
      </c>
      <c r="C16" s="2">
        <v>400</v>
      </c>
    </row>
    <row r="17" spans="2:3" x14ac:dyDescent="0.3">
      <c r="B17" s="3">
        <v>0.70833333333333404</v>
      </c>
      <c r="C17" s="2">
        <v>550</v>
      </c>
    </row>
    <row r="18" spans="2:3" x14ac:dyDescent="0.3">
      <c r="B18" s="3">
        <v>0.75</v>
      </c>
      <c r="C18" s="2">
        <v>600</v>
      </c>
    </row>
    <row r="19" spans="2:3" x14ac:dyDescent="0.3">
      <c r="B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91FE-AE24-461E-BE47-F59067CEB9BD}">
  <dimension ref="B3:P57"/>
  <sheetViews>
    <sheetView tabSelected="1" topLeftCell="A39" zoomScaleNormal="100" workbookViewId="0">
      <selection activeCell="G63" sqref="G63"/>
    </sheetView>
  </sheetViews>
  <sheetFormatPr defaultRowHeight="14.4" x14ac:dyDescent="0.3"/>
  <cols>
    <col min="1" max="1" width="8.88671875" style="1"/>
    <col min="2" max="2" width="15.6640625" style="1" bestFit="1" customWidth="1"/>
    <col min="3" max="3" width="15.109375" style="1" bestFit="1" customWidth="1"/>
    <col min="4" max="4" width="4.77734375" style="1" customWidth="1"/>
    <col min="5" max="5" width="13.109375" style="1" bestFit="1" customWidth="1"/>
    <col min="6" max="6" width="16.44140625" style="1" bestFit="1" customWidth="1"/>
    <col min="7" max="7" width="13.21875" style="1" bestFit="1" customWidth="1"/>
    <col min="8" max="8" width="8.88671875" style="1"/>
    <col min="9" max="9" width="9" style="1" customWidth="1"/>
    <col min="10" max="10" width="10.21875" style="1" customWidth="1"/>
    <col min="11" max="11" width="12.6640625" style="1" bestFit="1" customWidth="1"/>
    <col min="12" max="12" width="7" style="1" customWidth="1"/>
    <col min="13" max="13" width="13.77734375" style="1" bestFit="1" customWidth="1"/>
    <col min="14" max="14" width="19.44140625" style="1" bestFit="1" customWidth="1"/>
    <col min="15" max="15" width="12.5546875" style="1" bestFit="1" customWidth="1"/>
    <col min="16" max="16" width="11.21875" style="1" customWidth="1"/>
    <col min="17" max="16384" width="8.88671875" style="1"/>
  </cols>
  <sheetData>
    <row r="3" spans="2:16" x14ac:dyDescent="0.3">
      <c r="B3" s="27" t="s">
        <v>15</v>
      </c>
      <c r="C3" s="27"/>
      <c r="D3" s="16"/>
      <c r="F3" s="27" t="s">
        <v>16</v>
      </c>
      <c r="G3" s="27"/>
      <c r="M3" s="26" t="s">
        <v>44</v>
      </c>
      <c r="N3" s="26"/>
    </row>
    <row r="4" spans="2:16" s="2" customFormat="1" x14ac:dyDescent="0.3">
      <c r="B4" s="12" t="s">
        <v>35</v>
      </c>
      <c r="C4" s="12" t="s">
        <v>37</v>
      </c>
      <c r="D4" s="17"/>
      <c r="F4" s="12" t="s">
        <v>36</v>
      </c>
      <c r="G4" s="12" t="s">
        <v>38</v>
      </c>
      <c r="H4" s="21" t="s">
        <v>39</v>
      </c>
      <c r="I4" s="21" t="s">
        <v>42</v>
      </c>
      <c r="J4" s="21" t="s">
        <v>41</v>
      </c>
      <c r="K4" s="21" t="s">
        <v>43</v>
      </c>
      <c r="M4" s="21" t="s">
        <v>45</v>
      </c>
      <c r="N4" s="21" t="s">
        <v>47</v>
      </c>
      <c r="O4" s="21" t="s">
        <v>56</v>
      </c>
      <c r="P4" s="21" t="s">
        <v>48</v>
      </c>
    </row>
    <row r="5" spans="2:16" x14ac:dyDescent="0.3">
      <c r="B5" s="10">
        <v>5</v>
      </c>
      <c r="C5" s="10">
        <v>48</v>
      </c>
      <c r="D5" s="16"/>
      <c r="F5" s="13">
        <f>LN(B5)</f>
        <v>1.6094379124341003</v>
      </c>
      <c r="G5" s="13">
        <f>LN(C5)</f>
        <v>3.8712010109078911</v>
      </c>
      <c r="H5" s="19">
        <f>F5-$F$11</f>
        <v>-1.0965418686683506</v>
      </c>
      <c r="I5" s="22">
        <f>H5^2</f>
        <v>1.2024040697426781</v>
      </c>
      <c r="J5" s="19">
        <f>G5-$G$11</f>
        <v>0.37764347303699219</v>
      </c>
      <c r="K5" s="22">
        <f>H5*J5</f>
        <v>-0.41410187961438927</v>
      </c>
      <c r="M5" s="25">
        <f>$J$13+($J$14*F5)</f>
        <v>3.9693778266186839</v>
      </c>
      <c r="N5" s="25">
        <f>G5-M5</f>
        <v>-9.8176815710792731E-2</v>
      </c>
      <c r="O5" s="25">
        <f>N5^2</f>
        <v>9.6386871431109588E-3</v>
      </c>
      <c r="P5" s="25">
        <f>J5^2</f>
        <v>0.14261459272744145</v>
      </c>
    </row>
    <row r="6" spans="2:16" x14ac:dyDescent="0.3">
      <c r="B6" s="10">
        <v>10</v>
      </c>
      <c r="C6" s="10">
        <v>42</v>
      </c>
      <c r="D6" s="16"/>
      <c r="F6" s="13">
        <f t="shared" ref="F6:F10" si="0">LN(B6)</f>
        <v>2.3025850929940459</v>
      </c>
      <c r="G6" s="13">
        <f t="shared" ref="G6:G10" si="1">LN(C6)</f>
        <v>3.7376696182833684</v>
      </c>
      <c r="H6" s="19">
        <f>F6-$F$11</f>
        <v>-0.40339468810840495</v>
      </c>
      <c r="I6" s="22">
        <f t="shared" ref="I6:I10" si="2">H6^2</f>
        <v>0.1627272743940773</v>
      </c>
      <c r="J6" s="19">
        <f>G6-$G$11</f>
        <v>0.24411208041246946</v>
      </c>
      <c r="K6" s="22">
        <f t="shared" ref="K6:K10" si="3">H6*J6</f>
        <v>-9.8473516541481981E-2</v>
      </c>
      <c r="M6" s="25">
        <f t="shared" ref="M6:M10" si="4">$J$13+($J$14*F6)</f>
        <v>3.6686018133878582</v>
      </c>
      <c r="N6" s="25">
        <f t="shared" ref="N6:N10" si="5">G6-M6</f>
        <v>6.9067804895510232E-2</v>
      </c>
      <c r="O6" s="25">
        <f t="shared" ref="O6:O10" si="6">N6^2</f>
        <v>4.770361673084267E-3</v>
      </c>
      <c r="P6" s="25">
        <f t="shared" ref="P6:P10" si="7">J6^2</f>
        <v>5.9590707803303951E-2</v>
      </c>
    </row>
    <row r="7" spans="2:16" x14ac:dyDescent="0.3">
      <c r="B7" s="10">
        <v>15</v>
      </c>
      <c r="C7" s="10">
        <v>37</v>
      </c>
      <c r="D7" s="16"/>
      <c r="F7" s="13">
        <f t="shared" si="0"/>
        <v>2.7080502011022101</v>
      </c>
      <c r="G7" s="13">
        <f t="shared" si="1"/>
        <v>3.6109179126442243</v>
      </c>
      <c r="H7" s="19">
        <f>F7-$F$11</f>
        <v>2.0704199997592099E-3</v>
      </c>
      <c r="I7" s="22">
        <f>H7^2</f>
        <v>4.286638975402927E-6</v>
      </c>
      <c r="J7" s="19">
        <f>G7-$G$11</f>
        <v>0.11736037477332539</v>
      </c>
      <c r="K7" s="22">
        <f t="shared" si="3"/>
        <v>2.4298526710992915E-4</v>
      </c>
      <c r="M7" s="25">
        <f t="shared" si="4"/>
        <v>3.4926591245314147</v>
      </c>
      <c r="N7" s="25">
        <f t="shared" si="5"/>
        <v>0.11825878811280965</v>
      </c>
      <c r="O7" s="25">
        <f t="shared" si="6"/>
        <v>1.3985140965910411E-2</v>
      </c>
      <c r="P7" s="25">
        <f t="shared" si="7"/>
        <v>1.3773457566935392E-2</v>
      </c>
    </row>
    <row r="8" spans="2:16" x14ac:dyDescent="0.3">
      <c r="B8" s="10">
        <v>20</v>
      </c>
      <c r="C8" s="10">
        <v>30</v>
      </c>
      <c r="D8" s="16"/>
      <c r="F8" s="13">
        <f t="shared" si="0"/>
        <v>2.9957322735539909</v>
      </c>
      <c r="G8" s="13">
        <f t="shared" si="1"/>
        <v>3.4011973816621555</v>
      </c>
      <c r="H8" s="19">
        <f>F8-$F$11</f>
        <v>0.28975249245154</v>
      </c>
      <c r="I8" s="22">
        <f t="shared" si="2"/>
        <v>8.395650688187975E-2</v>
      </c>
      <c r="J8" s="19">
        <f>G8-$G$11</f>
        <v>-9.2360156208743494E-2</v>
      </c>
      <c r="K8" s="22">
        <f t="shared" si="3"/>
        <v>-2.6761585464697004E-2</v>
      </c>
      <c r="M8" s="25">
        <f t="shared" si="4"/>
        <v>3.3678258001570325</v>
      </c>
      <c r="N8" s="25">
        <f t="shared" si="5"/>
        <v>3.3371581505122982E-2</v>
      </c>
      <c r="O8" s="25">
        <f t="shared" si="6"/>
        <v>1.1136624521530664E-3</v>
      </c>
      <c r="P8" s="25">
        <f t="shared" si="7"/>
        <v>8.5303984549035001E-3</v>
      </c>
    </row>
    <row r="9" spans="2:16" x14ac:dyDescent="0.3">
      <c r="B9" s="10">
        <v>25</v>
      </c>
      <c r="C9" s="10">
        <v>27</v>
      </c>
      <c r="D9" s="16"/>
      <c r="F9" s="13">
        <f t="shared" si="0"/>
        <v>3.2188758248682006</v>
      </c>
      <c r="G9" s="13">
        <f t="shared" si="1"/>
        <v>3.2958368660043291</v>
      </c>
      <c r="H9" s="19">
        <f>F9-$F$11</f>
        <v>0.51289604376574971</v>
      </c>
      <c r="I9" s="22">
        <f>H9^2</f>
        <v>0.26306235171055786</v>
      </c>
      <c r="J9" s="19">
        <f>G9-$G$11</f>
        <v>-0.19772067186656983</v>
      </c>
      <c r="K9" s="22">
        <f t="shared" si="3"/>
        <v>-0.10141015037106964</v>
      </c>
      <c r="M9" s="25">
        <f t="shared" si="4"/>
        <v>3.2709975512298168</v>
      </c>
      <c r="N9" s="25">
        <f t="shared" si="5"/>
        <v>2.4839314774512289E-2</v>
      </c>
      <c r="O9" s="25">
        <f t="shared" si="6"/>
        <v>6.1699155846730452E-4</v>
      </c>
      <c r="P9" s="25">
        <f t="shared" si="7"/>
        <v>3.9093464083367779E-2</v>
      </c>
    </row>
    <row r="10" spans="2:16" x14ac:dyDescent="0.3">
      <c r="B10" s="10">
        <v>30</v>
      </c>
      <c r="C10" s="10">
        <v>21</v>
      </c>
      <c r="D10" s="16"/>
      <c r="F10" s="13">
        <f t="shared" si="0"/>
        <v>3.4011973816621555</v>
      </c>
      <c r="G10" s="13">
        <f t="shared" si="1"/>
        <v>3.044522437723423</v>
      </c>
      <c r="H10" s="19">
        <f>F10-$F$11</f>
        <v>0.69521760055970461</v>
      </c>
      <c r="I10" s="22">
        <f t="shared" si="2"/>
        <v>0.48332751212799296</v>
      </c>
      <c r="J10" s="19">
        <f t="shared" ref="J6:J10" si="8">G10-$G$11</f>
        <v>-0.44903510014747594</v>
      </c>
      <c r="K10" s="22">
        <f t="shared" si="3"/>
        <v>-0.31217710489161488</v>
      </c>
      <c r="M10" s="25">
        <f t="shared" si="4"/>
        <v>3.191883111300589</v>
      </c>
      <c r="N10" s="25">
        <f t="shared" si="5"/>
        <v>-0.14736067357716598</v>
      </c>
      <c r="O10" s="25">
        <f t="shared" si="6"/>
        <v>2.1715168117116063E-2</v>
      </c>
      <c r="P10" s="25">
        <f t="shared" si="7"/>
        <v>0.20163252116445374</v>
      </c>
    </row>
    <row r="11" spans="2:16" x14ac:dyDescent="0.3">
      <c r="B11" s="2"/>
      <c r="C11" s="2"/>
      <c r="D11" s="2"/>
      <c r="E11" s="21" t="s">
        <v>40</v>
      </c>
      <c r="F11" s="20">
        <f>AVERAGE(F5:F10)</f>
        <v>2.7059797811024509</v>
      </c>
      <c r="G11" s="20">
        <f>AVERAGE(G5:G10)</f>
        <v>3.493557537870899</v>
      </c>
      <c r="I11" s="23">
        <f>SUM(I5:I10)</f>
        <v>2.1954820014961616</v>
      </c>
      <c r="K11" s="23">
        <f>SUM(K5:K10)</f>
        <v>-0.9526812516161427</v>
      </c>
      <c r="O11" s="29">
        <f>SUM(O5:O10)</f>
        <v>5.1840011909842068E-2</v>
      </c>
      <c r="P11" s="29">
        <f>SUM(P5:P10)</f>
        <v>0.46523514180040582</v>
      </c>
    </row>
    <row r="12" spans="2:16" x14ac:dyDescent="0.3">
      <c r="B12" s="2"/>
      <c r="C12" s="2"/>
      <c r="D12" s="2"/>
    </row>
    <row r="13" spans="2:16" x14ac:dyDescent="0.3">
      <c r="B13" s="10" t="s">
        <v>13</v>
      </c>
      <c r="C13" s="10" t="s">
        <v>9</v>
      </c>
      <c r="D13" s="16"/>
      <c r="E13" s="2"/>
      <c r="F13" s="10" t="s">
        <v>17</v>
      </c>
      <c r="G13" s="10" t="s">
        <v>9</v>
      </c>
      <c r="I13" s="9" t="s">
        <v>53</v>
      </c>
      <c r="J13" s="24">
        <f>G11-(J14*F11)</f>
        <v>4.6677581020075509</v>
      </c>
    </row>
    <row r="14" spans="2:16" x14ac:dyDescent="0.3">
      <c r="B14" s="14" t="s">
        <v>10</v>
      </c>
      <c r="C14" s="15">
        <v>2</v>
      </c>
      <c r="D14" s="18"/>
      <c r="F14" s="14" t="s">
        <v>19</v>
      </c>
      <c r="G14" s="15">
        <v>1</v>
      </c>
      <c r="I14" s="9" t="s">
        <v>54</v>
      </c>
      <c r="J14" s="24">
        <f>K11/I11</f>
        <v>-0.43392806270646544</v>
      </c>
    </row>
    <row r="15" spans="2:16" x14ac:dyDescent="0.3">
      <c r="B15" s="14" t="s">
        <v>26</v>
      </c>
      <c r="C15" s="15">
        <v>1</v>
      </c>
      <c r="D15" s="18"/>
      <c r="F15" s="14" t="s">
        <v>23</v>
      </c>
      <c r="G15" s="15">
        <v>1</v>
      </c>
      <c r="I15" s="9" t="s">
        <v>46</v>
      </c>
      <c r="J15" s="24">
        <f>1-(O11/P11)</f>
        <v>0.88857245024692832</v>
      </c>
    </row>
    <row r="16" spans="2:16" x14ac:dyDescent="0.3">
      <c r="B16" s="14" t="s">
        <v>27</v>
      </c>
      <c r="C16" s="15">
        <v>1</v>
      </c>
      <c r="D16" s="18"/>
      <c r="F16" s="14" t="s">
        <v>24</v>
      </c>
      <c r="G16" s="15">
        <v>2</v>
      </c>
    </row>
    <row r="17" spans="2:7" x14ac:dyDescent="0.3">
      <c r="B17" s="14" t="s">
        <v>14</v>
      </c>
      <c r="C17" s="15">
        <v>1</v>
      </c>
      <c r="D17" s="18"/>
      <c r="F17" s="14" t="s">
        <v>25</v>
      </c>
      <c r="G17" s="15">
        <v>2</v>
      </c>
    </row>
    <row r="18" spans="2:7" x14ac:dyDescent="0.3">
      <c r="B18" s="14" t="s">
        <v>28</v>
      </c>
      <c r="C18" s="15">
        <v>1</v>
      </c>
      <c r="D18" s="18"/>
    </row>
    <row r="19" spans="2:7" x14ac:dyDescent="0.3">
      <c r="F19" s="10" t="s">
        <v>18</v>
      </c>
      <c r="G19" s="10" t="s">
        <v>9</v>
      </c>
    </row>
    <row r="20" spans="2:7" x14ac:dyDescent="0.3">
      <c r="B20" s="10" t="s">
        <v>12</v>
      </c>
      <c r="C20" s="10" t="s">
        <v>9</v>
      </c>
      <c r="F20" s="14" t="s">
        <v>20</v>
      </c>
      <c r="G20" s="15">
        <v>1</v>
      </c>
    </row>
    <row r="21" spans="2:7" x14ac:dyDescent="0.3">
      <c r="B21" s="14" t="s">
        <v>11</v>
      </c>
      <c r="C21" s="15">
        <v>1</v>
      </c>
      <c r="F21" s="14" t="s">
        <v>33</v>
      </c>
      <c r="G21" s="15">
        <v>1</v>
      </c>
    </row>
    <row r="22" spans="2:7" x14ac:dyDescent="0.3">
      <c r="B22" s="14" t="s">
        <v>28</v>
      </c>
      <c r="C22" s="15">
        <v>2</v>
      </c>
      <c r="F22" s="14" t="s">
        <v>34</v>
      </c>
      <c r="G22" s="15">
        <v>1</v>
      </c>
    </row>
    <row r="23" spans="2:7" x14ac:dyDescent="0.3">
      <c r="B23" s="14" t="s">
        <v>29</v>
      </c>
      <c r="C23" s="15">
        <v>0</v>
      </c>
      <c r="F23" s="14" t="s">
        <v>21</v>
      </c>
      <c r="G23" s="15">
        <v>2</v>
      </c>
    </row>
    <row r="24" spans="2:7" x14ac:dyDescent="0.3">
      <c r="B24" s="14" t="s">
        <v>30</v>
      </c>
      <c r="C24" s="15">
        <v>1</v>
      </c>
      <c r="F24" s="14" t="s">
        <v>22</v>
      </c>
      <c r="G24" s="15">
        <v>1</v>
      </c>
    </row>
    <row r="25" spans="2:7" x14ac:dyDescent="0.3">
      <c r="B25" s="14" t="s">
        <v>31</v>
      </c>
      <c r="C25" s="15">
        <v>1</v>
      </c>
    </row>
    <row r="26" spans="2:7" x14ac:dyDescent="0.3">
      <c r="B26" s="14" t="s">
        <v>32</v>
      </c>
      <c r="C26" s="15">
        <v>1</v>
      </c>
    </row>
    <row r="46" spans="2:3" x14ac:dyDescent="0.3">
      <c r="B46" s="26" t="s">
        <v>49</v>
      </c>
      <c r="C46" s="26"/>
    </row>
    <row r="47" spans="2:3" x14ac:dyDescent="0.3">
      <c r="B47" s="2" t="s">
        <v>51</v>
      </c>
      <c r="C47" s="2">
        <v>6</v>
      </c>
    </row>
    <row r="48" spans="2:3" x14ac:dyDescent="0.3">
      <c r="B48" s="2" t="s">
        <v>50</v>
      </c>
      <c r="C48" s="2">
        <f>C47-2</f>
        <v>4</v>
      </c>
    </row>
    <row r="49" spans="2:6" s="8" customFormat="1" ht="35.4" customHeight="1" x14ac:dyDescent="0.3">
      <c r="B49" s="30" t="s">
        <v>57</v>
      </c>
      <c r="C49" s="11"/>
      <c r="E49" s="31">
        <f>O11</f>
        <v>5.1840011909842068E-2</v>
      </c>
    </row>
    <row r="50" spans="2:6" s="8" customFormat="1" x14ac:dyDescent="0.3">
      <c r="B50" s="30" t="s">
        <v>58</v>
      </c>
      <c r="C50" s="30"/>
      <c r="E50" s="32">
        <f xml:space="preserve"> (E49/C48)^0.5</f>
        <v>0.11384200884322324</v>
      </c>
      <c r="F50" s="1" t="s">
        <v>59</v>
      </c>
    </row>
    <row r="52" spans="2:6" x14ac:dyDescent="0.3">
      <c r="B52" s="11" t="s">
        <v>52</v>
      </c>
      <c r="C52" s="11"/>
      <c r="D52" s="11"/>
      <c r="E52" s="11"/>
    </row>
    <row r="53" spans="2:6" x14ac:dyDescent="0.3">
      <c r="B53" s="28" t="s">
        <v>54</v>
      </c>
      <c r="C53" s="25">
        <f xml:space="preserve"> J14</f>
        <v>-0.43392806270646544</v>
      </c>
    </row>
    <row r="54" spans="2:6" x14ac:dyDescent="0.3">
      <c r="B54" s="2" t="s">
        <v>61</v>
      </c>
      <c r="C54" s="25">
        <f>I11^0.5</f>
        <v>1.4817158976997451</v>
      </c>
      <c r="E54" s="1" t="s">
        <v>60</v>
      </c>
    </row>
    <row r="55" spans="2:6" x14ac:dyDescent="0.3">
      <c r="B55" s="21" t="s">
        <v>55</v>
      </c>
      <c r="C55" s="25">
        <f>E50/C54</f>
        <v>7.6831198895790057E-2</v>
      </c>
    </row>
    <row r="56" spans="2:6" x14ac:dyDescent="0.3">
      <c r="B56" s="21" t="s">
        <v>62</v>
      </c>
      <c r="C56" s="25">
        <f>C53/C55</f>
        <v>-5.6478106412867968</v>
      </c>
    </row>
    <row r="57" spans="2:6" x14ac:dyDescent="0.3">
      <c r="B57" s="28" t="s">
        <v>63</v>
      </c>
      <c r="C57" s="33">
        <f>2 * _xlfn.T.DIST(-ABS(C56), 4, TRUE)</f>
        <v>4.8406901409699015E-3</v>
      </c>
      <c r="E57" s="1" t="s">
        <v>64</v>
      </c>
    </row>
  </sheetData>
  <mergeCells count="7">
    <mergeCell ref="B52:E52"/>
    <mergeCell ref="B3:C3"/>
    <mergeCell ref="F3:G3"/>
    <mergeCell ref="M3:N3"/>
    <mergeCell ref="B46:C46"/>
    <mergeCell ref="B49:C49"/>
    <mergeCell ref="B50:C50"/>
  </mergeCells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Qn. 2. Smoothing</vt:lpstr>
      <vt:lpstr>Qn. 4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R Lubega</dc:creator>
  <cp:lastModifiedBy>Mr. R Lubega</cp:lastModifiedBy>
  <dcterms:created xsi:type="dcterms:W3CDTF">2025-06-02T12:35:22Z</dcterms:created>
  <dcterms:modified xsi:type="dcterms:W3CDTF">2025-07-13T16:24:37Z</dcterms:modified>
</cp:coreProperties>
</file>