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F12AB5E6-619F-4718-A99A-B6447FEBCB29}" xr6:coauthVersionLast="47" xr6:coauthVersionMax="47" xr10:uidLastSave="{00000000-0000-0000-0000-000000000000}"/>
  <bookViews>
    <workbookView xWindow="-108" yWindow="-108" windowWidth="23256" windowHeight="13896" activeTab="1" xr2:uid="{9D3958F0-25F4-47E3-8E6B-D1F8EE350FB9}"/>
  </bookViews>
  <sheets>
    <sheet name="Qn. 2. Smoothing" sheetId="2" r:id="rId1"/>
    <sheet name="Qn. 4 Regre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3" l="1"/>
  <c r="J14" i="3"/>
  <c r="K11" i="3"/>
  <c r="I11" i="3"/>
  <c r="K6" i="3"/>
  <c r="K7" i="3"/>
  <c r="K8" i="3"/>
  <c r="K9" i="3"/>
  <c r="K10" i="3"/>
  <c r="K5" i="3"/>
  <c r="J9" i="3"/>
  <c r="J8" i="3"/>
  <c r="J7" i="3"/>
  <c r="J6" i="3"/>
  <c r="J10" i="3"/>
  <c r="J5" i="3"/>
  <c r="I9" i="3"/>
  <c r="I7" i="3"/>
  <c r="I6" i="3"/>
  <c r="I8" i="3"/>
  <c r="I10" i="3"/>
  <c r="I5" i="3"/>
  <c r="H10" i="3"/>
  <c r="H9" i="3"/>
  <c r="H8" i="3"/>
  <c r="H7" i="3"/>
  <c r="H6" i="3"/>
  <c r="H5" i="3"/>
  <c r="G11" i="3"/>
  <c r="F11" i="3"/>
  <c r="G5" i="3"/>
  <c r="G6" i="3"/>
  <c r="G7" i="3"/>
  <c r="G8" i="3"/>
  <c r="G9" i="3"/>
  <c r="G10" i="3"/>
  <c r="F6" i="3"/>
  <c r="F7" i="3"/>
  <c r="F8" i="3"/>
  <c r="F9" i="3"/>
  <c r="F10" i="3"/>
  <c r="F5" i="3"/>
</calcChain>
</file>

<file path=xl/sharedStrings.xml><?xml version="1.0" encoding="utf-8"?>
<sst xmlns="http://schemas.openxmlformats.org/spreadsheetml/2006/main" count="51" uniqueCount="46">
  <si>
    <t>Traffic Flow Data Analysis</t>
  </si>
  <si>
    <t>Hour</t>
  </si>
  <si>
    <t>Vehicles</t>
  </si>
  <si>
    <t>Running mean smoother by hand</t>
  </si>
  <si>
    <t>Window width</t>
  </si>
  <si>
    <t>3 hours</t>
  </si>
  <si>
    <t>Scatter Plot</t>
  </si>
  <si>
    <t>Gaussian kernel smoother in Excel</t>
  </si>
  <si>
    <t>Standard deviation is two hours</t>
  </si>
  <si>
    <t>frequency</t>
  </si>
  <si>
    <t xml:space="preserve"> 5 - 10</t>
  </si>
  <si>
    <t xml:space="preserve"> 21 - 25</t>
  </si>
  <si>
    <t xml:space="preserve">Strength groups </t>
  </si>
  <si>
    <t xml:space="preserve">Age groups </t>
  </si>
  <si>
    <t xml:space="preserve"> 20 - 25</t>
  </si>
  <si>
    <t>Original Alien Beam Data</t>
  </si>
  <si>
    <t>Log-transformed Data</t>
  </si>
  <si>
    <t xml:space="preserve">ln(Age) groups </t>
  </si>
  <si>
    <t xml:space="preserve">ln(Strength) groups </t>
  </si>
  <si>
    <t>1.5 - 2.0</t>
  </si>
  <si>
    <t xml:space="preserve"> 3.0 - 3.2</t>
  </si>
  <si>
    <t xml:space="preserve"> 3.6 - 3.8</t>
  </si>
  <si>
    <t xml:space="preserve"> 3.8 - 4.0</t>
  </si>
  <si>
    <t>2.0 - 2.5</t>
  </si>
  <si>
    <t xml:space="preserve"> 2.5 - 3.0</t>
  </si>
  <si>
    <t xml:space="preserve"> 3.0 - 3.5</t>
  </si>
  <si>
    <t xml:space="preserve"> 10 - 15</t>
  </si>
  <si>
    <t xml:space="preserve"> 15 - 20</t>
  </si>
  <si>
    <t xml:space="preserve"> 25 - 30</t>
  </si>
  <si>
    <t xml:space="preserve"> 30 - 35</t>
  </si>
  <si>
    <t xml:space="preserve"> 35 - 40</t>
  </si>
  <si>
    <t xml:space="preserve"> 40 - 45</t>
  </si>
  <si>
    <t xml:space="preserve"> 45 - 50</t>
  </si>
  <si>
    <t xml:space="preserve"> 3.2 - 3.4</t>
  </si>
  <si>
    <t xml:space="preserve"> 3.4 - 3.6</t>
  </si>
  <si>
    <t>Age, x (years)</t>
  </si>
  <si>
    <t>ln(Age), x'</t>
  </si>
  <si>
    <t>Strength, y (MPa)</t>
  </si>
  <si>
    <t>ln(Strength), y'</t>
  </si>
  <si>
    <t>B0</t>
  </si>
  <si>
    <t>B1</t>
  </si>
  <si>
    <t>x'-x*</t>
  </si>
  <si>
    <t>mean (x* &amp; y*)</t>
  </si>
  <si>
    <t>y'-y*</t>
  </si>
  <si>
    <t>(x'-x*)^2</t>
  </si>
  <si>
    <t>(x'-x*) . (y'-y*)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</si>
</sst>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9" fontId="0" fillId="0" borderId="0" xfId="0" applyNumberFormat="1" applyAlignment="1">
      <alignment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0" fillId="0" borderId="0" xfId="0" applyNumberFormat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Age, x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Regression'!$C$13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'Qn. 4 Regression'!$B$14:$B$18</c:f>
              <c:strCache>
                <c:ptCount val="5"/>
                <c:pt idx="0">
                  <c:v> 5 - 10</c:v>
                </c:pt>
                <c:pt idx="1">
                  <c:v> 10 - 15</c:v>
                </c:pt>
                <c:pt idx="2">
                  <c:v> 15 - 20</c:v>
                </c:pt>
                <c:pt idx="3">
                  <c:v> 20 - 25</c:v>
                </c:pt>
                <c:pt idx="4">
                  <c:v> 25 - 30</c:v>
                </c:pt>
              </c:strCache>
            </c:strRef>
          </c:cat>
          <c:val>
            <c:numRef>
              <c:f>'Qn. 4 Regression'!$C$14:$C$18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64B-BC2F-69F6FB75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959584"/>
        <c:axId val="1803950944"/>
      </c:barChart>
      <c:catAx>
        <c:axId val="180395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0944"/>
        <c:crosses val="autoZero"/>
        <c:auto val="1"/>
        <c:lblAlgn val="ctr"/>
        <c:lblOffset val="100"/>
        <c:noMultiLvlLbl val="0"/>
      </c:catAx>
      <c:valAx>
        <c:axId val="18039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Strength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Regression'!$C$20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'Qn. 4 Regression'!$B$21:$B$26</c:f>
              <c:strCache>
                <c:ptCount val="6"/>
                <c:pt idx="0">
                  <c:v> 21 - 25</c:v>
                </c:pt>
                <c:pt idx="1">
                  <c:v> 25 - 30</c:v>
                </c:pt>
                <c:pt idx="2">
                  <c:v> 30 - 35</c:v>
                </c:pt>
                <c:pt idx="3">
                  <c:v> 35 - 40</c:v>
                </c:pt>
                <c:pt idx="4">
                  <c:v> 40 - 45</c:v>
                </c:pt>
                <c:pt idx="5">
                  <c:v> 45 - 50</c:v>
                </c:pt>
              </c:strCache>
            </c:strRef>
          </c:cat>
          <c:val>
            <c:numRef>
              <c:f>'Qn. 4 Regression'!$C$21:$C$26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48E7-BCEB-074DF0BD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973504"/>
        <c:axId val="1803978784"/>
      </c:barChart>
      <c:catAx>
        <c:axId val="18039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8784"/>
        <c:crosses val="autoZero"/>
        <c:auto val="1"/>
        <c:lblAlgn val="ctr"/>
        <c:lblOffset val="100"/>
        <c:noMultiLvlLbl val="0"/>
      </c:catAx>
      <c:valAx>
        <c:axId val="180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ln(Age)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Regression'!$G$13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'Qn. 4 Regression'!$F$14:$F$17</c:f>
              <c:strCache>
                <c:ptCount val="4"/>
                <c:pt idx="0">
                  <c:v>1.5 - 2.0</c:v>
                </c:pt>
                <c:pt idx="1">
                  <c:v>2.0 - 2.5</c:v>
                </c:pt>
                <c:pt idx="2">
                  <c:v> 2.5 - 3.0</c:v>
                </c:pt>
                <c:pt idx="3">
                  <c:v> 3.0 - 3.5</c:v>
                </c:pt>
              </c:strCache>
            </c:strRef>
          </c:cat>
          <c:val>
            <c:numRef>
              <c:f>'Qn. 4 Regression'!$G$14:$G$17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DFB-8793-D3860750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149024"/>
        <c:axId val="1748142304"/>
      </c:barChart>
      <c:catAx>
        <c:axId val="1748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2304"/>
        <c:crosses val="autoZero"/>
        <c:auto val="1"/>
        <c:lblAlgn val="ctr"/>
        <c:lblOffset val="100"/>
        <c:noMultiLvlLbl val="0"/>
      </c:catAx>
      <c:valAx>
        <c:axId val="1748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ln(Strength)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Regression'!$G$19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'Qn. 4 Regression'!$F$20:$F$24</c:f>
              <c:strCache>
                <c:ptCount val="5"/>
                <c:pt idx="0">
                  <c:v> 3.0 - 3.2</c:v>
                </c:pt>
                <c:pt idx="1">
                  <c:v> 3.2 - 3.4</c:v>
                </c:pt>
                <c:pt idx="2">
                  <c:v> 3.4 - 3.6</c:v>
                </c:pt>
                <c:pt idx="3">
                  <c:v> 3.6 - 3.8</c:v>
                </c:pt>
                <c:pt idx="4">
                  <c:v> 3.8 - 4.0</c:v>
                </c:pt>
              </c:strCache>
            </c:strRef>
          </c:cat>
          <c:val>
            <c:numRef>
              <c:f>'Qn. 4 Regression'!$G$20:$G$24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4-4FD4-89B6-4F80FC85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55648"/>
        <c:axId val="2105318704"/>
      </c:barChart>
      <c:catAx>
        <c:axId val="5059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704"/>
        <c:crosses val="autoZero"/>
        <c:auto val="1"/>
        <c:lblAlgn val="ctr"/>
        <c:lblOffset val="100"/>
        <c:noMultiLvlLbl val="0"/>
      </c:catAx>
      <c:valAx>
        <c:axId val="21053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57150</xdr:rowOff>
    </xdr:from>
    <xdr:to>
      <xdr:col>5</xdr:col>
      <xdr:colOff>342900</xdr:colOff>
      <xdr:row>37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0EF6FC-645C-0227-704E-B4F7D487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731520</xdr:colOff>
      <xdr:row>25</xdr:row>
      <xdr:rowOff>72390</xdr:rowOff>
    </xdr:from>
    <xdr:to>
      <xdr:col>10</xdr:col>
      <xdr:colOff>213360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28DF48-DDD7-F096-0CED-9D2AC2FD4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411480</xdr:colOff>
      <xdr:row>25</xdr:row>
      <xdr:rowOff>102870</xdr:rowOff>
    </xdr:from>
    <xdr:to>
      <xdr:col>15</xdr:col>
      <xdr:colOff>160020</xdr:colOff>
      <xdr:row>36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2765C7-7554-2396-008D-9458F70A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335280</xdr:colOff>
      <xdr:row>25</xdr:row>
      <xdr:rowOff>125730</xdr:rowOff>
    </xdr:from>
    <xdr:to>
      <xdr:col>20</xdr:col>
      <xdr:colOff>518160</xdr:colOff>
      <xdr:row>36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3D6CBD-7AFA-3462-4A57-B9413E40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B3:J19"/>
  <sheetViews>
    <sheetView topLeftCell="A10" workbookViewId="0">
      <selection activeCell="H12" sqref="H12"/>
    </sheetView>
  </sheetViews>
  <sheetFormatPr defaultRowHeight="14.4" x14ac:dyDescent="0.3"/>
  <cols>
    <col min="1" max="16384" width="8.88671875" style="1"/>
  </cols>
  <sheetData>
    <row r="3" spans="2:10" x14ac:dyDescent="0.3">
      <c r="B3" s="5" t="s">
        <v>0</v>
      </c>
    </row>
    <row r="5" spans="2:10" x14ac:dyDescent="0.3">
      <c r="B5" s="2" t="s">
        <v>1</v>
      </c>
      <c r="C5" s="2" t="s">
        <v>2</v>
      </c>
      <c r="E5" s="6" t="s">
        <v>3</v>
      </c>
      <c r="J5" s="7" t="s">
        <v>7</v>
      </c>
    </row>
    <row r="6" spans="2:10" x14ac:dyDescent="0.3">
      <c r="B6" s="3">
        <v>0.25</v>
      </c>
      <c r="C6" s="2">
        <v>200</v>
      </c>
      <c r="E6" s="4" t="s">
        <v>4</v>
      </c>
      <c r="G6" s="1" t="s">
        <v>5</v>
      </c>
      <c r="J6" t="s">
        <v>8</v>
      </c>
    </row>
    <row r="7" spans="2:10" x14ac:dyDescent="0.3">
      <c r="B7" s="3">
        <v>0.29166666666666669</v>
      </c>
      <c r="C7" s="2">
        <v>350</v>
      </c>
      <c r="E7" s="1" t="s">
        <v>6</v>
      </c>
      <c r="J7" s="1" t="s">
        <v>6</v>
      </c>
    </row>
    <row r="8" spans="2:10" x14ac:dyDescent="0.3">
      <c r="B8" s="3">
        <v>0.33333333333333298</v>
      </c>
      <c r="C8" s="2">
        <v>500</v>
      </c>
    </row>
    <row r="9" spans="2:10" x14ac:dyDescent="0.3">
      <c r="B9" s="3">
        <v>0.375</v>
      </c>
      <c r="C9" s="2">
        <v>420</v>
      </c>
    </row>
    <row r="10" spans="2:10" x14ac:dyDescent="0.3">
      <c r="B10" s="3">
        <v>0.41666666666666702</v>
      </c>
      <c r="C10" s="2">
        <v>380</v>
      </c>
    </row>
    <row r="11" spans="2:10" x14ac:dyDescent="0.3">
      <c r="B11" s="3">
        <v>0.45833333333333298</v>
      </c>
      <c r="C11" s="2">
        <v>300</v>
      </c>
    </row>
    <row r="12" spans="2:10" x14ac:dyDescent="0.3">
      <c r="B12" s="3">
        <v>0.5</v>
      </c>
      <c r="C12" s="2">
        <v>250</v>
      </c>
    </row>
    <row r="13" spans="2:10" x14ac:dyDescent="0.3">
      <c r="B13" s="3">
        <v>0.54166666666666696</v>
      </c>
      <c r="C13" s="2">
        <v>220</v>
      </c>
    </row>
    <row r="14" spans="2:10" x14ac:dyDescent="0.3">
      <c r="B14" s="3">
        <v>0.58333333333333304</v>
      </c>
      <c r="C14" s="2">
        <v>200</v>
      </c>
    </row>
    <row r="15" spans="2:10" x14ac:dyDescent="0.3">
      <c r="B15" s="3">
        <v>0.625</v>
      </c>
      <c r="C15" s="2">
        <v>280</v>
      </c>
    </row>
    <row r="16" spans="2:10" x14ac:dyDescent="0.3">
      <c r="B16" s="3">
        <v>0.66666666666666696</v>
      </c>
      <c r="C16" s="2">
        <v>400</v>
      </c>
    </row>
    <row r="17" spans="2:3" x14ac:dyDescent="0.3">
      <c r="B17" s="3">
        <v>0.70833333333333404</v>
      </c>
      <c r="C17" s="2">
        <v>550</v>
      </c>
    </row>
    <row r="18" spans="2:3" x14ac:dyDescent="0.3">
      <c r="B18" s="3">
        <v>0.75</v>
      </c>
      <c r="C18" s="2">
        <v>600</v>
      </c>
    </row>
    <row r="19" spans="2:3" x14ac:dyDescent="0.3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FE-AE24-461E-BE47-F59067CEB9BD}">
  <dimension ref="B3:K26"/>
  <sheetViews>
    <sheetView tabSelected="1" workbookViewId="0">
      <selection activeCell="J19" sqref="J19"/>
    </sheetView>
  </sheetViews>
  <sheetFormatPr defaultRowHeight="14.4" x14ac:dyDescent="0.3"/>
  <cols>
    <col min="1" max="1" width="8.88671875" style="1"/>
    <col min="2" max="2" width="13.88671875" style="1" bestFit="1" customWidth="1"/>
    <col min="3" max="3" width="15.109375" style="1" bestFit="1" customWidth="1"/>
    <col min="4" max="4" width="4.77734375" style="1" customWidth="1"/>
    <col min="5" max="5" width="13.109375" style="1" bestFit="1" customWidth="1"/>
    <col min="6" max="6" width="16.44140625" style="1" bestFit="1" customWidth="1"/>
    <col min="7" max="7" width="13.21875" style="1" bestFit="1" customWidth="1"/>
    <col min="8" max="8" width="8.88671875" style="1"/>
    <col min="9" max="9" width="9" style="1" customWidth="1"/>
    <col min="10" max="10" width="10.21875" style="1" customWidth="1"/>
    <col min="11" max="11" width="12.6640625" style="1" bestFit="1" customWidth="1"/>
    <col min="12" max="12" width="16.44140625" style="1" bestFit="1" customWidth="1"/>
    <col min="13" max="16384" width="8.88671875" style="1"/>
  </cols>
  <sheetData>
    <row r="3" spans="2:11" x14ac:dyDescent="0.3">
      <c r="B3" s="10" t="s">
        <v>15</v>
      </c>
      <c r="C3" s="10"/>
      <c r="D3" s="15"/>
      <c r="F3" s="10" t="s">
        <v>16</v>
      </c>
      <c r="G3" s="10"/>
    </row>
    <row r="4" spans="2:11" s="2" customFormat="1" x14ac:dyDescent="0.3">
      <c r="B4" s="11" t="s">
        <v>35</v>
      </c>
      <c r="C4" s="11" t="s">
        <v>37</v>
      </c>
      <c r="D4" s="16"/>
      <c r="F4" s="11" t="s">
        <v>36</v>
      </c>
      <c r="G4" s="11" t="s">
        <v>38</v>
      </c>
      <c r="H4" s="20" t="s">
        <v>41</v>
      </c>
      <c r="I4" s="20" t="s">
        <v>44</v>
      </c>
      <c r="J4" s="20" t="s">
        <v>43</v>
      </c>
      <c r="K4" s="20" t="s">
        <v>45</v>
      </c>
    </row>
    <row r="5" spans="2:11" x14ac:dyDescent="0.3">
      <c r="B5" s="9">
        <v>5</v>
      </c>
      <c r="C5" s="9">
        <v>48</v>
      </c>
      <c r="D5" s="15"/>
      <c r="F5" s="12">
        <f>LN(B5)</f>
        <v>1.6094379124341003</v>
      </c>
      <c r="G5" s="12">
        <f>LN(C5)</f>
        <v>3.8712010109078911</v>
      </c>
      <c r="H5" s="18">
        <f>F5-$F$11</f>
        <v>-1.0965418686683506</v>
      </c>
      <c r="I5" s="21">
        <f>H5^2</f>
        <v>1.2024040697426781</v>
      </c>
      <c r="J5" s="18">
        <f>G5-$G$11</f>
        <v>0.37764347303699219</v>
      </c>
      <c r="K5" s="21">
        <f>H5*J5</f>
        <v>-0.41410187961438927</v>
      </c>
    </row>
    <row r="6" spans="2:11" x14ac:dyDescent="0.3">
      <c r="B6" s="9">
        <v>10</v>
      </c>
      <c r="C6" s="9">
        <v>42</v>
      </c>
      <c r="D6" s="15"/>
      <c r="F6" s="12">
        <f t="shared" ref="F6:F10" si="0">LN(B6)</f>
        <v>2.3025850929940459</v>
      </c>
      <c r="G6" s="12">
        <f t="shared" ref="G6:G10" si="1">LN(C6)</f>
        <v>3.7376696182833684</v>
      </c>
      <c r="H6" s="18">
        <f>F6-$F$11</f>
        <v>-0.40339468810840495</v>
      </c>
      <c r="I6" s="21">
        <f t="shared" ref="I6:I10" si="2">H6^2</f>
        <v>0.1627272743940773</v>
      </c>
      <c r="J6" s="18">
        <f>G6-$G$11</f>
        <v>0.24411208041246946</v>
      </c>
      <c r="K6" s="21">
        <f t="shared" ref="K6:K10" si="3">H6*J6</f>
        <v>-9.8473516541481981E-2</v>
      </c>
    </row>
    <row r="7" spans="2:11" x14ac:dyDescent="0.3">
      <c r="B7" s="9">
        <v>15</v>
      </c>
      <c r="C7" s="9">
        <v>37</v>
      </c>
      <c r="D7" s="15"/>
      <c r="F7" s="12">
        <f t="shared" si="0"/>
        <v>2.7080502011022101</v>
      </c>
      <c r="G7" s="12">
        <f t="shared" si="1"/>
        <v>3.6109179126442243</v>
      </c>
      <c r="H7" s="18">
        <f>F7-$F$11</f>
        <v>2.0704199997592099E-3</v>
      </c>
      <c r="I7" s="21">
        <f>H7^2</f>
        <v>4.286638975402927E-6</v>
      </c>
      <c r="J7" s="18">
        <f>G7-$G$11</f>
        <v>0.11736037477332539</v>
      </c>
      <c r="K7" s="21">
        <f t="shared" si="3"/>
        <v>2.4298526710992915E-4</v>
      </c>
    </row>
    <row r="8" spans="2:11" x14ac:dyDescent="0.3">
      <c r="B8" s="9">
        <v>20</v>
      </c>
      <c r="C8" s="9">
        <v>30</v>
      </c>
      <c r="D8" s="15"/>
      <c r="F8" s="12">
        <f t="shared" si="0"/>
        <v>2.9957322735539909</v>
      </c>
      <c r="G8" s="12">
        <f t="shared" si="1"/>
        <v>3.4011973816621555</v>
      </c>
      <c r="H8" s="18">
        <f>F8-$F$11</f>
        <v>0.28975249245154</v>
      </c>
      <c r="I8" s="21">
        <f t="shared" si="2"/>
        <v>8.395650688187975E-2</v>
      </c>
      <c r="J8" s="18">
        <f>G8-$G$11</f>
        <v>-9.2360156208743494E-2</v>
      </c>
      <c r="K8" s="21">
        <f t="shared" si="3"/>
        <v>-2.6761585464697004E-2</v>
      </c>
    </row>
    <row r="9" spans="2:11" x14ac:dyDescent="0.3">
      <c r="B9" s="9">
        <v>25</v>
      </c>
      <c r="C9" s="9">
        <v>27</v>
      </c>
      <c r="D9" s="15"/>
      <c r="F9" s="12">
        <f t="shared" si="0"/>
        <v>3.2188758248682006</v>
      </c>
      <c r="G9" s="12">
        <f t="shared" si="1"/>
        <v>3.2958368660043291</v>
      </c>
      <c r="H9" s="18">
        <f>F9-$F$11</f>
        <v>0.51289604376574971</v>
      </c>
      <c r="I9" s="21">
        <f>H9^2</f>
        <v>0.26306235171055786</v>
      </c>
      <c r="J9" s="18">
        <f>G9-$G$11</f>
        <v>-0.19772067186656983</v>
      </c>
      <c r="K9" s="21">
        <f t="shared" si="3"/>
        <v>-0.10141015037106964</v>
      </c>
    </row>
    <row r="10" spans="2:11" x14ac:dyDescent="0.3">
      <c r="B10" s="9">
        <v>30</v>
      </c>
      <c r="C10" s="9">
        <v>21</v>
      </c>
      <c r="D10" s="15"/>
      <c r="F10" s="12">
        <f t="shared" si="0"/>
        <v>3.4011973816621555</v>
      </c>
      <c r="G10" s="12">
        <f t="shared" si="1"/>
        <v>3.044522437723423</v>
      </c>
      <c r="H10" s="18">
        <f>F10-$F$11</f>
        <v>0.69521760055970461</v>
      </c>
      <c r="I10" s="21">
        <f t="shared" si="2"/>
        <v>0.48332751212799296</v>
      </c>
      <c r="J10" s="18">
        <f t="shared" ref="J6:J10" si="4">G10-$G$11</f>
        <v>-0.44903510014747594</v>
      </c>
      <c r="K10" s="21">
        <f t="shared" si="3"/>
        <v>-0.31217710489161488</v>
      </c>
    </row>
    <row r="11" spans="2:11" x14ac:dyDescent="0.3">
      <c r="B11" s="2"/>
      <c r="C11" s="2"/>
      <c r="D11" s="2"/>
      <c r="E11" s="20" t="s">
        <v>42</v>
      </c>
      <c r="F11" s="19">
        <f>AVERAGE(F5:F10)</f>
        <v>2.7059797811024509</v>
      </c>
      <c r="G11" s="19">
        <f>AVERAGE(G5:G10)</f>
        <v>3.493557537870899</v>
      </c>
      <c r="I11" s="22">
        <f>SUM(I5:I10)</f>
        <v>2.1954820014961616</v>
      </c>
      <c r="K11" s="22">
        <f>SUM(K5:K10)</f>
        <v>-0.9526812516161427</v>
      </c>
    </row>
    <row r="12" spans="2:11" x14ac:dyDescent="0.3">
      <c r="B12" s="2"/>
      <c r="C12" s="2"/>
      <c r="D12" s="2"/>
    </row>
    <row r="13" spans="2:11" x14ac:dyDescent="0.3">
      <c r="B13" s="9" t="s">
        <v>13</v>
      </c>
      <c r="C13" s="9" t="s">
        <v>9</v>
      </c>
      <c r="D13" s="15"/>
      <c r="E13" s="2"/>
      <c r="F13" s="9" t="s">
        <v>17</v>
      </c>
      <c r="G13" s="9" t="s">
        <v>9</v>
      </c>
      <c r="I13" s="8" t="s">
        <v>39</v>
      </c>
      <c r="J13" s="23">
        <f>G11-(J14*F11)</f>
        <v>4.6677581020075509</v>
      </c>
    </row>
    <row r="14" spans="2:11" x14ac:dyDescent="0.3">
      <c r="B14" s="13" t="s">
        <v>10</v>
      </c>
      <c r="C14" s="14">
        <v>2</v>
      </c>
      <c r="D14" s="17"/>
      <c r="F14" s="13" t="s">
        <v>19</v>
      </c>
      <c r="G14" s="14">
        <v>1</v>
      </c>
      <c r="I14" s="8" t="s">
        <v>40</v>
      </c>
      <c r="J14" s="23">
        <f>K11/I11</f>
        <v>-0.43392806270646544</v>
      </c>
    </row>
    <row r="15" spans="2:11" x14ac:dyDescent="0.3">
      <c r="B15" s="13" t="s">
        <v>26</v>
      </c>
      <c r="C15" s="14">
        <v>1</v>
      </c>
      <c r="D15" s="17"/>
      <c r="F15" s="13" t="s">
        <v>23</v>
      </c>
      <c r="G15" s="14">
        <v>1</v>
      </c>
    </row>
    <row r="16" spans="2:11" x14ac:dyDescent="0.3">
      <c r="B16" s="13" t="s">
        <v>27</v>
      </c>
      <c r="C16" s="14">
        <v>1</v>
      </c>
      <c r="D16" s="17"/>
      <c r="F16" s="13" t="s">
        <v>24</v>
      </c>
      <c r="G16" s="14">
        <v>2</v>
      </c>
    </row>
    <row r="17" spans="2:7" x14ac:dyDescent="0.3">
      <c r="B17" s="13" t="s">
        <v>14</v>
      </c>
      <c r="C17" s="14">
        <v>1</v>
      </c>
      <c r="D17" s="17"/>
      <c r="F17" s="13" t="s">
        <v>25</v>
      </c>
      <c r="G17" s="14">
        <v>2</v>
      </c>
    </row>
    <row r="18" spans="2:7" x14ac:dyDescent="0.3">
      <c r="B18" s="13" t="s">
        <v>28</v>
      </c>
      <c r="C18" s="14">
        <v>1</v>
      </c>
      <c r="D18" s="17"/>
    </row>
    <row r="19" spans="2:7" x14ac:dyDescent="0.3">
      <c r="F19" s="9" t="s">
        <v>18</v>
      </c>
      <c r="G19" s="9" t="s">
        <v>9</v>
      </c>
    </row>
    <row r="20" spans="2:7" x14ac:dyDescent="0.3">
      <c r="B20" s="9" t="s">
        <v>12</v>
      </c>
      <c r="C20" s="9" t="s">
        <v>9</v>
      </c>
      <c r="F20" s="13" t="s">
        <v>20</v>
      </c>
      <c r="G20" s="14">
        <v>1</v>
      </c>
    </row>
    <row r="21" spans="2:7" x14ac:dyDescent="0.3">
      <c r="B21" s="13" t="s">
        <v>11</v>
      </c>
      <c r="C21" s="14">
        <v>1</v>
      </c>
      <c r="F21" s="13" t="s">
        <v>33</v>
      </c>
      <c r="G21" s="14">
        <v>1</v>
      </c>
    </row>
    <row r="22" spans="2:7" x14ac:dyDescent="0.3">
      <c r="B22" s="13" t="s">
        <v>28</v>
      </c>
      <c r="C22" s="14">
        <v>2</v>
      </c>
      <c r="F22" s="13" t="s">
        <v>34</v>
      </c>
      <c r="G22" s="14">
        <v>1</v>
      </c>
    </row>
    <row r="23" spans="2:7" x14ac:dyDescent="0.3">
      <c r="B23" s="13" t="s">
        <v>29</v>
      </c>
      <c r="C23" s="14">
        <v>0</v>
      </c>
      <c r="F23" s="13" t="s">
        <v>21</v>
      </c>
      <c r="G23" s="14">
        <v>2</v>
      </c>
    </row>
    <row r="24" spans="2:7" x14ac:dyDescent="0.3">
      <c r="B24" s="13" t="s">
        <v>30</v>
      </c>
      <c r="C24" s="14">
        <v>1</v>
      </c>
      <c r="F24" s="13" t="s">
        <v>22</v>
      </c>
      <c r="G24" s="14">
        <v>1</v>
      </c>
    </row>
    <row r="25" spans="2:7" x14ac:dyDescent="0.3">
      <c r="B25" s="13" t="s">
        <v>31</v>
      </c>
      <c r="C25" s="14">
        <v>1</v>
      </c>
    </row>
    <row r="26" spans="2:7" x14ac:dyDescent="0.3">
      <c r="B26" s="13" t="s">
        <v>32</v>
      </c>
      <c r="C26" s="14">
        <v>1</v>
      </c>
    </row>
  </sheetData>
  <mergeCells count="2">
    <mergeCell ref="B3:C3"/>
    <mergeCell ref="F3:G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 2. Smoothing</vt:lpstr>
      <vt:lpstr>Qn. 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2025-07-13T14:38:55Z</dcterms:modified>
</cp:coreProperties>
</file>