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<sst xmlns="http://schemas.openxmlformats.org/spreadsheetml/2006/main" count="45" uniqueCount="43">
  <si>
    <t>NO#</t>
  </si>
  <si>
    <t>NAME</t>
  </si>
  <si>
    <t>DEPARTMENT</t>
  </si>
  <si>
    <t>BASIC PAY</t>
  </si>
  <si>
    <t>HOUSING</t>
  </si>
  <si>
    <t>MEDICAL</t>
  </si>
  <si>
    <t>INSURANCE</t>
  </si>
  <si>
    <t>GROSS PAY</t>
  </si>
  <si>
    <t>NSSF</t>
  </si>
  <si>
    <t>PAYE</t>
  </si>
  <si>
    <t>NET PAY</t>
  </si>
  <si>
    <t>PAY RANK</t>
  </si>
  <si>
    <t xml:space="preserve">ACHERO </t>
  </si>
  <si>
    <t xml:space="preserve">Manager </t>
  </si>
  <si>
    <t xml:space="preserve">AKELLO </t>
  </si>
  <si>
    <t xml:space="preserve">Security </t>
  </si>
  <si>
    <t xml:space="preserve">BELLA </t>
  </si>
  <si>
    <t xml:space="preserve">Accounts </t>
  </si>
  <si>
    <t xml:space="preserve">BRENDA </t>
  </si>
  <si>
    <t xml:space="preserve"> Security </t>
  </si>
  <si>
    <t xml:space="preserve">CHEROP </t>
  </si>
  <si>
    <t xml:space="preserve">GUTI  </t>
  </si>
  <si>
    <t>Manager</t>
  </si>
  <si>
    <t xml:space="preserve">KAMANDA </t>
  </si>
  <si>
    <t xml:space="preserve"> Accounts</t>
  </si>
  <si>
    <t xml:space="preserve">KANSIME </t>
  </si>
  <si>
    <t xml:space="preserve">Reception </t>
  </si>
  <si>
    <t xml:space="preserve">KAYO  </t>
  </si>
  <si>
    <t>Security</t>
  </si>
  <si>
    <t xml:space="preserve">MERCY </t>
  </si>
  <si>
    <t xml:space="preserve"> Transport </t>
  </si>
  <si>
    <t xml:space="preserve">MIREMBE  </t>
  </si>
  <si>
    <t xml:space="preserve"> Reception </t>
  </si>
  <si>
    <t xml:space="preserve">MWIIZA </t>
  </si>
  <si>
    <t>Reception</t>
  </si>
  <si>
    <t xml:space="preserve">SIIMA     </t>
  </si>
  <si>
    <t xml:space="preserve">Transport </t>
  </si>
  <si>
    <t>TINA</t>
  </si>
  <si>
    <t xml:space="preserve">Kitchen </t>
  </si>
  <si>
    <t xml:space="preserve">ZAKE </t>
  </si>
  <si>
    <t>ALLOWANCES RATES</t>
  </si>
  <si>
    <t>Housing</t>
  </si>
  <si>
    <t>Medical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</si>
</sst>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4">
    <font>
      <sz val="11.0"/>
      <color/>
      <name val="Arial"/>
      <scheme val="minor"/>
    </font>
    <font>
      <b/>
      <sz val="11.0"/>
      <color/>
      <name val="Calibri"/>
    </font>
    <font>
      <sz val="11.0"/>
      <color/>
      <name val="Calibri"/>
    </font>
    <font/>
  </fonts>
  <fills count="2">
    <fill>
      <patternFill patternType="none"/>
    </fill>
    <fill>
      <patternFill patternType="lightGray"/>
    </fill>
  </fills>
  <borders count="1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2" numFmtId="0" xfId="0" applyBorder="1" applyFont="1"/>
    <xf borderId="0" fillId="0" fontId="2" numFmtId="164" xfId="0" applyFont="1" applyNumberFormat="1"/>
    <xf borderId="0" fillId="0" fontId="3" numFmtId="164" xfId="0" applyFont="1" applyNumberFormat="1"/>
    <xf borderId="5" fillId="0" fontId="2" numFmtId="0" xfId="0" applyBorder="1" applyFont="1"/>
    <xf borderId="0" fillId="0" fontId="2" numFmtId="9" xfId="0" applyFont="1" applyNumberFormat="1"/>
    <xf borderId="6" fillId="0" fontId="2" numFmtId="0" xfId="0" applyBorder="1" applyFont="1"/>
    <xf borderId="7" fillId="0" fontId="2" numFmtId="0" xfId="0" applyBorder="1" applyFont="1"/>
    <xf borderId="7" fillId="0" fontId="2" numFmtId="164" xfId="0" applyBorder="1" applyFont="1" applyNumberFormat="1"/>
    <xf borderId="8" fillId="0" fontId="2" numFmtId="0" xfId="0" applyBorder="1" applyFont="1"/>
    <xf borderId="9" fillId="0" fontId="2" numFmtId="0" xfId="0" applyAlignment="1" applyBorder="1" applyFont="1">
      <alignment horizontal="center"/>
    </xf>
    <xf borderId="10" fillId="0" fontId="3" numFmtId="0" xfId="0" applyBorder="1" applyFont="1"/>
    <xf borderId="11" fillId="0" fontId="2" numFmtId="0" xfId="0" applyBorder="1" applyFont="1"/>
    <xf borderId="11" fillId="0" fontId="2" numFmtId="9" xfId="0" applyBorder="1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+mn-lt"/>
              </a:defRPr>
            </a:pPr>
            <a:r>
              <a:rPr b="0" i="0" sz="1800">
                <a:solidFill>
                  <a:srgbClr val="757575"/>
                </a:solidFill>
                <a:latin typeface="+mn-lt"/>
              </a:rPr>
              <a:t>A combined column and line chart to show gross pay and net pay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Sheet1!$B$3</c:f>
            </c:strRef>
          </c:cat>
          <c:val>
            <c:numRef>
              <c:f>Sheet1!$B$5</c:f>
              <c:numCache/>
            </c:numRef>
          </c:val>
        </c:ser>
        <c:axId val="1034245168"/>
        <c:axId val="1468898010"/>
      </c:barChart>
      <c:lineChart>
        <c:ser>
          <c:idx val="1"/>
          <c:order val="1"/>
          <c:spPr>
            <a:ln cmpd="sng" w="28575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Sheet1!$B$3</c:f>
            </c:strRef>
          </c:cat>
          <c:val>
            <c:numRef>
              <c:f>Sheet1!$B$7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Sheet1!$B$3</c:f>
            </c:strRef>
          </c:cat>
          <c:val>
            <c:numRef>
              <c:f>Sheet1!$B$12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Sheet1!$B$3</c:f>
            </c:strRef>
          </c:cat>
          <c:val>
            <c:numRef>
              <c:f>Sheet1!$B$14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Sheet1!$B$3</c:f>
            </c:strRef>
          </c:cat>
          <c:val>
            <c:numRef>
              <c:f>Sheet1!$B$15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Sheet1!$B$3</c:f>
            </c:strRef>
          </c:cat>
          <c:val>
            <c:numRef>
              <c:f>Sheet1!$H$3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Sheet1!$B$3</c:f>
            </c:strRef>
          </c:cat>
          <c:val>
            <c:numRef>
              <c:f>Sheet1!$H$5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Sheet1!$B$3</c:f>
            </c:strRef>
          </c:cat>
          <c:val>
            <c:numRef>
              <c:f>Sheet1!$H$7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Sheet1!$B$3</c:f>
            </c:strRef>
          </c:cat>
          <c:val>
            <c:numRef>
              <c:f>Sheet1!$H$12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Sheet1!$B$3</c:f>
            </c:strRef>
          </c:cat>
          <c:val>
            <c:numRef>
              <c:f>Sheet1!$H$14</c:f>
              <c:numCache/>
            </c:numRef>
          </c:val>
          <c:smooth val="0"/>
        </c:ser>
        <c:ser>
          <c:idx val="10"/>
          <c:order val="10"/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Sheet1!$B$3</c:f>
            </c:strRef>
          </c:cat>
          <c:val>
            <c:numRef>
              <c:f>Sheet1!$H$15</c:f>
              <c:numCache/>
            </c:numRef>
          </c:val>
          <c:smooth val="0"/>
        </c:ser>
        <c:ser>
          <c:idx val="11"/>
          <c:order val="11"/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Sheet1!$B$3</c:f>
            </c:strRef>
          </c:cat>
          <c:val>
            <c:numRef>
              <c:f>Sheet1!$K$3</c:f>
              <c:numCache/>
            </c:numRef>
          </c:val>
          <c:smooth val="0"/>
        </c:ser>
        <c:axId val="1034245168"/>
        <c:axId val="1468898010"/>
      </c:lineChart>
      <c:catAx>
        <c:axId val="103424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8898010"/>
      </c:catAx>
      <c:valAx>
        <c:axId val="1468898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Gross and net pay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424516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8.5"/>
    <col customWidth="1" min="3" max="3" width="10.38"/>
    <col customWidth="1" min="4" max="4" width="8.0"/>
    <col customWidth="1" min="5" max="5" width="7.38"/>
    <col customWidth="1" min="6" max="6" width="7.63"/>
    <col customWidth="1" min="7" max="7" width="8.75"/>
    <col customWidth="1" min="8" max="8" width="10.75"/>
    <col customWidth="1" min="9" max="12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ht="14.25" customHeight="1">
      <c r="A2" s="4" t="str">
        <f t="shared" ref="A2:A7" si="1">ROW(A1:A15)</f>
        <v>1</v>
      </c>
      <c r="B2" t="s">
        <v>12</v>
      </c>
      <c r="C2" t="s">
        <v>13</v>
      </c>
      <c r="D2" s="5">
        <v>330000.0</v>
      </c>
      <c r="E2" t="str">
        <f t="shared" ref="E2:E16" si="2">$B$20*D2</f>
        <v>39600</v>
      </c>
      <c r="F2" t="str">
        <f t="shared" ref="F2:F16" si="3">$C$20*D2</f>
        <v>23100</v>
      </c>
      <c r="G2">
        <v>60000.0</v>
      </c>
      <c r="H2" s="5" t="str">
        <f t="shared" ref="H2:H16" si="4">SUM(D2,E2,F2,G2,)</f>
        <v>  452,700 </v>
      </c>
      <c r="I2" t="str">
        <f t="shared" ref="I2:I16" si="5">5%*D2</f>
        <v>16500</v>
      </c>
      <c r="J2" s="5" t="str">
        <f>(250000-220000)+(5%*D2)</f>
        <v>  46,500 </v>
      </c>
      <c r="K2" s="6" t="str">
        <f t="shared" ref="K2:K16" si="6">H2-(I2+J2)</f>
        <v>  389,700 </v>
      </c>
      <c r="L2" s="7" t="str">
        <f t="shared" ref="L2:L16" si="7">RANK(K2,$K$2:$K$16,1)</f>
        <v>3</v>
      </c>
    </row>
    <row r="3" ht="14.25" customHeight="1">
      <c r="A3" s="4" t="str">
        <f t="shared" si="1"/>
        <v>2</v>
      </c>
      <c r="B3" t="s">
        <v>14</v>
      </c>
      <c r="C3" t="s">
        <v>15</v>
      </c>
      <c r="D3" s="5">
        <v>680000.0</v>
      </c>
      <c r="E3" t="str">
        <f t="shared" si="2"/>
        <v>81600</v>
      </c>
      <c r="F3" t="str">
        <f t="shared" si="3"/>
        <v>47600</v>
      </c>
      <c r="G3">
        <v>80000.0</v>
      </c>
      <c r="H3" s="5" t="str">
        <f t="shared" si="4"/>
        <v>  889,200 </v>
      </c>
      <c r="I3" t="str">
        <f t="shared" si="5"/>
        <v>34000</v>
      </c>
      <c r="J3" s="5" t="str">
        <f>(250000-200000)+(15%*D3)</f>
        <v>  152,000 </v>
      </c>
      <c r="K3" s="6" t="str">
        <f t="shared" si="6"/>
        <v>  703,200 </v>
      </c>
      <c r="L3" s="7" t="str">
        <f t="shared" si="7"/>
        <v>10</v>
      </c>
    </row>
    <row r="4" ht="14.25" customHeight="1">
      <c r="A4" s="4" t="str">
        <f t="shared" si="1"/>
        <v>3</v>
      </c>
      <c r="B4" t="s">
        <v>16</v>
      </c>
      <c r="C4" t="s">
        <v>17</v>
      </c>
      <c r="D4" s="5">
        <v>440000.0</v>
      </c>
      <c r="E4" t="str">
        <f t="shared" si="2"/>
        <v>52800</v>
      </c>
      <c r="F4" t="str">
        <f t="shared" si="3"/>
        <v>30800</v>
      </c>
      <c r="G4">
        <v>95000.0</v>
      </c>
      <c r="H4" s="5" t="str">
        <f t="shared" si="4"/>
        <v>  618,600 </v>
      </c>
      <c r="I4" t="str">
        <f t="shared" si="5"/>
        <v>22000</v>
      </c>
      <c r="J4" s="5" t="str">
        <f t="shared" ref="J4:J5" si="8">(250000-220000)+(5%*D4)</f>
        <v>  52,000 </v>
      </c>
      <c r="K4" s="6" t="str">
        <f t="shared" si="6"/>
        <v>  544,600 </v>
      </c>
      <c r="L4" s="7" t="str">
        <f t="shared" si="7"/>
        <v>5</v>
      </c>
    </row>
    <row r="5" ht="14.25" customHeight="1">
      <c r="A5" s="4" t="str">
        <f t="shared" si="1"/>
        <v>4</v>
      </c>
      <c r="B5" t="s">
        <v>18</v>
      </c>
      <c r="C5" t="s">
        <v>19</v>
      </c>
      <c r="D5" s="5">
        <v>260000.0</v>
      </c>
      <c r="E5" t="str">
        <f t="shared" si="2"/>
        <v>31200</v>
      </c>
      <c r="F5" t="str">
        <f t="shared" si="3"/>
        <v>18200</v>
      </c>
      <c r="G5">
        <v>80000.0</v>
      </c>
      <c r="H5" s="5" t="str">
        <f t="shared" si="4"/>
        <v>  389,400 </v>
      </c>
      <c r="I5" t="str">
        <f t="shared" si="5"/>
        <v>13000</v>
      </c>
      <c r="J5" s="5" t="str">
        <f t="shared" si="8"/>
        <v>  43,000 </v>
      </c>
      <c r="K5" s="6" t="str">
        <f t="shared" si="6"/>
        <v>  333,400 </v>
      </c>
      <c r="L5" s="7" t="str">
        <f t="shared" si="7"/>
        <v>2</v>
      </c>
    </row>
    <row r="6" ht="14.25" customHeight="1">
      <c r="A6" s="4" t="str">
        <f t="shared" si="1"/>
        <v>5</v>
      </c>
      <c r="B6" t="s">
        <v>20</v>
      </c>
      <c r="C6" t="s">
        <v>15</v>
      </c>
      <c r="D6" s="5">
        <v>750000.0</v>
      </c>
      <c r="E6" t="str">
        <f t="shared" si="2"/>
        <v>90000</v>
      </c>
      <c r="F6" t="str">
        <f t="shared" si="3"/>
        <v>52500</v>
      </c>
      <c r="G6">
        <v>80000.0</v>
      </c>
      <c r="H6" s="5" t="str">
        <f t="shared" si="4"/>
        <v>  972,500 </v>
      </c>
      <c r="I6" t="str">
        <f t="shared" si="5"/>
        <v>37500</v>
      </c>
      <c r="J6" s="5" t="str">
        <f>(250000-200000)+(15%*D6)</f>
        <v>  162,500 </v>
      </c>
      <c r="K6" s="6" t="str">
        <f t="shared" si="6"/>
        <v>  772,500 </v>
      </c>
      <c r="L6" s="7" t="str">
        <f t="shared" si="7"/>
        <v>12</v>
      </c>
    </row>
    <row r="7" ht="14.25" customHeight="1">
      <c r="A7" s="4" t="str">
        <f t="shared" si="1"/>
        <v>6</v>
      </c>
      <c r="B7" t="s">
        <v>21</v>
      </c>
      <c r="C7" t="s">
        <v>22</v>
      </c>
      <c r="D7" s="5">
        <v>630000.0</v>
      </c>
      <c r="E7" t="str">
        <f t="shared" si="2"/>
        <v>75600</v>
      </c>
      <c r="F7" t="str">
        <f t="shared" si="3"/>
        <v>44100</v>
      </c>
      <c r="G7">
        <v>60000.0</v>
      </c>
      <c r="H7" s="5" t="str">
        <f t="shared" si="4"/>
        <v>  809,700 </v>
      </c>
      <c r="I7" t="str">
        <f t="shared" si="5"/>
        <v>31500</v>
      </c>
      <c r="J7" s="5" t="str">
        <f>(250000-200000)+(10%*D7)</f>
        <v>  113,000 </v>
      </c>
      <c r="K7" s="6" t="str">
        <f t="shared" si="6"/>
        <v>  665,200 </v>
      </c>
      <c r="L7" s="7" t="str">
        <f t="shared" si="7"/>
        <v>8</v>
      </c>
    </row>
    <row r="8" ht="14.25" customHeight="1">
      <c r="A8" s="4">
        <v>1.0</v>
      </c>
      <c r="B8" t="s">
        <v>23</v>
      </c>
      <c r="C8" t="s">
        <v>24</v>
      </c>
      <c r="D8" s="5">
        <v>685000.0</v>
      </c>
      <c r="E8" t="str">
        <f t="shared" si="2"/>
        <v>82200</v>
      </c>
      <c r="F8" t="str">
        <f t="shared" si="3"/>
        <v>47950</v>
      </c>
      <c r="G8">
        <v>95000.0</v>
      </c>
      <c r="H8" s="5" t="str">
        <f t="shared" si="4"/>
        <v>  910,150 </v>
      </c>
      <c r="I8" t="str">
        <f t="shared" si="5"/>
        <v>34250</v>
      </c>
      <c r="J8" s="5" t="str">
        <f>(250000-180000)+(10%*D8)</f>
        <v>  138,500 </v>
      </c>
      <c r="K8" s="6" t="str">
        <f t="shared" si="6"/>
        <v>  737,400 </v>
      </c>
      <c r="L8" s="7" t="str">
        <f t="shared" si="7"/>
        <v>11</v>
      </c>
    </row>
    <row r="9" ht="14.25" customHeight="1">
      <c r="A9" s="4" t="str">
        <f t="shared" ref="A9:A16" si="9">ROW(A8:A22)</f>
        <v>8</v>
      </c>
      <c r="B9" t="s">
        <v>25</v>
      </c>
      <c r="C9" t="s">
        <v>26</v>
      </c>
      <c r="D9" s="5">
        <v>910000.0</v>
      </c>
      <c r="E9" t="str">
        <f t="shared" si="2"/>
        <v>109200</v>
      </c>
      <c r="F9" t="str">
        <f t="shared" si="3"/>
        <v>63700</v>
      </c>
      <c r="G9">
        <v>30000.0</v>
      </c>
      <c r="H9" s="5" t="str">
        <f t="shared" si="4"/>
        <v>  1,112,900 </v>
      </c>
      <c r="I9" t="str">
        <f t="shared" si="5"/>
        <v>45500</v>
      </c>
      <c r="J9" s="5" t="str">
        <f t="shared" ref="J9:J10" si="10">(250000-180000)+(15%*D9)</f>
        <v>  206,500 </v>
      </c>
      <c r="K9" s="6" t="str">
        <f t="shared" si="6"/>
        <v>  860,900 </v>
      </c>
      <c r="L9" s="7" t="str">
        <f t="shared" si="7"/>
        <v>15</v>
      </c>
    </row>
    <row r="10" ht="14.25" customHeight="1">
      <c r="A10" s="4" t="str">
        <f t="shared" si="9"/>
        <v>9</v>
      </c>
      <c r="B10" s="8" t="s">
        <v>27</v>
      </c>
      <c r="C10" s="8" t="s">
        <v>28</v>
      </c>
      <c r="D10" s="5">
        <v>830000.0</v>
      </c>
      <c r="E10" t="str">
        <f t="shared" si="2"/>
        <v>99600</v>
      </c>
      <c r="F10" t="str">
        <f t="shared" si="3"/>
        <v>58100</v>
      </c>
      <c r="G10">
        <v>80000.0</v>
      </c>
      <c r="H10" s="5" t="str">
        <f t="shared" si="4"/>
        <v>  1,067,700 </v>
      </c>
      <c r="I10" t="str">
        <f t="shared" si="5"/>
        <v>41500</v>
      </c>
      <c r="J10" s="5" t="str">
        <f t="shared" si="10"/>
        <v>  194,500 </v>
      </c>
      <c r="K10" s="6" t="str">
        <f t="shared" si="6"/>
        <v>  831,700 </v>
      </c>
      <c r="L10" s="7" t="str">
        <f t="shared" si="7"/>
        <v>14</v>
      </c>
    </row>
    <row r="11" ht="14.25" customHeight="1">
      <c r="A11" s="4" t="str">
        <f t="shared" si="9"/>
        <v>10</v>
      </c>
      <c r="B11" t="s">
        <v>29</v>
      </c>
      <c r="C11" t="s">
        <v>30</v>
      </c>
      <c r="D11" s="5">
        <v>800000.0</v>
      </c>
      <c r="E11" t="str">
        <f t="shared" si="2"/>
        <v>96000</v>
      </c>
      <c r="F11" t="str">
        <f t="shared" si="3"/>
        <v>56000</v>
      </c>
      <c r="G11">
        <v>15000.0</v>
      </c>
      <c r="H11" s="5" t="str">
        <f t="shared" si="4"/>
        <v>  967,000 </v>
      </c>
      <c r="I11" t="str">
        <f t="shared" si="5"/>
        <v>40000</v>
      </c>
      <c r="J11" s="5" t="str">
        <f t="shared" ref="J11:J12" si="11">(250000-200000)+(10%*D11)</f>
        <v>  130,000 </v>
      </c>
      <c r="K11" s="6" t="str">
        <f t="shared" si="6"/>
        <v>  797,000 </v>
      </c>
      <c r="L11" s="7" t="str">
        <f t="shared" si="7"/>
        <v>13</v>
      </c>
    </row>
    <row r="12" ht="14.25" customHeight="1">
      <c r="A12" s="4" t="str">
        <f t="shared" si="9"/>
        <v>11</v>
      </c>
      <c r="B12" t="s">
        <v>31</v>
      </c>
      <c r="C12" t="s">
        <v>32</v>
      </c>
      <c r="D12" s="5">
        <v>660000.0</v>
      </c>
      <c r="E12" t="str">
        <f t="shared" si="2"/>
        <v>79200</v>
      </c>
      <c r="F12" t="str">
        <f t="shared" si="3"/>
        <v>46200</v>
      </c>
      <c r="G12">
        <v>30000.0</v>
      </c>
      <c r="H12" s="5" t="str">
        <f t="shared" si="4"/>
        <v>  815,400 </v>
      </c>
      <c r="I12" t="str">
        <f t="shared" si="5"/>
        <v>33000</v>
      </c>
      <c r="J12" s="5" t="str">
        <f t="shared" si="11"/>
        <v>  116,000 </v>
      </c>
      <c r="K12" s="6" t="str">
        <f t="shared" si="6"/>
        <v>  666,400 </v>
      </c>
      <c r="L12" s="7" t="str">
        <f t="shared" si="7"/>
        <v>9</v>
      </c>
    </row>
    <row r="13" ht="14.25" customHeight="1">
      <c r="A13" s="4" t="str">
        <f t="shared" si="9"/>
        <v>12</v>
      </c>
      <c r="B13" t="s">
        <v>33</v>
      </c>
      <c r="C13" t="s">
        <v>34</v>
      </c>
      <c r="D13" s="5">
        <v>300000.0</v>
      </c>
      <c r="E13" t="str">
        <f t="shared" si="2"/>
        <v>36000</v>
      </c>
      <c r="F13" t="str">
        <f t="shared" si="3"/>
        <v>21000</v>
      </c>
      <c r="G13">
        <v>30000.0</v>
      </c>
      <c r="H13" s="5" t="str">
        <f t="shared" si="4"/>
        <v>  387,000 </v>
      </c>
      <c r="I13" t="str">
        <f t="shared" si="5"/>
        <v>15000</v>
      </c>
      <c r="J13" s="5" t="str">
        <f>(250000-220000)+(5%*D13)</f>
        <v>  45,000 </v>
      </c>
      <c r="K13" s="6" t="str">
        <f t="shared" si="6"/>
        <v>  327,000 </v>
      </c>
      <c r="L13" s="7" t="str">
        <f t="shared" si="7"/>
        <v>1</v>
      </c>
    </row>
    <row r="14" ht="14.25" customHeight="1">
      <c r="A14" s="4" t="str">
        <f t="shared" si="9"/>
        <v>13</v>
      </c>
      <c r="B14" t="s">
        <v>35</v>
      </c>
      <c r="C14" t="s">
        <v>36</v>
      </c>
      <c r="D14" s="5">
        <v>600000.0</v>
      </c>
      <c r="E14" t="str">
        <f t="shared" si="2"/>
        <v>72000</v>
      </c>
      <c r="F14" t="str">
        <f t="shared" si="3"/>
        <v>42000</v>
      </c>
      <c r="G14">
        <v>15000.0</v>
      </c>
      <c r="H14" s="5" t="str">
        <f t="shared" si="4"/>
        <v>  729,000 </v>
      </c>
      <c r="I14" t="str">
        <f t="shared" si="5"/>
        <v>30000</v>
      </c>
      <c r="J14" s="5" t="str">
        <f t="shared" ref="J14:J15" si="12">(250000-200000)+(10%*D14)</f>
        <v>  110,000 </v>
      </c>
      <c r="K14" s="6" t="str">
        <f t="shared" si="6"/>
        <v>  589,000 </v>
      </c>
      <c r="L14" s="7" t="str">
        <f t="shared" si="7"/>
        <v>6</v>
      </c>
    </row>
    <row r="15" ht="14.25" customHeight="1">
      <c r="A15" s="4" t="str">
        <f t="shared" si="9"/>
        <v>14</v>
      </c>
      <c r="B15" t="s">
        <v>37</v>
      </c>
      <c r="C15" t="s">
        <v>38</v>
      </c>
      <c r="D15" s="5">
        <v>550000.0</v>
      </c>
      <c r="E15" t="str">
        <f t="shared" si="2"/>
        <v>66000</v>
      </c>
      <c r="F15" t="str">
        <f t="shared" si="3"/>
        <v>38500</v>
      </c>
      <c r="G15">
        <v>90000.0</v>
      </c>
      <c r="H15" s="5" t="str">
        <f t="shared" si="4"/>
        <v>  744,500 </v>
      </c>
      <c r="I15" t="str">
        <f t="shared" si="5"/>
        <v>27500</v>
      </c>
      <c r="J15" s="5" t="str">
        <f t="shared" si="12"/>
        <v>  105,000 </v>
      </c>
      <c r="K15" s="6" t="str">
        <f t="shared" si="6"/>
        <v>  612,000 </v>
      </c>
      <c r="L15" s="7" t="str">
        <f t="shared" si="7"/>
        <v>7</v>
      </c>
    </row>
    <row r="16" ht="14.25" customHeight="1">
      <c r="A16" s="9" t="str">
        <f t="shared" si="9"/>
        <v>15</v>
      </c>
      <c r="B16" s="10" t="s">
        <v>39</v>
      </c>
      <c r="C16" s="10" t="s">
        <v>17</v>
      </c>
      <c r="D16" s="11">
        <v>450000.0</v>
      </c>
      <c r="E16" s="10" t="str">
        <f t="shared" si="2"/>
        <v>54000</v>
      </c>
      <c r="F16" s="10" t="str">
        <f t="shared" si="3"/>
        <v>31500</v>
      </c>
      <c r="G16" s="10">
        <v>95000.0</v>
      </c>
      <c r="H16" s="11" t="str">
        <f t="shared" si="4"/>
        <v>  630,500 </v>
      </c>
      <c r="I16" s="10" t="str">
        <f t="shared" si="5"/>
        <v>22500</v>
      </c>
      <c r="J16" s="11" t="str">
        <f>(250000-220000)+(10%*D16)</f>
        <v>  75,000 </v>
      </c>
      <c r="K16" s="11" t="str">
        <f t="shared" si="6"/>
        <v>  533,000 </v>
      </c>
      <c r="L16" s="12" t="str">
        <f t="shared" si="7"/>
        <v>4</v>
      </c>
    </row>
    <row r="17" ht="14.25" customHeight="1"/>
    <row r="18" ht="14.25" customHeight="1">
      <c r="B18" s="13" t="s">
        <v>40</v>
      </c>
      <c r="C18" s="14"/>
    </row>
    <row r="19" ht="14.25" customHeight="1">
      <c r="B19" s="15" t="s">
        <v>41</v>
      </c>
      <c r="C19" s="15" t="s">
        <v>42</v>
      </c>
    </row>
    <row r="20" ht="14.25" customHeight="1">
      <c r="B20" s="16">
        <v>0.12</v>
      </c>
      <c r="C20" s="16">
        <v>0.07</v>
      </c>
      <c r="E20" s="8"/>
    </row>
    <row r="21" ht="14.25" customHeight="1"/>
    <row r="22" ht="14.25" customHeight="1"/>
    <row r="23" ht="14.25" customHeight="1"/>
    <row r="24" ht="14.25" customHeight="1"/>
    <row r="25" ht="14.25" customHeight="1">
      <c r="D25" s="17"/>
      <c r="E25" s="17"/>
    </row>
    <row r="26" ht="14.25" customHeight="1">
      <c r="D26" s="17"/>
      <c r="E26" s="17"/>
    </row>
    <row r="27" ht="14.25" customHeight="1">
      <c r="D27" s="17"/>
      <c r="E27" s="17"/>
    </row>
    <row r="28" ht="14.25" customHeight="1">
      <c r="D28" s="17"/>
      <c r="E28" s="17"/>
    </row>
    <row r="29" ht="14.25" customHeight="1">
      <c r="D29" s="17"/>
      <c r="E29" s="17"/>
    </row>
    <row r="30" ht="14.25" customHeight="1">
      <c r="D30" s="17"/>
      <c r="E30" s="17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B18:C18"/>
  </mergeCells>
  <printOptions/>
  <pageMargins bottom="0.75" footer="0.0" header="0.0" left="0.7" right="0.7" top="0.75"/>
  <pageSetup orientation="landscape"/>
  <headerFooter>
    <oddHeader>&amp;CLUBOGO PATRICK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4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baseType="lpstr" size="2">
      <vt:lpstr>Sheet1</vt:lpstr>
      <vt:lpstr>CHART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JORDAN</dc:creator>
  <cp:lastModifiedBy>jordan walube</cp:lastModifiedBy>
  <dcterms:modified xsi:type="dcterms:W3CDTF">2024-09-28T16:42:47Z</dcterms:modified>
</cp:coreProperties>
</file>