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91A1A0F-0D73-4A2F-AE51-430F715B95EA}" xr6:coauthVersionLast="45" xr6:coauthVersionMax="45" xr10:uidLastSave="{00000000-0000-0000-0000-000000000000}"/>
  <bookViews>
    <workbookView xWindow="-120" yWindow="-120" windowWidth="20730" windowHeight="11160" firstSheet="4" activeTab="4" xr2:uid="{68B63721-1D91-4829-906D-BE3DA97409ED}"/>
  </bookViews>
  <sheets>
    <sheet name="RBS" sheetId="13" r:id="rId1"/>
    <sheet name="RBM TEMPI" sheetId="3" r:id="rId2"/>
    <sheet name="RBM COSTI" sheetId="1" r:id="rId3"/>
    <sheet name="RISK DESCRIPTION" sheetId="7" r:id="rId4"/>
    <sheet name="RISK MITIGATION" sheetId="9" r:id="rId5"/>
    <sheet name="RBM TEMPI AFTER MITIGATION" sheetId="11" r:id="rId6"/>
    <sheet name="RBM COSTI AFTER MITIGATION" sheetId="12" r:id="rId7"/>
  </sheets>
  <calcPr calcId="191029" iterate="1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101" i="12" l="1"/>
  <c r="K101" i="12"/>
  <c r="M101" i="12"/>
  <c r="O101" i="12"/>
  <c r="Q101" i="12"/>
  <c r="S101" i="12"/>
  <c r="U101" i="12"/>
  <c r="W101" i="12"/>
  <c r="Y101" i="12"/>
  <c r="AA101" i="12"/>
  <c r="AC101" i="12"/>
  <c r="AE101" i="12"/>
  <c r="AG101" i="12"/>
  <c r="AI101" i="12"/>
  <c r="AK101" i="12"/>
  <c r="AM101" i="12"/>
  <c r="AO101" i="12"/>
  <c r="AQ101" i="12"/>
  <c r="AS101" i="12"/>
  <c r="AU101" i="12"/>
  <c r="AW101" i="12"/>
  <c r="AY101" i="12"/>
  <c r="I101" i="12"/>
  <c r="AZ56" i="11"/>
  <c r="I56" i="11"/>
  <c r="K56" i="11"/>
  <c r="M56" i="11"/>
  <c r="O56" i="11"/>
  <c r="Q56" i="11"/>
  <c r="S56" i="11"/>
  <c r="U56" i="11"/>
  <c r="W56" i="11"/>
  <c r="Y56" i="11"/>
  <c r="AA56" i="11"/>
  <c r="AC56" i="11"/>
  <c r="AE56" i="11"/>
  <c r="AG56" i="11"/>
  <c r="AI56" i="11"/>
  <c r="AK56" i="11"/>
  <c r="AM56" i="11"/>
  <c r="AO56" i="11"/>
  <c r="AQ56" i="11"/>
  <c r="AS56" i="11"/>
  <c r="AU56" i="11"/>
  <c r="AW56" i="11"/>
  <c r="G56" i="11"/>
  <c r="O11" i="9"/>
  <c r="O5" i="9"/>
  <c r="N5" i="9"/>
  <c r="J47" i="9"/>
  <c r="J45" i="9"/>
  <c r="J39" i="9"/>
  <c r="J35" i="9"/>
  <c r="J33" i="9"/>
  <c r="J23" i="9"/>
  <c r="J17" i="9"/>
  <c r="J15" i="9"/>
  <c r="J13" i="9"/>
  <c r="J7" i="9"/>
  <c r="J5" i="9"/>
  <c r="I47" i="9"/>
  <c r="F45" i="9"/>
  <c r="F39" i="9"/>
  <c r="F35" i="9"/>
  <c r="F33" i="9"/>
  <c r="F23" i="9"/>
  <c r="F17" i="9"/>
  <c r="F15" i="9"/>
  <c r="F13" i="9"/>
  <c r="F7" i="9"/>
  <c r="F5" i="9"/>
  <c r="N6" i="7"/>
  <c r="N8" i="7"/>
  <c r="N10" i="7"/>
  <c r="N12" i="7"/>
  <c r="N14" i="7"/>
  <c r="N16" i="7"/>
  <c r="N18" i="7"/>
  <c r="N20" i="7"/>
  <c r="N22" i="7"/>
  <c r="N4" i="7"/>
  <c r="H5" i="7"/>
  <c r="H7" i="7"/>
  <c r="H9" i="7"/>
  <c r="H11" i="7"/>
  <c r="H13" i="7"/>
  <c r="H15" i="7"/>
  <c r="H17" i="7"/>
  <c r="H19" i="7"/>
  <c r="H21" i="7"/>
  <c r="H23" i="7"/>
  <c r="H25" i="7"/>
  <c r="H27" i="7"/>
  <c r="H29" i="7"/>
  <c r="H31" i="7"/>
  <c r="H33" i="7"/>
  <c r="H35" i="7"/>
  <c r="H37" i="7"/>
  <c r="H39" i="7"/>
  <c r="H41" i="7"/>
  <c r="H43" i="7"/>
  <c r="H45" i="7"/>
  <c r="H3" i="7"/>
  <c r="F5" i="7"/>
  <c r="F7" i="7"/>
  <c r="F9" i="7"/>
  <c r="F11" i="7"/>
  <c r="F13" i="7"/>
  <c r="F15" i="7"/>
  <c r="F17" i="7"/>
  <c r="F19" i="7"/>
  <c r="F21" i="7"/>
  <c r="F23" i="7"/>
  <c r="F25" i="7"/>
  <c r="F27" i="7"/>
  <c r="F29" i="7"/>
  <c r="F31" i="7"/>
  <c r="F33" i="7"/>
  <c r="F35" i="7"/>
  <c r="F37" i="7"/>
  <c r="F39" i="7"/>
  <c r="F41" i="7"/>
  <c r="F43" i="7"/>
  <c r="F45" i="7"/>
  <c r="F3" i="7"/>
  <c r="D5" i="7"/>
  <c r="D7" i="7"/>
  <c r="D9" i="7"/>
  <c r="D11" i="7"/>
  <c r="D13" i="7"/>
  <c r="D15" i="7"/>
  <c r="D17" i="7"/>
  <c r="D19" i="7"/>
  <c r="D21" i="7"/>
  <c r="D23" i="7"/>
  <c r="D25" i="7"/>
  <c r="D27" i="7"/>
  <c r="D29" i="7"/>
  <c r="D31" i="7"/>
  <c r="D33" i="7"/>
  <c r="D35" i="7"/>
  <c r="D37" i="7"/>
  <c r="D39" i="7"/>
  <c r="D41" i="7"/>
  <c r="D43" i="7"/>
  <c r="D45" i="7"/>
  <c r="D3" i="7"/>
  <c r="BB101" i="1"/>
  <c r="K101" i="1"/>
  <c r="M101" i="1"/>
  <c r="O101" i="1"/>
  <c r="Q101" i="1"/>
  <c r="S101" i="1"/>
  <c r="U101" i="1"/>
  <c r="W101" i="1"/>
  <c r="Y101" i="1"/>
  <c r="AA101" i="1"/>
  <c r="AC101" i="1"/>
  <c r="AE101" i="1"/>
  <c r="AG101" i="1"/>
  <c r="AI101" i="1"/>
  <c r="AK101" i="1"/>
  <c r="AM101" i="1"/>
  <c r="AO101" i="1"/>
  <c r="AQ101" i="1"/>
  <c r="AS101" i="1"/>
  <c r="AU101" i="1"/>
  <c r="AW101" i="1"/>
  <c r="AY101" i="1"/>
  <c r="I101" i="1"/>
  <c r="AZ56" i="3"/>
  <c r="K56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I56" i="3"/>
  <c r="G56" i="3"/>
  <c r="Q22" i="12" l="1"/>
  <c r="Q24" i="12"/>
  <c r="Q26" i="12"/>
  <c r="Q28" i="12"/>
  <c r="Q30" i="12"/>
  <c r="Q32" i="12"/>
  <c r="Q34" i="12"/>
  <c r="Q36" i="12"/>
  <c r="Q38" i="12"/>
  <c r="Q40" i="12"/>
  <c r="Q42" i="12"/>
  <c r="Q44" i="12"/>
  <c r="O20" i="3" l="1"/>
  <c r="O22" i="3"/>
  <c r="O24" i="3"/>
  <c r="O26" i="3"/>
  <c r="O28" i="3"/>
  <c r="O30" i="3"/>
  <c r="O32" i="3"/>
  <c r="O34" i="3"/>
  <c r="O36" i="3"/>
  <c r="O38" i="3"/>
  <c r="O40" i="3"/>
  <c r="O42" i="3"/>
  <c r="O44" i="3"/>
  <c r="Q20" i="1"/>
  <c r="Q22" i="1"/>
  <c r="Q24" i="1"/>
  <c r="Q26" i="1"/>
  <c r="Q28" i="1"/>
  <c r="Q30" i="1"/>
  <c r="Q32" i="1"/>
  <c r="Q34" i="1"/>
  <c r="Q36" i="1"/>
  <c r="Q38" i="1"/>
  <c r="Q40" i="1"/>
  <c r="Q42" i="1"/>
  <c r="Q44" i="1"/>
  <c r="Q20" i="11"/>
  <c r="Q22" i="11"/>
  <c r="Q24" i="11"/>
  <c r="Q26" i="11"/>
  <c r="F25" i="11" s="1"/>
  <c r="E25" i="11" s="1"/>
  <c r="Q28" i="11"/>
  <c r="AO72" i="12"/>
  <c r="AO74" i="12"/>
  <c r="AO76" i="12"/>
  <c r="AO78" i="12"/>
  <c r="AO80" i="12"/>
  <c r="AO82" i="12"/>
  <c r="AO84" i="12"/>
  <c r="AO86" i="12"/>
  <c r="AO88" i="12"/>
  <c r="H87" i="12" s="1"/>
  <c r="AO90" i="12"/>
  <c r="H89" i="12" s="1"/>
  <c r="G89" i="12" s="1"/>
  <c r="AO92" i="12"/>
  <c r="AO20" i="12"/>
  <c r="AO22" i="12"/>
  <c r="AO24" i="12"/>
  <c r="AO26" i="12"/>
  <c r="AO28" i="12"/>
  <c r="AO30" i="12"/>
  <c r="AO32" i="12"/>
  <c r="AO34" i="12"/>
  <c r="AO36" i="12"/>
  <c r="AO38" i="12"/>
  <c r="H37" i="12" s="1"/>
  <c r="AO40" i="12"/>
  <c r="AM34" i="11"/>
  <c r="AM36" i="11"/>
  <c r="AM38" i="11"/>
  <c r="AM40" i="11"/>
  <c r="AM42" i="11"/>
  <c r="AM44" i="11"/>
  <c r="AW20" i="11"/>
  <c r="AW22" i="11"/>
  <c r="AW24" i="11"/>
  <c r="AW26" i="11"/>
  <c r="AW28" i="11"/>
  <c r="AW30" i="11"/>
  <c r="AW32" i="11"/>
  <c r="AW34" i="11"/>
  <c r="AW36" i="11"/>
  <c r="AW38" i="11"/>
  <c r="AW40" i="11"/>
  <c r="AW42" i="11"/>
  <c r="AC50" i="12"/>
  <c r="AC52" i="12"/>
  <c r="AC54" i="12"/>
  <c r="AC56" i="12"/>
  <c r="AC58" i="12"/>
  <c r="AC60" i="12"/>
  <c r="AQ72" i="12"/>
  <c r="AQ74" i="12"/>
  <c r="AQ76" i="12"/>
  <c r="AQ78" i="12"/>
  <c r="AQ80" i="12"/>
  <c r="AQ82" i="12"/>
  <c r="AQ84" i="12"/>
  <c r="AQ86" i="12"/>
  <c r="AQ88" i="12"/>
  <c r="AQ90" i="12"/>
  <c r="AQ92" i="12"/>
  <c r="AQ94" i="12"/>
  <c r="AQ50" i="12"/>
  <c r="AQ52" i="12"/>
  <c r="AQ54" i="12"/>
  <c r="AQ56" i="12"/>
  <c r="AQ58" i="12"/>
  <c r="AQ60" i="12"/>
  <c r="AQ20" i="12"/>
  <c r="AQ22" i="12"/>
  <c r="AQ24" i="12"/>
  <c r="AQ26" i="12"/>
  <c r="AQ28" i="12"/>
  <c r="AQ30" i="12"/>
  <c r="AQ32" i="12"/>
  <c r="AQ34" i="12"/>
  <c r="AQ36" i="12"/>
  <c r="AQ38" i="12"/>
  <c r="AQ40" i="12"/>
  <c r="AQ42" i="12"/>
  <c r="AQ44" i="12"/>
  <c r="H43" i="12" s="1"/>
  <c r="F43" i="12" s="1"/>
  <c r="W50" i="12"/>
  <c r="H49" i="12" s="1"/>
  <c r="F49" i="12" s="1"/>
  <c r="W52" i="12"/>
  <c r="W54" i="12"/>
  <c r="W56" i="12"/>
  <c r="W58" i="12"/>
  <c r="W60" i="12"/>
  <c r="S50" i="12"/>
  <c r="S52" i="12"/>
  <c r="S54" i="12"/>
  <c r="S56" i="12"/>
  <c r="S58" i="12"/>
  <c r="S60" i="12"/>
  <c r="AG99" i="12"/>
  <c r="AA99" i="12"/>
  <c r="Y99" i="12"/>
  <c r="AK96" i="12"/>
  <c r="H95" i="12"/>
  <c r="F95" i="12" s="1"/>
  <c r="E95" i="12"/>
  <c r="G95" i="12" s="1"/>
  <c r="AK94" i="12"/>
  <c r="Q94" i="12"/>
  <c r="H93" i="12" s="1"/>
  <c r="E93" i="12"/>
  <c r="AU92" i="12"/>
  <c r="Q92" i="12"/>
  <c r="H91" i="12" s="1"/>
  <c r="E91" i="12"/>
  <c r="Q90" i="12"/>
  <c r="E89" i="12"/>
  <c r="Q88" i="12"/>
  <c r="E87" i="12"/>
  <c r="Q86" i="12"/>
  <c r="E85" i="12"/>
  <c r="H83" i="12"/>
  <c r="F83" i="12" s="1"/>
  <c r="Q84" i="12"/>
  <c r="E83" i="12"/>
  <c r="Q82" i="12"/>
  <c r="H81" i="12" s="1"/>
  <c r="E81" i="12"/>
  <c r="H79" i="12"/>
  <c r="Q80" i="12"/>
  <c r="E79" i="12"/>
  <c r="H77" i="12"/>
  <c r="Q78" i="12"/>
  <c r="E77" i="12"/>
  <c r="Q76" i="12"/>
  <c r="H75" i="12" s="1"/>
  <c r="E75" i="12"/>
  <c r="Q74" i="12"/>
  <c r="H73" i="12"/>
  <c r="F73" i="12" s="1"/>
  <c r="E73" i="12"/>
  <c r="Q72" i="12"/>
  <c r="E71" i="12"/>
  <c r="AQ70" i="12"/>
  <c r="AO70" i="12"/>
  <c r="Q70" i="12"/>
  <c r="E69" i="12"/>
  <c r="AQ68" i="12"/>
  <c r="AO68" i="12"/>
  <c r="Q68" i="12"/>
  <c r="E67" i="12"/>
  <c r="M66" i="12"/>
  <c r="K66" i="12"/>
  <c r="H65" i="12"/>
  <c r="G65" i="12" s="1"/>
  <c r="E65" i="12"/>
  <c r="M64" i="12"/>
  <c r="K64" i="12"/>
  <c r="H63" i="12" s="1"/>
  <c r="E63" i="12"/>
  <c r="M62" i="12"/>
  <c r="M99" i="12" s="1"/>
  <c r="K62" i="12"/>
  <c r="H61" i="12" s="1"/>
  <c r="E61" i="12"/>
  <c r="Q60" i="12"/>
  <c r="E59" i="12"/>
  <c r="Q58" i="12"/>
  <c r="E57" i="12"/>
  <c r="H55" i="12"/>
  <c r="Q56" i="12"/>
  <c r="E55" i="12"/>
  <c r="Q54" i="12"/>
  <c r="H53" i="12" s="1"/>
  <c r="E53" i="12"/>
  <c r="Q52" i="12"/>
  <c r="E51" i="12"/>
  <c r="Q50" i="12"/>
  <c r="E49" i="12"/>
  <c r="AQ48" i="12"/>
  <c r="AC48" i="12"/>
  <c r="W48" i="12"/>
  <c r="S48" i="12"/>
  <c r="Q48" i="12"/>
  <c r="E47" i="12"/>
  <c r="AQ46" i="12"/>
  <c r="AC46" i="12"/>
  <c r="W46" i="12"/>
  <c r="S46" i="12"/>
  <c r="Q46" i="12"/>
  <c r="E45" i="12"/>
  <c r="E43" i="12"/>
  <c r="AK42" i="12"/>
  <c r="AK99" i="12" s="1"/>
  <c r="H41" i="12"/>
  <c r="E41" i="12"/>
  <c r="AU40" i="12"/>
  <c r="AU99" i="12" s="1"/>
  <c r="H39" i="12"/>
  <c r="E39" i="12"/>
  <c r="E37" i="12"/>
  <c r="E35" i="12"/>
  <c r="E33" i="12"/>
  <c r="H31" i="12"/>
  <c r="F31" i="12" s="1"/>
  <c r="E31" i="12"/>
  <c r="E29" i="12"/>
  <c r="E27" i="12"/>
  <c r="H25" i="12"/>
  <c r="F25" i="12" s="1"/>
  <c r="E25" i="12"/>
  <c r="H23" i="12"/>
  <c r="E23" i="12"/>
  <c r="E21" i="12"/>
  <c r="Q20" i="12"/>
  <c r="E19" i="12"/>
  <c r="AQ18" i="12"/>
  <c r="AO18" i="12"/>
  <c r="Q18" i="12"/>
  <c r="E17" i="12"/>
  <c r="AQ16" i="12"/>
  <c r="AO16" i="12"/>
  <c r="Q16" i="12"/>
  <c r="E15" i="12"/>
  <c r="AS14" i="12"/>
  <c r="H13" i="12"/>
  <c r="F13" i="12" s="1"/>
  <c r="E13" i="12"/>
  <c r="G13" i="12" s="1"/>
  <c r="AS12" i="12"/>
  <c r="AS99" i="12" s="1"/>
  <c r="K12" i="12"/>
  <c r="K99" i="12" s="1"/>
  <c r="H11" i="12"/>
  <c r="G11" i="12" s="1"/>
  <c r="E11" i="12"/>
  <c r="AI10" i="12"/>
  <c r="H9" i="12"/>
  <c r="F9" i="12" s="1"/>
  <c r="E9" i="12"/>
  <c r="G9" i="12" s="1"/>
  <c r="AI8" i="12"/>
  <c r="AI100" i="12" s="1"/>
  <c r="H7" i="12"/>
  <c r="F7" i="12" s="1"/>
  <c r="E7" i="12"/>
  <c r="AK100" i="12" s="1"/>
  <c r="AQ55" i="11"/>
  <c r="AI55" i="11"/>
  <c r="AG55" i="11"/>
  <c r="AC55" i="11"/>
  <c r="AA55" i="11"/>
  <c r="S55" i="11"/>
  <c r="K55" i="11"/>
  <c r="AU54" i="11"/>
  <c r="AU55" i="11" s="1"/>
  <c r="AQ54" i="11"/>
  <c r="AO54" i="11"/>
  <c r="AO55" i="11" s="1"/>
  <c r="AI54" i="11"/>
  <c r="AG54" i="11"/>
  <c r="AE54" i="11"/>
  <c r="AE55" i="11" s="1"/>
  <c r="AC54" i="11"/>
  <c r="AA54" i="11"/>
  <c r="Y54" i="11"/>
  <c r="Y55" i="11" s="1"/>
  <c r="W54" i="11"/>
  <c r="W55" i="11" s="1"/>
  <c r="S54" i="11"/>
  <c r="K54" i="11"/>
  <c r="I54" i="11"/>
  <c r="I55" i="11" s="1"/>
  <c r="AU53" i="11"/>
  <c r="AS53" i="11"/>
  <c r="AI53" i="11"/>
  <c r="F49" i="11"/>
  <c r="E49" i="11"/>
  <c r="F47" i="11"/>
  <c r="E47" i="11" s="1"/>
  <c r="AW46" i="11"/>
  <c r="G46" i="11"/>
  <c r="F45" i="11"/>
  <c r="E45" i="11"/>
  <c r="AW44" i="11"/>
  <c r="AU44" i="11"/>
  <c r="AK44" i="11"/>
  <c r="O44" i="11"/>
  <c r="G44" i="11"/>
  <c r="AS42" i="11"/>
  <c r="AS54" i="11" s="1"/>
  <c r="AS55" i="11" s="1"/>
  <c r="AK42" i="11"/>
  <c r="O42" i="11"/>
  <c r="G42" i="11"/>
  <c r="AK40" i="11"/>
  <c r="O40" i="11"/>
  <c r="G40" i="11"/>
  <c r="AK38" i="11"/>
  <c r="O38" i="11"/>
  <c r="G38" i="11"/>
  <c r="AK36" i="11"/>
  <c r="O36" i="11"/>
  <c r="G36" i="11"/>
  <c r="AK34" i="11"/>
  <c r="O34" i="11"/>
  <c r="G34" i="11"/>
  <c r="AM32" i="11"/>
  <c r="AK32" i="11"/>
  <c r="O32" i="11"/>
  <c r="G32" i="11"/>
  <c r="AM30" i="11"/>
  <c r="AM54" i="11" s="1"/>
  <c r="AM55" i="11" s="1"/>
  <c r="AK30" i="11"/>
  <c r="AK53" i="11" s="1"/>
  <c r="O30" i="11"/>
  <c r="G30" i="11"/>
  <c r="F29" i="11" s="1"/>
  <c r="E29" i="11" s="1"/>
  <c r="U28" i="11"/>
  <c r="O28" i="11"/>
  <c r="G28" i="11"/>
  <c r="U26" i="11"/>
  <c r="O26" i="11"/>
  <c r="G26" i="11"/>
  <c r="U24" i="11"/>
  <c r="O24" i="11"/>
  <c r="G24" i="11"/>
  <c r="F23" i="11" s="1"/>
  <c r="E23" i="11" s="1"/>
  <c r="U22" i="11"/>
  <c r="O22" i="11"/>
  <c r="G22" i="11"/>
  <c r="U20" i="11"/>
  <c r="O20" i="11"/>
  <c r="G20" i="11"/>
  <c r="AW18" i="11"/>
  <c r="U18" i="11"/>
  <c r="Q18" i="11"/>
  <c r="O18" i="11"/>
  <c r="G18" i="11"/>
  <c r="AW16" i="11"/>
  <c r="U16" i="11"/>
  <c r="U53" i="11" s="1"/>
  <c r="Q16" i="11"/>
  <c r="O16" i="11"/>
  <c r="G16" i="11"/>
  <c r="G54" i="11" s="1"/>
  <c r="M14" i="11"/>
  <c r="M54" i="11" s="1"/>
  <c r="M55" i="11" s="1"/>
  <c r="AW12" i="11"/>
  <c r="F11" i="11"/>
  <c r="E11" i="11" s="1"/>
  <c r="AW10" i="11"/>
  <c r="F9" i="11"/>
  <c r="E9" i="11"/>
  <c r="AW8" i="11"/>
  <c r="G25" i="12" l="1"/>
  <c r="Q99" i="12"/>
  <c r="F43" i="11"/>
  <c r="E43" i="11" s="1"/>
  <c r="F41" i="11"/>
  <c r="E41" i="11" s="1"/>
  <c r="F27" i="11"/>
  <c r="E27" i="11" s="1"/>
  <c r="O53" i="11"/>
  <c r="F17" i="11"/>
  <c r="E17" i="11" s="1"/>
  <c r="Q53" i="11"/>
  <c r="H29" i="12"/>
  <c r="G29" i="12" s="1"/>
  <c r="H21" i="12"/>
  <c r="G21" i="12" s="1"/>
  <c r="H19" i="12"/>
  <c r="H33" i="12"/>
  <c r="G33" i="12" s="1"/>
  <c r="H17" i="12"/>
  <c r="G17" i="12" s="1"/>
  <c r="AO99" i="12"/>
  <c r="H15" i="12"/>
  <c r="F15" i="12" s="1"/>
  <c r="AM53" i="11"/>
  <c r="F31" i="11"/>
  <c r="E31" i="11" s="1"/>
  <c r="F37" i="11"/>
  <c r="E37" i="11" s="1"/>
  <c r="F19" i="11"/>
  <c r="E19" i="11" s="1"/>
  <c r="F39" i="11"/>
  <c r="E39" i="11" s="1"/>
  <c r="F21" i="11"/>
  <c r="E21" i="11" s="1"/>
  <c r="F33" i="11"/>
  <c r="E33" i="11" s="1"/>
  <c r="F35" i="11"/>
  <c r="E35" i="11" s="1"/>
  <c r="AW53" i="11"/>
  <c r="AC99" i="12"/>
  <c r="H85" i="12"/>
  <c r="F85" i="12" s="1"/>
  <c r="G73" i="12"/>
  <c r="G83" i="12"/>
  <c r="H71" i="12"/>
  <c r="F71" i="12" s="1"/>
  <c r="H69" i="12"/>
  <c r="F69" i="12" s="1"/>
  <c r="H67" i="12"/>
  <c r="F67" i="12" s="1"/>
  <c r="H45" i="12"/>
  <c r="F45" i="12" s="1"/>
  <c r="G31" i="12"/>
  <c r="H35" i="12"/>
  <c r="G35" i="12" s="1"/>
  <c r="H27" i="12"/>
  <c r="F27" i="12" s="1"/>
  <c r="AQ99" i="12"/>
  <c r="W99" i="12"/>
  <c r="G49" i="12"/>
  <c r="H59" i="12"/>
  <c r="F59" i="12" s="1"/>
  <c r="H51" i="12"/>
  <c r="G51" i="12" s="1"/>
  <c r="F15" i="11"/>
  <c r="E15" i="11" s="1"/>
  <c r="S99" i="12"/>
  <c r="H57" i="12"/>
  <c r="G57" i="12" s="1"/>
  <c r="H47" i="12"/>
  <c r="F47" i="12" s="1"/>
  <c r="G77" i="12"/>
  <c r="F77" i="12"/>
  <c r="G39" i="12"/>
  <c r="F39" i="12"/>
  <c r="G43" i="12"/>
  <c r="G63" i="12"/>
  <c r="F63" i="12"/>
  <c r="G75" i="12"/>
  <c r="F75" i="12"/>
  <c r="F61" i="12"/>
  <c r="G61" i="12"/>
  <c r="G37" i="12"/>
  <c r="F37" i="12"/>
  <c r="G41" i="12"/>
  <c r="F41" i="12"/>
  <c r="G19" i="12"/>
  <c r="F19" i="12"/>
  <c r="G79" i="12"/>
  <c r="F79" i="12"/>
  <c r="G55" i="12"/>
  <c r="F55" i="12"/>
  <c r="G23" i="12"/>
  <c r="F23" i="12"/>
  <c r="F35" i="12"/>
  <c r="F87" i="12"/>
  <c r="G87" i="12"/>
  <c r="G91" i="12"/>
  <c r="F91" i="12"/>
  <c r="G53" i="12"/>
  <c r="F53" i="12"/>
  <c r="G81" i="12"/>
  <c r="F81" i="12"/>
  <c r="G93" i="12"/>
  <c r="F93" i="12"/>
  <c r="AM100" i="12"/>
  <c r="I100" i="12"/>
  <c r="Y100" i="12"/>
  <c r="AO100" i="12"/>
  <c r="W100" i="12"/>
  <c r="G7" i="12"/>
  <c r="K100" i="12"/>
  <c r="AA100" i="12"/>
  <c r="AQ100" i="12"/>
  <c r="F65" i="12"/>
  <c r="AI99" i="12"/>
  <c r="M100" i="12"/>
  <c r="AC100" i="12"/>
  <c r="AS100" i="12"/>
  <c r="F11" i="12"/>
  <c r="O100" i="12"/>
  <c r="AE100" i="12"/>
  <c r="AU100" i="12"/>
  <c r="Q100" i="12"/>
  <c r="AG100" i="12"/>
  <c r="AW100" i="12"/>
  <c r="F89" i="12"/>
  <c r="S100" i="12"/>
  <c r="AY100" i="12"/>
  <c r="U100" i="12"/>
  <c r="G55" i="11"/>
  <c r="O54" i="11"/>
  <c r="O55" i="11" s="1"/>
  <c r="G53" i="11"/>
  <c r="Q54" i="11"/>
  <c r="Q55" i="11" s="1"/>
  <c r="AW54" i="11"/>
  <c r="AW55" i="11" s="1"/>
  <c r="F7" i="11"/>
  <c r="E7" i="11" s="1"/>
  <c r="M53" i="11"/>
  <c r="F13" i="11"/>
  <c r="E13" i="11" s="1"/>
  <c r="U54" i="11"/>
  <c r="U55" i="11" s="1"/>
  <c r="AK54" i="11"/>
  <c r="AK55" i="11" s="1"/>
  <c r="G9" i="1"/>
  <c r="G11" i="1"/>
  <c r="G13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7" i="1"/>
  <c r="F9" i="1"/>
  <c r="F11" i="1"/>
  <c r="F13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7" i="1"/>
  <c r="F33" i="12" l="1"/>
  <c r="F17" i="12"/>
  <c r="G67" i="12"/>
  <c r="F21" i="12"/>
  <c r="F29" i="12"/>
  <c r="G15" i="12"/>
  <c r="G45" i="12"/>
  <c r="G85" i="12"/>
  <c r="G71" i="12"/>
  <c r="G69" i="12"/>
  <c r="F51" i="12"/>
  <c r="G59" i="12"/>
  <c r="G27" i="12"/>
  <c r="F57" i="12"/>
  <c r="G47" i="12"/>
  <c r="BB100" i="12"/>
  <c r="E53" i="11"/>
  <c r="AZ54" i="11"/>
  <c r="AZ55" i="11"/>
  <c r="K100" i="1"/>
  <c r="M100" i="1"/>
  <c r="O100" i="1"/>
  <c r="U100" i="1"/>
  <c r="W100" i="1"/>
  <c r="Y100" i="1"/>
  <c r="AA100" i="1"/>
  <c r="AC100" i="1"/>
  <c r="AE100" i="1"/>
  <c r="AG100" i="1"/>
  <c r="AI100" i="1"/>
  <c r="AK100" i="1"/>
  <c r="AM100" i="1"/>
  <c r="AO100" i="1"/>
  <c r="AQ100" i="1"/>
  <c r="AS100" i="1"/>
  <c r="AU100" i="1"/>
  <c r="AW100" i="1"/>
  <c r="AY100" i="1"/>
  <c r="I100" i="1"/>
  <c r="I54" i="3"/>
  <c r="U54" i="3"/>
  <c r="K54" i="3"/>
  <c r="M54" i="3"/>
  <c r="S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G54" i="3"/>
  <c r="G99" i="12" l="1"/>
  <c r="F99" i="12"/>
  <c r="G45" i="7"/>
  <c r="G43" i="7"/>
  <c r="G41" i="7"/>
  <c r="G39" i="7"/>
  <c r="G37" i="7"/>
  <c r="G35" i="7"/>
  <c r="G33" i="7"/>
  <c r="G31" i="7"/>
  <c r="G29" i="7"/>
  <c r="G27" i="7"/>
  <c r="G25" i="7"/>
  <c r="G23" i="7"/>
  <c r="G21" i="7"/>
  <c r="G19" i="7"/>
  <c r="G17" i="7"/>
  <c r="G15" i="7"/>
  <c r="G13" i="7"/>
  <c r="G11" i="7"/>
  <c r="G9" i="7"/>
  <c r="G7" i="7"/>
  <c r="G5" i="7"/>
  <c r="G3" i="7"/>
  <c r="I55" i="3"/>
  <c r="K55" i="3"/>
  <c r="M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G55" i="3"/>
  <c r="AU40" i="1" l="1"/>
  <c r="AU92" i="1"/>
  <c r="AS14" i="1"/>
  <c r="AS12" i="1"/>
  <c r="AQ99" i="1"/>
  <c r="AK42" i="1"/>
  <c r="AK94" i="1"/>
  <c r="AK96" i="1"/>
  <c r="AI10" i="1"/>
  <c r="AI8" i="1"/>
  <c r="AC99" i="1"/>
  <c r="AC50" i="1"/>
  <c r="AC52" i="1"/>
  <c r="AC54" i="1"/>
  <c r="AC56" i="1"/>
  <c r="AC58" i="1"/>
  <c r="AC60" i="1"/>
  <c r="K99" i="1"/>
  <c r="AW53" i="3"/>
  <c r="AW46" i="3"/>
  <c r="AW20" i="3"/>
  <c r="AW22" i="3"/>
  <c r="AW24" i="3"/>
  <c r="AW26" i="3"/>
  <c r="AW28" i="3"/>
  <c r="AW30" i="3"/>
  <c r="AW32" i="3"/>
  <c r="AW34" i="3"/>
  <c r="AW36" i="3"/>
  <c r="AW38" i="3"/>
  <c r="AW40" i="3"/>
  <c r="AW42" i="3"/>
  <c r="AW44" i="3"/>
  <c r="AW18" i="3"/>
  <c r="AW16" i="3"/>
  <c r="AW12" i="3"/>
  <c r="AW10" i="3"/>
  <c r="AW8" i="3"/>
  <c r="AU44" i="3"/>
  <c r="AU53" i="3" s="1"/>
  <c r="AS53" i="3"/>
  <c r="AS42" i="3"/>
  <c r="AM53" i="3"/>
  <c r="AK53" i="3"/>
  <c r="AK34" i="3"/>
  <c r="AK36" i="3"/>
  <c r="AK38" i="3"/>
  <c r="AK40" i="3"/>
  <c r="AK42" i="3"/>
  <c r="AK44" i="3"/>
  <c r="U53" i="3"/>
  <c r="U20" i="3"/>
  <c r="U22" i="3"/>
  <c r="U24" i="3"/>
  <c r="U26" i="3"/>
  <c r="U28" i="3"/>
  <c r="Q20" i="3"/>
  <c r="Q22" i="3"/>
  <c r="Q24" i="3"/>
  <c r="Q26" i="3"/>
  <c r="Q28" i="3"/>
  <c r="M53" i="3"/>
  <c r="M14" i="3"/>
  <c r="G53" i="3"/>
  <c r="G34" i="3"/>
  <c r="G36" i="3"/>
  <c r="G38" i="3"/>
  <c r="G40" i="3"/>
  <c r="G42" i="3"/>
  <c r="G44" i="3"/>
  <c r="G20" i="3"/>
  <c r="G22" i="3"/>
  <c r="G24" i="3"/>
  <c r="G26" i="3"/>
  <c r="G28" i="3"/>
  <c r="Q72" i="1"/>
  <c r="Q74" i="1"/>
  <c r="Q76" i="1"/>
  <c r="Q78" i="1"/>
  <c r="Q80" i="1"/>
  <c r="Q82" i="1"/>
  <c r="Q84" i="1"/>
  <c r="Q86" i="1"/>
  <c r="Q88" i="1"/>
  <c r="Q90" i="1"/>
  <c r="Q92" i="1"/>
  <c r="Q94" i="1"/>
  <c r="Q70" i="1"/>
  <c r="Q68" i="1"/>
  <c r="Q50" i="1"/>
  <c r="Q52" i="1"/>
  <c r="Q54" i="1"/>
  <c r="Q56" i="1"/>
  <c r="Q58" i="1"/>
  <c r="Q60" i="1"/>
  <c r="Q48" i="1"/>
  <c r="Q46" i="1"/>
  <c r="Q18" i="1"/>
  <c r="Q16" i="1"/>
  <c r="Q100" i="1" s="1"/>
  <c r="M66" i="1"/>
  <c r="M64" i="1"/>
  <c r="M62" i="1"/>
  <c r="K66" i="1"/>
  <c r="K64" i="1"/>
  <c r="K62" i="1"/>
  <c r="AO72" i="1"/>
  <c r="AO74" i="1"/>
  <c r="AO76" i="1"/>
  <c r="AO78" i="1"/>
  <c r="AO80" i="1"/>
  <c r="AO82" i="1"/>
  <c r="AO84" i="1"/>
  <c r="AO86" i="1"/>
  <c r="AO88" i="1"/>
  <c r="AO90" i="1"/>
  <c r="AO92" i="1"/>
  <c r="AO70" i="1"/>
  <c r="AO20" i="1"/>
  <c r="AO22" i="1"/>
  <c r="AO24" i="1"/>
  <c r="AO26" i="1"/>
  <c r="AO28" i="1"/>
  <c r="AO30" i="1"/>
  <c r="AO32" i="1"/>
  <c r="AO34" i="1"/>
  <c r="AO36" i="1"/>
  <c r="AO38" i="1"/>
  <c r="AO40" i="1"/>
  <c r="K12" i="1"/>
  <c r="Q99" i="1" l="1"/>
  <c r="F7" i="3"/>
  <c r="E7" i="3" s="1"/>
  <c r="F9" i="3"/>
  <c r="E9" i="3" s="1"/>
  <c r="F11" i="3"/>
  <c r="E11" i="3" s="1"/>
  <c r="F13" i="3"/>
  <c r="E13" i="3" s="1"/>
  <c r="G16" i="3"/>
  <c r="O16" i="3"/>
  <c r="Q16" i="3"/>
  <c r="Q54" i="3" s="1"/>
  <c r="Q55" i="3" s="1"/>
  <c r="U16" i="3"/>
  <c r="G18" i="3"/>
  <c r="O18" i="3"/>
  <c r="Q18" i="3"/>
  <c r="U18" i="3"/>
  <c r="F19" i="3"/>
  <c r="E19" i="3" s="1"/>
  <c r="F23" i="3"/>
  <c r="E23" i="3" s="1"/>
  <c r="G30" i="3"/>
  <c r="AK30" i="3"/>
  <c r="AM30" i="3"/>
  <c r="G32" i="3"/>
  <c r="AK32" i="3"/>
  <c r="AM32" i="3"/>
  <c r="AM34" i="3"/>
  <c r="AM36" i="3"/>
  <c r="AM38" i="3"/>
  <c r="AM40" i="3"/>
  <c r="AM42" i="3"/>
  <c r="AM44" i="3"/>
  <c r="G46" i="3"/>
  <c r="F45" i="3" s="1"/>
  <c r="E45" i="3" s="1"/>
  <c r="F47" i="3"/>
  <c r="E47" i="3" s="1"/>
  <c r="F49" i="3"/>
  <c r="E49" i="3" s="1"/>
  <c r="AI53" i="3"/>
  <c r="Q53" i="3" l="1"/>
  <c r="O54" i="3"/>
  <c r="O53" i="3"/>
  <c r="F33" i="3"/>
  <c r="E33" i="3" s="1"/>
  <c r="F37" i="3"/>
  <c r="E37" i="3" s="1"/>
  <c r="F41" i="3"/>
  <c r="E41" i="3" s="1"/>
  <c r="F31" i="3"/>
  <c r="E31" i="3" s="1"/>
  <c r="F43" i="3"/>
  <c r="E43" i="3" s="1"/>
  <c r="F39" i="3"/>
  <c r="E39" i="3" s="1"/>
  <c r="F25" i="3"/>
  <c r="E25" i="3" s="1"/>
  <c r="F15" i="3"/>
  <c r="E15" i="3" s="1"/>
  <c r="F29" i="3"/>
  <c r="E29" i="3" s="1"/>
  <c r="F27" i="3"/>
  <c r="E27" i="3" s="1"/>
  <c r="F35" i="3"/>
  <c r="E35" i="3" s="1"/>
  <c r="F21" i="3"/>
  <c r="E21" i="3" s="1"/>
  <c r="F17" i="3"/>
  <c r="E17" i="3" s="1"/>
  <c r="AZ54" i="3" l="1"/>
  <c r="O55" i="3"/>
  <c r="AZ55" i="3" s="1"/>
  <c r="E53" i="3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E95" i="1"/>
  <c r="E9" i="1" l="1"/>
  <c r="E7" i="1"/>
  <c r="AU99" i="1"/>
  <c r="AS99" i="1"/>
  <c r="AK99" i="1"/>
  <c r="AI99" i="1"/>
  <c r="AG99" i="1"/>
  <c r="AA99" i="1"/>
  <c r="Y99" i="1"/>
  <c r="M99" i="1"/>
  <c r="H95" i="1" l="1"/>
  <c r="H65" i="1"/>
  <c r="H63" i="1"/>
  <c r="H61" i="1"/>
  <c r="H13" i="1"/>
  <c r="H11" i="1"/>
  <c r="H9" i="1"/>
  <c r="H7" i="1"/>
  <c r="AQ70" i="1" l="1"/>
  <c r="AQ72" i="1"/>
  <c r="AQ74" i="1"/>
  <c r="AQ76" i="1"/>
  <c r="AQ78" i="1"/>
  <c r="AQ80" i="1"/>
  <c r="AQ82" i="1"/>
  <c r="AQ84" i="1"/>
  <c r="AQ86" i="1"/>
  <c r="AQ88" i="1"/>
  <c r="AQ90" i="1"/>
  <c r="AQ92" i="1"/>
  <c r="AQ94" i="1"/>
  <c r="H93" i="1" s="1"/>
  <c r="AQ68" i="1"/>
  <c r="AQ48" i="1"/>
  <c r="AQ50" i="1"/>
  <c r="AQ52" i="1"/>
  <c r="AQ54" i="1"/>
  <c r="AQ56" i="1"/>
  <c r="AQ58" i="1"/>
  <c r="AQ60" i="1"/>
  <c r="AQ46" i="1"/>
  <c r="AQ18" i="1"/>
  <c r="AQ20" i="1"/>
  <c r="AQ22" i="1"/>
  <c r="AQ24" i="1"/>
  <c r="AQ26" i="1"/>
  <c r="AQ28" i="1"/>
  <c r="AQ30" i="1"/>
  <c r="AQ32" i="1"/>
  <c r="AQ34" i="1"/>
  <c r="AQ36" i="1"/>
  <c r="AQ38" i="1"/>
  <c r="AQ40" i="1"/>
  <c r="AQ42" i="1"/>
  <c r="H41" i="1" s="1"/>
  <c r="AQ44" i="1"/>
  <c r="H43" i="1" s="1"/>
  <c r="AQ16" i="1"/>
  <c r="H73" i="1"/>
  <c r="H75" i="1"/>
  <c r="H77" i="1"/>
  <c r="H89" i="1"/>
  <c r="H91" i="1"/>
  <c r="AO68" i="1"/>
  <c r="H67" i="1" s="1"/>
  <c r="AO18" i="1"/>
  <c r="H17" i="1" s="1"/>
  <c r="H25" i="1"/>
  <c r="H27" i="1"/>
  <c r="H29" i="1"/>
  <c r="H31" i="1"/>
  <c r="H33" i="1"/>
  <c r="AO16" i="1"/>
  <c r="AC48" i="1"/>
  <c r="AC46" i="1"/>
  <c r="W48" i="1"/>
  <c r="W50" i="1"/>
  <c r="W52" i="1"/>
  <c r="W54" i="1"/>
  <c r="W56" i="1"/>
  <c r="W58" i="1"/>
  <c r="W60" i="1"/>
  <c r="W46" i="1"/>
  <c r="S48" i="1"/>
  <c r="H47" i="1" s="1"/>
  <c r="S50" i="1"/>
  <c r="H49" i="1" s="1"/>
  <c r="S52" i="1"/>
  <c r="H51" i="1" s="1"/>
  <c r="S54" i="1"/>
  <c r="S56" i="1"/>
  <c r="H55" i="1" s="1"/>
  <c r="S58" i="1"/>
  <c r="H57" i="1" s="1"/>
  <c r="S60" i="1"/>
  <c r="H59" i="1" s="1"/>
  <c r="S46" i="1"/>
  <c r="G59" i="1" l="1"/>
  <c r="F59" i="1"/>
  <c r="G57" i="1"/>
  <c r="F57" i="1"/>
  <c r="F55" i="1"/>
  <c r="G55" i="1"/>
  <c r="G51" i="1"/>
  <c r="F51" i="1"/>
  <c r="G49" i="1"/>
  <c r="F49" i="1"/>
  <c r="S100" i="1"/>
  <c r="BB100" i="1" s="1"/>
  <c r="F47" i="1"/>
  <c r="G47" i="1"/>
  <c r="F31" i="1"/>
  <c r="G31" i="1"/>
  <c r="F27" i="1"/>
  <c r="G27" i="1"/>
  <c r="F43" i="1"/>
  <c r="G43" i="1"/>
  <c r="G29" i="1"/>
  <c r="F29" i="1"/>
  <c r="G25" i="1"/>
  <c r="F25" i="1"/>
  <c r="G41" i="1"/>
  <c r="F41" i="1"/>
  <c r="G33" i="1"/>
  <c r="F33" i="1"/>
  <c r="F17" i="1"/>
  <c r="G17" i="1"/>
  <c r="S99" i="1"/>
  <c r="H45" i="1"/>
  <c r="W99" i="1"/>
  <c r="AO99" i="1"/>
  <c r="H15" i="1"/>
  <c r="H87" i="1"/>
  <c r="H71" i="1"/>
  <c r="H39" i="1"/>
  <c r="H69" i="1"/>
  <c r="H37" i="1"/>
  <c r="H83" i="1"/>
  <c r="H35" i="1"/>
  <c r="H19" i="1"/>
  <c r="H81" i="1"/>
  <c r="H23" i="1"/>
  <c r="H85" i="1"/>
  <c r="H21" i="1"/>
  <c r="H53" i="1"/>
  <c r="H79" i="1"/>
  <c r="F53" i="1" l="1"/>
  <c r="G53" i="1"/>
  <c r="F45" i="1"/>
  <c r="G45" i="1"/>
  <c r="F23" i="1"/>
  <c r="G23" i="1"/>
  <c r="G19" i="1"/>
  <c r="F19" i="1"/>
  <c r="F35" i="1"/>
  <c r="G35" i="1"/>
  <c r="G39" i="1"/>
  <c r="F39" i="1"/>
  <c r="F37" i="1"/>
  <c r="G37" i="1"/>
  <c r="F21" i="1"/>
  <c r="G21" i="1"/>
  <c r="G15" i="1"/>
  <c r="F15" i="1"/>
  <c r="F99" i="1" l="1"/>
  <c r="G99" i="1"/>
</calcChain>
</file>

<file path=xl/sharedStrings.xml><?xml version="1.0" encoding="utf-8"?>
<sst xmlns="http://schemas.openxmlformats.org/spreadsheetml/2006/main" count="839" uniqueCount="219">
  <si>
    <t>Contract finalization and signature</t>
  </si>
  <si>
    <t>START-UP</t>
  </si>
  <si>
    <t>INITIALIZATION</t>
  </si>
  <si>
    <t>Detailed Planning</t>
  </si>
  <si>
    <t>Orders</t>
  </si>
  <si>
    <t>Material handling equipment (powered conveyors, overhead conveyors, lift/lower components, manipulators, rotating tables). Total values</t>
  </si>
  <si>
    <t>Testing</t>
  </si>
  <si>
    <t>Contractual changes with subcontractor</t>
  </si>
  <si>
    <t>Contractual changes with client</t>
  </si>
  <si>
    <t>Op. 10-CNC machine (2 single-spindle)</t>
  </si>
  <si>
    <t>Op. 20-Drilling machine</t>
  </si>
  <si>
    <t>Op. 30-CNC machine (2 double-spindle)</t>
  </si>
  <si>
    <t>Op. 40-CNC machine (2 double-spindle)</t>
  </si>
  <si>
    <t>Op. 50-CNC machine (1 single-spindle and 2 double-spindle)</t>
  </si>
  <si>
    <t>Op. 60-Washing station</t>
  </si>
  <si>
    <t>Op. 70-Assembly station</t>
  </si>
  <si>
    <t>Op. 80-CNC machine (2 double-spindle)</t>
  </si>
  <si>
    <t>Op. 90-CNC machine (3 double-spindle)</t>
  </si>
  <si>
    <t>Op. 100-Washing station</t>
  </si>
  <si>
    <t>Op. 110-Assembly station</t>
  </si>
  <si>
    <t>Line manufacturing ICT system installation</t>
  </si>
  <si>
    <t>Preliminary line testing</t>
  </si>
  <si>
    <t>Line disassembling (for all equipment)</t>
  </si>
  <si>
    <t>Site installation (working days)</t>
  </si>
  <si>
    <t>Excavations &amp; Foundations</t>
  </si>
  <si>
    <t>Structures</t>
  </si>
  <si>
    <t>Roofing</t>
  </si>
  <si>
    <t>Enclosures</t>
  </si>
  <si>
    <t>Industrial flooring</t>
  </si>
  <si>
    <t>Finishes</t>
  </si>
  <si>
    <t>Building services</t>
  </si>
  <si>
    <t>Ship trasportation</t>
  </si>
  <si>
    <t>Test on Completion</t>
  </si>
  <si>
    <t>TEST AFTER COMPLETION</t>
  </si>
  <si>
    <t>Strikes</t>
  </si>
  <si>
    <t>P</t>
  </si>
  <si>
    <t>I</t>
  </si>
  <si>
    <t>ACCEPTANCE OF THE WORK</t>
  </si>
  <si>
    <t>ON SITE ERECTION</t>
  </si>
  <si>
    <t>WORK IN VIETNAM</t>
  </si>
  <si>
    <t xml:space="preserve">TRANSPORTATION PHASE </t>
  </si>
  <si>
    <t>CIVIL WORKS ERECTION PHASE</t>
  </si>
  <si>
    <t>PRE- ERECTION</t>
  </si>
  <si>
    <t>WORK IN ITALY</t>
  </si>
  <si>
    <t>PURCHASE MACHINES</t>
  </si>
  <si>
    <t>PURCHASE CIVIL WORKS</t>
  </si>
  <si>
    <t>P*I</t>
  </si>
  <si>
    <t>Activity riskness</t>
  </si>
  <si>
    <t>Changes in commercial regulation for foreign countries</t>
  </si>
  <si>
    <t>Pirates</t>
  </si>
  <si>
    <t>Bureaucracy</t>
  </si>
  <si>
    <t>Covid restrictions</t>
  </si>
  <si>
    <t>Floods</t>
  </si>
  <si>
    <t>Storms during ship transportation</t>
  </si>
  <si>
    <t>Typhoons</t>
  </si>
  <si>
    <t xml:space="preserve">Changes in exchanges rate </t>
  </si>
  <si>
    <t>Client Bankruptcy</t>
  </si>
  <si>
    <t>Delays</t>
  </si>
  <si>
    <t>Quality of materials</t>
  </si>
  <si>
    <t>Lack of electrical energy</t>
  </si>
  <si>
    <t>Machines</t>
  </si>
  <si>
    <t>Workers safety</t>
  </si>
  <si>
    <t>Cash availability</t>
  </si>
  <si>
    <t>ICT systems</t>
  </si>
  <si>
    <t>Supervisor reliability</t>
  </si>
  <si>
    <t>Efficient comunication</t>
  </si>
  <si>
    <t>COSTI</t>
  </si>
  <si>
    <t>POLITICAL</t>
  </si>
  <si>
    <t>NATURAL</t>
  </si>
  <si>
    <t>ECONOMIC/FINANCIAL</t>
  </si>
  <si>
    <t>COMMERCIAL</t>
  </si>
  <si>
    <t>SUPPLIERS</t>
  </si>
  <si>
    <t>CUSTOMERS</t>
  </si>
  <si>
    <t>TECHNICAL</t>
  </si>
  <si>
    <t>HUMAN RESOURCES</t>
  </si>
  <si>
    <t>FINANCIAL</t>
  </si>
  <si>
    <t>MANAGEMENT AND CONTROL</t>
  </si>
  <si>
    <t>EXTERNAL</t>
  </si>
  <si>
    <t>INTERNAL</t>
  </si>
  <si>
    <t>∑P*I</t>
  </si>
  <si>
    <t>Activity cost (Dong)</t>
  </si>
  <si>
    <t>Activity cost (Euro)</t>
  </si>
  <si>
    <t>Risk activity cost (Dong)</t>
  </si>
  <si>
    <t>Risk activity cost    (Euro)</t>
  </si>
  <si>
    <t>TOTAL COST</t>
  </si>
  <si>
    <t>TEMPI</t>
  </si>
  <si>
    <t>CUSTOMER</t>
  </si>
  <si>
    <t>Duration (days)</t>
  </si>
  <si>
    <t>Expected delay</t>
  </si>
  <si>
    <t>Changes in commercial regulation</t>
  </si>
  <si>
    <t>ENGINEERING PHASE</t>
  </si>
  <si>
    <t xml:space="preserve">Industrial Building Design </t>
  </si>
  <si>
    <t>Permits and authorizations from local authorities</t>
  </si>
  <si>
    <t>OWNER'S TAKING OVER</t>
  </si>
  <si>
    <t>SUBMISSION OF TECHNICAL DOCUMENTATION</t>
  </si>
  <si>
    <t>Line Delivery</t>
  </si>
  <si>
    <t>TOT DELAY</t>
  </si>
  <si>
    <t>Description</t>
  </si>
  <si>
    <t>Workers Safety</t>
  </si>
  <si>
    <t>Risk due to accidents that could compromise the safety of the workers</t>
  </si>
  <si>
    <t>Risk due to damages of buildings, structures and operations</t>
  </si>
  <si>
    <t>Risk</t>
  </si>
  <si>
    <t>Activity Involved</t>
  </si>
  <si>
    <t>Risk's Managemenent</t>
  </si>
  <si>
    <t>Result Of Mitigation</t>
  </si>
  <si>
    <t>Livello 1</t>
  </si>
  <si>
    <t>Livello 2</t>
  </si>
  <si>
    <t>All the tasks in Erection Phase</t>
  </si>
  <si>
    <t>All the tasks in On Site Erection Phase</t>
  </si>
  <si>
    <t>All the tasks in Civil Work Erection Phase</t>
  </si>
  <si>
    <t>On Site Erection (Vietnam)</t>
  </si>
  <si>
    <t>Civil Work Erection Phase (Vietnam)</t>
  </si>
  <si>
    <t>Pre Erection (Italy)</t>
  </si>
  <si>
    <t>Covid Restriction</t>
  </si>
  <si>
    <t xml:space="preserve">Test after completion </t>
  </si>
  <si>
    <t>All the tasks in Pre Erection Phase except "Preliminary line testing" and "line disassembling"</t>
  </si>
  <si>
    <t>Contractual Changes with subcontractor</t>
  </si>
  <si>
    <t>Efficient communication</t>
  </si>
  <si>
    <t>Probability of occurrence</t>
  </si>
  <si>
    <t>Probability rating</t>
  </si>
  <si>
    <t>Impact rating</t>
  </si>
  <si>
    <t>&gt;5%</t>
  </si>
  <si>
    <t>1-5%</t>
  </si>
  <si>
    <t>6-15%</t>
  </si>
  <si>
    <t>16-25%</t>
  </si>
  <si>
    <t>26-40%</t>
  </si>
  <si>
    <t>41-100%</t>
  </si>
  <si>
    <t>Total delay</t>
  </si>
  <si>
    <t xml:space="preserve">Contractual changes with subcontractor </t>
  </si>
  <si>
    <t>Risk due to slowdown in scheduled activities</t>
  </si>
  <si>
    <t>Contractual finalization and signature</t>
  </si>
  <si>
    <t>Detailed planning</t>
  </si>
  <si>
    <t>TOTAL DELAY</t>
  </si>
  <si>
    <t>Risk due to temporary stops for dangerous climate conditions</t>
  </si>
  <si>
    <t>Risk due to the reliability of civil enterprise</t>
  </si>
  <si>
    <t>Risk due to delays in permits and authorizations</t>
  </si>
  <si>
    <t>Risk due to machines failures</t>
  </si>
  <si>
    <t>Risk due to misunderstanding</t>
  </si>
  <si>
    <t>Risk due to workers unsatisfaction</t>
  </si>
  <si>
    <t>Risk due to unsuitable energy supply</t>
  </si>
  <si>
    <t>Start-Up</t>
  </si>
  <si>
    <t>Efficent Communication</t>
  </si>
  <si>
    <t>Engineering Phase</t>
  </si>
  <si>
    <t>All the task in Civil Work Erection Phase</t>
  </si>
  <si>
    <t>TOTAL</t>
  </si>
  <si>
    <t>% of cost increase (% of activity cost)</t>
  </si>
  <si>
    <t xml:space="preserve">% of delay (% of activity shedule) </t>
  </si>
  <si>
    <t>Contractual penalties and clauses transfer 50% of possible damages to subcontractors.</t>
  </si>
  <si>
    <t>Seasonal meeting and interpreter improve communication and reduce costs of 44,4%</t>
  </si>
  <si>
    <t>Contractual clauses transfer 51,7% of possible damages to suppliers.</t>
  </si>
  <si>
    <t>Wall= 127.800€; 
Drainage system= 15.000€</t>
  </si>
  <si>
    <t>Preventive measures reduce the risk impact of 53,7%.</t>
  </si>
  <si>
    <t xml:space="preserve">Salary of the interpreter
= 700€/month * 14 months 
= 9.800€
4 Meetings= 2.000€
</t>
  </si>
  <si>
    <t xml:space="preserve">Insurances= 5.000€/year 
= 10.000€ </t>
  </si>
  <si>
    <t>Insurances= 30% of the salary = 200.000€
Formation courses= 1.500€</t>
  </si>
  <si>
    <t>Insurances and courses reduce the impact risk of 74,4%.</t>
  </si>
  <si>
    <t>Insurances reduce the impact risk of 42%.</t>
  </si>
  <si>
    <t>level 0</t>
  </si>
  <si>
    <t>level 1</t>
  </si>
  <si>
    <t>level 2</t>
  </si>
  <si>
    <t>level 3-risk</t>
  </si>
  <si>
    <t>Costruction plant risk</t>
  </si>
  <si>
    <t xml:space="preserve">Political </t>
  </si>
  <si>
    <t xml:space="preserve">Strikes </t>
  </si>
  <si>
    <t xml:space="preserve">Changes in commercial regulation for foreign countries </t>
  </si>
  <si>
    <t>Pirates (transportation)</t>
  </si>
  <si>
    <t xml:space="preserve">Covid restrictions </t>
  </si>
  <si>
    <t>Natural</t>
  </si>
  <si>
    <t>Economic/financial</t>
  </si>
  <si>
    <t xml:space="preserve">Changes in exchange rate between Euro/Dong </t>
  </si>
  <si>
    <t xml:space="preserve">Client Bankruptcy </t>
  </si>
  <si>
    <t>Commercial</t>
  </si>
  <si>
    <t>Suppliers</t>
  </si>
  <si>
    <t xml:space="preserve">Delays </t>
  </si>
  <si>
    <t xml:space="preserve">Quality of materials  </t>
  </si>
  <si>
    <t>Customer</t>
  </si>
  <si>
    <t>Technical</t>
  </si>
  <si>
    <t xml:space="preserve">Machines </t>
  </si>
  <si>
    <t>Human Resources</t>
  </si>
  <si>
    <t>Financial</t>
  </si>
  <si>
    <t xml:space="preserve">Cash availability </t>
  </si>
  <si>
    <t>Management and control</t>
  </si>
  <si>
    <t>RBS</t>
  </si>
  <si>
    <r>
      <rPr>
        <b/>
        <sz val="11"/>
        <color rgb="FF000000"/>
        <rFont val="Calibri"/>
        <family val="2"/>
        <scheme val="minor"/>
      </rPr>
      <t>Transfer</t>
    </r>
    <r>
      <rPr>
        <sz val="11"/>
        <color rgb="FF000000"/>
        <rFont val="Calibri"/>
        <family val="2"/>
        <scheme val="minor"/>
      </rPr>
      <t xml:space="preserve">: Insurances </t>
    </r>
  </si>
  <si>
    <r>
      <rPr>
        <b/>
        <sz val="11"/>
        <color rgb="FF000000"/>
        <rFont val="Calibri"/>
        <family val="2"/>
        <scheme val="minor"/>
      </rPr>
      <t>Mitigate</t>
    </r>
    <r>
      <rPr>
        <sz val="11"/>
        <color rgb="FF000000"/>
        <rFont val="Calibri"/>
        <family val="2"/>
        <scheme val="minor"/>
      </rPr>
      <t>: Formation courses about security; Ensurances for italian workers. Transfer: responsibility of vietnamese workers to vietnamese assembly company.</t>
    </r>
  </si>
  <si>
    <r>
      <rPr>
        <b/>
        <sz val="11"/>
        <color rgb="FF000000"/>
        <rFont val="Calibri"/>
        <family val="2"/>
        <scheme val="minor"/>
      </rPr>
      <t>Mitigate</t>
    </r>
    <r>
      <rPr>
        <sz val="11"/>
        <color rgb="FF000000"/>
        <rFont val="Calibri"/>
        <family val="2"/>
        <scheme val="minor"/>
      </rPr>
      <t>: protective barriers, drainage systems.</t>
    </r>
  </si>
  <si>
    <r>
      <rPr>
        <b/>
        <sz val="11"/>
        <color rgb="FF000000"/>
        <rFont val="Calibri"/>
        <family val="2"/>
        <scheme val="minor"/>
      </rPr>
      <t>Transfer</t>
    </r>
    <r>
      <rPr>
        <sz val="11"/>
        <color rgb="FF000000"/>
        <rFont val="Calibri"/>
        <family val="2"/>
        <scheme val="minor"/>
      </rPr>
      <t>: detailed contract with clauses and penalties.</t>
    </r>
  </si>
  <si>
    <r>
      <rPr>
        <b/>
        <sz val="11"/>
        <rFont val="Calibri"/>
        <family val="2"/>
        <scheme val="minor"/>
      </rPr>
      <t>Accept</t>
    </r>
    <r>
      <rPr>
        <sz val="11"/>
        <rFont val="Calibri"/>
        <family val="2"/>
        <scheme val="minor"/>
      </rPr>
      <t xml:space="preserve">: impossibility to prevent this risk. </t>
    </r>
  </si>
  <si>
    <r>
      <rPr>
        <b/>
        <sz val="11"/>
        <color theme="1"/>
        <rFont val="Calibri"/>
        <family val="2"/>
        <scheme val="minor"/>
      </rPr>
      <t>Mitigate</t>
    </r>
    <r>
      <rPr>
        <sz val="11"/>
        <color theme="1"/>
        <rFont val="Calibri"/>
        <family val="2"/>
        <scheme val="minor"/>
      </rPr>
      <t>: seasonal meeting to check the progress of the project; hiring an interpreter.</t>
    </r>
  </si>
  <si>
    <r>
      <rPr>
        <b/>
        <sz val="11"/>
        <color theme="1"/>
        <rFont val="Calibri"/>
        <family val="2"/>
        <scheme val="minor"/>
      </rPr>
      <t>Accept</t>
    </r>
    <r>
      <rPr>
        <sz val="11"/>
        <color theme="1"/>
        <rFont val="Calibri"/>
        <family val="2"/>
        <scheme val="minor"/>
      </rPr>
      <t>: delays in bureaucracy may occure.</t>
    </r>
  </si>
  <si>
    <r>
      <rPr>
        <b/>
        <sz val="11"/>
        <color theme="1"/>
        <rFont val="Calibri"/>
        <family val="2"/>
        <scheme val="minor"/>
      </rPr>
      <t>Transfer</t>
    </r>
    <r>
      <rPr>
        <sz val="11"/>
        <color theme="1"/>
        <rFont val="Calibri"/>
        <family val="2"/>
        <scheme val="minor"/>
      </rPr>
      <t>: detailed contract with clauses.</t>
    </r>
  </si>
  <si>
    <r>
      <rPr>
        <b/>
        <sz val="11"/>
        <color theme="1"/>
        <rFont val="Calibri"/>
        <family val="2"/>
        <scheme val="minor"/>
      </rPr>
      <t>Accept</t>
    </r>
    <r>
      <rPr>
        <sz val="11"/>
        <color theme="1"/>
        <rFont val="Calibri"/>
        <family val="2"/>
        <scheme val="minor"/>
      </rPr>
      <t>: strikes may occure during the works.</t>
    </r>
  </si>
  <si>
    <r>
      <rPr>
        <b/>
        <sz val="11"/>
        <color theme="1"/>
        <rFont val="Calibri"/>
        <family val="2"/>
        <scheme val="minor"/>
      </rPr>
      <t>Accept</t>
    </r>
    <r>
      <rPr>
        <sz val="11"/>
        <color theme="1"/>
        <rFont val="Calibri"/>
        <family val="2"/>
        <scheme val="minor"/>
      </rPr>
      <t>: create a reserve eletrical system is more expensive than the risk.</t>
    </r>
  </si>
  <si>
    <t>Total cost Euro</t>
  </si>
  <si>
    <t>Total cost Dong</t>
  </si>
  <si>
    <t>TOTAL COST EURO</t>
  </si>
  <si>
    <t>TOTAL COST DONG</t>
  </si>
  <si>
    <t>Total Cost Euro</t>
  </si>
  <si>
    <t>Total Cost Dong</t>
  </si>
  <si>
    <t>TEMPI (EURO)</t>
  </si>
  <si>
    <t>TEMPI (DONG)</t>
  </si>
  <si>
    <t>COSTI (EURO)</t>
  </si>
  <si>
    <t>COSTI (DONG)</t>
  </si>
  <si>
    <t>TOTALE (EURO)</t>
  </si>
  <si>
    <t>TOTALE (DONG)</t>
  </si>
  <si>
    <t>Amount of Damages (without mitigation) Euro</t>
  </si>
  <si>
    <t>Amount of Damages (without mitigation) Dong</t>
  </si>
  <si>
    <t>Residual Damage Euro</t>
  </si>
  <si>
    <t>Residual Damage Dong</t>
  </si>
  <si>
    <t>Cost Of Mitigation Euro</t>
  </si>
  <si>
    <t>Cost Of Mitigation Dong</t>
  </si>
  <si>
    <t xml:space="preserve">Insurances
= 136.260.000d/year 
= 272.520.000d </t>
  </si>
  <si>
    <t>Insurances= 30% of the salary = 5.450.400.000d
Formation courses
= 40.878.000d</t>
  </si>
  <si>
    <t>Wall= 3.482.805.600d; 
Drainage system
= 408.780.000d</t>
  </si>
  <si>
    <t xml:space="preserve">Salary of the interpreter
= 19.076.400d/month * 14 months 
= 267.069.600d
4 Meetings= 54.504.000d
</t>
  </si>
  <si>
    <t>Contingency Budget Euro</t>
  </si>
  <si>
    <t>Contingency Budget Dong</t>
  </si>
  <si>
    <t>Total Cost Of Mitigation Euro</t>
  </si>
  <si>
    <t>Total Cost Of Mitigation Dong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</si>
</sst>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€-2]\ #,##0"/>
    <numFmt numFmtId="165" formatCode="_-* #,##0.00\ [$€-410]_-;\-* #,##0.00\ [$€-410]_-;_-* &quot;-&quot;??\ [$€-410]_-;_-@_-"/>
    <numFmt numFmtId="166" formatCode="_-* #,##0.00\ [$₫-42A]_-;\-* #,##0.00\ [$₫-42A]_-;_-* &quot;-&quot;??\ [$₫-42A]_-;_-@_-"/>
    <numFmt numFmtId="167" formatCode="#,##0.00\ [$₫-42A]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Arial"/>
      <family val="2"/>
    </font>
    <font>
      <sz val="14"/>
      <color rgb="FF000000"/>
      <name val="Calibri"/>
      <family val="2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ndara"/>
      <family val="2"/>
    </font>
    <font>
      <b/>
      <sz val="11"/>
      <color theme="1"/>
      <name val="Candara"/>
      <family val="2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9E2F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00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4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3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/>
    <xf numFmtId="0" fontId="0" fillId="3" borderId="8" xfId="0" applyFill="1" applyBorder="1"/>
    <xf numFmtId="0" fontId="0" fillId="3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3" borderId="13" xfId="0" applyFill="1" applyBorder="1" applyAlignment="1">
      <alignment horizontal="center" vertical="center"/>
    </xf>
    <xf numFmtId="0" fontId="0" fillId="0" borderId="13" xfId="0" applyBorder="1"/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/>
    <xf numFmtId="0" fontId="2" fillId="3" borderId="4" xfId="0" applyFont="1" applyFill="1" applyBorder="1"/>
    <xf numFmtId="0" fontId="5" fillId="2" borderId="1" xfId="0" applyFont="1" applyFill="1" applyBorder="1"/>
    <xf numFmtId="0" fontId="0" fillId="0" borderId="12" xfId="0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2" borderId="1" xfId="0" applyFont="1" applyFill="1" applyBorder="1"/>
    <xf numFmtId="0" fontId="0" fillId="0" borderId="27" xfId="0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2" fontId="0" fillId="0" borderId="4" xfId="0" applyNumberFormat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8" borderId="46" xfId="0" applyFont="1" applyFill="1" applyBorder="1"/>
    <xf numFmtId="2" fontId="0" fillId="8" borderId="48" xfId="0" applyNumberFormat="1" applyFill="1" applyBorder="1"/>
    <xf numFmtId="0" fontId="7" fillId="8" borderId="46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5" xfId="0" applyBorder="1"/>
    <xf numFmtId="0" fontId="0" fillId="0" borderId="52" xfId="0" applyBorder="1"/>
    <xf numFmtId="0" fontId="0" fillId="0" borderId="56" xfId="0" applyBorder="1"/>
    <xf numFmtId="0" fontId="6" fillId="8" borderId="46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8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" fillId="9" borderId="46" xfId="0" applyFont="1" applyFill="1" applyBorder="1" applyAlignment="1">
      <alignment horizontal="center" vertical="center" wrapText="1"/>
    </xf>
    <xf numFmtId="0" fontId="1" fillId="9" borderId="48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0" fillId="0" borderId="51" xfId="0" applyNumberFormat="1" applyBorder="1" applyAlignment="1">
      <alignment horizontal="center" vertical="center"/>
    </xf>
    <xf numFmtId="0" fontId="1" fillId="9" borderId="4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4" xfId="0" applyBorder="1"/>
    <xf numFmtId="0" fontId="1" fillId="8" borderId="4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60" xfId="0" applyBorder="1"/>
    <xf numFmtId="0" fontId="0" fillId="8" borderId="7" xfId="0" applyFill="1" applyBorder="1"/>
    <xf numFmtId="0" fontId="1" fillId="0" borderId="41" xfId="0" applyFont="1" applyBorder="1" applyAlignment="1">
      <alignment horizontal="center" vertical="center"/>
    </xf>
    <xf numFmtId="166" fontId="0" fillId="8" borderId="47" xfId="0" applyNumberFormat="1" applyFill="1" applyBorder="1"/>
    <xf numFmtId="165" fontId="0" fillId="8" borderId="48" xfId="0" applyNumberFormat="1" applyFill="1" applyBorder="1"/>
    <xf numFmtId="165" fontId="0" fillId="3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 wrapText="1"/>
    </xf>
    <xf numFmtId="0" fontId="0" fillId="3" borderId="6" xfId="0" applyFill="1" applyBorder="1"/>
    <xf numFmtId="0" fontId="0" fillId="2" borderId="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4" xfId="0" applyFill="1" applyBorder="1" applyAlignment="1">
      <alignment horizontal="center" vertical="center"/>
    </xf>
    <xf numFmtId="0" fontId="15" fillId="12" borderId="13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3" fontId="0" fillId="0" borderId="0" xfId="0" applyNumberFormat="1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70" xfId="0" applyFont="1" applyFill="1" applyBorder="1" applyAlignment="1">
      <alignment horizontal="center" vertical="center"/>
    </xf>
    <xf numFmtId="0" fontId="20" fillId="2" borderId="72" xfId="0" applyFont="1" applyFill="1" applyBorder="1" applyAlignment="1">
      <alignment horizontal="center" vertical="center"/>
    </xf>
    <xf numFmtId="0" fontId="20" fillId="2" borderId="44" xfId="0" applyFont="1" applyFill="1" applyBorder="1" applyAlignment="1">
      <alignment horizontal="center" vertical="center"/>
    </xf>
    <xf numFmtId="0" fontId="20" fillId="2" borderId="45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19" fillId="3" borderId="28" xfId="0" applyFont="1" applyFill="1" applyBorder="1" applyAlignment="1">
      <alignment horizontal="center" vertical="center"/>
    </xf>
    <xf numFmtId="0" fontId="21" fillId="9" borderId="0" xfId="0" applyFont="1" applyFill="1"/>
    <xf numFmtId="165" fontId="0" fillId="0" borderId="0" xfId="0" applyNumberFormat="1" applyFont="1" applyAlignment="1">
      <alignment vertical="center"/>
    </xf>
    <xf numFmtId="0" fontId="19" fillId="13" borderId="73" xfId="0" applyFont="1" applyFill="1" applyBorder="1" applyAlignment="1">
      <alignment horizontal="center" vertical="center" wrapText="1"/>
    </xf>
    <xf numFmtId="0" fontId="19" fillId="13" borderId="74" xfId="0" applyFont="1" applyFill="1" applyBorder="1" applyAlignment="1">
      <alignment horizontal="center" vertical="center" wrapText="1"/>
    </xf>
    <xf numFmtId="0" fontId="19" fillId="14" borderId="35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14" borderId="69" xfId="0" applyFont="1" applyFill="1" applyBorder="1" applyAlignment="1">
      <alignment horizontal="center" vertical="center"/>
    </xf>
    <xf numFmtId="0" fontId="19" fillId="14" borderId="75" xfId="0" applyFont="1" applyFill="1" applyBorder="1" applyAlignment="1">
      <alignment horizontal="center" vertical="center"/>
    </xf>
    <xf numFmtId="0" fontId="19" fillId="5" borderId="70" xfId="0" applyFont="1" applyFill="1" applyBorder="1" applyAlignment="1">
      <alignment horizontal="center" vertical="center" wrapText="1"/>
    </xf>
    <xf numFmtId="0" fontId="19" fillId="5" borderId="71" xfId="0" applyFont="1" applyFill="1" applyBorder="1" applyAlignment="1">
      <alignment horizontal="center" vertical="center" wrapText="1"/>
    </xf>
    <xf numFmtId="0" fontId="19" fillId="5" borderId="76" xfId="0" applyFont="1" applyFill="1" applyBorder="1" applyAlignment="1">
      <alignment horizontal="center" vertical="center" wrapText="1"/>
    </xf>
    <xf numFmtId="0" fontId="3" fillId="5" borderId="41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0" fillId="7" borderId="38" xfId="0" applyFill="1" applyBorder="1" applyAlignment="1">
      <alignment horizontal="center" vertical="center" wrapText="1"/>
    </xf>
    <xf numFmtId="0" fontId="0" fillId="7" borderId="39" xfId="0" applyFill="1" applyBorder="1" applyAlignment="1">
      <alignment horizontal="center" vertical="center" wrapText="1"/>
    </xf>
    <xf numFmtId="0" fontId="0" fillId="7" borderId="40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center" vertical="center" wrapText="1"/>
    </xf>
    <xf numFmtId="0" fontId="0" fillId="5" borderId="47" xfId="0" applyFill="1" applyBorder="1" applyAlignment="1">
      <alignment horizontal="center" vertical="center" wrapText="1"/>
    </xf>
    <xf numFmtId="0" fontId="0" fillId="5" borderId="48" xfId="0" applyFill="1" applyBorder="1" applyAlignment="1">
      <alignment horizontal="center" vertical="center" wrapText="1"/>
    </xf>
    <xf numFmtId="0" fontId="1" fillId="5" borderId="46" xfId="0" applyFont="1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8" borderId="54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2" fontId="0" fillId="8" borderId="8" xfId="0" applyNumberFormat="1" applyFill="1" applyBorder="1" applyAlignment="1">
      <alignment horizontal="center" vertical="center" wrapText="1"/>
    </xf>
    <xf numFmtId="2" fontId="0" fillId="8" borderId="1" xfId="0" applyNumberFormat="1" applyFill="1" applyBorder="1" applyAlignment="1">
      <alignment horizontal="center" vertical="center" wrapText="1"/>
    </xf>
    <xf numFmtId="2" fontId="0" fillId="8" borderId="6" xfId="0" applyNumberFormat="1" applyFill="1" applyBorder="1" applyAlignment="1">
      <alignment horizontal="center" vertical="center" wrapText="1"/>
    </xf>
    <xf numFmtId="2" fontId="0" fillId="8" borderId="13" xfId="0" applyNumberFormat="1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6" borderId="57" xfId="0" applyFill="1" applyBorder="1" applyAlignment="1">
      <alignment horizontal="center" vertical="center" wrapText="1"/>
    </xf>
    <xf numFmtId="0" fontId="0" fillId="6" borderId="58" xfId="0" applyFill="1" applyBorder="1" applyAlignment="1">
      <alignment horizontal="center" vertical="center" wrapText="1"/>
    </xf>
    <xf numFmtId="0" fontId="0" fillId="6" borderId="59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 wrapText="1"/>
    </xf>
    <xf numFmtId="0" fontId="0" fillId="7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3" fillId="4" borderId="44" xfId="0" applyFont="1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 wrapText="1"/>
    </xf>
    <xf numFmtId="0" fontId="1" fillId="5" borderId="43" xfId="0" applyFont="1" applyFill="1" applyBorder="1" applyAlignment="1">
      <alignment horizontal="center" vertical="center" wrapText="1"/>
    </xf>
    <xf numFmtId="0" fontId="1" fillId="5" borderId="49" xfId="0" applyFont="1" applyFill="1" applyBorder="1" applyAlignment="1">
      <alignment horizontal="center" vertical="center" wrapText="1"/>
    </xf>
    <xf numFmtId="0" fontId="1" fillId="5" borderId="50" xfId="0" applyFont="1" applyFill="1" applyBorder="1" applyAlignment="1">
      <alignment horizontal="center" vertical="center" wrapText="1"/>
    </xf>
    <xf numFmtId="0" fontId="1" fillId="5" borderId="42" xfId="0" applyFont="1" applyFill="1" applyBorder="1" applyAlignment="1">
      <alignment horizontal="center" vertical="center" wrapText="1"/>
    </xf>
    <xf numFmtId="0" fontId="3" fillId="5" borderId="41" xfId="0" applyFont="1" applyFill="1" applyBorder="1" applyAlignment="1">
      <alignment horizontal="center" vertical="center" wrapText="1"/>
    </xf>
    <xf numFmtId="0" fontId="3" fillId="5" borderId="42" xfId="0" applyFont="1" applyFill="1" applyBorder="1" applyAlignment="1">
      <alignment horizontal="center" vertical="center" wrapText="1"/>
    </xf>
    <xf numFmtId="0" fontId="3" fillId="5" borderId="37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2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6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65" fontId="0" fillId="0" borderId="50" xfId="0" applyNumberFormat="1" applyBorder="1" applyAlignment="1">
      <alignment horizontal="center" vertical="center"/>
    </xf>
    <xf numFmtId="165" fontId="0" fillId="0" borderId="49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5" fontId="0" fillId="8" borderId="5" xfId="0" applyNumberFormat="1" applyFill="1" applyBorder="1" applyAlignment="1">
      <alignment horizontal="center" vertical="center" wrapText="1"/>
    </xf>
    <xf numFmtId="165" fontId="0" fillId="8" borderId="6" xfId="0" applyNumberFormat="1" applyFill="1" applyBorder="1" applyAlignment="1">
      <alignment horizontal="center" vertical="center" wrapText="1"/>
    </xf>
    <xf numFmtId="167" fontId="0" fillId="8" borderId="1" xfId="0" applyNumberFormat="1" applyFill="1" applyBorder="1" applyAlignment="1">
      <alignment horizontal="center" vertical="center" wrapText="1"/>
    </xf>
    <xf numFmtId="165" fontId="0" fillId="8" borderId="26" xfId="0" applyNumberFormat="1" applyFill="1" applyBorder="1" applyAlignment="1">
      <alignment horizontal="center" vertical="center" wrapText="1"/>
    </xf>
    <xf numFmtId="0" fontId="0" fillId="6" borderId="19" xfId="0" applyFill="1" applyBorder="1" applyAlignment="1">
      <alignment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3" fillId="4" borderId="4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0" fontId="3" fillId="4" borderId="48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5" borderId="43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165" fontId="0" fillId="8" borderId="25" xfId="0" applyNumberFormat="1" applyFill="1" applyBorder="1" applyAlignment="1">
      <alignment horizontal="center" vertical="center" wrapText="1"/>
    </xf>
    <xf numFmtId="167" fontId="0" fillId="8" borderId="8" xfId="0" applyNumberFormat="1" applyFill="1" applyBorder="1" applyAlignment="1">
      <alignment horizontal="center" vertical="center" wrapText="1"/>
    </xf>
    <xf numFmtId="167" fontId="0" fillId="8" borderId="6" xfId="0" applyNumberFormat="1" applyFill="1" applyBorder="1" applyAlignment="1">
      <alignment horizontal="center" vertical="center" wrapText="1"/>
    </xf>
    <xf numFmtId="165" fontId="0" fillId="8" borderId="4" xfId="0" applyNumberFormat="1" applyFill="1" applyBorder="1" applyAlignment="1">
      <alignment horizontal="center" vertical="center" wrapText="1"/>
    </xf>
    <xf numFmtId="167" fontId="0" fillId="8" borderId="13" xfId="0" applyNumberFormat="1" applyFill="1" applyBorder="1" applyAlignment="1">
      <alignment horizontal="center" vertical="center" wrapText="1"/>
    </xf>
    <xf numFmtId="0" fontId="0" fillId="2" borderId="50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9" fillId="0" borderId="35" xfId="0" applyFont="1" applyBorder="1"/>
    <xf numFmtId="0" fontId="9" fillId="0" borderId="0" xfId="0" applyFont="1" applyBorder="1"/>
    <xf numFmtId="0" fontId="9" fillId="0" borderId="36" xfId="0" applyFont="1" applyBorder="1"/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165" fontId="0" fillId="2" borderId="4" xfId="0" applyNumberForma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9" fillId="0" borderId="33" xfId="0" applyFont="1" applyBorder="1"/>
    <xf numFmtId="0" fontId="9" fillId="0" borderId="34" xfId="0" applyFont="1" applyBorder="1"/>
    <xf numFmtId="0" fontId="0" fillId="5" borderId="1" xfId="0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65" fontId="1" fillId="15" borderId="68" xfId="0" applyNumberFormat="1" applyFont="1" applyFill="1" applyBorder="1" applyAlignment="1">
      <alignment horizontal="center" vertical="center"/>
    </xf>
    <xf numFmtId="165" fontId="1" fillId="15" borderId="21" xfId="0" applyNumberFormat="1" applyFont="1" applyFill="1" applyBorder="1" applyAlignment="1">
      <alignment horizontal="center" vertical="center"/>
    </xf>
    <xf numFmtId="0" fontId="14" fillId="12" borderId="22" xfId="0" applyFont="1" applyFill="1" applyBorder="1" applyAlignment="1">
      <alignment horizontal="center" vertical="center" wrapText="1"/>
    </xf>
    <xf numFmtId="0" fontId="14" fillId="12" borderId="29" xfId="0" applyFont="1" applyFill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5" fontId="18" fillId="0" borderId="25" xfId="1" applyNumberFormat="1" applyFont="1" applyBorder="1" applyAlignment="1">
      <alignment horizontal="center" vertical="center"/>
    </xf>
    <xf numFmtId="165" fontId="18" fillId="0" borderId="5" xfId="1" applyNumberFormat="1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165" fontId="18" fillId="0" borderId="25" xfId="0" applyNumberFormat="1" applyFont="1" applyBorder="1" applyAlignment="1">
      <alignment horizontal="center" vertical="center"/>
    </xf>
    <xf numFmtId="165" fontId="18" fillId="0" borderId="5" xfId="0" applyNumberFormat="1" applyFont="1" applyBorder="1" applyAlignment="1">
      <alignment horizontal="center" vertical="center"/>
    </xf>
    <xf numFmtId="0" fontId="0" fillId="0" borderId="53" xfId="0" applyFont="1" applyBorder="1" applyAlignment="1">
      <alignment horizontal="center" vertical="center" wrapText="1"/>
    </xf>
    <xf numFmtId="0" fontId="0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 wrapText="1"/>
    </xf>
    <xf numFmtId="0" fontId="0" fillId="0" borderId="53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165" fontId="0" fillId="0" borderId="53" xfId="0" applyNumberFormat="1" applyFont="1" applyBorder="1" applyAlignment="1">
      <alignment horizontal="center" vertical="center" wrapText="1"/>
    </xf>
    <xf numFmtId="165" fontId="0" fillId="0" borderId="54" xfId="0" applyNumberFormat="1" applyFont="1" applyBorder="1" applyAlignment="1">
      <alignment horizontal="center" vertical="center" wrapText="1"/>
    </xf>
    <xf numFmtId="0" fontId="17" fillId="12" borderId="19" xfId="0" applyFont="1" applyFill="1" applyBorder="1" applyAlignment="1">
      <alignment horizontal="center" vertical="center" wrapText="1"/>
    </xf>
    <xf numFmtId="0" fontId="13" fillId="11" borderId="20" xfId="0" applyFont="1" applyFill="1" applyBorder="1" applyAlignment="1">
      <alignment vertical="center"/>
    </xf>
    <xf numFmtId="0" fontId="14" fillId="12" borderId="23" xfId="0" applyFont="1" applyFill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165" fontId="18" fillId="0" borderId="26" xfId="1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 wrapText="1"/>
    </xf>
    <xf numFmtId="165" fontId="18" fillId="0" borderId="65" xfId="0" applyNumberFormat="1" applyFont="1" applyBorder="1" applyAlignment="1">
      <alignment horizontal="center" vertical="center"/>
    </xf>
    <xf numFmtId="165" fontId="18" fillId="0" borderId="64" xfId="0" applyNumberFormat="1" applyFont="1" applyBorder="1" applyAlignment="1">
      <alignment horizontal="center" vertical="center"/>
    </xf>
    <xf numFmtId="165" fontId="1" fillId="15" borderId="58" xfId="0" applyNumberFormat="1" applyFont="1" applyFill="1" applyBorder="1" applyAlignment="1">
      <alignment horizontal="center" vertical="center"/>
    </xf>
    <xf numFmtId="165" fontId="1" fillId="15" borderId="59" xfId="0" applyNumberFormat="1" applyFont="1" applyFill="1" applyBorder="1" applyAlignment="1">
      <alignment horizontal="center" vertical="center"/>
    </xf>
    <xf numFmtId="0" fontId="16" fillId="12" borderId="7" xfId="0" applyFont="1" applyFill="1" applyBorder="1" applyAlignment="1">
      <alignment horizontal="center" vertical="center" wrapText="1"/>
    </xf>
    <xf numFmtId="0" fontId="13" fillId="11" borderId="10" xfId="0" applyFont="1" applyFill="1" applyBorder="1" applyAlignment="1">
      <alignment vertical="center"/>
    </xf>
    <xf numFmtId="0" fontId="13" fillId="11" borderId="12" xfId="0" applyFont="1" applyFill="1" applyBorder="1" applyAlignment="1">
      <alignment vertical="center"/>
    </xf>
    <xf numFmtId="0" fontId="16" fillId="12" borderId="8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vertical="center"/>
    </xf>
    <xf numFmtId="0" fontId="13" fillId="11" borderId="1" xfId="0" applyFont="1" applyFill="1" applyBorder="1" applyAlignment="1">
      <alignment vertical="center"/>
    </xf>
    <xf numFmtId="165" fontId="16" fillId="12" borderId="8" xfId="0" applyNumberFormat="1" applyFont="1" applyFill="1" applyBorder="1" applyAlignment="1">
      <alignment horizontal="center" vertical="center" wrapText="1"/>
    </xf>
    <xf numFmtId="165" fontId="13" fillId="11" borderId="1" xfId="0" applyNumberFormat="1" applyFont="1" applyFill="1" applyBorder="1" applyAlignment="1">
      <alignment vertical="center"/>
    </xf>
    <xf numFmtId="165" fontId="13" fillId="11" borderId="13" xfId="0" applyNumberFormat="1" applyFont="1" applyFill="1" applyBorder="1" applyAlignment="1">
      <alignment vertical="center"/>
    </xf>
    <xf numFmtId="0" fontId="17" fillId="12" borderId="8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vertical="center"/>
    </xf>
    <xf numFmtId="0" fontId="23" fillId="11" borderId="13" xfId="0" applyFont="1" applyFill="1" applyBorder="1" applyAlignment="1">
      <alignment vertical="center"/>
    </xf>
    <xf numFmtId="0" fontId="13" fillId="11" borderId="13" xfId="0" applyFont="1" applyFill="1" applyBorder="1" applyAlignment="1">
      <alignment vertical="center"/>
    </xf>
    <xf numFmtId="0" fontId="16" fillId="12" borderId="66" xfId="0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vertical="center"/>
    </xf>
    <xf numFmtId="0" fontId="13" fillId="11" borderId="14" xfId="0" applyFont="1" applyFill="1" applyBorder="1" applyAlignment="1">
      <alignment vertical="center"/>
    </xf>
    <xf numFmtId="0" fontId="15" fillId="11" borderId="53" xfId="0" applyFont="1" applyFill="1" applyBorder="1" applyAlignment="1">
      <alignment horizontal="center" vertical="center"/>
    </xf>
    <xf numFmtId="0" fontId="15" fillId="11" borderId="54" xfId="0" applyFont="1" applyFill="1" applyBorder="1" applyAlignment="1">
      <alignment horizontal="center" vertical="center"/>
    </xf>
    <xf numFmtId="0" fontId="15" fillId="11" borderId="55" xfId="0" applyFont="1" applyFill="1" applyBorder="1" applyAlignment="1">
      <alignment horizontal="center" vertical="center"/>
    </xf>
    <xf numFmtId="0" fontId="7" fillId="11" borderId="19" xfId="0" applyFont="1" applyFill="1" applyBorder="1" applyAlignment="1">
      <alignment horizontal="center" vertical="center" wrapText="1"/>
    </xf>
    <xf numFmtId="0" fontId="7" fillId="11" borderId="20" xfId="0" applyFont="1" applyFill="1" applyBorder="1" applyAlignment="1">
      <alignment horizontal="center" vertical="center" wrapText="1"/>
    </xf>
    <xf numFmtId="164" fontId="18" fillId="0" borderId="25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 wrapText="1"/>
    </xf>
    <xf numFmtId="0" fontId="14" fillId="11" borderId="22" xfId="0" applyFont="1" applyFill="1" applyBorder="1" applyAlignment="1">
      <alignment horizontal="center" vertical="center"/>
    </xf>
    <xf numFmtId="0" fontId="14" fillId="11" borderId="29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165" fontId="13" fillId="0" borderId="25" xfId="1" applyNumberFormat="1" applyFont="1" applyBorder="1" applyAlignment="1">
      <alignment horizontal="center" vertical="center"/>
    </xf>
    <xf numFmtId="165" fontId="13" fillId="0" borderId="5" xfId="1" applyNumberFormat="1" applyFont="1" applyBorder="1" applyAlignment="1">
      <alignment horizontal="center" vertical="center"/>
    </xf>
    <xf numFmtId="165" fontId="13" fillId="0" borderId="26" xfId="1" applyNumberFormat="1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65" fontId="13" fillId="0" borderId="65" xfId="0" applyNumberFormat="1" applyFont="1" applyBorder="1" applyAlignment="1">
      <alignment horizontal="center" vertical="center"/>
    </xf>
    <xf numFmtId="165" fontId="13" fillId="0" borderId="52" xfId="0" applyNumberFormat="1" applyFont="1" applyBorder="1" applyAlignment="1">
      <alignment horizontal="center" vertical="center"/>
    </xf>
    <xf numFmtId="165" fontId="13" fillId="0" borderId="64" xfId="0" applyNumberFormat="1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165" fontId="0" fillId="0" borderId="25" xfId="1" applyNumberFormat="1" applyFont="1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165" fontId="0" fillId="0" borderId="26" xfId="1" applyNumberFormat="1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165" fontId="0" fillId="0" borderId="44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5" fontId="0" fillId="0" borderId="67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5" fontId="0" fillId="0" borderId="65" xfId="0" applyNumberFormat="1" applyFont="1" applyBorder="1" applyAlignment="1">
      <alignment horizontal="center" vertical="center"/>
    </xf>
    <xf numFmtId="165" fontId="0" fillId="0" borderId="64" xfId="0" applyNumberFormat="1" applyFont="1" applyBorder="1" applyAlignment="1">
      <alignment horizontal="center" vertical="center"/>
    </xf>
    <xf numFmtId="165" fontId="18" fillId="0" borderId="52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3" fillId="11" borderId="23" xfId="0" applyFont="1" applyFill="1" applyBorder="1" applyAlignment="1">
      <alignment horizontal="center" vertical="center"/>
    </xf>
    <xf numFmtId="165" fontId="0" fillId="0" borderId="65" xfId="1" applyNumberFormat="1" applyFont="1" applyBorder="1" applyAlignment="1">
      <alignment horizontal="center" vertical="center"/>
    </xf>
    <xf numFmtId="165" fontId="0" fillId="0" borderId="64" xfId="1" applyNumberFormat="1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 wrapText="1"/>
    </xf>
    <xf numFmtId="0" fontId="0" fillId="0" borderId="64" xfId="0" applyFont="1" applyBorder="1" applyAlignment="1">
      <alignment horizontal="center" vertical="center" wrapText="1"/>
    </xf>
    <xf numFmtId="0" fontId="0" fillId="0" borderId="65" xfId="0" applyFont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14" fillId="11" borderId="22" xfId="0" applyFont="1" applyFill="1" applyBorder="1" applyAlignment="1">
      <alignment horizontal="center" vertical="center" wrapText="1"/>
    </xf>
    <xf numFmtId="0" fontId="14" fillId="11" borderId="29" xfId="0" applyFont="1" applyFill="1" applyBorder="1" applyAlignment="1">
      <alignment horizontal="center" vertical="center" wrapText="1"/>
    </xf>
    <xf numFmtId="0" fontId="14" fillId="11" borderId="23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165" fontId="0" fillId="0" borderId="52" xfId="0" applyNumberFormat="1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165" fontId="0" fillId="0" borderId="52" xfId="1" applyNumberFormat="1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 wrapText="1"/>
    </xf>
    <xf numFmtId="0" fontId="15" fillId="11" borderId="22" xfId="0" applyFont="1" applyFill="1" applyBorder="1" applyAlignment="1">
      <alignment horizontal="center" vertical="center" wrapText="1"/>
    </xf>
    <xf numFmtId="0" fontId="0" fillId="11" borderId="23" xfId="0" applyFont="1" applyFill="1" applyBorder="1" applyAlignment="1">
      <alignment horizontal="center" vertical="center" wrapText="1"/>
    </xf>
    <xf numFmtId="165" fontId="0" fillId="9" borderId="50" xfId="0" applyNumberFormat="1" applyFill="1" applyBorder="1" applyAlignment="1">
      <alignment horizontal="center" vertical="center"/>
    </xf>
    <xf numFmtId="165" fontId="0" fillId="9" borderId="43" xfId="0" applyNumberFormat="1" applyFill="1" applyBorder="1" applyAlignment="1">
      <alignment horizontal="center" vertical="center"/>
    </xf>
    <xf numFmtId="165" fontId="0" fillId="9" borderId="49" xfId="0" applyNumberForma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0" fillId="9" borderId="4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23" xfId="0" applyFill="1" applyBorder="1"/>
    <xf numFmtId="0" fontId="0" fillId="8" borderId="10" xfId="0" applyFill="1" applyBorder="1"/>
    <xf numFmtId="165" fontId="0" fillId="0" borderId="11" xfId="0" applyNumberFormat="1" applyBorder="1"/>
    <xf numFmtId="166" fontId="0" fillId="0" borderId="50" xfId="0" applyNumberFormat="1" applyBorder="1" applyAlignment="1">
      <alignment horizontal="center"/>
    </xf>
    <xf numFmtId="166" fontId="0" fillId="0" borderId="49" xfId="0" applyNumberFormat="1" applyBorder="1" applyAlignment="1">
      <alignment horizontal="center"/>
    </xf>
    <xf numFmtId="166" fontId="0" fillId="0" borderId="55" xfId="0" applyNumberFormat="1" applyBorder="1"/>
    <xf numFmtId="165" fontId="0" fillId="0" borderId="9" xfId="0" applyNumberFormat="1" applyBorder="1"/>
    <xf numFmtId="166" fontId="0" fillId="0" borderId="4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2" borderId="4" xfId="0" applyNumberFormat="1" applyFill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166" fontId="0" fillId="3" borderId="4" xfId="0" applyNumberFormat="1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 vertical="center"/>
    </xf>
    <xf numFmtId="166" fontId="18" fillId="0" borderId="25" xfId="1" applyNumberFormat="1" applyFont="1" applyBorder="1" applyAlignment="1">
      <alignment horizontal="center" vertical="center"/>
    </xf>
    <xf numFmtId="166" fontId="18" fillId="0" borderId="26" xfId="1" applyNumberFormat="1" applyFont="1" applyBorder="1" applyAlignment="1">
      <alignment horizontal="center" vertical="center"/>
    </xf>
    <xf numFmtId="166" fontId="18" fillId="0" borderId="5" xfId="1" applyNumberFormat="1" applyFont="1" applyBorder="1" applyAlignment="1">
      <alignment horizontal="center" vertical="center"/>
    </xf>
    <xf numFmtId="166" fontId="13" fillId="0" borderId="25" xfId="1" applyNumberFormat="1" applyFont="1" applyBorder="1" applyAlignment="1">
      <alignment horizontal="center" vertical="center"/>
    </xf>
    <xf numFmtId="166" fontId="13" fillId="0" borderId="5" xfId="1" applyNumberFormat="1" applyFont="1" applyBorder="1" applyAlignment="1">
      <alignment horizontal="center" vertical="center"/>
    </xf>
    <xf numFmtId="166" fontId="13" fillId="0" borderId="26" xfId="1" applyNumberFormat="1" applyFont="1" applyBorder="1" applyAlignment="1">
      <alignment horizontal="center" vertical="center"/>
    </xf>
    <xf numFmtId="166" fontId="0" fillId="0" borderId="25" xfId="1" applyNumberFormat="1" applyFont="1" applyBorder="1" applyAlignment="1">
      <alignment horizontal="center" vertical="center"/>
    </xf>
    <xf numFmtId="166" fontId="0" fillId="0" borderId="5" xfId="1" applyNumberFormat="1" applyFont="1" applyBorder="1" applyAlignment="1">
      <alignment horizontal="center" vertical="center"/>
    </xf>
    <xf numFmtId="166" fontId="0" fillId="0" borderId="26" xfId="1" applyNumberFormat="1" applyFont="1" applyBorder="1" applyAlignment="1">
      <alignment horizontal="center" vertical="center"/>
    </xf>
    <xf numFmtId="166" fontId="18" fillId="0" borderId="25" xfId="0" applyNumberFormat="1" applyFont="1" applyBorder="1" applyAlignment="1">
      <alignment horizontal="center" vertical="center"/>
    </xf>
    <xf numFmtId="166" fontId="18" fillId="0" borderId="26" xfId="0" applyNumberFormat="1" applyFont="1" applyBorder="1" applyAlignment="1">
      <alignment horizontal="center" vertical="center"/>
    </xf>
    <xf numFmtId="166" fontId="18" fillId="0" borderId="5" xfId="0" applyNumberFormat="1" applyFont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166" fontId="13" fillId="0" borderId="26" xfId="0" applyNumberFormat="1" applyFont="1" applyBorder="1" applyAlignment="1">
      <alignment horizontal="center" vertical="center"/>
    </xf>
    <xf numFmtId="166" fontId="0" fillId="0" borderId="25" xfId="0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26" xfId="0" applyNumberFormat="1" applyFont="1" applyBorder="1" applyAlignment="1">
      <alignment horizontal="center" vertical="center"/>
    </xf>
    <xf numFmtId="165" fontId="0" fillId="0" borderId="47" xfId="0" applyNumberFormat="1" applyFont="1" applyBorder="1" applyAlignment="1">
      <alignment vertical="center"/>
    </xf>
    <xf numFmtId="166" fontId="0" fillId="0" borderId="42" xfId="0" applyNumberFormat="1" applyFont="1" applyBorder="1" applyAlignment="1">
      <alignment vertical="center"/>
    </xf>
    <xf numFmtId="0" fontId="15" fillId="11" borderId="53" xfId="0" applyFont="1" applyFill="1" applyBorder="1" applyAlignment="1">
      <alignment horizontal="center" vertical="center" wrapText="1"/>
    </xf>
    <xf numFmtId="0" fontId="15" fillId="11" borderId="54" xfId="0" applyFont="1" applyFill="1" applyBorder="1" applyAlignment="1">
      <alignment horizontal="center" vertical="center" wrapText="1"/>
    </xf>
    <xf numFmtId="0" fontId="15" fillId="11" borderId="55" xfId="0" applyFont="1" applyFill="1" applyBorder="1" applyAlignment="1">
      <alignment horizontal="center" vertical="center" wrapText="1"/>
    </xf>
    <xf numFmtId="166" fontId="1" fillId="15" borderId="58" xfId="0" applyNumberFormat="1" applyFont="1" applyFill="1" applyBorder="1" applyAlignment="1">
      <alignment horizontal="center" vertical="center"/>
    </xf>
    <xf numFmtId="166" fontId="1" fillId="15" borderId="59" xfId="0" applyNumberFormat="1" applyFont="1" applyFill="1" applyBorder="1" applyAlignment="1">
      <alignment horizontal="center" vertical="center"/>
    </xf>
    <xf numFmtId="166" fontId="1" fillId="15" borderId="68" xfId="0" applyNumberFormat="1" applyFont="1" applyFill="1" applyBorder="1" applyAlignment="1">
      <alignment horizontal="center" vertical="center"/>
    </xf>
    <xf numFmtId="166" fontId="1" fillId="15" borderId="21" xfId="0" applyNumberFormat="1" applyFont="1" applyFill="1" applyBorder="1" applyAlignment="1">
      <alignment horizontal="center" vertical="center"/>
    </xf>
    <xf numFmtId="166" fontId="0" fillId="9" borderId="50" xfId="0" applyNumberFormat="1" applyFill="1" applyBorder="1" applyAlignment="1">
      <alignment horizontal="center"/>
    </xf>
    <xf numFmtId="166" fontId="0" fillId="9" borderId="49" xfId="0" applyNumberFormat="1" applyFill="1" applyBorder="1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E298-5767-4DB1-9F60-C35CF42B66C2}">
  <dimension ref="A1:D25"/>
  <sheetViews>
    <sheetView workbookViewId="0">
      <selection activeCell="G7" sqref="G7"/>
    </sheetView>
  </sheetViews>
  <sheetFormatPr defaultRowHeight="15" x14ac:dyDescent="0.25"/>
  <cols>
    <col min="1" max="1" width="15.140625" customWidth="1"/>
    <col min="2" max="2" width="16" customWidth="1"/>
    <col min="3" max="3" width="20" customWidth="1"/>
    <col min="4" max="4" width="50.140625" customWidth="1"/>
  </cols>
  <sheetData>
    <row r="1" spans="1:4" ht="21" x14ac:dyDescent="0.35">
      <c r="A1" s="124" t="s">
        <v>182</v>
      </c>
    </row>
    <row r="2" spans="1:4" ht="15.75" thickBot="1" x14ac:dyDescent="0.3">
      <c r="A2" s="113"/>
      <c r="B2" s="113"/>
      <c r="C2" s="113"/>
      <c r="D2" s="113"/>
    </row>
    <row r="3" spans="1:4" x14ac:dyDescent="0.25">
      <c r="A3" s="117" t="s">
        <v>157</v>
      </c>
      <c r="B3" s="118" t="s">
        <v>158</v>
      </c>
      <c r="C3" s="118" t="s">
        <v>159</v>
      </c>
      <c r="D3" s="119" t="s">
        <v>160</v>
      </c>
    </row>
    <row r="4" spans="1:4" x14ac:dyDescent="0.25">
      <c r="A4" s="126" t="s">
        <v>161</v>
      </c>
      <c r="B4" s="128" t="s">
        <v>77</v>
      </c>
      <c r="C4" s="129" t="s">
        <v>162</v>
      </c>
      <c r="D4" s="120" t="s">
        <v>163</v>
      </c>
    </row>
    <row r="5" spans="1:4" x14ac:dyDescent="0.25">
      <c r="A5" s="126"/>
      <c r="B5" s="128"/>
      <c r="C5" s="130"/>
      <c r="D5" s="121" t="s">
        <v>164</v>
      </c>
    </row>
    <row r="6" spans="1:4" x14ac:dyDescent="0.25">
      <c r="A6" s="126"/>
      <c r="B6" s="128"/>
      <c r="C6" s="130"/>
      <c r="D6" s="121" t="s">
        <v>165</v>
      </c>
    </row>
    <row r="7" spans="1:4" x14ac:dyDescent="0.25">
      <c r="A7" s="126"/>
      <c r="B7" s="128"/>
      <c r="C7" s="130"/>
      <c r="D7" s="121" t="s">
        <v>50</v>
      </c>
    </row>
    <row r="8" spans="1:4" x14ac:dyDescent="0.25">
      <c r="A8" s="126"/>
      <c r="B8" s="128"/>
      <c r="C8" s="131"/>
      <c r="D8" s="121" t="s">
        <v>166</v>
      </c>
    </row>
    <row r="9" spans="1:4" x14ac:dyDescent="0.25">
      <c r="A9" s="126"/>
      <c r="B9" s="128"/>
      <c r="C9" s="129" t="s">
        <v>167</v>
      </c>
      <c r="D9" s="120" t="s">
        <v>52</v>
      </c>
    </row>
    <row r="10" spans="1:4" x14ac:dyDescent="0.25">
      <c r="A10" s="126"/>
      <c r="B10" s="128"/>
      <c r="C10" s="130"/>
      <c r="D10" s="120" t="s">
        <v>53</v>
      </c>
    </row>
    <row r="11" spans="1:4" x14ac:dyDescent="0.25">
      <c r="A11" s="126"/>
      <c r="B11" s="128"/>
      <c r="C11" s="131"/>
      <c r="D11" s="120" t="s">
        <v>54</v>
      </c>
    </row>
    <row r="12" spans="1:4" x14ac:dyDescent="0.25">
      <c r="A12" s="126"/>
      <c r="B12" s="128"/>
      <c r="C12" s="129" t="s">
        <v>168</v>
      </c>
      <c r="D12" s="120" t="s">
        <v>169</v>
      </c>
    </row>
    <row r="13" spans="1:4" x14ac:dyDescent="0.25">
      <c r="A13" s="126"/>
      <c r="B13" s="128"/>
      <c r="C13" s="130"/>
      <c r="D13" s="120" t="s">
        <v>170</v>
      </c>
    </row>
    <row r="14" spans="1:4" x14ac:dyDescent="0.25">
      <c r="A14" s="126"/>
      <c r="B14" s="128"/>
      <c r="C14" s="114" t="s">
        <v>171</v>
      </c>
      <c r="D14" s="120" t="s">
        <v>7</v>
      </c>
    </row>
    <row r="15" spans="1:4" x14ac:dyDescent="0.25">
      <c r="A15" s="126"/>
      <c r="B15" s="128"/>
      <c r="C15" s="129" t="s">
        <v>172</v>
      </c>
      <c r="D15" s="120" t="s">
        <v>173</v>
      </c>
    </row>
    <row r="16" spans="1:4" x14ac:dyDescent="0.25">
      <c r="A16" s="126"/>
      <c r="B16" s="128"/>
      <c r="C16" s="131"/>
      <c r="D16" s="120" t="s">
        <v>174</v>
      </c>
    </row>
    <row r="17" spans="1:4" x14ac:dyDescent="0.25">
      <c r="A17" s="126"/>
      <c r="B17" s="128"/>
      <c r="C17" s="115" t="s">
        <v>175</v>
      </c>
      <c r="D17" s="120" t="s">
        <v>8</v>
      </c>
    </row>
    <row r="18" spans="1:4" x14ac:dyDescent="0.25">
      <c r="A18" s="126"/>
      <c r="B18" s="132" t="s">
        <v>78</v>
      </c>
      <c r="C18" s="129" t="s">
        <v>176</v>
      </c>
      <c r="D18" s="120" t="s">
        <v>6</v>
      </c>
    </row>
    <row r="19" spans="1:4" x14ac:dyDescent="0.25">
      <c r="A19" s="126"/>
      <c r="B19" s="128"/>
      <c r="C19" s="130"/>
      <c r="D19" s="120" t="s">
        <v>59</v>
      </c>
    </row>
    <row r="20" spans="1:4" x14ac:dyDescent="0.25">
      <c r="A20" s="126"/>
      <c r="B20" s="128"/>
      <c r="C20" s="130"/>
      <c r="D20" s="120" t="s">
        <v>177</v>
      </c>
    </row>
    <row r="21" spans="1:4" x14ac:dyDescent="0.25">
      <c r="A21" s="126"/>
      <c r="B21" s="128"/>
      <c r="C21" s="116" t="s">
        <v>178</v>
      </c>
      <c r="D21" s="122" t="s">
        <v>61</v>
      </c>
    </row>
    <row r="22" spans="1:4" x14ac:dyDescent="0.25">
      <c r="A22" s="126"/>
      <c r="B22" s="128"/>
      <c r="C22" s="115" t="s">
        <v>179</v>
      </c>
      <c r="D22" s="122" t="s">
        <v>180</v>
      </c>
    </row>
    <row r="23" spans="1:4" x14ac:dyDescent="0.25">
      <c r="A23" s="126"/>
      <c r="B23" s="128"/>
      <c r="C23" s="134" t="s">
        <v>181</v>
      </c>
      <c r="D23" s="120" t="s">
        <v>63</v>
      </c>
    </row>
    <row r="24" spans="1:4" x14ac:dyDescent="0.25">
      <c r="A24" s="126"/>
      <c r="B24" s="128"/>
      <c r="C24" s="135"/>
      <c r="D24" s="122" t="s">
        <v>64</v>
      </c>
    </row>
    <row r="25" spans="1:4" ht="15.75" thickBot="1" x14ac:dyDescent="0.3">
      <c r="A25" s="127"/>
      <c r="B25" s="133"/>
      <c r="C25" s="136"/>
      <c r="D25" s="123" t="s">
        <v>65</v>
      </c>
    </row>
  </sheetData>
  <mergeCells count="9">
    <mergeCell ref="A4:A25"/>
    <mergeCell ref="B4:B17"/>
    <mergeCell ref="C4:C8"/>
    <mergeCell ref="C9:C11"/>
    <mergeCell ref="C12:C13"/>
    <mergeCell ref="C15:C16"/>
    <mergeCell ref="B18:B25"/>
    <mergeCell ref="C18:C20"/>
    <mergeCell ref="C23:C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075A-B903-4AB8-A344-D7F93B5E483A}">
  <dimension ref="A1:BA69"/>
  <sheetViews>
    <sheetView zoomScale="90" zoomScaleNormal="90" workbookViewId="0">
      <pane xSplit="3" ySplit="6" topLeftCell="D52" activePane="bottomRight" state="frozen"/>
      <selection pane="topRight" activeCell="D1" sqref="D1"/>
      <selection pane="bottomLeft" activeCell="A6" sqref="A6"/>
      <selection pane="bottomRight" activeCell="AZ56" sqref="AZ56"/>
    </sheetView>
  </sheetViews>
  <sheetFormatPr defaultColWidth="8.85546875" defaultRowHeight="15" x14ac:dyDescent="0.25"/>
  <cols>
    <col min="1" max="1" width="13.85546875" style="1" customWidth="1"/>
    <col min="2" max="2" width="16.7109375" style="1" customWidth="1"/>
    <col min="3" max="4" width="22" style="1" customWidth="1"/>
    <col min="5" max="5" width="21.85546875" style="1" customWidth="1"/>
    <col min="6" max="6" width="22" style="1" customWidth="1"/>
    <col min="7" max="50" width="9.7109375" style="1" customWidth="1"/>
    <col min="51" max="51" width="17.85546875" style="1" customWidth="1"/>
    <col min="52" max="52" width="20.5703125" style="1" bestFit="1" customWidth="1"/>
    <col min="53" max="16384" width="8.85546875" style="1"/>
  </cols>
  <sheetData>
    <row r="1" spans="1:51" ht="27" thickBot="1" x14ac:dyDescent="0.45">
      <c r="A1" s="34" t="s">
        <v>85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 spans="1:51" ht="36" customHeight="1" thickBot="1" x14ac:dyDescent="0.3">
      <c r="A2" s="10"/>
      <c r="B2" s="10"/>
      <c r="C2" s="10"/>
      <c r="F2" s="44"/>
      <c r="G2" s="211" t="s">
        <v>77</v>
      </c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3"/>
      <c r="AI2" s="197" t="s">
        <v>78</v>
      </c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9"/>
      <c r="AY2" s="9"/>
    </row>
    <row r="3" spans="1:51" ht="48" customHeight="1" thickBot="1" x14ac:dyDescent="0.3">
      <c r="D3" s="52"/>
      <c r="E3" s="52"/>
      <c r="F3" s="53"/>
      <c r="G3" s="137" t="s">
        <v>67</v>
      </c>
      <c r="H3" s="138"/>
      <c r="I3" s="138"/>
      <c r="J3" s="138"/>
      <c r="K3" s="138"/>
      <c r="L3" s="138"/>
      <c r="M3" s="138"/>
      <c r="N3" s="138"/>
      <c r="O3" s="138"/>
      <c r="P3" s="139"/>
      <c r="Q3" s="137" t="s">
        <v>68</v>
      </c>
      <c r="R3" s="138"/>
      <c r="S3" s="138"/>
      <c r="T3" s="138"/>
      <c r="U3" s="138"/>
      <c r="V3" s="139"/>
      <c r="W3" s="137" t="s">
        <v>69</v>
      </c>
      <c r="X3" s="138"/>
      <c r="Y3" s="138"/>
      <c r="Z3" s="139"/>
      <c r="AA3" s="137" t="s">
        <v>70</v>
      </c>
      <c r="AB3" s="139"/>
      <c r="AC3" s="137" t="s">
        <v>71</v>
      </c>
      <c r="AD3" s="138"/>
      <c r="AE3" s="138"/>
      <c r="AF3" s="139"/>
      <c r="AG3" s="137" t="s">
        <v>86</v>
      </c>
      <c r="AH3" s="139"/>
      <c r="AI3" s="137" t="s">
        <v>73</v>
      </c>
      <c r="AJ3" s="138"/>
      <c r="AK3" s="138"/>
      <c r="AL3" s="138"/>
      <c r="AM3" s="138"/>
      <c r="AN3" s="139"/>
      <c r="AO3" s="205" t="s">
        <v>74</v>
      </c>
      <c r="AP3" s="206"/>
      <c r="AQ3" s="137" t="s">
        <v>75</v>
      </c>
      <c r="AR3" s="139"/>
      <c r="AS3" s="207" t="s">
        <v>76</v>
      </c>
      <c r="AT3" s="208"/>
      <c r="AU3" s="208"/>
      <c r="AV3" s="208"/>
      <c r="AW3" s="208"/>
      <c r="AX3" s="209"/>
      <c r="AY3" s="9"/>
    </row>
    <row r="4" spans="1:51" s="3" customFormat="1" ht="49.5" customHeight="1" thickBot="1" x14ac:dyDescent="0.3">
      <c r="A4" s="25"/>
      <c r="C4" s="51"/>
      <c r="D4" s="153" t="s">
        <v>87</v>
      </c>
      <c r="E4" s="156" t="s">
        <v>88</v>
      </c>
      <c r="F4" s="159" t="s">
        <v>47</v>
      </c>
      <c r="G4" s="152" t="s">
        <v>34</v>
      </c>
      <c r="H4" s="150"/>
      <c r="I4" s="149" t="s">
        <v>89</v>
      </c>
      <c r="J4" s="150"/>
      <c r="K4" s="149" t="s">
        <v>49</v>
      </c>
      <c r="L4" s="150"/>
      <c r="M4" s="149" t="s">
        <v>50</v>
      </c>
      <c r="N4" s="150"/>
      <c r="O4" s="149" t="s">
        <v>51</v>
      </c>
      <c r="P4" s="151"/>
      <c r="Q4" s="152" t="s">
        <v>52</v>
      </c>
      <c r="R4" s="150"/>
      <c r="S4" s="149" t="s">
        <v>53</v>
      </c>
      <c r="T4" s="150"/>
      <c r="U4" s="149" t="s">
        <v>54</v>
      </c>
      <c r="V4" s="151"/>
      <c r="W4" s="152" t="s">
        <v>55</v>
      </c>
      <c r="X4" s="150"/>
      <c r="Y4" s="149" t="s">
        <v>56</v>
      </c>
      <c r="Z4" s="151"/>
      <c r="AA4" s="200" t="s">
        <v>7</v>
      </c>
      <c r="AB4" s="204"/>
      <c r="AC4" s="200" t="s">
        <v>57</v>
      </c>
      <c r="AD4" s="202"/>
      <c r="AE4" s="203" t="s">
        <v>58</v>
      </c>
      <c r="AF4" s="204"/>
      <c r="AG4" s="200" t="s">
        <v>8</v>
      </c>
      <c r="AH4" s="204"/>
      <c r="AI4" s="200" t="s">
        <v>6</v>
      </c>
      <c r="AJ4" s="202"/>
      <c r="AK4" s="203" t="s">
        <v>59</v>
      </c>
      <c r="AL4" s="202"/>
      <c r="AM4" s="203" t="s">
        <v>60</v>
      </c>
      <c r="AN4" s="210"/>
      <c r="AO4" s="200" t="s">
        <v>61</v>
      </c>
      <c r="AP4" s="204"/>
      <c r="AQ4" s="200" t="s">
        <v>62</v>
      </c>
      <c r="AR4" s="201"/>
      <c r="AS4" s="200" t="s">
        <v>63</v>
      </c>
      <c r="AT4" s="202"/>
      <c r="AU4" s="201" t="s">
        <v>64</v>
      </c>
      <c r="AV4" s="202"/>
      <c r="AW4" s="203" t="s">
        <v>65</v>
      </c>
      <c r="AX4" s="204"/>
      <c r="AY4" s="24"/>
    </row>
    <row r="5" spans="1:51" x14ac:dyDescent="0.25">
      <c r="A5" s="26"/>
      <c r="C5" s="44"/>
      <c r="D5" s="154"/>
      <c r="E5" s="157"/>
      <c r="F5" s="160"/>
      <c r="G5" s="45" t="s">
        <v>35</v>
      </c>
      <c r="H5" s="46" t="s">
        <v>36</v>
      </c>
      <c r="I5" s="46" t="s">
        <v>35</v>
      </c>
      <c r="J5" s="46" t="s">
        <v>36</v>
      </c>
      <c r="K5" s="46" t="s">
        <v>35</v>
      </c>
      <c r="L5" s="46" t="s">
        <v>36</v>
      </c>
      <c r="M5" s="46" t="s">
        <v>35</v>
      </c>
      <c r="N5" s="46" t="s">
        <v>36</v>
      </c>
      <c r="O5" s="46" t="s">
        <v>35</v>
      </c>
      <c r="P5" s="47" t="s">
        <v>36</v>
      </c>
      <c r="Q5" s="45" t="s">
        <v>35</v>
      </c>
      <c r="R5" s="46" t="s">
        <v>36</v>
      </c>
      <c r="S5" s="46" t="s">
        <v>35</v>
      </c>
      <c r="T5" s="46" t="s">
        <v>36</v>
      </c>
      <c r="U5" s="46" t="s">
        <v>35</v>
      </c>
      <c r="V5" s="47" t="s">
        <v>36</v>
      </c>
      <c r="W5" s="45" t="s">
        <v>35</v>
      </c>
      <c r="X5" s="46" t="s">
        <v>36</v>
      </c>
      <c r="Y5" s="46" t="s">
        <v>35</v>
      </c>
      <c r="Z5" s="47" t="s">
        <v>36</v>
      </c>
      <c r="AA5" s="45" t="s">
        <v>35</v>
      </c>
      <c r="AB5" s="47" t="s">
        <v>36</v>
      </c>
      <c r="AC5" s="45" t="s">
        <v>35</v>
      </c>
      <c r="AD5" s="46" t="s">
        <v>36</v>
      </c>
      <c r="AE5" s="46" t="s">
        <v>35</v>
      </c>
      <c r="AF5" s="47" t="s">
        <v>36</v>
      </c>
      <c r="AG5" s="45" t="s">
        <v>35</v>
      </c>
      <c r="AH5" s="47" t="s">
        <v>36</v>
      </c>
      <c r="AI5" s="45" t="s">
        <v>35</v>
      </c>
      <c r="AJ5" s="46" t="s">
        <v>36</v>
      </c>
      <c r="AK5" s="46" t="s">
        <v>35</v>
      </c>
      <c r="AL5" s="46" t="s">
        <v>36</v>
      </c>
      <c r="AM5" s="46" t="s">
        <v>35</v>
      </c>
      <c r="AN5" s="47" t="s">
        <v>36</v>
      </c>
      <c r="AO5" s="45" t="s">
        <v>35</v>
      </c>
      <c r="AP5" s="47" t="s">
        <v>36</v>
      </c>
      <c r="AQ5" s="45" t="s">
        <v>35</v>
      </c>
      <c r="AR5" s="47" t="s">
        <v>36</v>
      </c>
      <c r="AS5" s="45" t="s">
        <v>35</v>
      </c>
      <c r="AT5" s="46" t="s">
        <v>36</v>
      </c>
      <c r="AU5" s="46" t="s">
        <v>35</v>
      </c>
      <c r="AV5" s="46" t="s">
        <v>36</v>
      </c>
      <c r="AW5" s="46" t="s">
        <v>35</v>
      </c>
      <c r="AX5" s="47" t="s">
        <v>36</v>
      </c>
      <c r="AY5" s="9"/>
    </row>
    <row r="6" spans="1:51" ht="15.75" thickBot="1" x14ac:dyDescent="0.3">
      <c r="A6" s="54"/>
      <c r="B6" s="10"/>
      <c r="C6" s="35"/>
      <c r="D6" s="155"/>
      <c r="E6" s="158"/>
      <c r="F6" s="161"/>
      <c r="G6" s="214" t="s">
        <v>46</v>
      </c>
      <c r="H6" s="216"/>
      <c r="I6" s="216" t="s">
        <v>46</v>
      </c>
      <c r="J6" s="216"/>
      <c r="K6" s="216" t="s">
        <v>46</v>
      </c>
      <c r="L6" s="216"/>
      <c r="M6" s="216" t="s">
        <v>46</v>
      </c>
      <c r="N6" s="216"/>
      <c r="O6" s="216" t="s">
        <v>46</v>
      </c>
      <c r="P6" s="215"/>
      <c r="Q6" s="214" t="s">
        <v>46</v>
      </c>
      <c r="R6" s="216"/>
      <c r="S6" s="216" t="s">
        <v>46</v>
      </c>
      <c r="T6" s="216"/>
      <c r="U6" s="216" t="s">
        <v>46</v>
      </c>
      <c r="V6" s="215"/>
      <c r="W6" s="214" t="s">
        <v>46</v>
      </c>
      <c r="X6" s="216"/>
      <c r="Y6" s="216" t="s">
        <v>46</v>
      </c>
      <c r="Z6" s="215"/>
      <c r="AA6" s="214" t="s">
        <v>46</v>
      </c>
      <c r="AB6" s="215"/>
      <c r="AC6" s="214" t="s">
        <v>46</v>
      </c>
      <c r="AD6" s="216"/>
      <c r="AE6" s="216" t="s">
        <v>46</v>
      </c>
      <c r="AF6" s="215"/>
      <c r="AG6" s="214" t="s">
        <v>46</v>
      </c>
      <c r="AH6" s="215"/>
      <c r="AI6" s="214" t="s">
        <v>46</v>
      </c>
      <c r="AJ6" s="216"/>
      <c r="AK6" s="216" t="s">
        <v>46</v>
      </c>
      <c r="AL6" s="216"/>
      <c r="AM6" s="216" t="s">
        <v>46</v>
      </c>
      <c r="AN6" s="215"/>
      <c r="AO6" s="214" t="s">
        <v>46</v>
      </c>
      <c r="AP6" s="215"/>
      <c r="AQ6" s="214" t="s">
        <v>46</v>
      </c>
      <c r="AR6" s="215"/>
      <c r="AS6" s="214" t="s">
        <v>46</v>
      </c>
      <c r="AT6" s="216"/>
      <c r="AU6" s="216" t="s">
        <v>46</v>
      </c>
      <c r="AV6" s="216"/>
      <c r="AW6" s="216" t="s">
        <v>46</v>
      </c>
      <c r="AX6" s="215"/>
      <c r="AY6" s="9"/>
    </row>
    <row r="7" spans="1:51" ht="15" customHeight="1" x14ac:dyDescent="0.25">
      <c r="A7" s="188" t="s">
        <v>2</v>
      </c>
      <c r="B7" s="187" t="s">
        <v>1</v>
      </c>
      <c r="C7" s="177" t="s">
        <v>0</v>
      </c>
      <c r="D7" s="147">
        <v>2</v>
      </c>
      <c r="E7" s="166">
        <f>D7*F7</f>
        <v>0.06</v>
      </c>
      <c r="F7" s="147">
        <f>SUM(G8:AX8)</f>
        <v>0.03</v>
      </c>
      <c r="G7" s="17"/>
      <c r="H7" s="17"/>
      <c r="I7" s="15"/>
      <c r="J7" s="15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36">
        <v>3</v>
      </c>
      <c r="AX7" s="37">
        <v>1</v>
      </c>
      <c r="AY7" s="9"/>
    </row>
    <row r="8" spans="1:51" ht="15" customHeight="1" x14ac:dyDescent="0.25">
      <c r="A8" s="189"/>
      <c r="B8" s="185"/>
      <c r="C8" s="178"/>
      <c r="D8" s="148"/>
      <c r="E8" s="165"/>
      <c r="F8" s="148"/>
      <c r="G8" s="221"/>
      <c r="H8" s="222"/>
      <c r="I8" s="221"/>
      <c r="J8" s="222"/>
      <c r="K8" s="221"/>
      <c r="L8" s="222"/>
      <c r="M8" s="221"/>
      <c r="N8" s="222"/>
      <c r="O8" s="221"/>
      <c r="P8" s="222"/>
      <c r="Q8" s="221"/>
      <c r="R8" s="222"/>
      <c r="S8" s="221"/>
      <c r="T8" s="222"/>
      <c r="U8" s="221"/>
      <c r="V8" s="222"/>
      <c r="W8" s="221"/>
      <c r="X8" s="222"/>
      <c r="Y8" s="221"/>
      <c r="Z8" s="222"/>
      <c r="AA8" s="221"/>
      <c r="AB8" s="222"/>
      <c r="AC8" s="221"/>
      <c r="AD8" s="222"/>
      <c r="AE8" s="221"/>
      <c r="AF8" s="222"/>
      <c r="AG8" s="221"/>
      <c r="AH8" s="222"/>
      <c r="AI8" s="221"/>
      <c r="AJ8" s="222"/>
      <c r="AK8" s="221"/>
      <c r="AL8" s="222"/>
      <c r="AM8" s="221"/>
      <c r="AN8" s="222"/>
      <c r="AO8" s="221"/>
      <c r="AP8" s="222"/>
      <c r="AQ8" s="221"/>
      <c r="AR8" s="222"/>
      <c r="AS8" s="221"/>
      <c r="AT8" s="222"/>
      <c r="AU8" s="221"/>
      <c r="AV8" s="222"/>
      <c r="AW8" s="224">
        <f>AW7*AX7/100</f>
        <v>0.03</v>
      </c>
      <c r="AX8" s="225"/>
      <c r="AY8" s="9"/>
    </row>
    <row r="9" spans="1:51" ht="15" customHeight="1" x14ac:dyDescent="0.25">
      <c r="A9" s="189"/>
      <c r="B9" s="185"/>
      <c r="C9" s="178" t="s">
        <v>3</v>
      </c>
      <c r="D9" s="148">
        <v>5</v>
      </c>
      <c r="E9" s="166">
        <f>D9*F9</f>
        <v>0.3</v>
      </c>
      <c r="F9" s="148">
        <f>SUM(G10:AX10)</f>
        <v>0.06</v>
      </c>
      <c r="G9" s="4"/>
      <c r="H9" s="4"/>
      <c r="I9" s="6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W9" s="5">
        <v>3</v>
      </c>
      <c r="AX9" s="38">
        <v>2</v>
      </c>
      <c r="AY9" s="9"/>
    </row>
    <row r="10" spans="1:51" ht="15" customHeight="1" thickBot="1" x14ac:dyDescent="0.3">
      <c r="A10" s="189"/>
      <c r="B10" s="186"/>
      <c r="C10" s="179"/>
      <c r="D10" s="162"/>
      <c r="E10" s="167"/>
      <c r="F10" s="162"/>
      <c r="G10" s="231"/>
      <c r="H10" s="232"/>
      <c r="I10" s="231"/>
      <c r="J10" s="232"/>
      <c r="K10" s="231"/>
      <c r="L10" s="232"/>
      <c r="M10" s="231"/>
      <c r="N10" s="232"/>
      <c r="O10" s="231"/>
      <c r="P10" s="232"/>
      <c r="Q10" s="231"/>
      <c r="R10" s="232"/>
      <c r="S10" s="231"/>
      <c r="T10" s="232"/>
      <c r="U10" s="231"/>
      <c r="V10" s="232"/>
      <c r="W10" s="231"/>
      <c r="X10" s="232"/>
      <c r="Y10" s="231"/>
      <c r="Z10" s="232"/>
      <c r="AA10" s="231"/>
      <c r="AB10" s="232"/>
      <c r="AC10" s="231"/>
      <c r="AD10" s="232"/>
      <c r="AE10" s="231"/>
      <c r="AF10" s="232"/>
      <c r="AG10" s="231"/>
      <c r="AH10" s="232"/>
      <c r="AI10" s="231"/>
      <c r="AJ10" s="232"/>
      <c r="AK10" s="231"/>
      <c r="AL10" s="232"/>
      <c r="AM10" s="231"/>
      <c r="AN10" s="232"/>
      <c r="AO10" s="231"/>
      <c r="AP10" s="232"/>
      <c r="AQ10" s="231"/>
      <c r="AR10" s="232"/>
      <c r="AS10" s="231"/>
      <c r="AT10" s="232"/>
      <c r="AU10" s="231"/>
      <c r="AV10" s="232"/>
      <c r="AW10" s="226">
        <f>AW9*AX9/100</f>
        <v>0.06</v>
      </c>
      <c r="AX10" s="227"/>
      <c r="AY10" s="9"/>
    </row>
    <row r="11" spans="1:51" ht="15" customHeight="1" x14ac:dyDescent="0.25">
      <c r="A11" s="189"/>
      <c r="B11" s="185" t="s">
        <v>90</v>
      </c>
      <c r="C11" s="178" t="s">
        <v>91</v>
      </c>
      <c r="D11" s="148">
        <v>18.75</v>
      </c>
      <c r="E11" s="164">
        <f>D11*F11</f>
        <v>0.75</v>
      </c>
      <c r="F11" s="148">
        <f>SUM(G12:AX12)</f>
        <v>0.04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W11" s="5">
        <v>2</v>
      </c>
      <c r="AX11" s="39">
        <v>2</v>
      </c>
      <c r="AY11" s="9"/>
    </row>
    <row r="12" spans="1:51" ht="15" customHeight="1" x14ac:dyDescent="0.25">
      <c r="A12" s="189"/>
      <c r="B12" s="185"/>
      <c r="C12" s="178"/>
      <c r="D12" s="148"/>
      <c r="E12" s="165"/>
      <c r="F12" s="148"/>
      <c r="G12" s="221"/>
      <c r="H12" s="222"/>
      <c r="I12" s="221"/>
      <c r="J12" s="222"/>
      <c r="K12" s="221"/>
      <c r="L12" s="222"/>
      <c r="M12" s="221"/>
      <c r="N12" s="222"/>
      <c r="O12" s="221"/>
      <c r="P12" s="222"/>
      <c r="Q12" s="221"/>
      <c r="R12" s="222"/>
      <c r="S12" s="221"/>
      <c r="T12" s="222"/>
      <c r="U12" s="221"/>
      <c r="V12" s="222"/>
      <c r="W12" s="221"/>
      <c r="X12" s="222"/>
      <c r="Y12" s="221"/>
      <c r="Z12" s="222"/>
      <c r="AA12" s="221"/>
      <c r="AB12" s="222"/>
      <c r="AC12" s="221"/>
      <c r="AD12" s="222"/>
      <c r="AE12" s="221"/>
      <c r="AF12" s="222"/>
      <c r="AG12" s="221"/>
      <c r="AH12" s="222"/>
      <c r="AI12" s="221"/>
      <c r="AJ12" s="222"/>
      <c r="AK12" s="221"/>
      <c r="AL12" s="222"/>
      <c r="AM12" s="221"/>
      <c r="AN12" s="222"/>
      <c r="AO12" s="221"/>
      <c r="AP12" s="222"/>
      <c r="AQ12" s="221"/>
      <c r="AR12" s="222"/>
      <c r="AS12" s="221"/>
      <c r="AT12" s="222"/>
      <c r="AU12" s="221"/>
      <c r="AV12" s="222"/>
      <c r="AW12" s="224">
        <f>AW11*AX11/100</f>
        <v>0.04</v>
      </c>
      <c r="AX12" s="225"/>
      <c r="AY12" s="9"/>
    </row>
    <row r="13" spans="1:51" ht="15" customHeight="1" x14ac:dyDescent="0.25">
      <c r="A13" s="189"/>
      <c r="B13" s="185"/>
      <c r="C13" s="192" t="s">
        <v>92</v>
      </c>
      <c r="D13" s="148">
        <v>90</v>
      </c>
      <c r="E13" s="166">
        <f>D13*F13</f>
        <v>10.799999999999999</v>
      </c>
      <c r="F13" s="148">
        <f>SUM(G14:AX14)</f>
        <v>0.12</v>
      </c>
      <c r="G13" s="4"/>
      <c r="H13" s="4"/>
      <c r="I13" s="4"/>
      <c r="J13" s="4"/>
      <c r="K13" s="4"/>
      <c r="L13" s="4"/>
      <c r="M13" s="5">
        <v>3</v>
      </c>
      <c r="N13" s="5">
        <v>4</v>
      </c>
      <c r="O13" s="4"/>
      <c r="P13" s="4"/>
      <c r="Q13" s="4"/>
      <c r="R13" s="4"/>
      <c r="S13" s="4"/>
      <c r="T13" s="4"/>
      <c r="U13" s="4"/>
      <c r="V13" s="4"/>
      <c r="W13" s="6"/>
      <c r="X13" s="6"/>
      <c r="Y13" s="6"/>
      <c r="Z13" s="6"/>
      <c r="AW13" s="10"/>
      <c r="AX13" s="57"/>
      <c r="AY13" s="9"/>
    </row>
    <row r="14" spans="1:51" ht="15" customHeight="1" thickBot="1" x14ac:dyDescent="0.3">
      <c r="A14" s="190"/>
      <c r="B14" s="186"/>
      <c r="C14" s="196"/>
      <c r="D14" s="162"/>
      <c r="E14" s="167"/>
      <c r="F14" s="162"/>
      <c r="G14" s="231"/>
      <c r="H14" s="232"/>
      <c r="I14" s="231"/>
      <c r="J14" s="232"/>
      <c r="K14" s="231"/>
      <c r="L14" s="232"/>
      <c r="M14" s="175">
        <f>M13*N13/100</f>
        <v>0.12</v>
      </c>
      <c r="N14" s="176"/>
      <c r="O14" s="231"/>
      <c r="P14" s="232"/>
      <c r="Q14" s="231"/>
      <c r="R14" s="232"/>
      <c r="S14" s="231"/>
      <c r="T14" s="232"/>
      <c r="U14" s="231"/>
      <c r="V14" s="232"/>
      <c r="W14" s="217"/>
      <c r="X14" s="218"/>
      <c r="Y14" s="217"/>
      <c r="Z14" s="218"/>
      <c r="AA14" s="217"/>
      <c r="AB14" s="218"/>
      <c r="AC14" s="217"/>
      <c r="AD14" s="218"/>
      <c r="AE14" s="217"/>
      <c r="AF14" s="218"/>
      <c r="AG14" s="217"/>
      <c r="AH14" s="218"/>
      <c r="AI14" s="217"/>
      <c r="AJ14" s="218"/>
      <c r="AK14" s="217"/>
      <c r="AL14" s="218"/>
      <c r="AM14" s="217"/>
      <c r="AN14" s="218"/>
      <c r="AO14" s="217"/>
      <c r="AP14" s="218"/>
      <c r="AQ14" s="217"/>
      <c r="AR14" s="218"/>
      <c r="AS14" s="217"/>
      <c r="AT14" s="218"/>
      <c r="AU14" s="217"/>
      <c r="AV14" s="233"/>
      <c r="AW14" s="217"/>
      <c r="AX14" s="234"/>
      <c r="AY14" s="9"/>
    </row>
    <row r="15" spans="1:51" ht="15" customHeight="1" x14ac:dyDescent="0.25">
      <c r="A15" s="140" t="s">
        <v>39</v>
      </c>
      <c r="B15" s="182" t="s">
        <v>41</v>
      </c>
      <c r="C15" s="180" t="s">
        <v>23</v>
      </c>
      <c r="D15" s="168">
        <v>15</v>
      </c>
      <c r="E15" s="164">
        <f>D15*F15</f>
        <v>1.65</v>
      </c>
      <c r="F15" s="168">
        <f>SUM(G16:AX16)</f>
        <v>0.11</v>
      </c>
      <c r="G15" s="16">
        <v>1</v>
      </c>
      <c r="H15" s="16">
        <v>1</v>
      </c>
      <c r="I15" s="15"/>
      <c r="J15" s="15"/>
      <c r="K15" s="15"/>
      <c r="L15" s="15"/>
      <c r="M15" s="15"/>
      <c r="N15" s="15"/>
      <c r="O15" s="16">
        <v>1</v>
      </c>
      <c r="P15" s="16">
        <v>1</v>
      </c>
      <c r="Q15" s="16">
        <v>1</v>
      </c>
      <c r="R15" s="16">
        <v>3</v>
      </c>
      <c r="S15" s="15"/>
      <c r="T15" s="15"/>
      <c r="U15" s="16">
        <v>2</v>
      </c>
      <c r="V15" s="16">
        <v>2</v>
      </c>
      <c r="W15" s="15"/>
      <c r="X15" s="15"/>
      <c r="Y15" s="17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74">
        <v>2</v>
      </c>
      <c r="AX15" s="75">
        <v>1</v>
      </c>
      <c r="AY15" s="9"/>
    </row>
    <row r="16" spans="1:51" ht="15" customHeight="1" x14ac:dyDescent="0.25">
      <c r="A16" s="141"/>
      <c r="B16" s="183"/>
      <c r="C16" s="181"/>
      <c r="D16" s="147"/>
      <c r="E16" s="165"/>
      <c r="F16" s="147"/>
      <c r="G16" s="219">
        <f>G15*H15/100</f>
        <v>0.01</v>
      </c>
      <c r="H16" s="220"/>
      <c r="I16" s="172"/>
      <c r="J16" s="173"/>
      <c r="K16" s="172"/>
      <c r="L16" s="173"/>
      <c r="M16" s="172"/>
      <c r="N16" s="173"/>
      <c r="O16" s="171">
        <f>O15*P15/100</f>
        <v>0.01</v>
      </c>
      <c r="P16" s="171"/>
      <c r="Q16" s="171">
        <f>Q15*R15/100</f>
        <v>0.03</v>
      </c>
      <c r="R16" s="171"/>
      <c r="S16" s="172"/>
      <c r="T16" s="173"/>
      <c r="U16" s="171">
        <f>U15*V15/100</f>
        <v>0.04</v>
      </c>
      <c r="V16" s="171"/>
      <c r="W16" s="172"/>
      <c r="X16" s="173"/>
      <c r="Y16" s="172"/>
      <c r="Z16" s="173"/>
      <c r="AA16" s="172"/>
      <c r="AB16" s="173"/>
      <c r="AC16" s="172"/>
      <c r="AD16" s="173"/>
      <c r="AE16" s="172"/>
      <c r="AF16" s="173"/>
      <c r="AG16" s="172"/>
      <c r="AH16" s="173"/>
      <c r="AI16" s="172"/>
      <c r="AJ16" s="173"/>
      <c r="AK16" s="172"/>
      <c r="AL16" s="173"/>
      <c r="AM16" s="172"/>
      <c r="AN16" s="173"/>
      <c r="AO16" s="172"/>
      <c r="AP16" s="173"/>
      <c r="AQ16" s="172"/>
      <c r="AR16" s="173"/>
      <c r="AS16" s="172"/>
      <c r="AT16" s="173"/>
      <c r="AU16" s="172"/>
      <c r="AV16" s="235"/>
      <c r="AW16" s="219">
        <f>AW15*AX15/100</f>
        <v>0.02</v>
      </c>
      <c r="AX16" s="236"/>
      <c r="AY16" s="9"/>
    </row>
    <row r="17" spans="1:51" ht="15" customHeight="1" x14ac:dyDescent="0.25">
      <c r="A17" s="141"/>
      <c r="B17" s="183"/>
      <c r="C17" s="193" t="s">
        <v>24</v>
      </c>
      <c r="D17" s="169">
        <v>48</v>
      </c>
      <c r="E17" s="166">
        <f>D17*F17</f>
        <v>5.28</v>
      </c>
      <c r="F17" s="169">
        <f>SUM(G18:AX18)</f>
        <v>0.11</v>
      </c>
      <c r="G17" s="5">
        <v>1</v>
      </c>
      <c r="H17" s="5">
        <v>1</v>
      </c>
      <c r="I17" s="6"/>
      <c r="J17" s="6"/>
      <c r="K17" s="6"/>
      <c r="L17" s="6"/>
      <c r="M17" s="6"/>
      <c r="N17" s="6"/>
      <c r="O17" s="5">
        <v>1</v>
      </c>
      <c r="P17" s="5">
        <v>1</v>
      </c>
      <c r="Q17" s="5">
        <v>1</v>
      </c>
      <c r="R17" s="5">
        <v>3</v>
      </c>
      <c r="S17" s="6"/>
      <c r="T17" s="6"/>
      <c r="U17" s="5">
        <v>2</v>
      </c>
      <c r="V17" s="5">
        <v>2</v>
      </c>
      <c r="W17" s="6"/>
      <c r="X17" s="6"/>
      <c r="Y17" s="4"/>
      <c r="Z17" s="4"/>
      <c r="AW17" s="76">
        <v>2</v>
      </c>
      <c r="AX17" s="77">
        <v>1</v>
      </c>
      <c r="AY17" s="9"/>
    </row>
    <row r="18" spans="1:51" ht="15" customHeight="1" x14ac:dyDescent="0.25">
      <c r="A18" s="141"/>
      <c r="B18" s="183"/>
      <c r="C18" s="181"/>
      <c r="D18" s="147"/>
      <c r="E18" s="165"/>
      <c r="F18" s="147"/>
      <c r="G18" s="219">
        <f>G17*H17/100</f>
        <v>0.01</v>
      </c>
      <c r="H18" s="220"/>
      <c r="I18" s="172"/>
      <c r="J18" s="173"/>
      <c r="K18" s="172"/>
      <c r="L18" s="173"/>
      <c r="M18" s="172"/>
      <c r="N18" s="173"/>
      <c r="O18" s="171">
        <f>O17*P17/100</f>
        <v>0.01</v>
      </c>
      <c r="P18" s="171"/>
      <c r="Q18" s="171">
        <f>Q17*R17/100</f>
        <v>0.03</v>
      </c>
      <c r="R18" s="171"/>
      <c r="S18" s="172"/>
      <c r="T18" s="173"/>
      <c r="U18" s="171">
        <f>U17*V17/100</f>
        <v>0.04</v>
      </c>
      <c r="V18" s="171"/>
      <c r="W18" s="172"/>
      <c r="X18" s="173"/>
      <c r="Y18" s="172"/>
      <c r="Z18" s="173"/>
      <c r="AA18" s="172"/>
      <c r="AB18" s="173"/>
      <c r="AC18" s="172"/>
      <c r="AD18" s="173"/>
      <c r="AE18" s="172"/>
      <c r="AF18" s="173"/>
      <c r="AG18" s="172"/>
      <c r="AH18" s="173"/>
      <c r="AI18" s="172"/>
      <c r="AJ18" s="173"/>
      <c r="AK18" s="172"/>
      <c r="AL18" s="173"/>
      <c r="AM18" s="172"/>
      <c r="AN18" s="173"/>
      <c r="AO18" s="172"/>
      <c r="AP18" s="173"/>
      <c r="AQ18" s="172"/>
      <c r="AR18" s="173"/>
      <c r="AS18" s="172"/>
      <c r="AT18" s="173"/>
      <c r="AU18" s="172"/>
      <c r="AV18" s="235"/>
      <c r="AW18" s="219">
        <f>AW17*AX17/100</f>
        <v>0.02</v>
      </c>
      <c r="AX18" s="236"/>
      <c r="AY18" s="9"/>
    </row>
    <row r="19" spans="1:51" ht="15" customHeight="1" x14ac:dyDescent="0.25">
      <c r="A19" s="141"/>
      <c r="B19" s="183"/>
      <c r="C19" s="193" t="s">
        <v>25</v>
      </c>
      <c r="D19" s="169">
        <v>60</v>
      </c>
      <c r="E19" s="165">
        <f>D19*F19</f>
        <v>6.6</v>
      </c>
      <c r="F19" s="169">
        <f>SUM(G20:AX20)</f>
        <v>0.11</v>
      </c>
      <c r="G19" s="42">
        <v>1</v>
      </c>
      <c r="H19" s="42">
        <v>1</v>
      </c>
      <c r="I19" s="6"/>
      <c r="J19" s="6"/>
      <c r="K19" s="6"/>
      <c r="L19" s="6"/>
      <c r="M19" s="6"/>
      <c r="N19" s="6"/>
      <c r="O19" s="92">
        <v>1</v>
      </c>
      <c r="P19" s="92">
        <v>1</v>
      </c>
      <c r="Q19" s="42">
        <v>1</v>
      </c>
      <c r="R19" s="42">
        <v>3</v>
      </c>
      <c r="S19" s="6"/>
      <c r="T19" s="6"/>
      <c r="U19" s="42">
        <v>2</v>
      </c>
      <c r="V19" s="42">
        <v>2</v>
      </c>
      <c r="W19" s="6"/>
      <c r="X19" s="6"/>
      <c r="Y19" s="4"/>
      <c r="Z19" s="4"/>
      <c r="AW19" s="76">
        <v>2</v>
      </c>
      <c r="AX19" s="77">
        <v>1</v>
      </c>
      <c r="AY19" s="9"/>
    </row>
    <row r="20" spans="1:51" ht="15" customHeight="1" x14ac:dyDescent="0.25">
      <c r="A20" s="141"/>
      <c r="B20" s="183"/>
      <c r="C20" s="181"/>
      <c r="D20" s="147"/>
      <c r="E20" s="165"/>
      <c r="F20" s="147"/>
      <c r="G20" s="219">
        <f t="shared" ref="G20" si="0">G19*H19/100</f>
        <v>0.01</v>
      </c>
      <c r="H20" s="220"/>
      <c r="I20" s="172"/>
      <c r="J20" s="173"/>
      <c r="K20" s="172"/>
      <c r="L20" s="173"/>
      <c r="M20" s="172"/>
      <c r="N20" s="173"/>
      <c r="O20" s="171">
        <f t="shared" ref="O20" si="1">O19*P19/100</f>
        <v>0.01</v>
      </c>
      <c r="P20" s="171"/>
      <c r="Q20" s="219">
        <f>Q19*R19/100</f>
        <v>0.03</v>
      </c>
      <c r="R20" s="220"/>
      <c r="S20" s="172"/>
      <c r="T20" s="173"/>
      <c r="U20" s="171">
        <f t="shared" ref="U20" si="2">U19*V19/100</f>
        <v>0.04</v>
      </c>
      <c r="V20" s="171"/>
      <c r="W20" s="7"/>
      <c r="X20" s="8"/>
      <c r="Y20" s="7"/>
      <c r="Z20" s="8"/>
      <c r="AA20" s="7"/>
      <c r="AB20" s="8"/>
      <c r="AC20" s="7"/>
      <c r="AD20" s="8"/>
      <c r="AE20" s="7"/>
      <c r="AF20" s="8"/>
      <c r="AG20" s="7"/>
      <c r="AH20" s="8"/>
      <c r="AI20" s="7"/>
      <c r="AJ20" s="8"/>
      <c r="AK20" s="7"/>
      <c r="AL20" s="8"/>
      <c r="AM20" s="7"/>
      <c r="AN20" s="8"/>
      <c r="AO20" s="7"/>
      <c r="AP20" s="8"/>
      <c r="AQ20" s="7"/>
      <c r="AR20" s="8"/>
      <c r="AS20" s="7"/>
      <c r="AT20" s="8"/>
      <c r="AU20" s="7"/>
      <c r="AV20" s="8"/>
      <c r="AW20" s="219">
        <f t="shared" ref="AW20" si="3">AW19*AX19/100</f>
        <v>0.02</v>
      </c>
      <c r="AX20" s="236"/>
      <c r="AY20" s="9"/>
    </row>
    <row r="21" spans="1:51" ht="15" customHeight="1" x14ac:dyDescent="0.25">
      <c r="A21" s="141"/>
      <c r="B21" s="183"/>
      <c r="C21" s="193" t="s">
        <v>26</v>
      </c>
      <c r="D21" s="169">
        <v>60</v>
      </c>
      <c r="E21" s="165">
        <f>D21*F21</f>
        <v>6.6</v>
      </c>
      <c r="F21" s="169">
        <f>SUM(G22:AX22)</f>
        <v>0.11</v>
      </c>
      <c r="G21" s="42">
        <v>1</v>
      </c>
      <c r="H21" s="42">
        <v>1</v>
      </c>
      <c r="I21" s="6"/>
      <c r="J21" s="6"/>
      <c r="K21" s="6"/>
      <c r="L21" s="6"/>
      <c r="M21" s="6"/>
      <c r="N21" s="6"/>
      <c r="O21" s="92">
        <v>1</v>
      </c>
      <c r="P21" s="92">
        <v>1</v>
      </c>
      <c r="Q21" s="42">
        <v>1</v>
      </c>
      <c r="R21" s="42">
        <v>3</v>
      </c>
      <c r="S21" s="6"/>
      <c r="T21" s="6"/>
      <c r="U21" s="42">
        <v>2</v>
      </c>
      <c r="V21" s="42">
        <v>2</v>
      </c>
      <c r="W21" s="6"/>
      <c r="X21" s="6"/>
      <c r="Y21" s="4"/>
      <c r="Z21" s="4"/>
      <c r="AW21" s="76">
        <v>2</v>
      </c>
      <c r="AX21" s="77">
        <v>1</v>
      </c>
      <c r="AY21" s="9"/>
    </row>
    <row r="22" spans="1:51" ht="15" customHeight="1" x14ac:dyDescent="0.25">
      <c r="A22" s="141"/>
      <c r="B22" s="183"/>
      <c r="C22" s="181"/>
      <c r="D22" s="147"/>
      <c r="E22" s="165"/>
      <c r="F22" s="147"/>
      <c r="G22" s="219">
        <f t="shared" ref="G22" si="4">G21*H21/100</f>
        <v>0.01</v>
      </c>
      <c r="H22" s="220"/>
      <c r="I22" s="172"/>
      <c r="J22" s="173"/>
      <c r="K22" s="172"/>
      <c r="L22" s="173"/>
      <c r="M22" s="172"/>
      <c r="N22" s="173"/>
      <c r="O22" s="171">
        <f t="shared" ref="O22" si="5">O21*P21/100</f>
        <v>0.01</v>
      </c>
      <c r="P22" s="171"/>
      <c r="Q22" s="219">
        <f>Q21*R21/100</f>
        <v>0.03</v>
      </c>
      <c r="R22" s="220"/>
      <c r="S22" s="172"/>
      <c r="T22" s="173"/>
      <c r="U22" s="171">
        <f t="shared" ref="U22" si="6">U21*V21/100</f>
        <v>0.04</v>
      </c>
      <c r="V22" s="171"/>
      <c r="W22" s="7"/>
      <c r="X22" s="8"/>
      <c r="Y22" s="7"/>
      <c r="Z22" s="8"/>
      <c r="AA22" s="7"/>
      <c r="AB22" s="8"/>
      <c r="AC22" s="7"/>
      <c r="AD22" s="8"/>
      <c r="AE22" s="7"/>
      <c r="AF22" s="8"/>
      <c r="AG22" s="7"/>
      <c r="AH22" s="8"/>
      <c r="AI22" s="7"/>
      <c r="AJ22" s="8"/>
      <c r="AK22" s="7"/>
      <c r="AL22" s="8"/>
      <c r="AM22" s="7"/>
      <c r="AN22" s="8"/>
      <c r="AO22" s="7"/>
      <c r="AP22" s="8"/>
      <c r="AQ22" s="7"/>
      <c r="AR22" s="8"/>
      <c r="AS22" s="7"/>
      <c r="AT22" s="8"/>
      <c r="AU22" s="7"/>
      <c r="AV22" s="8"/>
      <c r="AW22" s="219">
        <f t="shared" ref="AW22" si="7">AW21*AX21/100</f>
        <v>0.02</v>
      </c>
      <c r="AX22" s="236"/>
      <c r="AY22" s="9"/>
    </row>
    <row r="23" spans="1:51" ht="15" customHeight="1" x14ac:dyDescent="0.25">
      <c r="A23" s="141"/>
      <c r="B23" s="183"/>
      <c r="C23" s="193" t="s">
        <v>27</v>
      </c>
      <c r="D23" s="169">
        <v>9.4700000000000006</v>
      </c>
      <c r="E23" s="165">
        <f>D23*F23</f>
        <v>1.0417000000000001</v>
      </c>
      <c r="F23" s="169">
        <f>SUM(G24:AX24)</f>
        <v>0.11</v>
      </c>
      <c r="G23" s="42">
        <v>1</v>
      </c>
      <c r="H23" s="42">
        <v>1</v>
      </c>
      <c r="I23" s="6"/>
      <c r="J23" s="6"/>
      <c r="K23" s="6"/>
      <c r="L23" s="6"/>
      <c r="M23" s="6"/>
      <c r="N23" s="6"/>
      <c r="O23" s="92">
        <v>1</v>
      </c>
      <c r="P23" s="92">
        <v>1</v>
      </c>
      <c r="Q23" s="42">
        <v>1</v>
      </c>
      <c r="R23" s="42">
        <v>3</v>
      </c>
      <c r="S23" s="6"/>
      <c r="T23" s="6"/>
      <c r="U23" s="42">
        <v>2</v>
      </c>
      <c r="V23" s="42">
        <v>2</v>
      </c>
      <c r="W23" s="6"/>
      <c r="X23" s="6"/>
      <c r="Y23" s="4"/>
      <c r="Z23" s="4"/>
      <c r="AW23" s="76">
        <v>2</v>
      </c>
      <c r="AX23" s="77">
        <v>1</v>
      </c>
      <c r="AY23" s="9"/>
    </row>
    <row r="24" spans="1:51" ht="15" customHeight="1" x14ac:dyDescent="0.25">
      <c r="A24" s="141"/>
      <c r="B24" s="183"/>
      <c r="C24" s="181"/>
      <c r="D24" s="147"/>
      <c r="E24" s="165"/>
      <c r="F24" s="147"/>
      <c r="G24" s="219">
        <f t="shared" ref="G24" si="8">G23*H23/100</f>
        <v>0.01</v>
      </c>
      <c r="H24" s="220"/>
      <c r="I24" s="172"/>
      <c r="J24" s="173"/>
      <c r="K24" s="172"/>
      <c r="L24" s="173"/>
      <c r="M24" s="172"/>
      <c r="N24" s="173"/>
      <c r="O24" s="171">
        <f t="shared" ref="O24" si="9">O23*P23/100</f>
        <v>0.01</v>
      </c>
      <c r="P24" s="171"/>
      <c r="Q24" s="219">
        <f>Q23*R23/100</f>
        <v>0.03</v>
      </c>
      <c r="R24" s="220"/>
      <c r="S24" s="172"/>
      <c r="T24" s="173"/>
      <c r="U24" s="171">
        <f t="shared" ref="U24" si="10">U23*V23/100</f>
        <v>0.04</v>
      </c>
      <c r="V24" s="171"/>
      <c r="W24" s="172"/>
      <c r="X24" s="173"/>
      <c r="Y24" s="172"/>
      <c r="Z24" s="173"/>
      <c r="AA24" s="172"/>
      <c r="AB24" s="173"/>
      <c r="AC24" s="172"/>
      <c r="AD24" s="173"/>
      <c r="AE24" s="172"/>
      <c r="AF24" s="173"/>
      <c r="AG24" s="172"/>
      <c r="AH24" s="173"/>
      <c r="AI24" s="172"/>
      <c r="AJ24" s="173"/>
      <c r="AK24" s="172"/>
      <c r="AL24" s="173"/>
      <c r="AM24" s="172"/>
      <c r="AN24" s="173"/>
      <c r="AO24" s="172"/>
      <c r="AP24" s="173"/>
      <c r="AQ24" s="172"/>
      <c r="AR24" s="173"/>
      <c r="AS24" s="172"/>
      <c r="AT24" s="173"/>
      <c r="AU24" s="172"/>
      <c r="AV24" s="173"/>
      <c r="AW24" s="219">
        <f t="shared" ref="AW24" si="11">AW23*AX23/100</f>
        <v>0.02</v>
      </c>
      <c r="AX24" s="236"/>
      <c r="AY24" s="9"/>
    </row>
    <row r="25" spans="1:51" ht="15" customHeight="1" x14ac:dyDescent="0.25">
      <c r="A25" s="141"/>
      <c r="B25" s="183"/>
      <c r="C25" s="193" t="s">
        <v>28</v>
      </c>
      <c r="D25" s="169">
        <v>48</v>
      </c>
      <c r="E25" s="165">
        <f>D25*F25</f>
        <v>5.28</v>
      </c>
      <c r="F25" s="169">
        <f>SUM(G26:AX26)</f>
        <v>0.11</v>
      </c>
      <c r="G25" s="42">
        <v>1</v>
      </c>
      <c r="H25" s="42">
        <v>1</v>
      </c>
      <c r="I25" s="6"/>
      <c r="J25" s="6"/>
      <c r="K25" s="6"/>
      <c r="L25" s="6"/>
      <c r="M25" s="6"/>
      <c r="N25" s="6"/>
      <c r="O25" s="92">
        <v>1</v>
      </c>
      <c r="P25" s="92">
        <v>1</v>
      </c>
      <c r="Q25" s="42">
        <v>1</v>
      </c>
      <c r="R25" s="42">
        <v>3</v>
      </c>
      <c r="S25" s="6"/>
      <c r="T25" s="6"/>
      <c r="U25" s="42">
        <v>2</v>
      </c>
      <c r="V25" s="42">
        <v>2</v>
      </c>
      <c r="W25" s="6"/>
      <c r="X25" s="6"/>
      <c r="Y25" s="4"/>
      <c r="Z25" s="4"/>
      <c r="AW25" s="76">
        <v>2</v>
      </c>
      <c r="AX25" s="77">
        <v>1</v>
      </c>
      <c r="AY25" s="9"/>
    </row>
    <row r="26" spans="1:51" ht="15" customHeight="1" x14ac:dyDescent="0.25">
      <c r="A26" s="141"/>
      <c r="B26" s="183"/>
      <c r="C26" s="181"/>
      <c r="D26" s="147"/>
      <c r="E26" s="165"/>
      <c r="F26" s="147"/>
      <c r="G26" s="219">
        <f t="shared" ref="G26" si="12">G25*H25/100</f>
        <v>0.01</v>
      </c>
      <c r="H26" s="220"/>
      <c r="I26" s="172"/>
      <c r="J26" s="173"/>
      <c r="K26" s="172"/>
      <c r="L26" s="173"/>
      <c r="M26" s="172"/>
      <c r="N26" s="173"/>
      <c r="O26" s="171">
        <f t="shared" ref="O26" si="13">O25*P25/100</f>
        <v>0.01</v>
      </c>
      <c r="P26" s="171"/>
      <c r="Q26" s="219">
        <f>Q25*R25/100</f>
        <v>0.03</v>
      </c>
      <c r="R26" s="220"/>
      <c r="S26" s="172"/>
      <c r="T26" s="173"/>
      <c r="U26" s="171">
        <f t="shared" ref="U26" si="14">U25*V25/100</f>
        <v>0.04</v>
      </c>
      <c r="V26" s="171"/>
      <c r="W26" s="172"/>
      <c r="X26" s="173"/>
      <c r="Y26" s="172"/>
      <c r="Z26" s="173"/>
      <c r="AA26" s="172"/>
      <c r="AB26" s="173"/>
      <c r="AC26" s="172"/>
      <c r="AD26" s="173"/>
      <c r="AE26" s="172"/>
      <c r="AF26" s="173"/>
      <c r="AG26" s="172"/>
      <c r="AH26" s="173"/>
      <c r="AI26" s="172"/>
      <c r="AJ26" s="173"/>
      <c r="AK26" s="172"/>
      <c r="AL26" s="173"/>
      <c r="AM26" s="172"/>
      <c r="AN26" s="173"/>
      <c r="AO26" s="172"/>
      <c r="AP26" s="173"/>
      <c r="AQ26" s="172"/>
      <c r="AR26" s="173"/>
      <c r="AS26" s="172"/>
      <c r="AT26" s="173"/>
      <c r="AU26" s="172"/>
      <c r="AV26" s="173"/>
      <c r="AW26" s="219">
        <f t="shared" ref="AW26" si="15">AW25*AX25/100</f>
        <v>0.02</v>
      </c>
      <c r="AX26" s="236"/>
      <c r="AY26" s="9"/>
    </row>
    <row r="27" spans="1:51" ht="15" customHeight="1" x14ac:dyDescent="0.25">
      <c r="A27" s="141"/>
      <c r="B27" s="183"/>
      <c r="C27" s="193" t="s">
        <v>30</v>
      </c>
      <c r="D27" s="169">
        <v>160</v>
      </c>
      <c r="E27" s="166">
        <f>D27*F27</f>
        <v>17.600000000000001</v>
      </c>
      <c r="F27" s="169">
        <f>SUM(G28:AX28)</f>
        <v>0.11</v>
      </c>
      <c r="G27" s="42">
        <v>1</v>
      </c>
      <c r="H27" s="42">
        <v>1</v>
      </c>
      <c r="I27" s="6"/>
      <c r="J27" s="6"/>
      <c r="K27" s="6"/>
      <c r="L27" s="6"/>
      <c r="M27" s="6"/>
      <c r="N27" s="6"/>
      <c r="O27" s="92">
        <v>1</v>
      </c>
      <c r="P27" s="92">
        <v>1</v>
      </c>
      <c r="Q27" s="12">
        <v>1</v>
      </c>
      <c r="R27" s="12">
        <v>3</v>
      </c>
      <c r="S27" s="6"/>
      <c r="T27" s="6"/>
      <c r="U27" s="42">
        <v>2</v>
      </c>
      <c r="V27" s="42">
        <v>2</v>
      </c>
      <c r="W27" s="6"/>
      <c r="X27" s="6"/>
      <c r="Y27" s="4"/>
      <c r="Z27" s="4"/>
      <c r="AW27" s="76">
        <v>2</v>
      </c>
      <c r="AX27" s="77">
        <v>1</v>
      </c>
      <c r="AY27" s="9"/>
    </row>
    <row r="28" spans="1:51" ht="15" customHeight="1" thickBot="1" x14ac:dyDescent="0.3">
      <c r="A28" s="141"/>
      <c r="B28" s="183"/>
      <c r="C28" s="181"/>
      <c r="D28" s="147"/>
      <c r="E28" s="167"/>
      <c r="F28" s="147"/>
      <c r="G28" s="219">
        <f t="shared" ref="G28" si="16">G27*H27/100</f>
        <v>0.01</v>
      </c>
      <c r="H28" s="220"/>
      <c r="I28" s="172"/>
      <c r="J28" s="173"/>
      <c r="K28" s="217"/>
      <c r="L28" s="218"/>
      <c r="M28" s="217"/>
      <c r="N28" s="218"/>
      <c r="O28" s="174">
        <f t="shared" ref="O28" si="17">O27*P27/100</f>
        <v>0.01</v>
      </c>
      <c r="P28" s="174"/>
      <c r="Q28" s="175">
        <f>Q27*R27/100</f>
        <v>0.03</v>
      </c>
      <c r="R28" s="176"/>
      <c r="S28" s="217"/>
      <c r="T28" s="218"/>
      <c r="U28" s="171">
        <f t="shared" ref="U28" si="18">U27*V27/100</f>
        <v>0.04</v>
      </c>
      <c r="V28" s="171"/>
      <c r="W28" s="217"/>
      <c r="X28" s="218"/>
      <c r="Y28" s="217"/>
      <c r="Z28" s="218"/>
      <c r="AA28" s="217"/>
      <c r="AB28" s="218"/>
      <c r="AC28" s="217"/>
      <c r="AD28" s="218"/>
      <c r="AE28" s="217"/>
      <c r="AF28" s="218"/>
      <c r="AG28" s="217"/>
      <c r="AH28" s="218"/>
      <c r="AI28" s="217"/>
      <c r="AJ28" s="218"/>
      <c r="AK28" s="217"/>
      <c r="AL28" s="218"/>
      <c r="AM28" s="217"/>
      <c r="AN28" s="218"/>
      <c r="AO28" s="217"/>
      <c r="AP28" s="218"/>
      <c r="AQ28" s="217"/>
      <c r="AR28" s="218"/>
      <c r="AS28" s="217"/>
      <c r="AT28" s="218"/>
      <c r="AU28" s="217"/>
      <c r="AV28" s="218"/>
      <c r="AW28" s="175">
        <f t="shared" ref="AW28" si="19">AW27*AX27/100</f>
        <v>0.02</v>
      </c>
      <c r="AX28" s="237"/>
      <c r="AY28" s="9"/>
    </row>
    <row r="29" spans="1:51" ht="15" customHeight="1" x14ac:dyDescent="0.25">
      <c r="A29" s="141"/>
      <c r="B29" s="182" t="s">
        <v>38</v>
      </c>
      <c r="C29" s="180" t="s">
        <v>9</v>
      </c>
      <c r="D29" s="168">
        <v>15.19</v>
      </c>
      <c r="E29" s="164">
        <f>D29*F29</f>
        <v>1.3671000000000002</v>
      </c>
      <c r="F29" s="168">
        <f>SUM(G30:AX30)</f>
        <v>9.0000000000000011E-2</v>
      </c>
      <c r="G29" s="16">
        <v>1</v>
      </c>
      <c r="H29" s="16">
        <v>1</v>
      </c>
      <c r="I29" s="15"/>
      <c r="J29" s="15"/>
      <c r="K29" s="15"/>
      <c r="L29" s="15"/>
      <c r="M29" s="15"/>
      <c r="N29" s="15"/>
      <c r="O29" s="12">
        <v>1</v>
      </c>
      <c r="P29" s="12">
        <v>1</v>
      </c>
      <c r="Q29" s="15"/>
      <c r="R29" s="15"/>
      <c r="S29" s="15"/>
      <c r="T29" s="15"/>
      <c r="U29" s="15"/>
      <c r="V29" s="15"/>
      <c r="W29" s="15"/>
      <c r="X29" s="15"/>
      <c r="Y29" s="17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6">
        <v>1</v>
      </c>
      <c r="AL29" s="16">
        <v>1</v>
      </c>
      <c r="AM29" s="16">
        <v>2</v>
      </c>
      <c r="AN29" s="16">
        <v>2</v>
      </c>
      <c r="AO29" s="18"/>
      <c r="AP29" s="18"/>
      <c r="AQ29" s="18"/>
      <c r="AR29" s="18"/>
      <c r="AS29" s="18"/>
      <c r="AT29" s="18"/>
      <c r="AU29" s="18"/>
      <c r="AV29" s="18"/>
      <c r="AW29" s="76">
        <v>2</v>
      </c>
      <c r="AX29" s="77">
        <v>1</v>
      </c>
      <c r="AY29" s="9"/>
    </row>
    <row r="30" spans="1:51" ht="15" customHeight="1" x14ac:dyDescent="0.25">
      <c r="A30" s="141"/>
      <c r="B30" s="183"/>
      <c r="C30" s="181"/>
      <c r="D30" s="147"/>
      <c r="E30" s="165"/>
      <c r="F30" s="147"/>
      <c r="G30" s="219">
        <f>G29*H29/100</f>
        <v>0.01</v>
      </c>
      <c r="H30" s="220"/>
      <c r="I30" s="172"/>
      <c r="J30" s="173"/>
      <c r="K30" s="172"/>
      <c r="L30" s="173"/>
      <c r="M30" s="172"/>
      <c r="N30" s="173"/>
      <c r="O30" s="171">
        <f t="shared" ref="O30" si="20">O29*P29/100</f>
        <v>0.01</v>
      </c>
      <c r="P30" s="171"/>
      <c r="Q30" s="172"/>
      <c r="R30" s="173"/>
      <c r="S30" s="172"/>
      <c r="T30" s="173"/>
      <c r="U30" s="172"/>
      <c r="V30" s="173"/>
      <c r="W30" s="172"/>
      <c r="X30" s="173"/>
      <c r="Y30" s="172"/>
      <c r="Z30" s="173"/>
      <c r="AA30" s="172"/>
      <c r="AB30" s="173"/>
      <c r="AC30" s="172"/>
      <c r="AD30" s="173"/>
      <c r="AE30" s="172"/>
      <c r="AF30" s="173"/>
      <c r="AG30" s="172"/>
      <c r="AH30" s="173"/>
      <c r="AI30" s="172"/>
      <c r="AJ30" s="173"/>
      <c r="AK30" s="171">
        <f>AK29*AL29/100</f>
        <v>0.01</v>
      </c>
      <c r="AL30" s="171"/>
      <c r="AM30" s="171">
        <f>AM29*AN29/100</f>
        <v>0.04</v>
      </c>
      <c r="AN30" s="171"/>
      <c r="AO30" s="238"/>
      <c r="AP30" s="239"/>
      <c r="AQ30" s="238"/>
      <c r="AR30" s="239"/>
      <c r="AS30" s="238"/>
      <c r="AT30" s="239"/>
      <c r="AU30" s="238"/>
      <c r="AV30" s="239"/>
      <c r="AW30" s="219">
        <f t="shared" ref="AW30" si="21">AW29*AX29/100</f>
        <v>0.02</v>
      </c>
      <c r="AX30" s="236"/>
      <c r="AY30" s="9"/>
    </row>
    <row r="31" spans="1:51" ht="15" customHeight="1" x14ac:dyDescent="0.25">
      <c r="A31" s="141"/>
      <c r="B31" s="183"/>
      <c r="C31" s="193" t="s">
        <v>10</v>
      </c>
      <c r="D31" s="169">
        <v>16.190000000000001</v>
      </c>
      <c r="E31" s="165">
        <f>D31*F31</f>
        <v>1.4571000000000003</v>
      </c>
      <c r="F31" s="169">
        <f>SUM(G32:AX32)</f>
        <v>9.0000000000000011E-2</v>
      </c>
      <c r="G31" s="12">
        <v>1</v>
      </c>
      <c r="H31" s="12">
        <v>1</v>
      </c>
      <c r="I31" s="6"/>
      <c r="J31" s="6"/>
      <c r="K31" s="6"/>
      <c r="L31" s="6"/>
      <c r="M31" s="6"/>
      <c r="N31" s="6"/>
      <c r="O31" s="92">
        <v>1</v>
      </c>
      <c r="P31" s="92">
        <v>1</v>
      </c>
      <c r="Q31" s="6"/>
      <c r="R31" s="6"/>
      <c r="S31" s="6"/>
      <c r="T31" s="6"/>
      <c r="U31" s="6"/>
      <c r="V31" s="6"/>
      <c r="W31" s="6"/>
      <c r="X31" s="6"/>
      <c r="Y31" s="4"/>
      <c r="Z31" s="4"/>
      <c r="AK31" s="42">
        <v>1</v>
      </c>
      <c r="AL31" s="42">
        <v>1</v>
      </c>
      <c r="AM31" s="42">
        <v>2</v>
      </c>
      <c r="AN31" s="42">
        <v>2</v>
      </c>
      <c r="AW31" s="76">
        <v>2</v>
      </c>
      <c r="AX31" s="77">
        <v>1</v>
      </c>
      <c r="AY31" s="9"/>
    </row>
    <row r="32" spans="1:51" ht="15" customHeight="1" x14ac:dyDescent="0.25">
      <c r="A32" s="141"/>
      <c r="B32" s="183"/>
      <c r="C32" s="181"/>
      <c r="D32" s="147"/>
      <c r="E32" s="165"/>
      <c r="F32" s="147"/>
      <c r="G32" s="219">
        <f>G31*H31/100</f>
        <v>0.01</v>
      </c>
      <c r="H32" s="220"/>
      <c r="I32" s="172"/>
      <c r="J32" s="173"/>
      <c r="K32" s="172"/>
      <c r="L32" s="173"/>
      <c r="M32" s="172"/>
      <c r="N32" s="173"/>
      <c r="O32" s="171">
        <f t="shared" ref="O32" si="22">O31*P31/100</f>
        <v>0.01</v>
      </c>
      <c r="P32" s="171"/>
      <c r="Q32" s="172"/>
      <c r="R32" s="173"/>
      <c r="S32" s="172"/>
      <c r="T32" s="173"/>
      <c r="U32" s="172"/>
      <c r="V32" s="173"/>
      <c r="W32" s="172"/>
      <c r="X32" s="173"/>
      <c r="Y32" s="172"/>
      <c r="Z32" s="173"/>
      <c r="AA32" s="172"/>
      <c r="AB32" s="173"/>
      <c r="AC32" s="172"/>
      <c r="AD32" s="173"/>
      <c r="AE32" s="172"/>
      <c r="AF32" s="173"/>
      <c r="AG32" s="172"/>
      <c r="AH32" s="173"/>
      <c r="AI32" s="172"/>
      <c r="AJ32" s="173"/>
      <c r="AK32" s="171">
        <f>AK31*AL31/100</f>
        <v>0.01</v>
      </c>
      <c r="AL32" s="171"/>
      <c r="AM32" s="171">
        <f>AM31*AN31/100</f>
        <v>0.04</v>
      </c>
      <c r="AN32" s="171"/>
      <c r="AO32" s="238"/>
      <c r="AP32" s="239"/>
      <c r="AQ32" s="238"/>
      <c r="AR32" s="239"/>
      <c r="AS32" s="238"/>
      <c r="AT32" s="239"/>
      <c r="AU32" s="238"/>
      <c r="AV32" s="239"/>
      <c r="AW32" s="219">
        <f t="shared" ref="AW32" si="23">AW31*AX31/100</f>
        <v>0.02</v>
      </c>
      <c r="AX32" s="236"/>
      <c r="AY32" s="9"/>
    </row>
    <row r="33" spans="1:51" ht="15" customHeight="1" x14ac:dyDescent="0.25">
      <c r="A33" s="141"/>
      <c r="B33" s="183"/>
      <c r="C33" s="193" t="s">
        <v>12</v>
      </c>
      <c r="D33" s="169">
        <v>12.98</v>
      </c>
      <c r="E33" s="165">
        <f>D33*F33</f>
        <v>1.1682000000000001</v>
      </c>
      <c r="F33" s="169">
        <f>SUM(G34:AX34)</f>
        <v>9.0000000000000011E-2</v>
      </c>
      <c r="G33" s="12">
        <v>1</v>
      </c>
      <c r="H33" s="12">
        <v>1</v>
      </c>
      <c r="I33" s="6"/>
      <c r="J33" s="6"/>
      <c r="K33" s="6"/>
      <c r="L33" s="6"/>
      <c r="M33" s="6"/>
      <c r="N33" s="6"/>
      <c r="O33" s="92">
        <v>1</v>
      </c>
      <c r="P33" s="92">
        <v>1</v>
      </c>
      <c r="Q33" s="6"/>
      <c r="R33" s="6"/>
      <c r="S33" s="6"/>
      <c r="T33" s="6"/>
      <c r="U33" s="6"/>
      <c r="V33" s="6"/>
      <c r="W33" s="6"/>
      <c r="X33" s="6"/>
      <c r="Y33" s="4"/>
      <c r="Z33" s="4"/>
      <c r="AK33" s="42">
        <v>1</v>
      </c>
      <c r="AL33" s="42">
        <v>1</v>
      </c>
      <c r="AM33" s="42">
        <v>2</v>
      </c>
      <c r="AN33" s="42">
        <v>2</v>
      </c>
      <c r="AW33" s="76">
        <v>2</v>
      </c>
      <c r="AX33" s="77">
        <v>1</v>
      </c>
      <c r="AY33" s="9"/>
    </row>
    <row r="34" spans="1:51" ht="15" customHeight="1" x14ac:dyDescent="0.25">
      <c r="A34" s="141"/>
      <c r="B34" s="183"/>
      <c r="C34" s="181"/>
      <c r="D34" s="147"/>
      <c r="E34" s="165"/>
      <c r="F34" s="147"/>
      <c r="G34" s="219">
        <f t="shared" ref="G34" si="24">G33*H33/100</f>
        <v>0.01</v>
      </c>
      <c r="H34" s="220"/>
      <c r="I34" s="172"/>
      <c r="J34" s="173"/>
      <c r="K34" s="172"/>
      <c r="L34" s="173"/>
      <c r="M34" s="30"/>
      <c r="N34" s="31"/>
      <c r="O34" s="171">
        <f t="shared" ref="O34" si="25">O33*P33/100</f>
        <v>0.01</v>
      </c>
      <c r="P34" s="171"/>
      <c r="Q34" s="172"/>
      <c r="R34" s="173"/>
      <c r="S34" s="172"/>
      <c r="T34" s="173"/>
      <c r="U34" s="172"/>
      <c r="V34" s="173"/>
      <c r="W34" s="172"/>
      <c r="X34" s="173"/>
      <c r="Y34" s="172"/>
      <c r="Z34" s="173"/>
      <c r="AA34" s="172"/>
      <c r="AB34" s="173"/>
      <c r="AC34" s="172"/>
      <c r="AD34" s="173"/>
      <c r="AE34" s="172"/>
      <c r="AF34" s="173"/>
      <c r="AG34" s="172"/>
      <c r="AH34" s="173"/>
      <c r="AI34" s="172"/>
      <c r="AJ34" s="173"/>
      <c r="AK34" s="171">
        <f t="shared" ref="AK34" si="26">AK33*AL33/100</f>
        <v>0.01</v>
      </c>
      <c r="AL34" s="171"/>
      <c r="AM34" s="171">
        <f>AM33*AN33/100</f>
        <v>0.04</v>
      </c>
      <c r="AN34" s="171"/>
      <c r="AO34" s="238"/>
      <c r="AP34" s="239"/>
      <c r="AQ34" s="238"/>
      <c r="AR34" s="239"/>
      <c r="AS34" s="238"/>
      <c r="AT34" s="239"/>
      <c r="AU34" s="238"/>
      <c r="AV34" s="239"/>
      <c r="AW34" s="219">
        <f t="shared" ref="AW34" si="27">AW33*AX33/100</f>
        <v>0.02</v>
      </c>
      <c r="AX34" s="236"/>
      <c r="AY34" s="9"/>
    </row>
    <row r="35" spans="1:51" ht="15" customHeight="1" x14ac:dyDescent="0.25">
      <c r="A35" s="141"/>
      <c r="B35" s="183"/>
      <c r="C35" s="193" t="s">
        <v>16</v>
      </c>
      <c r="D35" s="169">
        <v>15.15</v>
      </c>
      <c r="E35" s="165">
        <f>D35*F35</f>
        <v>1.3635000000000002</v>
      </c>
      <c r="F35" s="169">
        <f>SUM(G36:AX36)</f>
        <v>9.0000000000000011E-2</v>
      </c>
      <c r="G35" s="12">
        <v>1</v>
      </c>
      <c r="H35" s="12">
        <v>1</v>
      </c>
      <c r="I35" s="6"/>
      <c r="J35" s="6"/>
      <c r="K35" s="6"/>
      <c r="L35" s="6"/>
      <c r="M35" s="6"/>
      <c r="N35" s="6"/>
      <c r="O35" s="92">
        <v>1</v>
      </c>
      <c r="P35" s="92">
        <v>1</v>
      </c>
      <c r="Q35" s="6"/>
      <c r="R35" s="6"/>
      <c r="S35" s="6"/>
      <c r="T35" s="6"/>
      <c r="U35" s="6"/>
      <c r="V35" s="6"/>
      <c r="W35" s="6"/>
      <c r="X35" s="6"/>
      <c r="Y35" s="4"/>
      <c r="Z35" s="4"/>
      <c r="AK35" s="42">
        <v>1</v>
      </c>
      <c r="AL35" s="42">
        <v>1</v>
      </c>
      <c r="AM35" s="42">
        <v>2</v>
      </c>
      <c r="AN35" s="42">
        <v>2</v>
      </c>
      <c r="AW35" s="76">
        <v>2</v>
      </c>
      <c r="AX35" s="77">
        <v>1</v>
      </c>
      <c r="AY35" s="9"/>
    </row>
    <row r="36" spans="1:51" ht="15" customHeight="1" x14ac:dyDescent="0.25">
      <c r="A36" s="141"/>
      <c r="B36" s="183"/>
      <c r="C36" s="181"/>
      <c r="D36" s="147"/>
      <c r="E36" s="165"/>
      <c r="F36" s="147"/>
      <c r="G36" s="219">
        <f t="shared" ref="G36" si="28">G35*H35/100</f>
        <v>0.01</v>
      </c>
      <c r="H36" s="220"/>
      <c r="I36" s="172"/>
      <c r="J36" s="173"/>
      <c r="K36" s="172"/>
      <c r="L36" s="173"/>
      <c r="M36" s="30"/>
      <c r="N36" s="31"/>
      <c r="O36" s="171">
        <f t="shared" ref="O36" si="29">O35*P35/100</f>
        <v>0.01</v>
      </c>
      <c r="P36" s="171"/>
      <c r="Q36" s="172"/>
      <c r="R36" s="173"/>
      <c r="S36" s="172"/>
      <c r="T36" s="173"/>
      <c r="U36" s="172"/>
      <c r="V36" s="173"/>
      <c r="W36" s="172"/>
      <c r="X36" s="173"/>
      <c r="Y36" s="172"/>
      <c r="Z36" s="173"/>
      <c r="AA36" s="172"/>
      <c r="AB36" s="173"/>
      <c r="AC36" s="172"/>
      <c r="AD36" s="173"/>
      <c r="AE36" s="172"/>
      <c r="AF36" s="173"/>
      <c r="AG36" s="172"/>
      <c r="AH36" s="173"/>
      <c r="AI36" s="172"/>
      <c r="AJ36" s="173"/>
      <c r="AK36" s="171">
        <f t="shared" ref="AK36" si="30">AK35*AL35/100</f>
        <v>0.01</v>
      </c>
      <c r="AL36" s="171"/>
      <c r="AM36" s="171">
        <f>AM35*AN35/100</f>
        <v>0.04</v>
      </c>
      <c r="AN36" s="171"/>
      <c r="AO36" s="238"/>
      <c r="AP36" s="239"/>
      <c r="AQ36" s="238"/>
      <c r="AR36" s="239"/>
      <c r="AS36" s="238"/>
      <c r="AT36" s="239"/>
      <c r="AU36" s="238"/>
      <c r="AV36" s="239"/>
      <c r="AW36" s="219">
        <f t="shared" ref="AW36" si="31">AW35*AX35/100</f>
        <v>0.02</v>
      </c>
      <c r="AX36" s="236"/>
      <c r="AY36" s="9"/>
    </row>
    <row r="37" spans="1:51" ht="15" customHeight="1" x14ac:dyDescent="0.25">
      <c r="A37" s="141"/>
      <c r="B37" s="183"/>
      <c r="C37" s="193" t="s">
        <v>17</v>
      </c>
      <c r="D37" s="169">
        <v>12.98</v>
      </c>
      <c r="E37" s="165">
        <f>D37*F37</f>
        <v>1.1682000000000001</v>
      </c>
      <c r="F37" s="169">
        <f>SUM(G38:AX38)</f>
        <v>9.0000000000000011E-2</v>
      </c>
      <c r="G37" s="12">
        <v>1</v>
      </c>
      <c r="H37" s="12">
        <v>1</v>
      </c>
      <c r="I37" s="6"/>
      <c r="J37" s="6"/>
      <c r="K37" s="6"/>
      <c r="L37" s="6"/>
      <c r="M37" s="6"/>
      <c r="N37" s="6"/>
      <c r="O37" s="92">
        <v>1</v>
      </c>
      <c r="P37" s="92">
        <v>1</v>
      </c>
      <c r="Q37" s="6"/>
      <c r="R37" s="6"/>
      <c r="S37" s="6"/>
      <c r="T37" s="6"/>
      <c r="U37" s="6"/>
      <c r="V37" s="6"/>
      <c r="W37" s="6"/>
      <c r="X37" s="6"/>
      <c r="Y37" s="4"/>
      <c r="Z37" s="4"/>
      <c r="AK37" s="42">
        <v>1</v>
      </c>
      <c r="AL37" s="42">
        <v>1</v>
      </c>
      <c r="AM37" s="42">
        <v>2</v>
      </c>
      <c r="AN37" s="42">
        <v>2</v>
      </c>
      <c r="AW37" s="76">
        <v>2</v>
      </c>
      <c r="AX37" s="77">
        <v>1</v>
      </c>
      <c r="AY37" s="9"/>
    </row>
    <row r="38" spans="1:51" ht="15" customHeight="1" x14ac:dyDescent="0.25">
      <c r="A38" s="141"/>
      <c r="B38" s="183"/>
      <c r="C38" s="181"/>
      <c r="D38" s="147"/>
      <c r="E38" s="165"/>
      <c r="F38" s="147"/>
      <c r="G38" s="219">
        <f t="shared" ref="G38" si="32">G37*H37/100</f>
        <v>0.01</v>
      </c>
      <c r="H38" s="220"/>
      <c r="I38" s="172"/>
      <c r="J38" s="173"/>
      <c r="K38" s="172"/>
      <c r="L38" s="173"/>
      <c r="M38" s="30"/>
      <c r="N38" s="31"/>
      <c r="O38" s="171">
        <f t="shared" ref="O38" si="33">O37*P37/100</f>
        <v>0.01</v>
      </c>
      <c r="P38" s="171"/>
      <c r="Q38" s="172"/>
      <c r="R38" s="173"/>
      <c r="S38" s="172"/>
      <c r="T38" s="173"/>
      <c r="U38" s="172"/>
      <c r="V38" s="173"/>
      <c r="W38" s="172"/>
      <c r="X38" s="173"/>
      <c r="Y38" s="172"/>
      <c r="Z38" s="173"/>
      <c r="AA38" s="172"/>
      <c r="AB38" s="173"/>
      <c r="AC38" s="172"/>
      <c r="AD38" s="173"/>
      <c r="AE38" s="172"/>
      <c r="AF38" s="173"/>
      <c r="AG38" s="172"/>
      <c r="AH38" s="173"/>
      <c r="AI38" s="172"/>
      <c r="AJ38" s="173"/>
      <c r="AK38" s="171">
        <f t="shared" ref="AK38" si="34">AK37*AL37/100</f>
        <v>0.01</v>
      </c>
      <c r="AL38" s="171"/>
      <c r="AM38" s="171">
        <f>AM37*AN37/100</f>
        <v>0.04</v>
      </c>
      <c r="AN38" s="171"/>
      <c r="AO38" s="238"/>
      <c r="AP38" s="239"/>
      <c r="AQ38" s="238"/>
      <c r="AR38" s="239"/>
      <c r="AS38" s="238"/>
      <c r="AT38" s="239"/>
      <c r="AU38" s="238"/>
      <c r="AV38" s="239"/>
      <c r="AW38" s="219">
        <f t="shared" ref="AW38" si="35">AW37*AX37/100</f>
        <v>0.02</v>
      </c>
      <c r="AX38" s="236"/>
      <c r="AY38" s="9"/>
    </row>
    <row r="39" spans="1:51" ht="15" customHeight="1" x14ac:dyDescent="0.25">
      <c r="A39" s="141"/>
      <c r="B39" s="183"/>
      <c r="C39" s="194" t="s">
        <v>5</v>
      </c>
      <c r="D39" s="169">
        <v>16.190000000000001</v>
      </c>
      <c r="E39" s="165">
        <f>D39*F39</f>
        <v>1.4571000000000003</v>
      </c>
      <c r="F39" s="169">
        <f>SUM(G40:AX40)</f>
        <v>9.0000000000000011E-2</v>
      </c>
      <c r="G39" s="12">
        <v>1</v>
      </c>
      <c r="H39" s="12">
        <v>1</v>
      </c>
      <c r="I39" s="6"/>
      <c r="J39" s="6"/>
      <c r="K39" s="6"/>
      <c r="L39" s="6"/>
      <c r="M39" s="6"/>
      <c r="N39" s="6"/>
      <c r="O39" s="92">
        <v>1</v>
      </c>
      <c r="P39" s="92">
        <v>1</v>
      </c>
      <c r="Q39" s="6"/>
      <c r="R39" s="6"/>
      <c r="S39" s="6"/>
      <c r="T39" s="6"/>
      <c r="U39" s="6"/>
      <c r="V39" s="6"/>
      <c r="W39" s="6"/>
      <c r="X39" s="6"/>
      <c r="Y39" s="4"/>
      <c r="Z39" s="4"/>
      <c r="AK39" s="42">
        <v>1</v>
      </c>
      <c r="AL39" s="42">
        <v>1</v>
      </c>
      <c r="AM39" s="42">
        <v>2</v>
      </c>
      <c r="AN39" s="42">
        <v>2</v>
      </c>
      <c r="AW39" s="76">
        <v>2</v>
      </c>
      <c r="AX39" s="77">
        <v>1</v>
      </c>
      <c r="AY39" s="9"/>
    </row>
    <row r="40" spans="1:51" ht="15" customHeight="1" x14ac:dyDescent="0.25">
      <c r="A40" s="141"/>
      <c r="B40" s="183"/>
      <c r="C40" s="195"/>
      <c r="D40" s="147"/>
      <c r="E40" s="165"/>
      <c r="F40" s="147"/>
      <c r="G40" s="219">
        <f t="shared" ref="G40" si="36">G39*H39/100</f>
        <v>0.01</v>
      </c>
      <c r="H40" s="220"/>
      <c r="I40" s="172"/>
      <c r="J40" s="173"/>
      <c r="K40" s="172"/>
      <c r="L40" s="173"/>
      <c r="M40" s="30"/>
      <c r="N40" s="31"/>
      <c r="O40" s="171">
        <f t="shared" ref="O40" si="37">O39*P39/100</f>
        <v>0.01</v>
      </c>
      <c r="P40" s="171"/>
      <c r="Q40" s="172"/>
      <c r="R40" s="173"/>
      <c r="S40" s="172"/>
      <c r="T40" s="173"/>
      <c r="U40" s="172"/>
      <c r="V40" s="173"/>
      <c r="W40" s="172"/>
      <c r="X40" s="173"/>
      <c r="Y40" s="172"/>
      <c r="Z40" s="173"/>
      <c r="AA40" s="172"/>
      <c r="AB40" s="173"/>
      <c r="AC40" s="172"/>
      <c r="AD40" s="173"/>
      <c r="AE40" s="172"/>
      <c r="AF40" s="173"/>
      <c r="AG40" s="172"/>
      <c r="AH40" s="173"/>
      <c r="AI40" s="172"/>
      <c r="AJ40" s="173"/>
      <c r="AK40" s="171">
        <f t="shared" ref="AK40" si="38">AK39*AL39/100</f>
        <v>0.01</v>
      </c>
      <c r="AL40" s="171"/>
      <c r="AM40" s="171">
        <f>AM39*AN39/100</f>
        <v>0.04</v>
      </c>
      <c r="AN40" s="171"/>
      <c r="AO40" s="238"/>
      <c r="AP40" s="239"/>
      <c r="AQ40" s="238"/>
      <c r="AR40" s="239"/>
      <c r="AS40" s="238"/>
      <c r="AT40" s="239"/>
      <c r="AU40" s="238"/>
      <c r="AV40" s="239"/>
      <c r="AW40" s="219">
        <f t="shared" ref="AW40" si="39">AW39*AX39/100</f>
        <v>0.02</v>
      </c>
      <c r="AX40" s="236"/>
      <c r="AY40" s="9"/>
    </row>
    <row r="41" spans="1:51" ht="15" customHeight="1" x14ac:dyDescent="0.25">
      <c r="A41" s="141"/>
      <c r="B41" s="183"/>
      <c r="C41" s="193" t="s">
        <v>20</v>
      </c>
      <c r="D41" s="169">
        <v>15</v>
      </c>
      <c r="E41" s="165">
        <f>D41*F41</f>
        <v>1.6500000000000001</v>
      </c>
      <c r="F41" s="169">
        <f>SUM(G42:AX42)</f>
        <v>0.11000000000000001</v>
      </c>
      <c r="G41" s="12">
        <v>1</v>
      </c>
      <c r="H41" s="12">
        <v>1</v>
      </c>
      <c r="I41" s="6"/>
      <c r="J41" s="6"/>
      <c r="K41" s="6"/>
      <c r="L41" s="6"/>
      <c r="M41" s="6"/>
      <c r="N41" s="6"/>
      <c r="O41" s="92">
        <v>1</v>
      </c>
      <c r="P41" s="92">
        <v>1</v>
      </c>
      <c r="Q41" s="6"/>
      <c r="R41" s="6"/>
      <c r="S41" s="6"/>
      <c r="T41" s="6"/>
      <c r="U41" s="6"/>
      <c r="V41" s="6"/>
      <c r="W41" s="6"/>
      <c r="X41" s="6"/>
      <c r="Y41" s="4"/>
      <c r="Z41" s="4"/>
      <c r="AK41" s="42">
        <v>1</v>
      </c>
      <c r="AL41" s="42">
        <v>1</v>
      </c>
      <c r="AM41" s="42">
        <v>2</v>
      </c>
      <c r="AN41" s="42">
        <v>2</v>
      </c>
      <c r="AS41" s="42">
        <v>2</v>
      </c>
      <c r="AT41" s="42">
        <v>1</v>
      </c>
      <c r="AU41" s="43"/>
      <c r="AV41" s="43"/>
      <c r="AW41" s="76">
        <v>2</v>
      </c>
      <c r="AX41" s="77">
        <v>1</v>
      </c>
      <c r="AY41" s="9"/>
    </row>
    <row r="42" spans="1:51" ht="15" customHeight="1" x14ac:dyDescent="0.25">
      <c r="A42" s="141"/>
      <c r="B42" s="183"/>
      <c r="C42" s="181"/>
      <c r="D42" s="147"/>
      <c r="E42" s="165"/>
      <c r="F42" s="147"/>
      <c r="G42" s="219">
        <f t="shared" ref="G42" si="40">G41*H41/100</f>
        <v>0.01</v>
      </c>
      <c r="H42" s="220"/>
      <c r="I42" s="172"/>
      <c r="J42" s="173"/>
      <c r="K42" s="172"/>
      <c r="L42" s="173"/>
      <c r="M42" s="30"/>
      <c r="N42" s="31"/>
      <c r="O42" s="171">
        <f t="shared" ref="O42" si="41">O41*P41/100</f>
        <v>0.01</v>
      </c>
      <c r="P42" s="171"/>
      <c r="Q42" s="172"/>
      <c r="R42" s="173"/>
      <c r="S42" s="172"/>
      <c r="T42" s="173"/>
      <c r="U42" s="172"/>
      <c r="V42" s="173"/>
      <c r="W42" s="172"/>
      <c r="X42" s="173"/>
      <c r="Y42" s="172"/>
      <c r="Z42" s="173"/>
      <c r="AA42" s="172"/>
      <c r="AB42" s="173"/>
      <c r="AC42" s="172"/>
      <c r="AD42" s="173"/>
      <c r="AE42" s="172"/>
      <c r="AF42" s="173"/>
      <c r="AG42" s="172"/>
      <c r="AH42" s="173"/>
      <c r="AI42" s="172"/>
      <c r="AJ42" s="173"/>
      <c r="AK42" s="171">
        <f t="shared" ref="AK42" si="42">AK41*AL41/100</f>
        <v>0.01</v>
      </c>
      <c r="AL42" s="171"/>
      <c r="AM42" s="171">
        <f>AM41*AN41/100</f>
        <v>0.04</v>
      </c>
      <c r="AN42" s="171"/>
      <c r="AO42" s="238"/>
      <c r="AP42" s="239"/>
      <c r="AQ42" s="238"/>
      <c r="AR42" s="239"/>
      <c r="AS42" s="219">
        <f>AS41*AT41/100</f>
        <v>0.02</v>
      </c>
      <c r="AT42" s="220"/>
      <c r="AU42" s="221"/>
      <c r="AV42" s="222"/>
      <c r="AW42" s="219">
        <f t="shared" ref="AW42" si="43">AW41*AX41/100</f>
        <v>0.02</v>
      </c>
      <c r="AX42" s="236"/>
      <c r="AY42" s="9"/>
    </row>
    <row r="43" spans="1:51" ht="15" customHeight="1" x14ac:dyDescent="0.25">
      <c r="A43" s="141"/>
      <c r="B43" s="183"/>
      <c r="C43" s="193" t="s">
        <v>32</v>
      </c>
      <c r="D43" s="169">
        <v>7</v>
      </c>
      <c r="E43" s="166">
        <f>D43*F43</f>
        <v>1.1200000000000001</v>
      </c>
      <c r="F43" s="169">
        <f>SUM(G44:AX44)</f>
        <v>0.16</v>
      </c>
      <c r="G43" s="12">
        <v>1</v>
      </c>
      <c r="H43" s="12">
        <v>1</v>
      </c>
      <c r="I43" s="6"/>
      <c r="J43" s="6"/>
      <c r="K43" s="6"/>
      <c r="L43" s="6"/>
      <c r="M43" s="6"/>
      <c r="N43" s="6"/>
      <c r="O43" s="92">
        <v>1</v>
      </c>
      <c r="P43" s="92">
        <v>1</v>
      </c>
      <c r="Q43" s="6"/>
      <c r="R43" s="6"/>
      <c r="S43" s="6"/>
      <c r="T43" s="6"/>
      <c r="U43" s="6"/>
      <c r="V43" s="6"/>
      <c r="W43" s="6"/>
      <c r="X43" s="6"/>
      <c r="Y43" s="4"/>
      <c r="Z43" s="4"/>
      <c r="AI43" s="42">
        <v>2</v>
      </c>
      <c r="AJ43" s="42">
        <v>2</v>
      </c>
      <c r="AK43" s="42">
        <v>1</v>
      </c>
      <c r="AL43" s="42">
        <v>1</v>
      </c>
      <c r="AM43" s="42">
        <v>2</v>
      </c>
      <c r="AN43" s="42">
        <v>2</v>
      </c>
      <c r="AS43" s="43"/>
      <c r="AT43" s="43"/>
      <c r="AU43" s="42">
        <v>2</v>
      </c>
      <c r="AV43" s="42">
        <v>2</v>
      </c>
      <c r="AW43" s="76">
        <v>1</v>
      </c>
      <c r="AX43" s="77">
        <v>1</v>
      </c>
      <c r="AY43" s="9"/>
    </row>
    <row r="44" spans="1:51" ht="15" customHeight="1" thickBot="1" x14ac:dyDescent="0.3">
      <c r="A44" s="142"/>
      <c r="B44" s="184"/>
      <c r="C44" s="223"/>
      <c r="D44" s="170"/>
      <c r="E44" s="167"/>
      <c r="F44" s="170"/>
      <c r="G44" s="219">
        <f t="shared" ref="G44" si="44">G43*H43/100</f>
        <v>0.01</v>
      </c>
      <c r="H44" s="220"/>
      <c r="I44" s="217"/>
      <c r="J44" s="218"/>
      <c r="K44" s="217"/>
      <c r="L44" s="218"/>
      <c r="M44" s="32"/>
      <c r="N44" s="33"/>
      <c r="O44" s="171">
        <f t="shared" ref="O44" si="45">O43*P43/100</f>
        <v>0.01</v>
      </c>
      <c r="P44" s="171"/>
      <c r="Q44" s="217"/>
      <c r="R44" s="218"/>
      <c r="S44" s="217"/>
      <c r="T44" s="218"/>
      <c r="U44" s="217"/>
      <c r="V44" s="218"/>
      <c r="W44" s="217"/>
      <c r="X44" s="218"/>
      <c r="Y44" s="217"/>
      <c r="Z44" s="218"/>
      <c r="AA44" s="217"/>
      <c r="AB44" s="218"/>
      <c r="AC44" s="217"/>
      <c r="AD44" s="218"/>
      <c r="AE44" s="217"/>
      <c r="AF44" s="218"/>
      <c r="AG44" s="217"/>
      <c r="AH44" s="218"/>
      <c r="AI44" s="175">
        <v>0.04</v>
      </c>
      <c r="AJ44" s="176"/>
      <c r="AK44" s="171">
        <f t="shared" ref="AK44" si="46">AK43*AL43/100</f>
        <v>0.01</v>
      </c>
      <c r="AL44" s="171"/>
      <c r="AM44" s="219">
        <f>AM43*AN43/100</f>
        <v>0.04</v>
      </c>
      <c r="AN44" s="220"/>
      <c r="AO44" s="238"/>
      <c r="AP44" s="239"/>
      <c r="AQ44" s="238"/>
      <c r="AR44" s="239"/>
      <c r="AS44" s="221"/>
      <c r="AT44" s="222"/>
      <c r="AU44" s="175">
        <f>AU43*AV43/100</f>
        <v>0.04</v>
      </c>
      <c r="AV44" s="176"/>
      <c r="AW44" s="219">
        <f t="shared" ref="AW44" si="47">AW43*AX43/100</f>
        <v>0.01</v>
      </c>
      <c r="AX44" s="236"/>
      <c r="AY44" s="9"/>
    </row>
    <row r="45" spans="1:51" ht="15" customHeight="1" x14ac:dyDescent="0.25">
      <c r="A45" s="140" t="s">
        <v>37</v>
      </c>
      <c r="B45" s="143" t="s">
        <v>33</v>
      </c>
      <c r="C45" s="144"/>
      <c r="D45" s="168">
        <v>8</v>
      </c>
      <c r="E45" s="165">
        <f>D45*F45</f>
        <v>0.4</v>
      </c>
      <c r="F45" s="168">
        <f>SUM(G46:AX46)</f>
        <v>0.05</v>
      </c>
      <c r="G45" s="16">
        <v>1</v>
      </c>
      <c r="H45" s="16">
        <v>1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7"/>
      <c r="Z45" s="17"/>
      <c r="AA45" s="18"/>
      <c r="AB45" s="18"/>
      <c r="AC45" s="18"/>
      <c r="AD45" s="18"/>
      <c r="AE45" s="18"/>
      <c r="AF45" s="18"/>
      <c r="AG45" s="18"/>
      <c r="AH45" s="18"/>
      <c r="AI45" s="16">
        <v>1</v>
      </c>
      <c r="AJ45" s="16">
        <v>3</v>
      </c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6">
        <v>1</v>
      </c>
      <c r="AX45" s="78">
        <v>1</v>
      </c>
      <c r="AY45" s="9"/>
    </row>
    <row r="46" spans="1:51" ht="15" customHeight="1" thickBot="1" x14ac:dyDescent="0.3">
      <c r="A46" s="141"/>
      <c r="B46" s="145"/>
      <c r="C46" s="146"/>
      <c r="D46" s="170"/>
      <c r="E46" s="167"/>
      <c r="F46" s="170"/>
      <c r="G46" s="175">
        <f>G45*H45/100</f>
        <v>0.01</v>
      </c>
      <c r="H46" s="176"/>
      <c r="I46" s="217"/>
      <c r="J46" s="218"/>
      <c r="K46" s="217"/>
      <c r="L46" s="218"/>
      <c r="M46" s="217"/>
      <c r="N46" s="218"/>
      <c r="O46" s="217"/>
      <c r="P46" s="218"/>
      <c r="Q46" s="217"/>
      <c r="R46" s="218"/>
      <c r="S46" s="217"/>
      <c r="T46" s="218"/>
      <c r="U46" s="217"/>
      <c r="V46" s="218"/>
      <c r="W46" s="217"/>
      <c r="X46" s="218"/>
      <c r="Y46" s="217"/>
      <c r="Z46" s="218"/>
      <c r="AA46" s="217"/>
      <c r="AB46" s="218"/>
      <c r="AC46" s="217"/>
      <c r="AD46" s="218"/>
      <c r="AE46" s="217"/>
      <c r="AF46" s="218"/>
      <c r="AG46" s="217"/>
      <c r="AH46" s="218"/>
      <c r="AI46" s="175">
        <v>0.03</v>
      </c>
      <c r="AJ46" s="176"/>
      <c r="AK46" s="240"/>
      <c r="AL46" s="241"/>
      <c r="AM46" s="240"/>
      <c r="AN46" s="241"/>
      <c r="AO46" s="240"/>
      <c r="AP46" s="241"/>
      <c r="AQ46" s="240"/>
      <c r="AR46" s="241"/>
      <c r="AS46" s="240"/>
      <c r="AT46" s="241"/>
      <c r="AU46" s="240"/>
      <c r="AV46" s="241"/>
      <c r="AW46" s="175">
        <f>AW45*AX45/100</f>
        <v>0.01</v>
      </c>
      <c r="AX46" s="237"/>
      <c r="AY46" s="9"/>
    </row>
    <row r="47" spans="1:51" ht="15" customHeight="1" x14ac:dyDescent="0.25">
      <c r="A47" s="141"/>
      <c r="B47" s="187" t="s">
        <v>93</v>
      </c>
      <c r="C47" s="191" t="s">
        <v>94</v>
      </c>
      <c r="D47" s="163">
        <v>9</v>
      </c>
      <c r="E47" s="164">
        <f>D47*F47</f>
        <v>0</v>
      </c>
      <c r="F47" s="163">
        <f>SUM(G48:AX48)</f>
        <v>0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7"/>
      <c r="Z47" s="17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9"/>
      <c r="AY47" s="9"/>
    </row>
    <row r="48" spans="1:51" ht="15" customHeight="1" x14ac:dyDescent="0.25">
      <c r="A48" s="141"/>
      <c r="B48" s="185"/>
      <c r="C48" s="192"/>
      <c r="D48" s="148"/>
      <c r="E48" s="165"/>
      <c r="F48" s="148"/>
      <c r="G48" s="172"/>
      <c r="H48" s="173"/>
      <c r="I48" s="172"/>
      <c r="J48" s="173"/>
      <c r="K48" s="172"/>
      <c r="L48" s="173"/>
      <c r="M48" s="172"/>
      <c r="N48" s="173"/>
      <c r="O48" s="172"/>
      <c r="P48" s="173"/>
      <c r="Q48" s="172"/>
      <c r="R48" s="173"/>
      <c r="S48" s="172"/>
      <c r="T48" s="173"/>
      <c r="U48" s="172"/>
      <c r="V48" s="173"/>
      <c r="W48" s="172"/>
      <c r="X48" s="173"/>
      <c r="Y48" s="172"/>
      <c r="Z48" s="173"/>
      <c r="AA48" s="172"/>
      <c r="AB48" s="173"/>
      <c r="AC48" s="172"/>
      <c r="AD48" s="173"/>
      <c r="AE48" s="172"/>
      <c r="AF48" s="173"/>
      <c r="AG48" s="172"/>
      <c r="AH48" s="173"/>
      <c r="AI48" s="172"/>
      <c r="AJ48" s="173"/>
      <c r="AK48" s="172"/>
      <c r="AL48" s="173"/>
      <c r="AM48" s="172"/>
      <c r="AN48" s="173"/>
      <c r="AO48" s="172"/>
      <c r="AP48" s="173"/>
      <c r="AQ48" s="172"/>
      <c r="AR48" s="173"/>
      <c r="AS48" s="172"/>
      <c r="AT48" s="173"/>
      <c r="AU48" s="172"/>
      <c r="AV48" s="173"/>
      <c r="AW48" s="238"/>
      <c r="AX48" s="242"/>
      <c r="AY48" s="9"/>
    </row>
    <row r="49" spans="1:53" ht="15" customHeight="1" x14ac:dyDescent="0.25">
      <c r="A49" s="141"/>
      <c r="B49" s="185"/>
      <c r="C49" s="178" t="s">
        <v>95</v>
      </c>
      <c r="D49" s="148">
        <v>3</v>
      </c>
      <c r="E49" s="166">
        <f>D49*F49</f>
        <v>0</v>
      </c>
      <c r="F49" s="148">
        <f>SUM(G50:AX50)</f>
        <v>0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4"/>
      <c r="Z49" s="4"/>
      <c r="AX49" s="20"/>
      <c r="AY49" s="9"/>
    </row>
    <row r="50" spans="1:53" ht="15" customHeight="1" thickBot="1" x14ac:dyDescent="0.3">
      <c r="A50" s="142"/>
      <c r="B50" s="186"/>
      <c r="C50" s="179"/>
      <c r="D50" s="162"/>
      <c r="E50" s="167"/>
      <c r="F50" s="162"/>
      <c r="G50" s="217"/>
      <c r="H50" s="218"/>
      <c r="I50" s="217"/>
      <c r="J50" s="218"/>
      <c r="K50" s="217"/>
      <c r="L50" s="218"/>
      <c r="M50" s="217"/>
      <c r="N50" s="218"/>
      <c r="O50" s="217"/>
      <c r="P50" s="218"/>
      <c r="Q50" s="217"/>
      <c r="R50" s="218"/>
      <c r="S50" s="217"/>
      <c r="T50" s="218"/>
      <c r="U50" s="217"/>
      <c r="V50" s="218"/>
      <c r="W50" s="217"/>
      <c r="X50" s="218"/>
      <c r="Y50" s="217"/>
      <c r="Z50" s="218"/>
      <c r="AA50" s="217"/>
      <c r="AB50" s="218"/>
      <c r="AC50" s="217"/>
      <c r="AD50" s="218"/>
      <c r="AE50" s="217"/>
      <c r="AF50" s="218"/>
      <c r="AG50" s="217"/>
      <c r="AH50" s="218"/>
      <c r="AI50" s="217"/>
      <c r="AJ50" s="218"/>
      <c r="AK50" s="217"/>
      <c r="AL50" s="218"/>
      <c r="AM50" s="217"/>
      <c r="AN50" s="218"/>
      <c r="AO50" s="217"/>
      <c r="AP50" s="218"/>
      <c r="AQ50" s="217"/>
      <c r="AR50" s="218"/>
      <c r="AS50" s="217"/>
      <c r="AT50" s="218"/>
      <c r="AU50" s="217"/>
      <c r="AV50" s="218"/>
      <c r="AW50" s="240"/>
      <c r="AX50" s="243"/>
      <c r="AY50" s="9"/>
    </row>
    <row r="51" spans="1:53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</row>
    <row r="52" spans="1:53" ht="15.75" thickBot="1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</row>
    <row r="53" spans="1:53" ht="19.899999999999999" customHeight="1" thickBot="1" x14ac:dyDescent="0.35">
      <c r="C53" s="44"/>
      <c r="D53" s="48" t="s">
        <v>96</v>
      </c>
      <c r="E53" s="49">
        <f>SUM(E7:E49)</f>
        <v>67.11290000000001</v>
      </c>
      <c r="F53" s="50" t="s">
        <v>79</v>
      </c>
      <c r="G53" s="228">
        <f>G16+G18+G20+G22+G24+G26+G28+G30+G32+G34+G36+G38+G40+G42+G44+G46</f>
        <v>0.16</v>
      </c>
      <c r="H53" s="229"/>
      <c r="I53" s="228">
        <v>0</v>
      </c>
      <c r="J53" s="229"/>
      <c r="K53" s="228">
        <v>0</v>
      </c>
      <c r="L53" s="229"/>
      <c r="M53" s="228">
        <f>M14</f>
        <v>0.12</v>
      </c>
      <c r="N53" s="229"/>
      <c r="O53" s="228">
        <f>O38+O40+O42+P4+O44+O16+O18+O20+O22+O24+O26+O28+O30+O32+O34+O36</f>
        <v>0.15</v>
      </c>
      <c r="P53" s="229"/>
      <c r="Q53" s="228">
        <f>Q16+Q18+Q20+Q22+Q24+Q26+Q28</f>
        <v>0.21</v>
      </c>
      <c r="R53" s="229"/>
      <c r="S53" s="228">
        <v>0</v>
      </c>
      <c r="T53" s="229"/>
      <c r="U53" s="228">
        <f>U16+U18+U20+U22+U24+U26+U28</f>
        <v>0.28000000000000003</v>
      </c>
      <c r="V53" s="229"/>
      <c r="W53" s="228">
        <v>0</v>
      </c>
      <c r="X53" s="229"/>
      <c r="Y53" s="228">
        <v>0</v>
      </c>
      <c r="Z53" s="229"/>
      <c r="AA53" s="228">
        <v>0</v>
      </c>
      <c r="AB53" s="229"/>
      <c r="AC53" s="228">
        <v>0</v>
      </c>
      <c r="AD53" s="229"/>
      <c r="AE53" s="228">
        <v>0</v>
      </c>
      <c r="AF53" s="229"/>
      <c r="AG53" s="228">
        <v>0</v>
      </c>
      <c r="AH53" s="229"/>
      <c r="AI53" s="228">
        <f>AI44+AI46</f>
        <v>7.0000000000000007E-2</v>
      </c>
      <c r="AJ53" s="229"/>
      <c r="AK53" s="228">
        <f>AK30+AK32+AK34+AK36+AK38+AK40+AK42+AK44</f>
        <v>0.08</v>
      </c>
      <c r="AL53" s="229"/>
      <c r="AM53" s="228">
        <f>AM30+AM32+AM34+AM36+AM38+AM40+AM42+AM44</f>
        <v>0.32</v>
      </c>
      <c r="AN53" s="229"/>
      <c r="AO53" s="228">
        <v>0</v>
      </c>
      <c r="AP53" s="229"/>
      <c r="AQ53" s="228">
        <v>0</v>
      </c>
      <c r="AR53" s="229"/>
      <c r="AS53" s="228">
        <f>AS42</f>
        <v>0.02</v>
      </c>
      <c r="AT53" s="229"/>
      <c r="AU53" s="228">
        <f>AU44</f>
        <v>0.04</v>
      </c>
      <c r="AV53" s="229"/>
      <c r="AW53" s="228">
        <f>AW8+AW10+AW12+AW16+AW18+AW20+AW22+AW24+AW26+AW28+AW30+AW32+AW34+AW36+AW38+AW40+AW42+AW44+AW46</f>
        <v>0.4300000000000001</v>
      </c>
      <c r="AX53" s="230"/>
      <c r="AY53" s="84"/>
      <c r="AZ53" s="10"/>
    </row>
    <row r="54" spans="1:53" ht="19.899999999999999" customHeight="1" thickBot="1" x14ac:dyDescent="0.3">
      <c r="B54" s="10"/>
      <c r="C54" s="10"/>
      <c r="D54" s="13"/>
      <c r="E54" s="79"/>
      <c r="F54" s="80" t="s">
        <v>127</v>
      </c>
      <c r="G54" s="244">
        <f>G8*$D$7+G10*$D$9+G12*$D$11+G14*$D$13+G16*$D$15+G18*$D$17+G20*$D$19+G22*$D$21+G24*$D$23+G26*$D$25+G28*$D$27+G30*$D$29+G32*$D$31+G34*$D$33+G36*$D$35+G38*$D$37+G40*$D$39+G42*$D$41+G44*$D$43+G46*$D$45+G48*$D$47+G50*$D$49</f>
        <v>5.1915000000000022</v>
      </c>
      <c r="H54" s="245"/>
      <c r="I54" s="244">
        <f>I8*$D$7+I10*$D$9+I12*$D$11+I14*$D$13+I16*$D$15+I18*$D$17+I20*$D$19+I22*$D$21+I24*$D$23+I26*$D$25+I28*$D$27+I30*$D$29+I32*$D$31+I34*$D$33+I36*$D$35+I38*$D$37+I40*$D$39+I42*$D$41+I44*$D$43+I46*$D$45+I48*$D$47+I50*$D$49</f>
        <v>0</v>
      </c>
      <c r="J54" s="245"/>
      <c r="K54" s="244">
        <f t="shared" ref="K54" si="48">K8*$D$7+K10*$D$9+K12*$D$11+K14*$D$13+K16*$D$15+K18*$D$17+K20*$D$19+K22*$D$21+K24*$D$23+K26*$D$25+K28*$D$27+K30*$D$29+K32*$D$31+K34*$D$33+K36*$D$35+K38*$D$37+K40*$D$39+K42*$D$41+K44*$D$43+K46*$D$45+K48*$D$47+K50*$D$49</f>
        <v>0</v>
      </c>
      <c r="L54" s="245"/>
      <c r="M54" s="244">
        <f t="shared" ref="M54" si="49">M8*$D$7+M10*$D$9+M12*$D$11+M14*$D$13+M16*$D$15+M18*$D$17+M20*$D$19+M22*$D$21+M24*$D$23+M26*$D$25+M28*$D$27+M30*$D$29+M32*$D$31+M34*$D$33+M36*$D$35+M38*$D$37+M40*$D$39+M42*$D$41+M44*$D$43+M46*$D$45+M48*$D$47+M50*$D$49</f>
        <v>10.799999999999999</v>
      </c>
      <c r="N54" s="245"/>
      <c r="O54" s="244">
        <f t="shared" ref="O54" si="50">O8*$D$7+O10*$D$9+O12*$D$11+O14*$D$13+O16*$D$15+O18*$D$17+O20*$D$19+O22*$D$21+O24*$D$23+O26*$D$25+O28*$D$27+O30*$D$29+O32*$D$31+O34*$D$33+O36*$D$35+O38*$D$37+O40*$D$39+O42*$D$41+O44*$D$43+O46*$D$45+O48*$D$47+O50*$D$49</f>
        <v>5.1115000000000022</v>
      </c>
      <c r="P54" s="245"/>
      <c r="Q54" s="244">
        <f t="shared" ref="Q54" si="51">Q8*$D$7+Q10*$D$9+Q12*$D$11+Q14*$D$13+Q16*$D$15+Q18*$D$17+Q20*$D$19+Q22*$D$21+Q24*$D$23+Q26*$D$25+Q28*$D$27+Q30*$D$29+Q32*$D$31+Q34*$D$33+Q36*$D$35+Q38*$D$37+Q40*$D$39+Q42*$D$41+Q44*$D$43+Q46*$D$45+Q48*$D$47+Q50*$D$49</f>
        <v>12.014099999999999</v>
      </c>
      <c r="R54" s="245"/>
      <c r="S54" s="244">
        <f t="shared" ref="S54" si="52">S8*$D$7+S10*$D$9+S12*$D$11+S14*$D$13+S16*$D$15+S18*$D$17+S20*$D$19+S22*$D$21+S24*$D$23+S26*$D$25+S28*$D$27+S30*$D$29+S32*$D$31+S34*$D$33+S36*$D$35+S38*$D$37+S40*$D$39+S42*$D$41+S44*$D$43+S46*$D$45+S48*$D$47+S50*$D$49</f>
        <v>0</v>
      </c>
      <c r="T54" s="245"/>
      <c r="U54" s="244">
        <f>U8*$D$7+U10*$D$9+U12*$D$11+U14*$D$13+U16*$D$15+U18*$D$17+U20*$D$19+U22*$D$21+U24*$D$23+U26*$D$25+U28*$D$27+U30*$D$29+U32*$D$31+U34*$D$33+U36*$D$35+U38*$D$37+U40*$D$39+U42*$D$41+U44*$D$43+U46*$D$45+U48*$D$47+U50*$D$49</f>
        <v>16.018799999999999</v>
      </c>
      <c r="V54" s="245"/>
      <c r="W54" s="244">
        <f t="shared" ref="W54" si="53">W8*$D$7+W10*$D$9+W12*$D$11+W14*$D$13+W16*$D$15+W18*$D$17+W20*$D$19+W22*$D$21+W24*$D$23+W26*$D$25+W28*$D$27+W30*$D$29+W32*$D$31+W34*$D$33+W36*$D$35+W38*$D$37+W40*$D$39+W42*$D$41+W44*$D$43+W46*$D$45+W48*$D$47+W50*$D$49</f>
        <v>0</v>
      </c>
      <c r="X54" s="245"/>
      <c r="Y54" s="244">
        <f t="shared" ref="Y54" si="54">Y8*$D$7+Y10*$D$9+Y12*$D$11+Y14*$D$13+Y16*$D$15+Y18*$D$17+Y20*$D$19+Y22*$D$21+Y24*$D$23+Y26*$D$25+Y28*$D$27+Y30*$D$29+Y32*$D$31+Y34*$D$33+Y36*$D$35+Y38*$D$37+Y40*$D$39+Y42*$D$41+Y44*$D$43+Y46*$D$45+Y48*$D$47+Y50*$D$49</f>
        <v>0</v>
      </c>
      <c r="Z54" s="245"/>
      <c r="AA54" s="244">
        <f t="shared" ref="AA54" si="55">AA8*$D$7+AA10*$D$9+AA12*$D$11+AA14*$D$13+AA16*$D$15+AA18*$D$17+AA20*$D$19+AA22*$D$21+AA24*$D$23+AA26*$D$25+AA28*$D$27+AA30*$D$29+AA32*$D$31+AA34*$D$33+AA36*$D$35+AA38*$D$37+AA40*$D$39+AA42*$D$41+AA44*$D$43+AA46*$D$45+AA48*$D$47+AA50*$D$49</f>
        <v>0</v>
      </c>
      <c r="AB54" s="245"/>
      <c r="AC54" s="244">
        <f t="shared" ref="AC54" si="56">AC8*$D$7+AC10*$D$9+AC12*$D$11+AC14*$D$13+AC16*$D$15+AC18*$D$17+AC20*$D$19+AC22*$D$21+AC24*$D$23+AC26*$D$25+AC28*$D$27+AC30*$D$29+AC32*$D$31+AC34*$D$33+AC36*$D$35+AC38*$D$37+AC40*$D$39+AC42*$D$41+AC44*$D$43+AC46*$D$45+AC48*$D$47+AC50*$D$49</f>
        <v>0</v>
      </c>
      <c r="AD54" s="245"/>
      <c r="AE54" s="244">
        <f t="shared" ref="AE54" si="57">AE8*$D$7+AE10*$D$9+AE12*$D$11+AE14*$D$13+AE16*$D$15+AE18*$D$17+AE20*$D$19+AE22*$D$21+AE24*$D$23+AE26*$D$25+AE28*$D$27+AE30*$D$29+AE32*$D$31+AE34*$D$33+AE36*$D$35+AE38*$D$37+AE40*$D$39+AE42*$D$41+AE44*$D$43+AE46*$D$45+AE48*$D$47+AE50*$D$49</f>
        <v>0</v>
      </c>
      <c r="AF54" s="245"/>
      <c r="AG54" s="244">
        <f t="shared" ref="AG54" si="58">AG8*$D$7+AG10*$D$9+AG12*$D$11+AG14*$D$13+AG16*$D$15+AG18*$D$17+AG20*$D$19+AG22*$D$21+AG24*$D$23+AG26*$D$25+AG28*$D$27+AG30*$D$29+AG32*$D$31+AG34*$D$33+AG36*$D$35+AG38*$D$37+AG40*$D$39+AG42*$D$41+AG44*$D$43+AG46*$D$45+AG48*$D$47+AG50*$D$49</f>
        <v>0</v>
      </c>
      <c r="AH54" s="245"/>
      <c r="AI54" s="244">
        <f t="shared" ref="AI54" si="59">AI8*$D$7+AI10*$D$9+AI12*$D$11+AI14*$D$13+AI16*$D$15+AI18*$D$17+AI20*$D$19+AI22*$D$21+AI24*$D$23+AI26*$D$25+AI28*$D$27+AI30*$D$29+AI32*$D$31+AI34*$D$33+AI36*$D$35+AI38*$D$37+AI40*$D$39+AI42*$D$41+AI44*$D$43+AI46*$D$45+AI48*$D$47+AI50*$D$49</f>
        <v>0.52</v>
      </c>
      <c r="AJ54" s="245"/>
      <c r="AK54" s="244">
        <f t="shared" ref="AK54" si="60">AK8*$D$7+AK10*$D$9+AK12*$D$11+AK14*$D$13+AK16*$D$15+AK18*$D$17+AK20*$D$19+AK22*$D$21+AK24*$D$23+AK26*$D$25+AK28*$D$27+AK30*$D$29+AK32*$D$31+AK34*$D$33+AK36*$D$35+AK38*$D$37+AK40*$D$39+AK42*$D$41+AK44*$D$43+AK46*$D$45+AK48*$D$47+AK50*$D$49</f>
        <v>1.1068</v>
      </c>
      <c r="AL54" s="245"/>
      <c r="AM54" s="244">
        <f t="shared" ref="AM54" si="61">AM8*$D$7+AM10*$D$9+AM12*$D$11+AM14*$D$13+AM16*$D$15+AM18*$D$17+AM20*$D$19+AM22*$D$21+AM24*$D$23+AM26*$D$25+AM28*$D$27+AM30*$D$29+AM32*$D$31+AM34*$D$33+AM36*$D$35+AM38*$D$37+AM40*$D$39+AM42*$D$41+AM44*$D$43+AM46*$D$45+AM48*$D$47+AM50*$D$49</f>
        <v>4.4272</v>
      </c>
      <c r="AN54" s="245"/>
      <c r="AO54" s="244">
        <f t="shared" ref="AO54" si="62">AO8*$D$7+AO10*$D$9+AO12*$D$11+AO14*$D$13+AO16*$D$15+AO18*$D$17+AO20*$D$19+AO22*$D$21+AO24*$D$23+AO26*$D$25+AO28*$D$27+AO30*$D$29+AO32*$D$31+AO34*$D$33+AO36*$D$35+AO38*$D$37+AO40*$D$39+AO42*$D$41+AO44*$D$43+AO46*$D$45+AO48*$D$47+AO50*$D$49</f>
        <v>0</v>
      </c>
      <c r="AP54" s="245"/>
      <c r="AQ54" s="244">
        <f t="shared" ref="AQ54" si="63">AQ8*$D$7+AQ10*$D$9+AQ12*$D$11+AQ14*$D$13+AQ16*$D$15+AQ18*$D$17+AQ20*$D$19+AQ22*$D$21+AQ24*$D$23+AQ26*$D$25+AQ28*$D$27+AQ30*$D$29+AQ32*$D$31+AQ34*$D$33+AQ36*$D$35+AQ38*$D$37+AQ40*$D$39+AQ42*$D$41+AQ44*$D$43+AQ46*$D$45+AQ48*$D$47+AQ50*$D$49</f>
        <v>0</v>
      </c>
      <c r="AR54" s="245"/>
      <c r="AS54" s="244">
        <f t="shared" ref="AS54" si="64">AS8*$D$7+AS10*$D$9+AS12*$D$11+AS14*$D$13+AS16*$D$15+AS18*$D$17+AS20*$D$19+AS22*$D$21+AS24*$D$23+AS26*$D$25+AS28*$D$27+AS30*$D$29+AS32*$D$31+AS34*$D$33+AS36*$D$35+AS38*$D$37+AS40*$D$39+AS42*$D$41+AS44*$D$43+AS46*$D$45+AS48*$D$47+AS50*$D$49</f>
        <v>0.3</v>
      </c>
      <c r="AT54" s="245"/>
      <c r="AU54" s="244">
        <f t="shared" ref="AU54" si="65">AU8*$D$7+AU10*$D$9+AU12*$D$11+AU14*$D$13+AU16*$D$15+AU18*$D$17+AU20*$D$19+AU22*$D$21+AU24*$D$23+AU26*$D$25+AU28*$D$27+AU30*$D$29+AU32*$D$31+AU34*$D$33+AU36*$D$35+AU38*$D$37+AU40*$D$39+AU42*$D$41+AU44*$D$43+AU46*$D$45+AU48*$D$47+AU50*$D$49</f>
        <v>0.28000000000000003</v>
      </c>
      <c r="AV54" s="245"/>
      <c r="AW54" s="244">
        <f t="shared" ref="AW54" si="66">AW8*$D$7+AW10*$D$9+AW12*$D$11+AW14*$D$13+AW16*$D$15+AW18*$D$17+AW20*$D$19+AW22*$D$21+AW24*$D$23+AW26*$D$25+AW28*$D$27+AW30*$D$29+AW32*$D$31+AW34*$D$33+AW36*$D$35+AW38*$D$37+AW40*$D$39+AW42*$D$41+AW44*$D$43+AW46*$D$45+AW48*$D$47+AW50*$D$49</f>
        <v>11.343000000000005</v>
      </c>
      <c r="AX54" s="249"/>
      <c r="AY54" s="85" t="s">
        <v>132</v>
      </c>
      <c r="AZ54" s="19">
        <f>SUM(G54:AX54)</f>
        <v>67.11290000000001</v>
      </c>
      <c r="BA54" s="9"/>
    </row>
    <row r="55" spans="1:53" ht="19.899999999999999" customHeight="1" thickBot="1" x14ac:dyDescent="0.3">
      <c r="A55" s="44"/>
      <c r="D55" s="9"/>
      <c r="E55" s="44"/>
      <c r="F55" s="80" t="s">
        <v>193</v>
      </c>
      <c r="G55" s="246">
        <f>G54*8000</f>
        <v>41532.000000000015</v>
      </c>
      <c r="H55" s="247"/>
      <c r="I55" s="246">
        <f t="shared" ref="I55" si="67">I54*8000</f>
        <v>0</v>
      </c>
      <c r="J55" s="247"/>
      <c r="K55" s="246">
        <f t="shared" ref="K55" si="68">K54*8000</f>
        <v>0</v>
      </c>
      <c r="L55" s="247"/>
      <c r="M55" s="246">
        <f t="shared" ref="M55" si="69">M54*8000</f>
        <v>86399.999999999985</v>
      </c>
      <c r="N55" s="247"/>
      <c r="O55" s="246">
        <f t="shared" ref="O55" si="70">O54*8000</f>
        <v>40892.000000000015</v>
      </c>
      <c r="P55" s="247"/>
      <c r="Q55" s="246">
        <f t="shared" ref="Q55" si="71">Q54*8000</f>
        <v>96112.799999999988</v>
      </c>
      <c r="R55" s="247"/>
      <c r="S55" s="246">
        <f t="shared" ref="S55" si="72">S54*8000</f>
        <v>0</v>
      </c>
      <c r="T55" s="247"/>
      <c r="U55" s="246">
        <f t="shared" ref="U55" si="73">U54*8000</f>
        <v>128150.39999999999</v>
      </c>
      <c r="V55" s="247"/>
      <c r="W55" s="246">
        <f t="shared" ref="W55" si="74">W54*8000</f>
        <v>0</v>
      </c>
      <c r="X55" s="247"/>
      <c r="Y55" s="246">
        <f t="shared" ref="Y55" si="75">Y54*8000</f>
        <v>0</v>
      </c>
      <c r="Z55" s="247"/>
      <c r="AA55" s="246">
        <f t="shared" ref="AA55" si="76">AA54*8000</f>
        <v>0</v>
      </c>
      <c r="AB55" s="247"/>
      <c r="AC55" s="246">
        <f t="shared" ref="AC55" si="77">AC54*8000</f>
        <v>0</v>
      </c>
      <c r="AD55" s="247"/>
      <c r="AE55" s="246">
        <f t="shared" ref="AE55" si="78">AE54*8000</f>
        <v>0</v>
      </c>
      <c r="AF55" s="247"/>
      <c r="AG55" s="246">
        <f t="shared" ref="AG55" si="79">AG54*8000</f>
        <v>0</v>
      </c>
      <c r="AH55" s="247"/>
      <c r="AI55" s="246">
        <f t="shared" ref="AI55" si="80">AI54*8000</f>
        <v>4160</v>
      </c>
      <c r="AJ55" s="247"/>
      <c r="AK55" s="246">
        <f t="shared" ref="AK55" si="81">AK54*8000</f>
        <v>8854.4</v>
      </c>
      <c r="AL55" s="247"/>
      <c r="AM55" s="246">
        <f t="shared" ref="AM55" si="82">AM54*8000</f>
        <v>35417.599999999999</v>
      </c>
      <c r="AN55" s="247"/>
      <c r="AO55" s="246">
        <f t="shared" ref="AO55" si="83">AO54*8000</f>
        <v>0</v>
      </c>
      <c r="AP55" s="247"/>
      <c r="AQ55" s="246">
        <f t="shared" ref="AQ55" si="84">AQ54*8000</f>
        <v>0</v>
      </c>
      <c r="AR55" s="247"/>
      <c r="AS55" s="246">
        <f t="shared" ref="AS55" si="85">AS54*8000</f>
        <v>2400</v>
      </c>
      <c r="AT55" s="247"/>
      <c r="AU55" s="246">
        <f t="shared" ref="AU55" si="86">AU54*8000</f>
        <v>2240</v>
      </c>
      <c r="AV55" s="247"/>
      <c r="AW55" s="246">
        <f t="shared" ref="AW55" si="87">AW54*8000</f>
        <v>90744.000000000044</v>
      </c>
      <c r="AX55" s="248"/>
      <c r="AY55" s="426" t="s">
        <v>195</v>
      </c>
      <c r="AZ55" s="427">
        <f>SUM(G55:AX55)</f>
        <v>536903.19999999995</v>
      </c>
      <c r="BA55" s="9"/>
    </row>
    <row r="56" spans="1:53" ht="15.75" thickBot="1" x14ac:dyDescent="0.3">
      <c r="A56" s="44"/>
      <c r="D56" s="9"/>
      <c r="F56" s="80" t="s">
        <v>194</v>
      </c>
      <c r="G56" s="428">
        <f>G55*27252</f>
        <v>1131830064.0000005</v>
      </c>
      <c r="H56" s="429"/>
      <c r="I56" s="428">
        <f>I55*27252</f>
        <v>0</v>
      </c>
      <c r="J56" s="429"/>
      <c r="K56" s="428">
        <f t="shared" ref="K56" si="88">K55*27252</f>
        <v>0</v>
      </c>
      <c r="L56" s="429"/>
      <c r="M56" s="428">
        <f t="shared" ref="M56" si="89">M55*27252</f>
        <v>2354572799.9999995</v>
      </c>
      <c r="N56" s="429"/>
      <c r="O56" s="428">
        <f t="shared" ref="O56" si="90">O55*27252</f>
        <v>1114388784.0000005</v>
      </c>
      <c r="P56" s="429"/>
      <c r="Q56" s="428">
        <f t="shared" ref="Q56" si="91">Q55*27252</f>
        <v>2619266025.5999999</v>
      </c>
      <c r="R56" s="429"/>
      <c r="S56" s="428">
        <f t="shared" ref="S56" si="92">S55*27252</f>
        <v>0</v>
      </c>
      <c r="T56" s="429"/>
      <c r="U56" s="428">
        <f t="shared" ref="U56" si="93">U55*27252</f>
        <v>3492354700.7999997</v>
      </c>
      <c r="V56" s="429"/>
      <c r="W56" s="428">
        <f t="shared" ref="W56" si="94">W55*27252</f>
        <v>0</v>
      </c>
      <c r="X56" s="429"/>
      <c r="Y56" s="428">
        <f t="shared" ref="Y56" si="95">Y55*27252</f>
        <v>0</v>
      </c>
      <c r="Z56" s="429"/>
      <c r="AA56" s="428">
        <f t="shared" ref="AA56" si="96">AA55*27252</f>
        <v>0</v>
      </c>
      <c r="AB56" s="429"/>
      <c r="AC56" s="428">
        <f t="shared" ref="AC56" si="97">AC55*27252</f>
        <v>0</v>
      </c>
      <c r="AD56" s="429"/>
      <c r="AE56" s="428">
        <f t="shared" ref="AE56" si="98">AE55*27252</f>
        <v>0</v>
      </c>
      <c r="AF56" s="429"/>
      <c r="AG56" s="428">
        <f t="shared" ref="AG56" si="99">AG55*27252</f>
        <v>0</v>
      </c>
      <c r="AH56" s="429"/>
      <c r="AI56" s="428">
        <f t="shared" ref="AI56" si="100">AI55*27252</f>
        <v>113368320</v>
      </c>
      <c r="AJ56" s="429"/>
      <c r="AK56" s="428">
        <f t="shared" ref="AK56" si="101">AK55*27252</f>
        <v>241300108.79999998</v>
      </c>
      <c r="AL56" s="429"/>
      <c r="AM56" s="428">
        <f t="shared" ref="AM56" si="102">AM55*27252</f>
        <v>965200435.19999993</v>
      </c>
      <c r="AN56" s="429"/>
      <c r="AO56" s="428">
        <f t="shared" ref="AO56" si="103">AO55*27252</f>
        <v>0</v>
      </c>
      <c r="AP56" s="429"/>
      <c r="AQ56" s="428">
        <f t="shared" ref="AQ56" si="104">AQ55*27252</f>
        <v>0</v>
      </c>
      <c r="AR56" s="429"/>
      <c r="AS56" s="428">
        <f t="shared" ref="AS56" si="105">AS55*27252</f>
        <v>65404800</v>
      </c>
      <c r="AT56" s="429"/>
      <c r="AU56" s="428">
        <f t="shared" ref="AU56" si="106">AU55*27252</f>
        <v>61044480</v>
      </c>
      <c r="AV56" s="429"/>
      <c r="AW56" s="428">
        <f t="shared" ref="AW56" si="107">AW55*27252</f>
        <v>2472955488.000001</v>
      </c>
      <c r="AX56" s="429"/>
      <c r="AY56" s="425" t="s">
        <v>196</v>
      </c>
      <c r="AZ56" s="430">
        <f>AZ55*27252</f>
        <v>14631686006.4</v>
      </c>
      <c r="BA56" s="9"/>
    </row>
    <row r="57" spans="1:53" ht="30.75" thickBot="1" x14ac:dyDescent="0.3">
      <c r="A57" s="44"/>
      <c r="B57" s="61" t="s">
        <v>119</v>
      </c>
      <c r="C57" s="62" t="s">
        <v>118</v>
      </c>
      <c r="D57" s="9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</row>
    <row r="58" spans="1:53" ht="15" customHeight="1" x14ac:dyDescent="0.25">
      <c r="A58" s="44"/>
      <c r="B58" s="72">
        <v>1</v>
      </c>
      <c r="C58" s="73" t="s">
        <v>122</v>
      </c>
      <c r="D58" s="69"/>
      <c r="E58" s="70"/>
    </row>
    <row r="59" spans="1:53" ht="15" customHeight="1" x14ac:dyDescent="0.25">
      <c r="A59" s="44"/>
      <c r="B59" s="58">
        <v>2</v>
      </c>
      <c r="C59" s="64" t="s">
        <v>123</v>
      </c>
      <c r="D59" s="69"/>
      <c r="E59" s="71"/>
    </row>
    <row r="60" spans="1:53" ht="15" customHeight="1" x14ac:dyDescent="0.25">
      <c r="A60" s="44"/>
      <c r="B60" s="58">
        <v>3</v>
      </c>
      <c r="C60" s="64" t="s">
        <v>124</v>
      </c>
      <c r="D60" s="69"/>
      <c r="E60" s="71"/>
    </row>
    <row r="61" spans="1:53" ht="15" customHeight="1" x14ac:dyDescent="0.25">
      <c r="B61" s="58">
        <v>4</v>
      </c>
      <c r="C61" s="64" t="s">
        <v>125</v>
      </c>
      <c r="D61" s="71"/>
      <c r="E61" s="70"/>
    </row>
    <row r="62" spans="1:53" ht="15" customHeight="1" thickBot="1" x14ac:dyDescent="0.3">
      <c r="A62" s="44"/>
      <c r="B62" s="59">
        <v>5</v>
      </c>
      <c r="C62" s="65" t="s">
        <v>126</v>
      </c>
      <c r="D62" s="9"/>
    </row>
    <row r="63" spans="1:53" ht="15.75" thickBot="1" x14ac:dyDescent="0.3">
      <c r="A63" s="44"/>
      <c r="B63" s="52"/>
      <c r="C63" s="52"/>
      <c r="D63" s="9"/>
    </row>
    <row r="64" spans="1:53" ht="30.75" thickBot="1" x14ac:dyDescent="0.3">
      <c r="A64" s="44"/>
      <c r="B64" s="68" t="s">
        <v>120</v>
      </c>
      <c r="C64" s="62" t="s">
        <v>146</v>
      </c>
      <c r="D64" s="9"/>
    </row>
    <row r="65" spans="1:4" ht="15" customHeight="1" x14ac:dyDescent="0.25">
      <c r="A65" s="44"/>
      <c r="B65" s="60">
        <v>1</v>
      </c>
      <c r="C65" s="67">
        <v>0.01</v>
      </c>
      <c r="D65" s="9"/>
    </row>
    <row r="66" spans="1:4" ht="15" customHeight="1" x14ac:dyDescent="0.25">
      <c r="A66" s="44"/>
      <c r="B66" s="58">
        <v>2</v>
      </c>
      <c r="C66" s="66">
        <v>0.02</v>
      </c>
      <c r="D66" s="9"/>
    </row>
    <row r="67" spans="1:4" ht="15" customHeight="1" x14ac:dyDescent="0.25">
      <c r="A67" s="44"/>
      <c r="B67" s="58">
        <v>3</v>
      </c>
      <c r="C67" s="66">
        <v>0.03</v>
      </c>
      <c r="D67" s="9"/>
    </row>
    <row r="68" spans="1:4" ht="15" customHeight="1" x14ac:dyDescent="0.25">
      <c r="B68" s="58">
        <v>4</v>
      </c>
      <c r="C68" s="66">
        <v>0.04</v>
      </c>
    </row>
    <row r="69" spans="1:4" ht="15" customHeight="1" thickBot="1" x14ac:dyDescent="0.3">
      <c r="B69" s="59">
        <v>5</v>
      </c>
      <c r="C69" s="65" t="s">
        <v>121</v>
      </c>
    </row>
  </sheetData>
  <mergeCells count="695">
    <mergeCell ref="AQ56:AR56"/>
    <mergeCell ref="AS56:AT56"/>
    <mergeCell ref="AU56:AV56"/>
    <mergeCell ref="AW56:AX56"/>
    <mergeCell ref="Y56:Z56"/>
    <mergeCell ref="AA56:AB56"/>
    <mergeCell ref="AC56:AD56"/>
    <mergeCell ref="AE56:AF56"/>
    <mergeCell ref="AG56:AH56"/>
    <mergeCell ref="AI56:AJ56"/>
    <mergeCell ref="AK56:AL56"/>
    <mergeCell ref="AM56:AN56"/>
    <mergeCell ref="AO56:AP56"/>
    <mergeCell ref="G56:H56"/>
    <mergeCell ref="I56:J56"/>
    <mergeCell ref="K56:L56"/>
    <mergeCell ref="M56:N56"/>
    <mergeCell ref="O56:P56"/>
    <mergeCell ref="Q56:R56"/>
    <mergeCell ref="S56:T56"/>
    <mergeCell ref="U56:V56"/>
    <mergeCell ref="W56:X56"/>
    <mergeCell ref="AU55:AV55"/>
    <mergeCell ref="AW55:AX55"/>
    <mergeCell ref="AQ54:AR54"/>
    <mergeCell ref="AS54:AT54"/>
    <mergeCell ref="AU54:AV54"/>
    <mergeCell ref="AW54:AX54"/>
    <mergeCell ref="G55:H55"/>
    <mergeCell ref="I55:J55"/>
    <mergeCell ref="K55:L55"/>
    <mergeCell ref="M55:N55"/>
    <mergeCell ref="O55:P55"/>
    <mergeCell ref="Q55:R55"/>
    <mergeCell ref="S55:T55"/>
    <mergeCell ref="U55:V55"/>
    <mergeCell ref="W55:X55"/>
    <mergeCell ref="Y55:Z55"/>
    <mergeCell ref="AA55:AB55"/>
    <mergeCell ref="AC55:AD55"/>
    <mergeCell ref="AE55:AF55"/>
    <mergeCell ref="AG55:AH55"/>
    <mergeCell ref="AI55:AJ55"/>
    <mergeCell ref="AK55:AL55"/>
    <mergeCell ref="AM55:AN55"/>
    <mergeCell ref="AO55:AP55"/>
    <mergeCell ref="AQ55:AR55"/>
    <mergeCell ref="AS55:AT55"/>
    <mergeCell ref="Y54:Z54"/>
    <mergeCell ref="AA54:AB54"/>
    <mergeCell ref="AC54:AD54"/>
    <mergeCell ref="AE54:AF54"/>
    <mergeCell ref="AG54:AH54"/>
    <mergeCell ref="AI54:AJ54"/>
    <mergeCell ref="AK54:AL54"/>
    <mergeCell ref="AM54:AN54"/>
    <mergeCell ref="AO54:AP54"/>
    <mergeCell ref="G54:H54"/>
    <mergeCell ref="I54:J54"/>
    <mergeCell ref="K54:L54"/>
    <mergeCell ref="M54:N54"/>
    <mergeCell ref="O54:P54"/>
    <mergeCell ref="Q54:R54"/>
    <mergeCell ref="S54:T54"/>
    <mergeCell ref="U54:V54"/>
    <mergeCell ref="W54:X54"/>
    <mergeCell ref="AS48:AT48"/>
    <mergeCell ref="AU48:AV48"/>
    <mergeCell ref="AW48:AX48"/>
    <mergeCell ref="I50:J50"/>
    <mergeCell ref="K50:L50"/>
    <mergeCell ref="M50:N50"/>
    <mergeCell ref="O50:P50"/>
    <mergeCell ref="Q50:R50"/>
    <mergeCell ref="S50:T50"/>
    <mergeCell ref="U50:V50"/>
    <mergeCell ref="W50:X50"/>
    <mergeCell ref="Y50:Z50"/>
    <mergeCell ref="AA50:AB50"/>
    <mergeCell ref="AC50:AD50"/>
    <mergeCell ref="AE50:AF50"/>
    <mergeCell ref="AG50:AH50"/>
    <mergeCell ref="AI50:AJ50"/>
    <mergeCell ref="AK50:AL50"/>
    <mergeCell ref="AM50:AN50"/>
    <mergeCell ref="AO50:AP50"/>
    <mergeCell ref="AQ50:AR50"/>
    <mergeCell ref="AS50:AT50"/>
    <mergeCell ref="AU50:AV50"/>
    <mergeCell ref="AW50:AX50"/>
    <mergeCell ref="AQ46:AR46"/>
    <mergeCell ref="AS46:AT46"/>
    <mergeCell ref="AU46:AV46"/>
    <mergeCell ref="AW46:AX46"/>
    <mergeCell ref="G48:H48"/>
    <mergeCell ref="G50:H50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  <mergeCell ref="AC48:AD48"/>
    <mergeCell ref="AE48:AF48"/>
    <mergeCell ref="AG48:AH48"/>
    <mergeCell ref="AI48:AJ48"/>
    <mergeCell ref="AK48:AL48"/>
    <mergeCell ref="AM48:AN48"/>
    <mergeCell ref="AO48:AP48"/>
    <mergeCell ref="AQ48:AR48"/>
    <mergeCell ref="W46:X46"/>
    <mergeCell ref="Y46:Z46"/>
    <mergeCell ref="AA46:AB46"/>
    <mergeCell ref="AC46:AD46"/>
    <mergeCell ref="AE46:AF46"/>
    <mergeCell ref="AG46:AH46"/>
    <mergeCell ref="AK46:AL46"/>
    <mergeCell ref="AM46:AN46"/>
    <mergeCell ref="AO46:AP46"/>
    <mergeCell ref="AU32:AV32"/>
    <mergeCell ref="AW30:AX30"/>
    <mergeCell ref="AW32:AX32"/>
    <mergeCell ref="AW34:AX34"/>
    <mergeCell ref="AW36:AX36"/>
    <mergeCell ref="AW38:AX38"/>
    <mergeCell ref="AW40:AX40"/>
    <mergeCell ref="AW42:AX42"/>
    <mergeCell ref="AW44:AX44"/>
    <mergeCell ref="AU34:AV34"/>
    <mergeCell ref="AU36:AV36"/>
    <mergeCell ref="AU38:AV38"/>
    <mergeCell ref="AU40:AV40"/>
    <mergeCell ref="AU42:AV42"/>
    <mergeCell ref="AU44:AV44"/>
    <mergeCell ref="AO32:AP32"/>
    <mergeCell ref="AO34:AP34"/>
    <mergeCell ref="AO36:AP36"/>
    <mergeCell ref="AO38:AP38"/>
    <mergeCell ref="AO40:AP40"/>
    <mergeCell ref="AO42:AP42"/>
    <mergeCell ref="AO44:AP44"/>
    <mergeCell ref="AQ30:AR30"/>
    <mergeCell ref="AS30:AT30"/>
    <mergeCell ref="AQ32:AR32"/>
    <mergeCell ref="AS32:AT32"/>
    <mergeCell ref="AQ34:AR34"/>
    <mergeCell ref="AS34:AT34"/>
    <mergeCell ref="AQ36:AR36"/>
    <mergeCell ref="AS36:AT36"/>
    <mergeCell ref="AQ38:AR38"/>
    <mergeCell ref="AS38:AT38"/>
    <mergeCell ref="AQ40:AR40"/>
    <mergeCell ref="AS40:AT40"/>
    <mergeCell ref="AQ42:AR42"/>
    <mergeCell ref="AQ44:AR44"/>
    <mergeCell ref="AS44:AT44"/>
    <mergeCell ref="U40:V40"/>
    <mergeCell ref="W40:X40"/>
    <mergeCell ref="Y40:Z40"/>
    <mergeCell ref="AA40:AB40"/>
    <mergeCell ref="AC40:AD40"/>
    <mergeCell ref="AE40:AF40"/>
    <mergeCell ref="AG40:AH40"/>
    <mergeCell ref="AI40:AJ40"/>
    <mergeCell ref="U42:V42"/>
    <mergeCell ref="W42:X42"/>
    <mergeCell ref="Y42:Z42"/>
    <mergeCell ref="AA42:AB42"/>
    <mergeCell ref="AC42:AD42"/>
    <mergeCell ref="AE42:AF42"/>
    <mergeCell ref="AG42:AH42"/>
    <mergeCell ref="AI42:AJ42"/>
    <mergeCell ref="U36:V36"/>
    <mergeCell ref="W36:X36"/>
    <mergeCell ref="Y36:Z36"/>
    <mergeCell ref="AA36:AB36"/>
    <mergeCell ref="AC36:AD36"/>
    <mergeCell ref="AE36:AF36"/>
    <mergeCell ref="AG36:AH36"/>
    <mergeCell ref="AI36:AJ36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W32:X32"/>
    <mergeCell ref="Y32:Z32"/>
    <mergeCell ref="AA32:AB32"/>
    <mergeCell ref="AC32:AD32"/>
    <mergeCell ref="AE32:AF32"/>
    <mergeCell ref="AG32:AH32"/>
    <mergeCell ref="AI32:AJ32"/>
    <mergeCell ref="U34:V34"/>
    <mergeCell ref="W34:X34"/>
    <mergeCell ref="Y34:Z34"/>
    <mergeCell ref="AA34:AB34"/>
    <mergeCell ref="AC34:AD34"/>
    <mergeCell ref="AE34:AF34"/>
    <mergeCell ref="AG34:AH34"/>
    <mergeCell ref="AI34:AJ34"/>
    <mergeCell ref="K44:L44"/>
    <mergeCell ref="Q34:R34"/>
    <mergeCell ref="Q36:R36"/>
    <mergeCell ref="Q38:R38"/>
    <mergeCell ref="Q40:R40"/>
    <mergeCell ref="Q42:R42"/>
    <mergeCell ref="Q44:R44"/>
    <mergeCell ref="S30:T30"/>
    <mergeCell ref="S32:T32"/>
    <mergeCell ref="S34:T34"/>
    <mergeCell ref="S36:T36"/>
    <mergeCell ref="S38:T38"/>
    <mergeCell ref="S40:T40"/>
    <mergeCell ref="S42:T42"/>
    <mergeCell ref="S44:T44"/>
    <mergeCell ref="O38:P38"/>
    <mergeCell ref="O40:P40"/>
    <mergeCell ref="K36:L36"/>
    <mergeCell ref="K38:L38"/>
    <mergeCell ref="K40:L40"/>
    <mergeCell ref="K42:L42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I30:J30"/>
    <mergeCell ref="U30:V30"/>
    <mergeCell ref="W30:X30"/>
    <mergeCell ref="Y30:Z30"/>
    <mergeCell ref="AA30:AB30"/>
    <mergeCell ref="AC30:AD30"/>
    <mergeCell ref="AE30:AF30"/>
    <mergeCell ref="AG30:AH30"/>
    <mergeCell ref="AI30:AJ30"/>
    <mergeCell ref="AO30:AP30"/>
    <mergeCell ref="AU30:AV30"/>
    <mergeCell ref="K28:L28"/>
    <mergeCell ref="M28:N28"/>
    <mergeCell ref="S28:T28"/>
    <mergeCell ref="W28:X28"/>
    <mergeCell ref="Y28:Z28"/>
    <mergeCell ref="AA28:AB28"/>
    <mergeCell ref="AC28:AD28"/>
    <mergeCell ref="AE28:AF28"/>
    <mergeCell ref="AG28:AH28"/>
    <mergeCell ref="AW24:AX24"/>
    <mergeCell ref="K26:L26"/>
    <mergeCell ref="M26:N26"/>
    <mergeCell ref="S26:T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AQ26:AR26"/>
    <mergeCell ref="AS26:AT26"/>
    <mergeCell ref="AU26:AV26"/>
    <mergeCell ref="AW26:AX26"/>
    <mergeCell ref="K24:L24"/>
    <mergeCell ref="M24:N24"/>
    <mergeCell ref="AM24:AN24"/>
    <mergeCell ref="AO24:AP24"/>
    <mergeCell ref="AQ24:AR24"/>
    <mergeCell ref="AS24:AT24"/>
    <mergeCell ref="AU24:AV24"/>
    <mergeCell ref="AW20:AX20"/>
    <mergeCell ref="K22:L22"/>
    <mergeCell ref="M22:N22"/>
    <mergeCell ref="S22:T22"/>
    <mergeCell ref="AW22:AX22"/>
    <mergeCell ref="M20:N20"/>
    <mergeCell ref="S20:T20"/>
    <mergeCell ref="S24:T24"/>
    <mergeCell ref="W24:X24"/>
    <mergeCell ref="Y24:Z24"/>
    <mergeCell ref="AA24:AB24"/>
    <mergeCell ref="AC24:AD24"/>
    <mergeCell ref="AE24:AF24"/>
    <mergeCell ref="AG24:AH24"/>
    <mergeCell ref="AI24:AJ24"/>
    <mergeCell ref="AK24:AL24"/>
    <mergeCell ref="AG18:AH18"/>
    <mergeCell ref="AI18:AJ18"/>
    <mergeCell ref="AK18:AL18"/>
    <mergeCell ref="AM18:AN18"/>
    <mergeCell ref="AO18:AP18"/>
    <mergeCell ref="AQ18:AR18"/>
    <mergeCell ref="AS18:AT18"/>
    <mergeCell ref="AU18:AV18"/>
    <mergeCell ref="AW18:AX18"/>
    <mergeCell ref="AW14:AX14"/>
    <mergeCell ref="K16:L16"/>
    <mergeCell ref="M16:N16"/>
    <mergeCell ref="S16:T16"/>
    <mergeCell ref="W16:X16"/>
    <mergeCell ref="Y16:Z16"/>
    <mergeCell ref="AA16:AB16"/>
    <mergeCell ref="AC16:AD16"/>
    <mergeCell ref="AE16:AF16"/>
    <mergeCell ref="AG16:AH16"/>
    <mergeCell ref="AI16:AJ16"/>
    <mergeCell ref="AK16:AL16"/>
    <mergeCell ref="AM16:AN16"/>
    <mergeCell ref="AO16:AP16"/>
    <mergeCell ref="AQ16:AR16"/>
    <mergeCell ref="AS16:AT16"/>
    <mergeCell ref="AU16:AV16"/>
    <mergeCell ref="AW16:AX16"/>
    <mergeCell ref="M14:N14"/>
    <mergeCell ref="AQ12:AR12"/>
    <mergeCell ref="AS12:AT12"/>
    <mergeCell ref="AU12:AV12"/>
    <mergeCell ref="G14:H14"/>
    <mergeCell ref="I14:J14"/>
    <mergeCell ref="K14:L14"/>
    <mergeCell ref="O14:P14"/>
    <mergeCell ref="Q14:R14"/>
    <mergeCell ref="S14:T14"/>
    <mergeCell ref="U14:V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Y12:Z12"/>
    <mergeCell ref="AA12:AB12"/>
    <mergeCell ref="AC12:AD12"/>
    <mergeCell ref="AE12:AF12"/>
    <mergeCell ref="AG12:AH12"/>
    <mergeCell ref="AI12:AJ12"/>
    <mergeCell ref="AK12:AL12"/>
    <mergeCell ref="AM12:AN12"/>
    <mergeCell ref="AO12:AP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AS8:AT8"/>
    <mergeCell ref="AU8:AV8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AA10:AB10"/>
    <mergeCell ref="AC10:AD10"/>
    <mergeCell ref="AE10:AF10"/>
    <mergeCell ref="AG10:AH10"/>
    <mergeCell ref="AI10:AJ10"/>
    <mergeCell ref="AK10:AL10"/>
    <mergeCell ref="AM10:AN10"/>
    <mergeCell ref="AO10:AP10"/>
    <mergeCell ref="AQ10:AR10"/>
    <mergeCell ref="AS10:AT10"/>
    <mergeCell ref="AU10:AV10"/>
    <mergeCell ref="AA8:AB8"/>
    <mergeCell ref="AC8:AD8"/>
    <mergeCell ref="AE8:AF8"/>
    <mergeCell ref="AG8:AH8"/>
    <mergeCell ref="AI8:AJ8"/>
    <mergeCell ref="AK8:AL8"/>
    <mergeCell ref="AM8:AN8"/>
    <mergeCell ref="AO8:AP8"/>
    <mergeCell ref="AQ8:AR8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AO53:AP53"/>
    <mergeCell ref="AQ53:AR53"/>
    <mergeCell ref="Y53:Z53"/>
    <mergeCell ref="S53:T53"/>
    <mergeCell ref="U53:V53"/>
    <mergeCell ref="W53:X53"/>
    <mergeCell ref="AI53:AJ53"/>
    <mergeCell ref="AK53:AL53"/>
    <mergeCell ref="AM53:AN53"/>
    <mergeCell ref="G53:H53"/>
    <mergeCell ref="O53:P53"/>
    <mergeCell ref="I53:J53"/>
    <mergeCell ref="K53:L53"/>
    <mergeCell ref="M53:N53"/>
    <mergeCell ref="Q53:R53"/>
    <mergeCell ref="AM44:AN44"/>
    <mergeCell ref="AE53:AF53"/>
    <mergeCell ref="AG53:AH53"/>
    <mergeCell ref="G46:H46"/>
    <mergeCell ref="U44:V44"/>
    <mergeCell ref="W44:X44"/>
    <mergeCell ref="Y44:Z44"/>
    <mergeCell ref="AA44:AB44"/>
    <mergeCell ref="AC44:AD44"/>
    <mergeCell ref="AE44:AF44"/>
    <mergeCell ref="AG44:AH44"/>
    <mergeCell ref="I46:J46"/>
    <mergeCell ref="K46:L46"/>
    <mergeCell ref="M46:N46"/>
    <mergeCell ref="O46:P46"/>
    <mergeCell ref="Q46:R46"/>
    <mergeCell ref="S46:T46"/>
    <mergeCell ref="U46:V46"/>
    <mergeCell ref="AW8:AX8"/>
    <mergeCell ref="AW10:AX10"/>
    <mergeCell ref="AW12:AX12"/>
    <mergeCell ref="AS53:AT53"/>
    <mergeCell ref="AU53:AV53"/>
    <mergeCell ref="AW53:AX53"/>
    <mergeCell ref="AK44:AL44"/>
    <mergeCell ref="AA53:AB53"/>
    <mergeCell ref="AC53:AD53"/>
    <mergeCell ref="AM30:AN30"/>
    <mergeCell ref="AM32:AN32"/>
    <mergeCell ref="AM34:AN34"/>
    <mergeCell ref="AM36:AN36"/>
    <mergeCell ref="AM38:AN38"/>
    <mergeCell ref="AM40:AN40"/>
    <mergeCell ref="AM42:AN42"/>
    <mergeCell ref="AS42:AT42"/>
    <mergeCell ref="AI44:AJ44"/>
    <mergeCell ref="AI46:AJ46"/>
    <mergeCell ref="AK30:AL30"/>
    <mergeCell ref="AK32:AL32"/>
    <mergeCell ref="AK34:AL34"/>
    <mergeCell ref="AK36:AL36"/>
    <mergeCell ref="AK38:AL38"/>
    <mergeCell ref="AK40:AL40"/>
    <mergeCell ref="AK42:AL42"/>
    <mergeCell ref="O42:P42"/>
    <mergeCell ref="G16:H16"/>
    <mergeCell ref="G20:H20"/>
    <mergeCell ref="G18:H18"/>
    <mergeCell ref="G22:H22"/>
    <mergeCell ref="G24:H24"/>
    <mergeCell ref="G26:H26"/>
    <mergeCell ref="G28:H28"/>
    <mergeCell ref="G30:H30"/>
    <mergeCell ref="G32:H32"/>
    <mergeCell ref="G36:H36"/>
    <mergeCell ref="G38:H38"/>
    <mergeCell ref="G40:H40"/>
    <mergeCell ref="K18:L18"/>
    <mergeCell ref="M18:N18"/>
    <mergeCell ref="S18:T18"/>
    <mergeCell ref="W18:X18"/>
    <mergeCell ref="Y18:Z18"/>
    <mergeCell ref="AA18:AB18"/>
    <mergeCell ref="AC18:AD18"/>
    <mergeCell ref="AE18:AF18"/>
    <mergeCell ref="O36:P36"/>
    <mergeCell ref="E23:E24"/>
    <mergeCell ref="E27:E28"/>
    <mergeCell ref="U28:V28"/>
    <mergeCell ref="U26:V26"/>
    <mergeCell ref="U24:V24"/>
    <mergeCell ref="G34:H34"/>
    <mergeCell ref="O32:P32"/>
    <mergeCell ref="O34:P34"/>
    <mergeCell ref="I24:J24"/>
    <mergeCell ref="I26:J26"/>
    <mergeCell ref="I28:J28"/>
    <mergeCell ref="F31:F32"/>
    <mergeCell ref="M32:N32"/>
    <mergeCell ref="M30:N30"/>
    <mergeCell ref="Q32:R32"/>
    <mergeCell ref="I32:J32"/>
    <mergeCell ref="I34:J34"/>
    <mergeCell ref="K34:L34"/>
    <mergeCell ref="U32:V32"/>
    <mergeCell ref="I36:J36"/>
    <mergeCell ref="I38:J38"/>
    <mergeCell ref="I40:J40"/>
    <mergeCell ref="K30:L30"/>
    <mergeCell ref="K32:L32"/>
    <mergeCell ref="F25:F26"/>
    <mergeCell ref="F27:F28"/>
    <mergeCell ref="K20:L20"/>
    <mergeCell ref="C43:C44"/>
    <mergeCell ref="C33:C34"/>
    <mergeCell ref="G42:H42"/>
    <mergeCell ref="C31:C32"/>
    <mergeCell ref="G44:H44"/>
    <mergeCell ref="F39:F40"/>
    <mergeCell ref="F29:F30"/>
    <mergeCell ref="D21:D22"/>
    <mergeCell ref="D23:D24"/>
    <mergeCell ref="D33:D34"/>
    <mergeCell ref="D29:D30"/>
    <mergeCell ref="D31:D32"/>
    <mergeCell ref="D41:D42"/>
    <mergeCell ref="D19:D20"/>
    <mergeCell ref="I42:J42"/>
    <mergeCell ref="I44:J44"/>
    <mergeCell ref="Y4:Z4"/>
    <mergeCell ref="S6:T6"/>
    <mergeCell ref="U6:V6"/>
    <mergeCell ref="W6:X6"/>
    <mergeCell ref="S4:T4"/>
    <mergeCell ref="U4:V4"/>
    <mergeCell ref="W4:X4"/>
    <mergeCell ref="Q26:R26"/>
    <mergeCell ref="Q24:R24"/>
    <mergeCell ref="Y8:Z8"/>
    <mergeCell ref="G6:H6"/>
    <mergeCell ref="I6:J6"/>
    <mergeCell ref="K6:L6"/>
    <mergeCell ref="M6:N6"/>
    <mergeCell ref="O6:P6"/>
    <mergeCell ref="E7:E8"/>
    <mergeCell ref="E9:E10"/>
    <mergeCell ref="E21:E22"/>
    <mergeCell ref="AO6:AP6"/>
    <mergeCell ref="W14:X14"/>
    <mergeCell ref="Y6:Z6"/>
    <mergeCell ref="Q20:R20"/>
    <mergeCell ref="Q22:R22"/>
    <mergeCell ref="U22:V22"/>
    <mergeCell ref="Q6:R6"/>
    <mergeCell ref="F7:F8"/>
    <mergeCell ref="F9:F10"/>
    <mergeCell ref="F15:F16"/>
    <mergeCell ref="F19:F20"/>
    <mergeCell ref="F21:F22"/>
    <mergeCell ref="F17:F18"/>
    <mergeCell ref="F11:F12"/>
    <mergeCell ref="F13:F14"/>
    <mergeCell ref="E11:E12"/>
    <mergeCell ref="AQ6:AR6"/>
    <mergeCell ref="AS6:AT6"/>
    <mergeCell ref="AU6:AV6"/>
    <mergeCell ref="AW6:AX6"/>
    <mergeCell ref="AA6:AB6"/>
    <mergeCell ref="AC6:AD6"/>
    <mergeCell ref="AE6:AF6"/>
    <mergeCell ref="AG6:AH6"/>
    <mergeCell ref="AI6:AJ6"/>
    <mergeCell ref="AK6:AL6"/>
    <mergeCell ref="AM6:AN6"/>
    <mergeCell ref="AI2:AX2"/>
    <mergeCell ref="AQ4:AR4"/>
    <mergeCell ref="AS4:AT4"/>
    <mergeCell ref="AU4:AV4"/>
    <mergeCell ref="AW4:AX4"/>
    <mergeCell ref="AA4:AB4"/>
    <mergeCell ref="AC4:AD4"/>
    <mergeCell ref="AE4:AF4"/>
    <mergeCell ref="AG4:AH4"/>
    <mergeCell ref="AO4:AP4"/>
    <mergeCell ref="AC3:AF3"/>
    <mergeCell ref="AG3:AH3"/>
    <mergeCell ref="AI3:AN3"/>
    <mergeCell ref="AO3:AP3"/>
    <mergeCell ref="AQ3:AR3"/>
    <mergeCell ref="AS3:AX3"/>
    <mergeCell ref="AI4:AJ4"/>
    <mergeCell ref="AK4:AL4"/>
    <mergeCell ref="AM4:AN4"/>
    <mergeCell ref="G2:AH2"/>
    <mergeCell ref="G4:H4"/>
    <mergeCell ref="I4:J4"/>
    <mergeCell ref="G3:P3"/>
    <mergeCell ref="Q3:V3"/>
    <mergeCell ref="C7:C8"/>
    <mergeCell ref="C9:C10"/>
    <mergeCell ref="C15:C16"/>
    <mergeCell ref="B15:B28"/>
    <mergeCell ref="B29:B44"/>
    <mergeCell ref="B11:B14"/>
    <mergeCell ref="B7:B10"/>
    <mergeCell ref="A7:A14"/>
    <mergeCell ref="C49:C50"/>
    <mergeCell ref="C47:C48"/>
    <mergeCell ref="C35:C36"/>
    <mergeCell ref="C37:C38"/>
    <mergeCell ref="C39:C40"/>
    <mergeCell ref="C41:C42"/>
    <mergeCell ref="C11:C12"/>
    <mergeCell ref="C13:C14"/>
    <mergeCell ref="C21:C22"/>
    <mergeCell ref="C19:C20"/>
    <mergeCell ref="C17:C18"/>
    <mergeCell ref="B47:B50"/>
    <mergeCell ref="C27:C28"/>
    <mergeCell ref="C29:C30"/>
    <mergeCell ref="C23:C24"/>
    <mergeCell ref="C25:C26"/>
    <mergeCell ref="E45:E46"/>
    <mergeCell ref="E37:E38"/>
    <mergeCell ref="E15:E16"/>
    <mergeCell ref="O44:P44"/>
    <mergeCell ref="I22:J22"/>
    <mergeCell ref="O24:P24"/>
    <mergeCell ref="O26:P26"/>
    <mergeCell ref="O28:P28"/>
    <mergeCell ref="U16:V16"/>
    <mergeCell ref="U18:V18"/>
    <mergeCell ref="U20:V20"/>
    <mergeCell ref="O30:P30"/>
    <mergeCell ref="I20:J20"/>
    <mergeCell ref="O16:P16"/>
    <mergeCell ref="O18:P18"/>
    <mergeCell ref="O20:P20"/>
    <mergeCell ref="O22:P22"/>
    <mergeCell ref="Q18:R18"/>
    <mergeCell ref="Q28:R28"/>
    <mergeCell ref="Q30:R30"/>
    <mergeCell ref="Q16:R16"/>
    <mergeCell ref="I16:J16"/>
    <mergeCell ref="I18:J18"/>
    <mergeCell ref="F23:F24"/>
    <mergeCell ref="D43:D44"/>
    <mergeCell ref="D45:D46"/>
    <mergeCell ref="D39:D40"/>
    <mergeCell ref="D35:D36"/>
    <mergeCell ref="D37:D38"/>
    <mergeCell ref="F47:F48"/>
    <mergeCell ref="F49:F50"/>
    <mergeCell ref="E13:E14"/>
    <mergeCell ref="E33:E34"/>
    <mergeCell ref="E29:E30"/>
    <mergeCell ref="E31:E32"/>
    <mergeCell ref="E35:E36"/>
    <mergeCell ref="E25:E26"/>
    <mergeCell ref="E39:E40"/>
    <mergeCell ref="E41:E42"/>
    <mergeCell ref="F41:F42"/>
    <mergeCell ref="F43:F44"/>
    <mergeCell ref="F45:F46"/>
    <mergeCell ref="F33:F34"/>
    <mergeCell ref="F35:F36"/>
    <mergeCell ref="F37:F38"/>
    <mergeCell ref="E19:E20"/>
    <mergeCell ref="E17:E18"/>
    <mergeCell ref="E43:E44"/>
    <mergeCell ref="W3:Z3"/>
    <mergeCell ref="AA3:AB3"/>
    <mergeCell ref="A15:A44"/>
    <mergeCell ref="A45:A50"/>
    <mergeCell ref="B45:C46"/>
    <mergeCell ref="D7:D8"/>
    <mergeCell ref="K4:L4"/>
    <mergeCell ref="M4:N4"/>
    <mergeCell ref="O4:P4"/>
    <mergeCell ref="Q4:R4"/>
    <mergeCell ref="D4:D6"/>
    <mergeCell ref="E4:E6"/>
    <mergeCell ref="F4:F6"/>
    <mergeCell ref="D49:D50"/>
    <mergeCell ref="D47:D48"/>
    <mergeCell ref="D9:D10"/>
    <mergeCell ref="E47:E48"/>
    <mergeCell ref="E49:E50"/>
    <mergeCell ref="D15:D16"/>
    <mergeCell ref="D17:D18"/>
    <mergeCell ref="D13:D14"/>
    <mergeCell ref="D11:D12"/>
    <mergeCell ref="D25:D26"/>
    <mergeCell ref="D27:D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14FD-B4B6-4E53-B434-C88007F7B6A4}">
  <dimension ref="A1:BC151"/>
  <sheetViews>
    <sheetView zoomScale="90" zoomScaleNormal="90" workbookViewId="0">
      <pane xSplit="3" ySplit="6" topLeftCell="AQ94" activePane="bottomRight" state="frozen"/>
      <selection pane="topRight" activeCell="D1" sqref="D1"/>
      <selection pane="bottomLeft" activeCell="A6" sqref="A6"/>
      <selection pane="bottomRight" activeCell="BB101" sqref="BB101"/>
    </sheetView>
  </sheetViews>
  <sheetFormatPr defaultColWidth="8.85546875" defaultRowHeight="15" x14ac:dyDescent="0.25"/>
  <cols>
    <col min="1" max="1" width="17.28515625" style="1" customWidth="1"/>
    <col min="2" max="8" width="22" style="1" customWidth="1"/>
    <col min="9" max="52" width="9.7109375" style="1" customWidth="1"/>
    <col min="53" max="53" width="17.28515625" style="1" customWidth="1"/>
    <col min="54" max="54" width="20.5703125" style="1" bestFit="1" customWidth="1"/>
    <col min="55" max="16384" width="8.85546875" style="1"/>
  </cols>
  <sheetData>
    <row r="1" spans="1:53" ht="27" thickBot="1" x14ac:dyDescent="0.45">
      <c r="A1" s="28" t="s">
        <v>66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</row>
    <row r="2" spans="1:53" ht="36.75" customHeight="1" thickBot="1" x14ac:dyDescent="0.45">
      <c r="A2" s="27"/>
      <c r="B2" s="10"/>
      <c r="C2" s="10"/>
      <c r="D2" s="10"/>
      <c r="E2" s="40"/>
      <c r="F2" s="10"/>
      <c r="G2" s="10"/>
      <c r="H2" s="35"/>
      <c r="I2" s="257" t="s">
        <v>77</v>
      </c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9"/>
      <c r="AK2" s="211" t="s">
        <v>78</v>
      </c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3"/>
      <c r="BA2" s="9"/>
    </row>
    <row r="3" spans="1:53" ht="54.75" customHeight="1" thickBot="1" x14ac:dyDescent="0.3">
      <c r="D3" s="22"/>
      <c r="E3" s="22"/>
      <c r="F3" s="22"/>
      <c r="G3" s="22"/>
      <c r="H3" s="56"/>
      <c r="I3" s="137" t="s">
        <v>67</v>
      </c>
      <c r="J3" s="262"/>
      <c r="K3" s="262"/>
      <c r="L3" s="262"/>
      <c r="M3" s="262"/>
      <c r="N3" s="262"/>
      <c r="O3" s="262"/>
      <c r="P3" s="262"/>
      <c r="Q3" s="262"/>
      <c r="R3" s="263"/>
      <c r="S3" s="137" t="s">
        <v>68</v>
      </c>
      <c r="T3" s="138"/>
      <c r="U3" s="138"/>
      <c r="V3" s="138"/>
      <c r="W3" s="138"/>
      <c r="X3" s="139"/>
      <c r="Y3" s="137" t="s">
        <v>69</v>
      </c>
      <c r="Z3" s="138"/>
      <c r="AA3" s="138"/>
      <c r="AB3" s="139"/>
      <c r="AC3" s="137" t="s">
        <v>70</v>
      </c>
      <c r="AD3" s="139"/>
      <c r="AE3" s="137" t="s">
        <v>71</v>
      </c>
      <c r="AF3" s="138"/>
      <c r="AG3" s="138"/>
      <c r="AH3" s="139"/>
      <c r="AI3" s="137" t="s">
        <v>72</v>
      </c>
      <c r="AJ3" s="139"/>
      <c r="AK3" s="137" t="s">
        <v>73</v>
      </c>
      <c r="AL3" s="138"/>
      <c r="AM3" s="138"/>
      <c r="AN3" s="138"/>
      <c r="AO3" s="138"/>
      <c r="AP3" s="139"/>
      <c r="AQ3" s="205" t="s">
        <v>74</v>
      </c>
      <c r="AR3" s="206"/>
      <c r="AS3" s="137" t="s">
        <v>75</v>
      </c>
      <c r="AT3" s="139"/>
      <c r="AU3" s="137" t="s">
        <v>76</v>
      </c>
      <c r="AV3" s="138"/>
      <c r="AW3" s="138"/>
      <c r="AX3" s="138"/>
      <c r="AY3" s="138"/>
      <c r="AZ3" s="139"/>
      <c r="BA3" s="9"/>
    </row>
    <row r="4" spans="1:53" s="2" customFormat="1" ht="72" customHeight="1" thickBot="1" x14ac:dyDescent="0.3">
      <c r="A4" s="25"/>
      <c r="B4" s="3"/>
      <c r="C4" s="51"/>
      <c r="D4" s="153" t="s">
        <v>80</v>
      </c>
      <c r="E4" s="156" t="s">
        <v>81</v>
      </c>
      <c r="F4" s="168" t="s">
        <v>82</v>
      </c>
      <c r="G4" s="168" t="s">
        <v>83</v>
      </c>
      <c r="H4" s="159" t="s">
        <v>47</v>
      </c>
      <c r="I4" s="152" t="s">
        <v>34</v>
      </c>
      <c r="J4" s="150"/>
      <c r="K4" s="149" t="s">
        <v>48</v>
      </c>
      <c r="L4" s="150"/>
      <c r="M4" s="149" t="s">
        <v>49</v>
      </c>
      <c r="N4" s="150"/>
      <c r="O4" s="149" t="s">
        <v>50</v>
      </c>
      <c r="P4" s="150"/>
      <c r="Q4" s="149" t="s">
        <v>51</v>
      </c>
      <c r="R4" s="151"/>
      <c r="S4" s="152" t="s">
        <v>52</v>
      </c>
      <c r="T4" s="150"/>
      <c r="U4" s="149" t="s">
        <v>53</v>
      </c>
      <c r="V4" s="150"/>
      <c r="W4" s="149" t="s">
        <v>54</v>
      </c>
      <c r="X4" s="151"/>
      <c r="Y4" s="152" t="s">
        <v>55</v>
      </c>
      <c r="Z4" s="150"/>
      <c r="AA4" s="149" t="s">
        <v>56</v>
      </c>
      <c r="AB4" s="151"/>
      <c r="AC4" s="200" t="s">
        <v>7</v>
      </c>
      <c r="AD4" s="204"/>
      <c r="AE4" s="200" t="s">
        <v>57</v>
      </c>
      <c r="AF4" s="202"/>
      <c r="AG4" s="203" t="s">
        <v>58</v>
      </c>
      <c r="AH4" s="204"/>
      <c r="AI4" s="200" t="s">
        <v>8</v>
      </c>
      <c r="AJ4" s="204"/>
      <c r="AK4" s="200" t="s">
        <v>6</v>
      </c>
      <c r="AL4" s="202"/>
      <c r="AM4" s="203" t="s">
        <v>59</v>
      </c>
      <c r="AN4" s="202"/>
      <c r="AO4" s="203" t="s">
        <v>60</v>
      </c>
      <c r="AP4" s="210"/>
      <c r="AQ4" s="200" t="s">
        <v>61</v>
      </c>
      <c r="AR4" s="204"/>
      <c r="AS4" s="200" t="s">
        <v>62</v>
      </c>
      <c r="AT4" s="204"/>
      <c r="AU4" s="200" t="s">
        <v>63</v>
      </c>
      <c r="AV4" s="202"/>
      <c r="AW4" s="203" t="s">
        <v>64</v>
      </c>
      <c r="AX4" s="202"/>
      <c r="AY4" s="203" t="s">
        <v>65</v>
      </c>
      <c r="AZ4" s="204"/>
      <c r="BA4" s="24"/>
    </row>
    <row r="5" spans="1:53" x14ac:dyDescent="0.25">
      <c r="A5" s="26"/>
      <c r="C5" s="44"/>
      <c r="D5" s="154"/>
      <c r="E5" s="157"/>
      <c r="F5" s="264"/>
      <c r="G5" s="264"/>
      <c r="H5" s="160"/>
      <c r="I5" s="45" t="s">
        <v>35</v>
      </c>
      <c r="J5" s="46" t="s">
        <v>36</v>
      </c>
      <c r="K5" s="46" t="s">
        <v>35</v>
      </c>
      <c r="L5" s="46" t="s">
        <v>36</v>
      </c>
      <c r="M5" s="46" t="s">
        <v>35</v>
      </c>
      <c r="N5" s="46" t="s">
        <v>36</v>
      </c>
      <c r="O5" s="46" t="s">
        <v>35</v>
      </c>
      <c r="P5" s="46" t="s">
        <v>36</v>
      </c>
      <c r="Q5" s="46" t="s">
        <v>35</v>
      </c>
      <c r="R5" s="47" t="s">
        <v>36</v>
      </c>
      <c r="S5" s="45" t="s">
        <v>35</v>
      </c>
      <c r="T5" s="46" t="s">
        <v>36</v>
      </c>
      <c r="U5" s="46" t="s">
        <v>35</v>
      </c>
      <c r="V5" s="46" t="s">
        <v>36</v>
      </c>
      <c r="W5" s="46" t="s">
        <v>35</v>
      </c>
      <c r="X5" s="47" t="s">
        <v>36</v>
      </c>
      <c r="Y5" s="45" t="s">
        <v>35</v>
      </c>
      <c r="Z5" s="46" t="s">
        <v>36</v>
      </c>
      <c r="AA5" s="46" t="s">
        <v>35</v>
      </c>
      <c r="AB5" s="47" t="s">
        <v>36</v>
      </c>
      <c r="AC5" s="45" t="s">
        <v>35</v>
      </c>
      <c r="AD5" s="47" t="s">
        <v>36</v>
      </c>
      <c r="AE5" s="45" t="s">
        <v>35</v>
      </c>
      <c r="AF5" s="46" t="s">
        <v>36</v>
      </c>
      <c r="AG5" s="46" t="s">
        <v>35</v>
      </c>
      <c r="AH5" s="47" t="s">
        <v>36</v>
      </c>
      <c r="AI5" s="45" t="s">
        <v>35</v>
      </c>
      <c r="AJ5" s="47" t="s">
        <v>36</v>
      </c>
      <c r="AK5" s="45" t="s">
        <v>35</v>
      </c>
      <c r="AL5" s="46" t="s">
        <v>36</v>
      </c>
      <c r="AM5" s="46" t="s">
        <v>35</v>
      </c>
      <c r="AN5" s="46" t="s">
        <v>36</v>
      </c>
      <c r="AO5" s="46" t="s">
        <v>35</v>
      </c>
      <c r="AP5" s="47" t="s">
        <v>36</v>
      </c>
      <c r="AQ5" s="45" t="s">
        <v>35</v>
      </c>
      <c r="AR5" s="47" t="s">
        <v>36</v>
      </c>
      <c r="AS5" s="45" t="s">
        <v>35</v>
      </c>
      <c r="AT5" s="47" t="s">
        <v>36</v>
      </c>
      <c r="AU5" s="45" t="s">
        <v>35</v>
      </c>
      <c r="AV5" s="46" t="s">
        <v>36</v>
      </c>
      <c r="AW5" s="46" t="s">
        <v>35</v>
      </c>
      <c r="AX5" s="46" t="s">
        <v>36</v>
      </c>
      <c r="AY5" s="46" t="s">
        <v>35</v>
      </c>
      <c r="AZ5" s="47" t="s">
        <v>36</v>
      </c>
      <c r="BA5" s="9"/>
    </row>
    <row r="6" spans="1:53" ht="15.75" thickBot="1" x14ac:dyDescent="0.3">
      <c r="A6" s="29"/>
      <c r="B6" s="22"/>
      <c r="C6" s="56"/>
      <c r="D6" s="155"/>
      <c r="E6" s="158"/>
      <c r="F6" s="170"/>
      <c r="G6" s="170"/>
      <c r="H6" s="161"/>
      <c r="I6" s="214" t="s">
        <v>46</v>
      </c>
      <c r="J6" s="216"/>
      <c r="K6" s="216" t="s">
        <v>46</v>
      </c>
      <c r="L6" s="216"/>
      <c r="M6" s="216" t="s">
        <v>46</v>
      </c>
      <c r="N6" s="216"/>
      <c r="O6" s="216" t="s">
        <v>46</v>
      </c>
      <c r="P6" s="216"/>
      <c r="Q6" s="216" t="s">
        <v>46</v>
      </c>
      <c r="R6" s="215"/>
      <c r="S6" s="214" t="s">
        <v>46</v>
      </c>
      <c r="T6" s="216"/>
      <c r="U6" s="216" t="s">
        <v>46</v>
      </c>
      <c r="V6" s="216"/>
      <c r="W6" s="216" t="s">
        <v>46</v>
      </c>
      <c r="X6" s="215"/>
      <c r="Y6" s="214" t="s">
        <v>46</v>
      </c>
      <c r="Z6" s="216"/>
      <c r="AA6" s="216" t="s">
        <v>46</v>
      </c>
      <c r="AB6" s="215"/>
      <c r="AC6" s="214" t="s">
        <v>46</v>
      </c>
      <c r="AD6" s="215"/>
      <c r="AE6" s="214" t="s">
        <v>46</v>
      </c>
      <c r="AF6" s="216"/>
      <c r="AG6" s="216" t="s">
        <v>46</v>
      </c>
      <c r="AH6" s="215"/>
      <c r="AI6" s="214" t="s">
        <v>46</v>
      </c>
      <c r="AJ6" s="215"/>
      <c r="AK6" s="214" t="s">
        <v>46</v>
      </c>
      <c r="AL6" s="216"/>
      <c r="AM6" s="216" t="s">
        <v>46</v>
      </c>
      <c r="AN6" s="216"/>
      <c r="AO6" s="216" t="s">
        <v>46</v>
      </c>
      <c r="AP6" s="215"/>
      <c r="AQ6" s="214" t="s">
        <v>46</v>
      </c>
      <c r="AR6" s="215"/>
      <c r="AS6" s="214" t="s">
        <v>46</v>
      </c>
      <c r="AT6" s="215"/>
      <c r="AU6" s="214" t="s">
        <v>46</v>
      </c>
      <c r="AV6" s="216"/>
      <c r="AW6" s="216" t="s">
        <v>46</v>
      </c>
      <c r="AX6" s="216"/>
      <c r="AY6" s="216" t="s">
        <v>46</v>
      </c>
      <c r="AZ6" s="215"/>
      <c r="BA6" s="9"/>
    </row>
    <row r="7" spans="1:53" ht="15" customHeight="1" x14ac:dyDescent="0.25">
      <c r="A7" s="254" t="s">
        <v>2</v>
      </c>
      <c r="B7" s="187" t="s">
        <v>1</v>
      </c>
      <c r="C7" s="177" t="s">
        <v>0</v>
      </c>
      <c r="D7" s="266">
        <v>56684160</v>
      </c>
      <c r="E7" s="265">
        <f>D7/27252</f>
        <v>2080</v>
      </c>
      <c r="F7" s="266">
        <f>D7*H7</f>
        <v>6235257.6000000006</v>
      </c>
      <c r="G7" s="250">
        <f>E7*H7</f>
        <v>228.80000000000004</v>
      </c>
      <c r="H7" s="163">
        <f>SUM(I8:AZ8)</f>
        <v>0.11000000000000001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6">
        <v>3</v>
      </c>
      <c r="Z7" s="16">
        <v>1</v>
      </c>
      <c r="AA7" s="16">
        <v>1</v>
      </c>
      <c r="AB7" s="16">
        <v>4</v>
      </c>
      <c r="AC7" s="18"/>
      <c r="AD7" s="18"/>
      <c r="AE7" s="18"/>
      <c r="AF7" s="18"/>
      <c r="AG7" s="18"/>
      <c r="AH7" s="18"/>
      <c r="AI7" s="16">
        <v>2</v>
      </c>
      <c r="AJ7" s="16">
        <v>2</v>
      </c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  <c r="BA7" s="9"/>
    </row>
    <row r="8" spans="1:53" ht="15" customHeight="1" x14ac:dyDescent="0.25">
      <c r="A8" s="255"/>
      <c r="B8" s="185"/>
      <c r="C8" s="178"/>
      <c r="D8" s="252"/>
      <c r="E8" s="251"/>
      <c r="F8" s="148"/>
      <c r="G8" s="251"/>
      <c r="H8" s="148"/>
      <c r="I8" s="221"/>
      <c r="J8" s="222"/>
      <c r="K8" s="221"/>
      <c r="L8" s="222"/>
      <c r="M8" s="221"/>
      <c r="N8" s="222"/>
      <c r="O8" s="221"/>
      <c r="P8" s="222"/>
      <c r="Q8" s="221"/>
      <c r="R8" s="222"/>
      <c r="S8" s="221"/>
      <c r="T8" s="222"/>
      <c r="U8" s="221"/>
      <c r="V8" s="222"/>
      <c r="W8" s="221"/>
      <c r="X8" s="222"/>
      <c r="Y8" s="219">
        <v>0.03</v>
      </c>
      <c r="Z8" s="220"/>
      <c r="AA8" s="219">
        <v>0.04</v>
      </c>
      <c r="AB8" s="220"/>
      <c r="AC8" s="238"/>
      <c r="AD8" s="239"/>
      <c r="AE8" s="238"/>
      <c r="AF8" s="239"/>
      <c r="AG8" s="238"/>
      <c r="AH8" s="239"/>
      <c r="AI8" s="224">
        <f>AI7*AJ7/100</f>
        <v>0.04</v>
      </c>
      <c r="AJ8" s="260"/>
      <c r="AK8" s="238"/>
      <c r="AL8" s="239"/>
      <c r="AM8" s="238"/>
      <c r="AN8" s="239"/>
      <c r="AO8" s="238"/>
      <c r="AP8" s="239"/>
      <c r="AQ8" s="238"/>
      <c r="AR8" s="239"/>
      <c r="AS8" s="238"/>
      <c r="AT8" s="239"/>
      <c r="AU8" s="238"/>
      <c r="AV8" s="239"/>
      <c r="AW8" s="238"/>
      <c r="AX8" s="239"/>
      <c r="AY8" s="238"/>
      <c r="AZ8" s="242"/>
      <c r="BA8" s="9"/>
    </row>
    <row r="9" spans="1:53" ht="15" customHeight="1" x14ac:dyDescent="0.25">
      <c r="A9" s="255"/>
      <c r="B9" s="185"/>
      <c r="C9" s="178" t="s">
        <v>3</v>
      </c>
      <c r="D9" s="252">
        <v>141710400</v>
      </c>
      <c r="E9" s="268">
        <f>D9/27252</f>
        <v>5200</v>
      </c>
      <c r="F9" s="267">
        <f t="shared" ref="F9" si="0">D9*H9</f>
        <v>5668416</v>
      </c>
      <c r="G9" s="250">
        <f t="shared" ref="G9" si="1">E9*H9</f>
        <v>208</v>
      </c>
      <c r="H9" s="148">
        <f>SUM(I10:AZ10)</f>
        <v>0.04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I9" s="23">
        <v>2</v>
      </c>
      <c r="AJ9" s="23">
        <v>2</v>
      </c>
      <c r="AZ9" s="20"/>
      <c r="BA9" s="9"/>
    </row>
    <row r="10" spans="1:53" ht="15" customHeight="1" thickBot="1" x14ac:dyDescent="0.3">
      <c r="A10" s="256"/>
      <c r="B10" s="186"/>
      <c r="C10" s="179"/>
      <c r="D10" s="269"/>
      <c r="E10" s="253"/>
      <c r="F10" s="148"/>
      <c r="G10" s="253"/>
      <c r="H10" s="162"/>
      <c r="I10" s="231"/>
      <c r="J10" s="232"/>
      <c r="K10" s="231"/>
      <c r="L10" s="232"/>
      <c r="M10" s="231"/>
      <c r="N10" s="232"/>
      <c r="O10" s="231"/>
      <c r="P10" s="232"/>
      <c r="Q10" s="231"/>
      <c r="R10" s="232"/>
      <c r="S10" s="231"/>
      <c r="T10" s="232"/>
      <c r="U10" s="231"/>
      <c r="V10" s="232"/>
      <c r="W10" s="231"/>
      <c r="X10" s="232"/>
      <c r="Y10" s="231"/>
      <c r="Z10" s="232"/>
      <c r="AA10" s="231"/>
      <c r="AB10" s="232"/>
      <c r="AC10" s="231"/>
      <c r="AD10" s="232"/>
      <c r="AE10" s="231"/>
      <c r="AF10" s="232"/>
      <c r="AG10" s="231"/>
      <c r="AH10" s="232"/>
      <c r="AI10" s="226">
        <f>AI9*AJ9/100</f>
        <v>0.04</v>
      </c>
      <c r="AJ10" s="261"/>
      <c r="AK10" s="240"/>
      <c r="AL10" s="241"/>
      <c r="AM10" s="240"/>
      <c r="AN10" s="241"/>
      <c r="AO10" s="240"/>
      <c r="AP10" s="241"/>
      <c r="AQ10" s="240"/>
      <c r="AR10" s="241"/>
      <c r="AS10" s="240"/>
      <c r="AT10" s="241"/>
      <c r="AU10" s="240"/>
      <c r="AV10" s="241"/>
      <c r="AW10" s="240"/>
      <c r="AX10" s="241"/>
      <c r="AY10" s="240"/>
      <c r="AZ10" s="243"/>
      <c r="BA10" s="9"/>
    </row>
    <row r="11" spans="1:53" ht="15" customHeight="1" x14ac:dyDescent="0.25">
      <c r="A11" s="140" t="s">
        <v>43</v>
      </c>
      <c r="B11" s="182" t="s">
        <v>45</v>
      </c>
      <c r="C11" s="178" t="s">
        <v>4</v>
      </c>
      <c r="D11" s="252">
        <v>30522240</v>
      </c>
      <c r="E11" s="250">
        <f t="shared" ref="E11" si="2">D11/27252</f>
        <v>1120</v>
      </c>
      <c r="F11" s="266">
        <f t="shared" ref="F11" si="3">D11*H11</f>
        <v>1220889.6000000001</v>
      </c>
      <c r="G11" s="250">
        <f t="shared" ref="G11" si="4">E11*H11</f>
        <v>44.800000000000004</v>
      </c>
      <c r="H11" s="148">
        <f>SUM(I12:AZ12)</f>
        <v>0.04</v>
      </c>
      <c r="I11" s="4"/>
      <c r="J11" s="4"/>
      <c r="K11" s="5">
        <v>1</v>
      </c>
      <c r="L11" s="5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6"/>
      <c r="Z11" s="6"/>
      <c r="AA11" s="6"/>
      <c r="AB11" s="6"/>
      <c r="AS11" s="5">
        <v>1</v>
      </c>
      <c r="AT11" s="5">
        <v>3</v>
      </c>
      <c r="AZ11" s="20"/>
      <c r="BA11" s="9"/>
    </row>
    <row r="12" spans="1:53" ht="15" customHeight="1" thickBot="1" x14ac:dyDescent="0.3">
      <c r="A12" s="141"/>
      <c r="B12" s="184"/>
      <c r="C12" s="179"/>
      <c r="D12" s="269"/>
      <c r="E12" s="253"/>
      <c r="F12" s="148"/>
      <c r="G12" s="253"/>
      <c r="H12" s="162"/>
      <c r="I12" s="231"/>
      <c r="J12" s="232"/>
      <c r="K12" s="175">
        <f>K11*L11/100</f>
        <v>0.01</v>
      </c>
      <c r="L12" s="176"/>
      <c r="M12" s="231"/>
      <c r="N12" s="232"/>
      <c r="O12" s="231"/>
      <c r="P12" s="232"/>
      <c r="Q12" s="231"/>
      <c r="R12" s="232"/>
      <c r="S12" s="231"/>
      <c r="T12" s="232"/>
      <c r="U12" s="231"/>
      <c r="V12" s="232"/>
      <c r="W12" s="231"/>
      <c r="X12" s="232"/>
      <c r="Y12" s="231"/>
      <c r="Z12" s="232"/>
      <c r="AA12" s="231"/>
      <c r="AB12" s="232"/>
      <c r="AC12" s="231"/>
      <c r="AD12" s="232"/>
      <c r="AE12" s="231"/>
      <c r="AF12" s="232"/>
      <c r="AG12" s="231"/>
      <c r="AH12" s="232"/>
      <c r="AI12" s="231"/>
      <c r="AJ12" s="232"/>
      <c r="AK12" s="231"/>
      <c r="AL12" s="232"/>
      <c r="AM12" s="231"/>
      <c r="AN12" s="232"/>
      <c r="AO12" s="231"/>
      <c r="AP12" s="232"/>
      <c r="AQ12" s="231"/>
      <c r="AR12" s="232"/>
      <c r="AS12" s="175">
        <f>AS11*AT11/100</f>
        <v>0.03</v>
      </c>
      <c r="AT12" s="176"/>
      <c r="AU12" s="240"/>
      <c r="AV12" s="241"/>
      <c r="AW12" s="240"/>
      <c r="AX12" s="241"/>
      <c r="AY12" s="240"/>
      <c r="AZ12" s="243"/>
      <c r="BA12" s="9"/>
    </row>
    <row r="13" spans="1:53" ht="15" customHeight="1" x14ac:dyDescent="0.25">
      <c r="A13" s="141"/>
      <c r="B13" s="182" t="s">
        <v>44</v>
      </c>
      <c r="C13" s="178" t="s">
        <v>4</v>
      </c>
      <c r="D13" s="252">
        <v>30522240</v>
      </c>
      <c r="E13" s="250">
        <f t="shared" ref="E13" si="5">D13/27252</f>
        <v>1120</v>
      </c>
      <c r="F13" s="266">
        <f t="shared" ref="F13" si="6">D13*H13</f>
        <v>915667.2</v>
      </c>
      <c r="G13" s="250">
        <f t="shared" ref="G13" si="7">E13*H13</f>
        <v>33.6</v>
      </c>
      <c r="H13" s="148">
        <f>SUM(I14:AZ14)</f>
        <v>0.03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S13" s="5">
        <v>1</v>
      </c>
      <c r="AT13" s="5">
        <v>3</v>
      </c>
      <c r="AZ13" s="20"/>
      <c r="BA13" s="9"/>
    </row>
    <row r="14" spans="1:53" ht="15" customHeight="1" thickBot="1" x14ac:dyDescent="0.3">
      <c r="A14" s="141"/>
      <c r="B14" s="184"/>
      <c r="C14" s="179"/>
      <c r="D14" s="269"/>
      <c r="E14" s="253"/>
      <c r="F14" s="148"/>
      <c r="G14" s="253"/>
      <c r="H14" s="162"/>
      <c r="I14" s="217"/>
      <c r="J14" s="218"/>
      <c r="K14" s="217"/>
      <c r="L14" s="218"/>
      <c r="M14" s="217"/>
      <c r="N14" s="218"/>
      <c r="O14" s="217"/>
      <c r="P14" s="218"/>
      <c r="Q14" s="217"/>
      <c r="R14" s="218"/>
      <c r="S14" s="217"/>
      <c r="T14" s="218"/>
      <c r="U14" s="217"/>
      <c r="V14" s="218"/>
      <c r="W14" s="217"/>
      <c r="X14" s="218"/>
      <c r="Y14" s="217"/>
      <c r="Z14" s="218"/>
      <c r="AA14" s="217"/>
      <c r="AB14" s="218"/>
      <c r="AC14" s="217"/>
      <c r="AD14" s="218"/>
      <c r="AE14" s="217"/>
      <c r="AF14" s="218"/>
      <c r="AG14" s="217"/>
      <c r="AH14" s="218"/>
      <c r="AI14" s="217"/>
      <c r="AJ14" s="218"/>
      <c r="AK14" s="217"/>
      <c r="AL14" s="218"/>
      <c r="AM14" s="217"/>
      <c r="AN14" s="218"/>
      <c r="AO14" s="217"/>
      <c r="AP14" s="218"/>
      <c r="AQ14" s="217"/>
      <c r="AR14" s="218"/>
      <c r="AS14" s="175">
        <f>AS13*AT13/100</f>
        <v>0.03</v>
      </c>
      <c r="AT14" s="176"/>
      <c r="AU14" s="240"/>
      <c r="AV14" s="241"/>
      <c r="AW14" s="240"/>
      <c r="AX14" s="241"/>
      <c r="AY14" s="240"/>
      <c r="AZ14" s="243"/>
      <c r="BA14" s="9"/>
    </row>
    <row r="15" spans="1:53" ht="15" customHeight="1" x14ac:dyDescent="0.25">
      <c r="A15" s="141"/>
      <c r="B15" s="187" t="s">
        <v>42</v>
      </c>
      <c r="C15" s="177" t="s">
        <v>9</v>
      </c>
      <c r="D15" s="266">
        <v>1526112000</v>
      </c>
      <c r="E15" s="250">
        <f t="shared" ref="E15" si="8">D15/27252</f>
        <v>56000</v>
      </c>
      <c r="F15" s="266">
        <f t="shared" ref="F15" si="9">D15*H15</f>
        <v>76305600</v>
      </c>
      <c r="G15" s="250">
        <f t="shared" ref="G15" si="10">E15*H15</f>
        <v>2800</v>
      </c>
      <c r="H15" s="163">
        <f>SUM(I16:AZ16)</f>
        <v>0.05</v>
      </c>
      <c r="I15" s="15"/>
      <c r="J15" s="15"/>
      <c r="K15" s="15"/>
      <c r="L15" s="15"/>
      <c r="M15" s="15"/>
      <c r="N15" s="15"/>
      <c r="O15" s="15"/>
      <c r="P15" s="15"/>
      <c r="Q15" s="16">
        <v>1</v>
      </c>
      <c r="R15" s="16">
        <v>1</v>
      </c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6">
        <v>2</v>
      </c>
      <c r="AP15" s="16">
        <v>1</v>
      </c>
      <c r="AQ15" s="12">
        <v>1</v>
      </c>
      <c r="AR15" s="12">
        <v>2</v>
      </c>
      <c r="AS15" s="18"/>
      <c r="AT15" s="18"/>
      <c r="AU15" s="18"/>
      <c r="AV15" s="18"/>
      <c r="AW15" s="18"/>
      <c r="AX15" s="18"/>
      <c r="AY15" s="18"/>
      <c r="AZ15" s="19"/>
      <c r="BA15" s="9"/>
    </row>
    <row r="16" spans="1:53" ht="15" customHeight="1" x14ac:dyDescent="0.25">
      <c r="A16" s="141"/>
      <c r="B16" s="185"/>
      <c r="C16" s="178"/>
      <c r="D16" s="252"/>
      <c r="E16" s="251"/>
      <c r="F16" s="148"/>
      <c r="G16" s="251"/>
      <c r="H16" s="148"/>
      <c r="I16" s="172"/>
      <c r="J16" s="173"/>
      <c r="K16" s="172"/>
      <c r="L16" s="173"/>
      <c r="M16" s="172"/>
      <c r="N16" s="173"/>
      <c r="O16" s="172"/>
      <c r="P16" s="173"/>
      <c r="Q16" s="219">
        <f>Q15*R15/100</f>
        <v>0.01</v>
      </c>
      <c r="R16" s="220"/>
      <c r="S16" s="172"/>
      <c r="T16" s="173"/>
      <c r="U16" s="172"/>
      <c r="V16" s="173"/>
      <c r="W16" s="172"/>
      <c r="X16" s="173"/>
      <c r="Y16" s="172"/>
      <c r="Z16" s="173"/>
      <c r="AA16" s="172"/>
      <c r="AB16" s="173"/>
      <c r="AC16" s="172"/>
      <c r="AD16" s="173"/>
      <c r="AE16" s="172"/>
      <c r="AF16" s="173"/>
      <c r="AG16" s="172"/>
      <c r="AH16" s="173"/>
      <c r="AI16" s="172"/>
      <c r="AJ16" s="173"/>
      <c r="AK16" s="172"/>
      <c r="AL16" s="173"/>
      <c r="AM16" s="172"/>
      <c r="AN16" s="173"/>
      <c r="AO16" s="219">
        <f>AO15*AP15/100</f>
        <v>0.02</v>
      </c>
      <c r="AP16" s="220"/>
      <c r="AQ16" s="219">
        <f>AQ15*AR15/100</f>
        <v>0.02</v>
      </c>
      <c r="AR16" s="220"/>
      <c r="AS16" s="238"/>
      <c r="AT16" s="239"/>
      <c r="AU16" s="238"/>
      <c r="AV16" s="239"/>
      <c r="AW16" s="238"/>
      <c r="AX16" s="239"/>
      <c r="AY16" s="238"/>
      <c r="AZ16" s="242"/>
      <c r="BA16" s="9"/>
    </row>
    <row r="17" spans="1:53" ht="15" customHeight="1" x14ac:dyDescent="0.25">
      <c r="A17" s="141"/>
      <c r="B17" s="185"/>
      <c r="C17" s="178" t="s">
        <v>10</v>
      </c>
      <c r="D17" s="252">
        <v>1526112000</v>
      </c>
      <c r="E17" s="268">
        <f t="shared" ref="E17" si="11">D17/27252</f>
        <v>56000</v>
      </c>
      <c r="F17" s="252">
        <f t="shared" ref="F17" si="12">D17*H17</f>
        <v>76305600</v>
      </c>
      <c r="G17" s="250">
        <f t="shared" ref="G17" si="13">E17*H17</f>
        <v>2800</v>
      </c>
      <c r="H17" s="148">
        <f>SUM(I18:AZ18)</f>
        <v>0.05</v>
      </c>
      <c r="I17" s="6"/>
      <c r="J17" s="6"/>
      <c r="K17" s="6"/>
      <c r="L17" s="6"/>
      <c r="M17" s="6"/>
      <c r="N17" s="6"/>
      <c r="O17" s="6"/>
      <c r="P17" s="6"/>
      <c r="Q17" s="5">
        <v>1</v>
      </c>
      <c r="R17" s="5">
        <v>1</v>
      </c>
      <c r="S17" s="6"/>
      <c r="T17" s="6"/>
      <c r="U17" s="6"/>
      <c r="V17" s="6"/>
      <c r="W17" s="6"/>
      <c r="X17" s="6"/>
      <c r="Y17" s="6"/>
      <c r="Z17" s="6"/>
      <c r="AA17" s="4"/>
      <c r="AB17" s="4"/>
      <c r="AO17" s="12">
        <v>2</v>
      </c>
      <c r="AP17" s="12">
        <v>1</v>
      </c>
      <c r="AQ17" s="5">
        <v>1</v>
      </c>
      <c r="AR17" s="5">
        <v>2</v>
      </c>
      <c r="AZ17" s="20"/>
      <c r="BA17" s="9"/>
    </row>
    <row r="18" spans="1:53" ht="15" customHeight="1" x14ac:dyDescent="0.25">
      <c r="A18" s="141"/>
      <c r="B18" s="185"/>
      <c r="C18" s="178"/>
      <c r="D18" s="252"/>
      <c r="E18" s="251"/>
      <c r="F18" s="148"/>
      <c r="G18" s="251"/>
      <c r="H18" s="148"/>
      <c r="I18" s="172"/>
      <c r="J18" s="173"/>
      <c r="K18" s="172"/>
      <c r="L18" s="173"/>
      <c r="M18" s="172"/>
      <c r="N18" s="173"/>
      <c r="O18" s="172"/>
      <c r="P18" s="173"/>
      <c r="Q18" s="219">
        <f>Q17*R17/100</f>
        <v>0.01</v>
      </c>
      <c r="R18" s="220"/>
      <c r="S18" s="172"/>
      <c r="T18" s="173"/>
      <c r="U18" s="172"/>
      <c r="V18" s="173"/>
      <c r="W18" s="172"/>
      <c r="X18" s="173"/>
      <c r="Y18" s="172"/>
      <c r="Z18" s="173"/>
      <c r="AA18" s="172"/>
      <c r="AB18" s="173"/>
      <c r="AC18" s="172"/>
      <c r="AD18" s="173"/>
      <c r="AE18" s="172"/>
      <c r="AF18" s="173"/>
      <c r="AG18" s="172"/>
      <c r="AH18" s="173"/>
      <c r="AI18" s="172"/>
      <c r="AJ18" s="173"/>
      <c r="AK18" s="172"/>
      <c r="AL18" s="173"/>
      <c r="AM18" s="172"/>
      <c r="AN18" s="173"/>
      <c r="AO18" s="219">
        <f t="shared" ref="AO18" si="14">AO17*AP17/100</f>
        <v>0.02</v>
      </c>
      <c r="AP18" s="220"/>
      <c r="AQ18" s="219">
        <f t="shared" ref="AQ18" si="15">AQ17*AR17/100</f>
        <v>0.02</v>
      </c>
      <c r="AR18" s="220"/>
      <c r="AS18" s="238"/>
      <c r="AT18" s="239"/>
      <c r="AU18" s="238"/>
      <c r="AV18" s="239"/>
      <c r="AW18" s="238"/>
      <c r="AX18" s="239"/>
      <c r="AY18" s="238"/>
      <c r="AZ18" s="242"/>
      <c r="BA18" s="9"/>
    </row>
    <row r="19" spans="1:53" ht="15" customHeight="1" x14ac:dyDescent="0.25">
      <c r="A19" s="141"/>
      <c r="B19" s="185"/>
      <c r="C19" s="178" t="s">
        <v>11</v>
      </c>
      <c r="D19" s="252">
        <v>1526112001</v>
      </c>
      <c r="E19" s="268">
        <f t="shared" ref="E19" si="16">D19/27252</f>
        <v>56000.000036694553</v>
      </c>
      <c r="F19" s="252">
        <f t="shared" ref="F19" si="17">D19*H19</f>
        <v>76305600.049999997</v>
      </c>
      <c r="G19" s="250">
        <f t="shared" ref="G19" si="18">E19*H19</f>
        <v>2800.0000018347278</v>
      </c>
      <c r="H19" s="148">
        <f>SUM(I20:AZ20)</f>
        <v>0.05</v>
      </c>
      <c r="I19" s="6"/>
      <c r="J19" s="6"/>
      <c r="K19" s="6"/>
      <c r="L19" s="6"/>
      <c r="M19" s="6"/>
      <c r="N19" s="6"/>
      <c r="O19" s="6"/>
      <c r="P19" s="6"/>
      <c r="Q19" s="92">
        <v>1</v>
      </c>
      <c r="R19" s="92">
        <v>1</v>
      </c>
      <c r="S19" s="6"/>
      <c r="T19" s="6"/>
      <c r="U19" s="6"/>
      <c r="V19" s="6"/>
      <c r="W19" s="6"/>
      <c r="X19" s="6"/>
      <c r="Y19" s="6"/>
      <c r="Z19" s="6"/>
      <c r="AA19" s="4"/>
      <c r="AB19" s="4"/>
      <c r="AO19" s="12">
        <v>2</v>
      </c>
      <c r="AP19" s="12">
        <v>1</v>
      </c>
      <c r="AQ19" s="5">
        <v>1</v>
      </c>
      <c r="AR19" s="5">
        <v>2</v>
      </c>
      <c r="AZ19" s="20"/>
      <c r="BA19" s="9"/>
    </row>
    <row r="20" spans="1:53" ht="15" customHeight="1" x14ac:dyDescent="0.25">
      <c r="A20" s="141"/>
      <c r="B20" s="185"/>
      <c r="C20" s="178"/>
      <c r="D20" s="252"/>
      <c r="E20" s="251"/>
      <c r="F20" s="148"/>
      <c r="G20" s="251"/>
      <c r="H20" s="148"/>
      <c r="I20" s="172"/>
      <c r="J20" s="173"/>
      <c r="K20" s="172"/>
      <c r="L20" s="173"/>
      <c r="M20" s="172"/>
      <c r="N20" s="173"/>
      <c r="O20" s="172"/>
      <c r="P20" s="173"/>
      <c r="Q20" s="219">
        <f t="shared" ref="Q20" si="19">Q19*R19/100</f>
        <v>0.01</v>
      </c>
      <c r="R20" s="220"/>
      <c r="S20" s="172"/>
      <c r="T20" s="173"/>
      <c r="U20" s="172"/>
      <c r="V20" s="173"/>
      <c r="W20" s="172"/>
      <c r="X20" s="173"/>
      <c r="Y20" s="172"/>
      <c r="Z20" s="173"/>
      <c r="AA20" s="172"/>
      <c r="AB20" s="173"/>
      <c r="AC20" s="172"/>
      <c r="AD20" s="173"/>
      <c r="AE20" s="172"/>
      <c r="AF20" s="173"/>
      <c r="AG20" s="172"/>
      <c r="AH20" s="173"/>
      <c r="AI20" s="172"/>
      <c r="AJ20" s="173"/>
      <c r="AK20" s="172"/>
      <c r="AL20" s="173"/>
      <c r="AM20" s="172"/>
      <c r="AN20" s="173"/>
      <c r="AO20" s="219">
        <f t="shared" ref="AO20" si="20">AO19*AP19/100</f>
        <v>0.02</v>
      </c>
      <c r="AP20" s="220"/>
      <c r="AQ20" s="219">
        <f t="shared" ref="AQ20" si="21">AQ19*AR19/100</f>
        <v>0.02</v>
      </c>
      <c r="AR20" s="220"/>
      <c r="AS20" s="238"/>
      <c r="AT20" s="239"/>
      <c r="AU20" s="238"/>
      <c r="AV20" s="239"/>
      <c r="AW20" s="238"/>
      <c r="AX20" s="239"/>
      <c r="AY20" s="238"/>
      <c r="AZ20" s="242"/>
      <c r="BA20" s="9"/>
    </row>
    <row r="21" spans="1:53" ht="15" customHeight="1" x14ac:dyDescent="0.25">
      <c r="A21" s="141"/>
      <c r="B21" s="185"/>
      <c r="C21" s="178" t="s">
        <v>12</v>
      </c>
      <c r="D21" s="252">
        <v>1526112002</v>
      </c>
      <c r="E21" s="268">
        <f t="shared" ref="E21" si="22">D21/27252</f>
        <v>56000.000073389107</v>
      </c>
      <c r="F21" s="252">
        <f t="shared" ref="F21" si="23">D21*H21</f>
        <v>76305600.100000009</v>
      </c>
      <c r="G21" s="250">
        <f t="shared" ref="G21" si="24">E21*H21</f>
        <v>2800.0000036694555</v>
      </c>
      <c r="H21" s="148">
        <f>SUM(I22:AZ22)</f>
        <v>0.05</v>
      </c>
      <c r="I21" s="6"/>
      <c r="J21" s="6"/>
      <c r="K21" s="6"/>
      <c r="L21" s="6"/>
      <c r="M21" s="6"/>
      <c r="N21" s="6"/>
      <c r="O21" s="6"/>
      <c r="P21" s="6"/>
      <c r="Q21" s="92">
        <v>1</v>
      </c>
      <c r="R21" s="92">
        <v>1</v>
      </c>
      <c r="S21" s="6"/>
      <c r="T21" s="6"/>
      <c r="U21" s="6"/>
      <c r="V21" s="6"/>
      <c r="W21" s="6"/>
      <c r="X21" s="6"/>
      <c r="Y21" s="6"/>
      <c r="Z21" s="6"/>
      <c r="AA21" s="41"/>
      <c r="AB21" s="41"/>
      <c r="AO21" s="12">
        <v>2</v>
      </c>
      <c r="AP21" s="12">
        <v>1</v>
      </c>
      <c r="AQ21" s="5">
        <v>1</v>
      </c>
      <c r="AR21" s="5">
        <v>2</v>
      </c>
      <c r="AZ21" s="20"/>
      <c r="BA21" s="9"/>
    </row>
    <row r="22" spans="1:53" ht="15" customHeight="1" x14ac:dyDescent="0.25">
      <c r="A22" s="141"/>
      <c r="B22" s="185"/>
      <c r="C22" s="178"/>
      <c r="D22" s="252"/>
      <c r="E22" s="251"/>
      <c r="F22" s="148"/>
      <c r="G22" s="251"/>
      <c r="H22" s="148"/>
      <c r="I22" s="172"/>
      <c r="J22" s="173"/>
      <c r="K22" s="172"/>
      <c r="L22" s="173"/>
      <c r="M22" s="172"/>
      <c r="N22" s="173"/>
      <c r="O22" s="172"/>
      <c r="P22" s="173"/>
      <c r="Q22" s="219">
        <f t="shared" ref="Q22" si="25">Q21*R21/100</f>
        <v>0.01</v>
      </c>
      <c r="R22" s="220"/>
      <c r="S22" s="172"/>
      <c r="T22" s="173"/>
      <c r="U22" s="172"/>
      <c r="V22" s="173"/>
      <c r="W22" s="172"/>
      <c r="X22" s="173"/>
      <c r="Y22" s="172"/>
      <c r="Z22" s="173"/>
      <c r="AA22" s="172"/>
      <c r="AB22" s="173"/>
      <c r="AC22" s="172"/>
      <c r="AD22" s="173"/>
      <c r="AE22" s="172"/>
      <c r="AF22" s="173"/>
      <c r="AG22" s="172"/>
      <c r="AH22" s="173"/>
      <c r="AI22" s="172"/>
      <c r="AJ22" s="173"/>
      <c r="AK22" s="172"/>
      <c r="AL22" s="173"/>
      <c r="AM22" s="172"/>
      <c r="AN22" s="173"/>
      <c r="AO22" s="219">
        <f t="shared" ref="AO22" si="26">AO21*AP21/100</f>
        <v>0.02</v>
      </c>
      <c r="AP22" s="220"/>
      <c r="AQ22" s="219">
        <f t="shared" ref="AQ22" si="27">AQ21*AR21/100</f>
        <v>0.02</v>
      </c>
      <c r="AR22" s="220"/>
      <c r="AS22" s="238"/>
      <c r="AT22" s="239"/>
      <c r="AU22" s="238"/>
      <c r="AV22" s="239"/>
      <c r="AW22" s="238"/>
      <c r="AX22" s="239"/>
      <c r="AY22" s="238"/>
      <c r="AZ22" s="242"/>
      <c r="BA22" s="9"/>
    </row>
    <row r="23" spans="1:53" ht="15" customHeight="1" x14ac:dyDescent="0.25">
      <c r="A23" s="141"/>
      <c r="B23" s="185"/>
      <c r="C23" s="192" t="s">
        <v>13</v>
      </c>
      <c r="D23" s="252">
        <v>1526112003</v>
      </c>
      <c r="E23" s="268">
        <f t="shared" ref="E23" si="28">D23/27252</f>
        <v>56000.000110083667</v>
      </c>
      <c r="F23" s="252">
        <f t="shared" ref="F23" si="29">D23*H23</f>
        <v>76305600.150000006</v>
      </c>
      <c r="G23" s="250">
        <f t="shared" ref="G23" si="30">E23*H23</f>
        <v>2800.0000055041837</v>
      </c>
      <c r="H23" s="148">
        <f>SUM(I24:AZ24)</f>
        <v>0.05</v>
      </c>
      <c r="I23" s="6"/>
      <c r="J23" s="6"/>
      <c r="K23" s="6"/>
      <c r="L23" s="6"/>
      <c r="M23" s="6"/>
      <c r="N23" s="6"/>
      <c r="O23" s="6"/>
      <c r="P23" s="6"/>
      <c r="Q23" s="92">
        <v>1</v>
      </c>
      <c r="R23" s="92">
        <v>1</v>
      </c>
      <c r="S23" s="6"/>
      <c r="T23" s="6"/>
      <c r="U23" s="6"/>
      <c r="V23" s="6"/>
      <c r="W23" s="6"/>
      <c r="X23" s="6"/>
      <c r="Y23" s="6"/>
      <c r="Z23" s="6"/>
      <c r="AA23" s="41"/>
      <c r="AB23" s="41"/>
      <c r="AO23" s="12">
        <v>2</v>
      </c>
      <c r="AP23" s="12">
        <v>1</v>
      </c>
      <c r="AQ23" s="5">
        <v>1</v>
      </c>
      <c r="AR23" s="5">
        <v>2</v>
      </c>
      <c r="AZ23" s="20"/>
      <c r="BA23" s="9"/>
    </row>
    <row r="24" spans="1:53" ht="15" customHeight="1" x14ac:dyDescent="0.25">
      <c r="A24" s="141"/>
      <c r="B24" s="185"/>
      <c r="C24" s="192"/>
      <c r="D24" s="252"/>
      <c r="E24" s="251"/>
      <c r="F24" s="148"/>
      <c r="G24" s="251"/>
      <c r="H24" s="148"/>
      <c r="I24" s="172"/>
      <c r="J24" s="173"/>
      <c r="K24" s="172"/>
      <c r="L24" s="173"/>
      <c r="M24" s="172"/>
      <c r="N24" s="173"/>
      <c r="O24" s="172"/>
      <c r="P24" s="173"/>
      <c r="Q24" s="219">
        <f t="shared" ref="Q24" si="31">Q23*R23/100</f>
        <v>0.01</v>
      </c>
      <c r="R24" s="220"/>
      <c r="S24" s="172"/>
      <c r="T24" s="173"/>
      <c r="U24" s="172"/>
      <c r="V24" s="173"/>
      <c r="W24" s="172"/>
      <c r="X24" s="173"/>
      <c r="Y24" s="172"/>
      <c r="Z24" s="173"/>
      <c r="AA24" s="172"/>
      <c r="AB24" s="173"/>
      <c r="AC24" s="172"/>
      <c r="AD24" s="173"/>
      <c r="AE24" s="172"/>
      <c r="AF24" s="173"/>
      <c r="AG24" s="172"/>
      <c r="AH24" s="173"/>
      <c r="AI24" s="172"/>
      <c r="AJ24" s="173"/>
      <c r="AK24" s="172"/>
      <c r="AL24" s="173"/>
      <c r="AM24" s="172"/>
      <c r="AN24" s="173"/>
      <c r="AO24" s="219">
        <f t="shared" ref="AO24" si="32">AO23*AP23/100</f>
        <v>0.02</v>
      </c>
      <c r="AP24" s="220"/>
      <c r="AQ24" s="219">
        <f t="shared" ref="AQ24" si="33">AQ23*AR23/100</f>
        <v>0.02</v>
      </c>
      <c r="AR24" s="220"/>
      <c r="AS24" s="238"/>
      <c r="AT24" s="239"/>
      <c r="AU24" s="238"/>
      <c r="AV24" s="239"/>
      <c r="AW24" s="238"/>
      <c r="AX24" s="239"/>
      <c r="AY24" s="238"/>
      <c r="AZ24" s="242"/>
      <c r="BA24" s="9"/>
    </row>
    <row r="25" spans="1:53" ht="15" customHeight="1" x14ac:dyDescent="0.25">
      <c r="A25" s="141"/>
      <c r="B25" s="185"/>
      <c r="C25" s="178" t="s">
        <v>14</v>
      </c>
      <c r="D25" s="252">
        <v>959270400</v>
      </c>
      <c r="E25" s="268">
        <f t="shared" ref="E25" si="34">D25/27252</f>
        <v>35200</v>
      </c>
      <c r="F25" s="252">
        <f t="shared" ref="F25" si="35">D25*H25</f>
        <v>47963520</v>
      </c>
      <c r="G25" s="250">
        <f t="shared" ref="G25" si="36">E25*H25</f>
        <v>1760</v>
      </c>
      <c r="H25" s="148">
        <f>SUM(I26:AZ26)</f>
        <v>0.05</v>
      </c>
      <c r="I25" s="6"/>
      <c r="J25" s="6"/>
      <c r="K25" s="6"/>
      <c r="L25" s="6"/>
      <c r="M25" s="6"/>
      <c r="N25" s="6"/>
      <c r="O25" s="6"/>
      <c r="P25" s="6"/>
      <c r="Q25" s="92">
        <v>1</v>
      </c>
      <c r="R25" s="92">
        <v>1</v>
      </c>
      <c r="S25" s="6"/>
      <c r="T25" s="6"/>
      <c r="U25" s="6"/>
      <c r="V25" s="6"/>
      <c r="W25" s="6"/>
      <c r="X25" s="6"/>
      <c r="Y25" s="6"/>
      <c r="Z25" s="6"/>
      <c r="AA25" s="41"/>
      <c r="AB25" s="41"/>
      <c r="AO25" s="12">
        <v>2</v>
      </c>
      <c r="AP25" s="12">
        <v>1</v>
      </c>
      <c r="AQ25" s="5">
        <v>1</v>
      </c>
      <c r="AR25" s="5">
        <v>2</v>
      </c>
      <c r="AZ25" s="20"/>
      <c r="BA25" s="9"/>
    </row>
    <row r="26" spans="1:53" ht="15" customHeight="1" x14ac:dyDescent="0.25">
      <c r="A26" s="141"/>
      <c r="B26" s="185"/>
      <c r="C26" s="178"/>
      <c r="D26" s="252"/>
      <c r="E26" s="251"/>
      <c r="F26" s="148"/>
      <c r="G26" s="251"/>
      <c r="H26" s="148"/>
      <c r="I26" s="172"/>
      <c r="J26" s="173"/>
      <c r="K26" s="172"/>
      <c r="L26" s="173"/>
      <c r="M26" s="172"/>
      <c r="N26" s="173"/>
      <c r="O26" s="172"/>
      <c r="P26" s="173"/>
      <c r="Q26" s="219">
        <f t="shared" ref="Q26" si="37">Q25*R25/100</f>
        <v>0.01</v>
      </c>
      <c r="R26" s="220"/>
      <c r="S26" s="172"/>
      <c r="T26" s="173"/>
      <c r="U26" s="172"/>
      <c r="V26" s="173"/>
      <c r="W26" s="172"/>
      <c r="X26" s="173"/>
      <c r="Y26" s="172"/>
      <c r="Z26" s="173"/>
      <c r="AA26" s="172"/>
      <c r="AB26" s="173"/>
      <c r="AC26" s="172"/>
      <c r="AD26" s="173"/>
      <c r="AE26" s="172"/>
      <c r="AF26" s="173"/>
      <c r="AG26" s="172"/>
      <c r="AH26" s="173"/>
      <c r="AI26" s="172"/>
      <c r="AJ26" s="173"/>
      <c r="AK26" s="172"/>
      <c r="AL26" s="173"/>
      <c r="AM26" s="172"/>
      <c r="AN26" s="173"/>
      <c r="AO26" s="219">
        <f t="shared" ref="AO26" si="38">AO25*AP25/100</f>
        <v>0.02</v>
      </c>
      <c r="AP26" s="220"/>
      <c r="AQ26" s="219">
        <f t="shared" ref="AQ26" si="39">AQ25*AR25/100</f>
        <v>0.02</v>
      </c>
      <c r="AR26" s="220"/>
      <c r="AS26" s="238"/>
      <c r="AT26" s="239"/>
      <c r="AU26" s="238"/>
      <c r="AV26" s="239"/>
      <c r="AW26" s="238"/>
      <c r="AX26" s="239"/>
      <c r="AY26" s="238"/>
      <c r="AZ26" s="242"/>
      <c r="BA26" s="9"/>
    </row>
    <row r="27" spans="1:53" ht="15" customHeight="1" x14ac:dyDescent="0.25">
      <c r="A27" s="141"/>
      <c r="B27" s="185"/>
      <c r="C27" s="178" t="s">
        <v>15</v>
      </c>
      <c r="D27" s="252">
        <v>1395302400</v>
      </c>
      <c r="E27" s="268">
        <f t="shared" ref="E27" si="40">D27/27252</f>
        <v>51200</v>
      </c>
      <c r="F27" s="252">
        <f t="shared" ref="F27" si="41">D27*H27</f>
        <v>69765120</v>
      </c>
      <c r="G27" s="250">
        <f t="shared" ref="G27" si="42">E27*H27</f>
        <v>2560</v>
      </c>
      <c r="H27" s="148">
        <f>SUM(I28:AZ28)</f>
        <v>0.05</v>
      </c>
      <c r="I27" s="6"/>
      <c r="J27" s="6"/>
      <c r="K27" s="6"/>
      <c r="L27" s="6"/>
      <c r="M27" s="6"/>
      <c r="N27" s="6"/>
      <c r="O27" s="6"/>
      <c r="P27" s="6"/>
      <c r="Q27" s="92">
        <v>1</v>
      </c>
      <c r="R27" s="92">
        <v>1</v>
      </c>
      <c r="S27" s="6"/>
      <c r="T27" s="6"/>
      <c r="U27" s="6"/>
      <c r="V27" s="6"/>
      <c r="W27" s="6"/>
      <c r="X27" s="6"/>
      <c r="Y27" s="6"/>
      <c r="Z27" s="6"/>
      <c r="AA27" s="41"/>
      <c r="AB27" s="41"/>
      <c r="AO27" s="12">
        <v>2</v>
      </c>
      <c r="AP27" s="12">
        <v>1</v>
      </c>
      <c r="AQ27" s="5">
        <v>1</v>
      </c>
      <c r="AR27" s="5">
        <v>2</v>
      </c>
      <c r="AZ27" s="20"/>
      <c r="BA27" s="9"/>
    </row>
    <row r="28" spans="1:53" ht="15" customHeight="1" x14ac:dyDescent="0.25">
      <c r="A28" s="141"/>
      <c r="B28" s="185"/>
      <c r="C28" s="178"/>
      <c r="D28" s="252"/>
      <c r="E28" s="251"/>
      <c r="F28" s="148"/>
      <c r="G28" s="251"/>
      <c r="H28" s="148"/>
      <c r="I28" s="172"/>
      <c r="J28" s="173"/>
      <c r="K28" s="172"/>
      <c r="L28" s="173"/>
      <c r="M28" s="172"/>
      <c r="N28" s="173"/>
      <c r="O28" s="172"/>
      <c r="P28" s="173"/>
      <c r="Q28" s="219">
        <f t="shared" ref="Q28" si="43">Q27*R27/100</f>
        <v>0.01</v>
      </c>
      <c r="R28" s="220"/>
      <c r="S28" s="172"/>
      <c r="T28" s="173"/>
      <c r="U28" s="172"/>
      <c r="V28" s="173"/>
      <c r="W28" s="172"/>
      <c r="X28" s="173"/>
      <c r="Y28" s="172"/>
      <c r="Z28" s="173"/>
      <c r="AA28" s="172"/>
      <c r="AB28" s="173"/>
      <c r="AC28" s="172"/>
      <c r="AD28" s="173"/>
      <c r="AE28" s="172"/>
      <c r="AF28" s="173"/>
      <c r="AG28" s="172"/>
      <c r="AH28" s="173"/>
      <c r="AI28" s="172"/>
      <c r="AJ28" s="173"/>
      <c r="AK28" s="172"/>
      <c r="AL28" s="173"/>
      <c r="AM28" s="172"/>
      <c r="AN28" s="173"/>
      <c r="AO28" s="219">
        <f t="shared" ref="AO28" si="44">AO27*AP27/100</f>
        <v>0.02</v>
      </c>
      <c r="AP28" s="220"/>
      <c r="AQ28" s="219">
        <f t="shared" ref="AQ28" si="45">AQ27*AR27/100</f>
        <v>0.02</v>
      </c>
      <c r="AR28" s="220"/>
      <c r="AS28" s="238"/>
      <c r="AT28" s="239"/>
      <c r="AU28" s="238"/>
      <c r="AV28" s="239"/>
      <c r="AW28" s="238"/>
      <c r="AX28" s="239"/>
      <c r="AY28" s="238"/>
      <c r="AZ28" s="242"/>
      <c r="BA28" s="9"/>
    </row>
    <row r="29" spans="1:53" ht="15" customHeight="1" x14ac:dyDescent="0.25">
      <c r="A29" s="141"/>
      <c r="B29" s="185"/>
      <c r="C29" s="178" t="s">
        <v>16</v>
      </c>
      <c r="D29" s="252">
        <v>1526112000</v>
      </c>
      <c r="E29" s="268">
        <f t="shared" ref="E29" si="46">D29/27252</f>
        <v>56000</v>
      </c>
      <c r="F29" s="252">
        <f t="shared" ref="F29" si="47">D29*H29</f>
        <v>76305600</v>
      </c>
      <c r="G29" s="250">
        <f t="shared" ref="G29" si="48">E29*H29</f>
        <v>2800</v>
      </c>
      <c r="H29" s="148">
        <f>SUM(I30:AZ30)</f>
        <v>0.05</v>
      </c>
      <c r="I29" s="6"/>
      <c r="J29" s="6"/>
      <c r="K29" s="6"/>
      <c r="L29" s="6"/>
      <c r="M29" s="6"/>
      <c r="N29" s="6"/>
      <c r="O29" s="6"/>
      <c r="P29" s="6"/>
      <c r="Q29" s="92">
        <v>1</v>
      </c>
      <c r="R29" s="92">
        <v>1</v>
      </c>
      <c r="S29" s="6"/>
      <c r="T29" s="6"/>
      <c r="U29" s="6"/>
      <c r="V29" s="6"/>
      <c r="W29" s="6"/>
      <c r="X29" s="6"/>
      <c r="Y29" s="6"/>
      <c r="Z29" s="6"/>
      <c r="AA29" s="41"/>
      <c r="AB29" s="41"/>
      <c r="AO29" s="12">
        <v>2</v>
      </c>
      <c r="AP29" s="12">
        <v>1</v>
      </c>
      <c r="AQ29" s="5">
        <v>1</v>
      </c>
      <c r="AR29" s="5">
        <v>2</v>
      </c>
      <c r="AZ29" s="20"/>
      <c r="BA29" s="9"/>
    </row>
    <row r="30" spans="1:53" ht="15" customHeight="1" x14ac:dyDescent="0.25">
      <c r="A30" s="141"/>
      <c r="B30" s="185"/>
      <c r="C30" s="178"/>
      <c r="D30" s="252"/>
      <c r="E30" s="251"/>
      <c r="F30" s="148"/>
      <c r="G30" s="251"/>
      <c r="H30" s="148"/>
      <c r="I30" s="172"/>
      <c r="J30" s="173"/>
      <c r="K30" s="172"/>
      <c r="L30" s="173"/>
      <c r="M30" s="172"/>
      <c r="N30" s="173"/>
      <c r="O30" s="172"/>
      <c r="P30" s="173"/>
      <c r="Q30" s="219">
        <f t="shared" ref="Q30" si="49">Q29*R29/100</f>
        <v>0.01</v>
      </c>
      <c r="R30" s="220"/>
      <c r="S30" s="172"/>
      <c r="T30" s="173"/>
      <c r="U30" s="172"/>
      <c r="V30" s="173"/>
      <c r="W30" s="172"/>
      <c r="X30" s="173"/>
      <c r="Y30" s="172"/>
      <c r="Z30" s="173"/>
      <c r="AA30" s="172"/>
      <c r="AB30" s="173"/>
      <c r="AC30" s="172"/>
      <c r="AD30" s="173"/>
      <c r="AE30" s="172"/>
      <c r="AF30" s="173"/>
      <c r="AG30" s="172"/>
      <c r="AH30" s="173"/>
      <c r="AI30" s="172"/>
      <c r="AJ30" s="173"/>
      <c r="AK30" s="172"/>
      <c r="AL30" s="173"/>
      <c r="AM30" s="172"/>
      <c r="AN30" s="173"/>
      <c r="AO30" s="219">
        <f t="shared" ref="AO30" si="50">AO29*AP29/100</f>
        <v>0.02</v>
      </c>
      <c r="AP30" s="220"/>
      <c r="AQ30" s="219">
        <f t="shared" ref="AQ30" si="51">AQ29*AR29/100</f>
        <v>0.02</v>
      </c>
      <c r="AR30" s="220"/>
      <c r="AS30" s="238"/>
      <c r="AT30" s="239"/>
      <c r="AU30" s="238"/>
      <c r="AV30" s="239"/>
      <c r="AW30" s="238"/>
      <c r="AX30" s="239"/>
      <c r="AY30" s="238"/>
      <c r="AZ30" s="242"/>
      <c r="BA30" s="9"/>
    </row>
    <row r="31" spans="1:53" ht="15" customHeight="1" x14ac:dyDescent="0.25">
      <c r="A31" s="141"/>
      <c r="B31" s="185"/>
      <c r="C31" s="178" t="s">
        <v>17</v>
      </c>
      <c r="D31" s="252">
        <v>1526112001</v>
      </c>
      <c r="E31" s="268">
        <f t="shared" ref="E31" si="52">D31/27252</f>
        <v>56000.000036694553</v>
      </c>
      <c r="F31" s="252">
        <f t="shared" ref="F31" si="53">D31*H31</f>
        <v>76305600.049999997</v>
      </c>
      <c r="G31" s="250">
        <f t="shared" ref="G31" si="54">E31*H31</f>
        <v>2800.0000018347278</v>
      </c>
      <c r="H31" s="148">
        <f>SUM(I32:AZ32)</f>
        <v>0.05</v>
      </c>
      <c r="I31" s="6"/>
      <c r="J31" s="6"/>
      <c r="K31" s="6"/>
      <c r="L31" s="6"/>
      <c r="M31" s="6"/>
      <c r="N31" s="6"/>
      <c r="O31" s="6"/>
      <c r="P31" s="6"/>
      <c r="Q31" s="92">
        <v>1</v>
      </c>
      <c r="R31" s="92">
        <v>1</v>
      </c>
      <c r="S31" s="6"/>
      <c r="T31" s="6"/>
      <c r="U31" s="6"/>
      <c r="V31" s="6"/>
      <c r="W31" s="6"/>
      <c r="X31" s="6"/>
      <c r="Y31" s="6"/>
      <c r="Z31" s="6"/>
      <c r="AA31" s="41"/>
      <c r="AB31" s="41"/>
      <c r="AO31" s="12">
        <v>2</v>
      </c>
      <c r="AP31" s="12">
        <v>1</v>
      </c>
      <c r="AQ31" s="5">
        <v>1</v>
      </c>
      <c r="AR31" s="5">
        <v>2</v>
      </c>
      <c r="AZ31" s="20"/>
      <c r="BA31" s="9"/>
    </row>
    <row r="32" spans="1:53" ht="15" customHeight="1" x14ac:dyDescent="0.25">
      <c r="A32" s="141"/>
      <c r="B32" s="185"/>
      <c r="C32" s="178"/>
      <c r="D32" s="252"/>
      <c r="E32" s="251"/>
      <c r="F32" s="148"/>
      <c r="G32" s="251"/>
      <c r="H32" s="148"/>
      <c r="I32" s="172"/>
      <c r="J32" s="173"/>
      <c r="K32" s="172"/>
      <c r="L32" s="173"/>
      <c r="M32" s="172"/>
      <c r="N32" s="173"/>
      <c r="O32" s="172"/>
      <c r="P32" s="173"/>
      <c r="Q32" s="219">
        <f t="shared" ref="Q32" si="55">Q31*R31/100</f>
        <v>0.01</v>
      </c>
      <c r="R32" s="220"/>
      <c r="S32" s="172"/>
      <c r="T32" s="173"/>
      <c r="U32" s="172"/>
      <c r="V32" s="173"/>
      <c r="W32" s="172"/>
      <c r="X32" s="173"/>
      <c r="Y32" s="172"/>
      <c r="Z32" s="173"/>
      <c r="AA32" s="172"/>
      <c r="AB32" s="173"/>
      <c r="AC32" s="172"/>
      <c r="AD32" s="173"/>
      <c r="AE32" s="172"/>
      <c r="AF32" s="173"/>
      <c r="AG32" s="172"/>
      <c r="AH32" s="173"/>
      <c r="AI32" s="172"/>
      <c r="AJ32" s="173"/>
      <c r="AK32" s="172"/>
      <c r="AL32" s="173"/>
      <c r="AM32" s="172"/>
      <c r="AN32" s="173"/>
      <c r="AO32" s="219">
        <f t="shared" ref="AO32" si="56">AO31*AP31/100</f>
        <v>0.02</v>
      </c>
      <c r="AP32" s="220"/>
      <c r="AQ32" s="219">
        <f t="shared" ref="AQ32" si="57">AQ31*AR31/100</f>
        <v>0.02</v>
      </c>
      <c r="AR32" s="220"/>
      <c r="AS32" s="238"/>
      <c r="AT32" s="239"/>
      <c r="AU32" s="238"/>
      <c r="AV32" s="239"/>
      <c r="AW32" s="238"/>
      <c r="AX32" s="239"/>
      <c r="AY32" s="238"/>
      <c r="AZ32" s="242"/>
      <c r="BA32" s="9"/>
    </row>
    <row r="33" spans="1:53" ht="15" customHeight="1" x14ac:dyDescent="0.25">
      <c r="A33" s="141"/>
      <c r="B33" s="185"/>
      <c r="C33" s="178" t="s">
        <v>18</v>
      </c>
      <c r="D33" s="252">
        <v>959270400</v>
      </c>
      <c r="E33" s="268">
        <f t="shared" ref="E33" si="58">D33/27252</f>
        <v>35200</v>
      </c>
      <c r="F33" s="252">
        <f t="shared" ref="F33" si="59">D33*H33</f>
        <v>47963520</v>
      </c>
      <c r="G33" s="250">
        <f t="shared" ref="G33" si="60">E33*H33</f>
        <v>1760</v>
      </c>
      <c r="H33" s="148">
        <f>SUM(I34:AZ34)</f>
        <v>0.05</v>
      </c>
      <c r="I33" s="6"/>
      <c r="J33" s="6"/>
      <c r="K33" s="6"/>
      <c r="L33" s="6"/>
      <c r="M33" s="6"/>
      <c r="N33" s="6"/>
      <c r="O33" s="6"/>
      <c r="P33" s="6"/>
      <c r="Q33" s="92">
        <v>1</v>
      </c>
      <c r="R33" s="92">
        <v>1</v>
      </c>
      <c r="S33" s="6"/>
      <c r="T33" s="6"/>
      <c r="U33" s="6"/>
      <c r="V33" s="6"/>
      <c r="W33" s="6"/>
      <c r="X33" s="6"/>
      <c r="Y33" s="6"/>
      <c r="Z33" s="6"/>
      <c r="AA33" s="41"/>
      <c r="AB33" s="41"/>
      <c r="AO33" s="12">
        <v>2</v>
      </c>
      <c r="AP33" s="12">
        <v>1</v>
      </c>
      <c r="AQ33" s="5">
        <v>1</v>
      </c>
      <c r="AR33" s="5">
        <v>2</v>
      </c>
      <c r="AZ33" s="20"/>
      <c r="BA33" s="9"/>
    </row>
    <row r="34" spans="1:53" ht="15" customHeight="1" x14ac:dyDescent="0.25">
      <c r="A34" s="141"/>
      <c r="B34" s="185"/>
      <c r="C34" s="178"/>
      <c r="D34" s="252"/>
      <c r="E34" s="251"/>
      <c r="F34" s="148"/>
      <c r="G34" s="251"/>
      <c r="H34" s="148"/>
      <c r="I34" s="172"/>
      <c r="J34" s="173"/>
      <c r="K34" s="172"/>
      <c r="L34" s="173"/>
      <c r="M34" s="172"/>
      <c r="N34" s="173"/>
      <c r="O34" s="172"/>
      <c r="P34" s="173"/>
      <c r="Q34" s="219">
        <f t="shared" ref="Q34" si="61">Q33*R33/100</f>
        <v>0.01</v>
      </c>
      <c r="R34" s="220"/>
      <c r="S34" s="172"/>
      <c r="T34" s="173"/>
      <c r="U34" s="6"/>
      <c r="V34" s="6"/>
      <c r="W34" s="172"/>
      <c r="X34" s="173"/>
      <c r="Y34" s="172"/>
      <c r="Z34" s="173"/>
      <c r="AA34" s="172"/>
      <c r="AB34" s="173"/>
      <c r="AC34" s="172"/>
      <c r="AD34" s="173"/>
      <c r="AE34" s="172"/>
      <c r="AF34" s="173"/>
      <c r="AG34" s="172"/>
      <c r="AH34" s="173"/>
      <c r="AI34" s="172"/>
      <c r="AJ34" s="173"/>
      <c r="AK34" s="172"/>
      <c r="AL34" s="173"/>
      <c r="AM34" s="172"/>
      <c r="AN34" s="173"/>
      <c r="AO34" s="219">
        <f t="shared" ref="AO34" si="62">AO33*AP33/100</f>
        <v>0.02</v>
      </c>
      <c r="AP34" s="220"/>
      <c r="AQ34" s="219">
        <f t="shared" ref="AQ34" si="63">AQ33*AR33/100</f>
        <v>0.02</v>
      </c>
      <c r="AR34" s="220"/>
      <c r="AS34" s="238"/>
      <c r="AT34" s="239"/>
      <c r="AU34" s="238"/>
      <c r="AV34" s="239"/>
      <c r="AW34" s="238"/>
      <c r="AX34" s="239"/>
      <c r="AY34" s="238"/>
      <c r="AZ34" s="242"/>
      <c r="BA34" s="9"/>
    </row>
    <row r="35" spans="1:53" ht="15" customHeight="1" x14ac:dyDescent="0.25">
      <c r="A35" s="141"/>
      <c r="B35" s="185"/>
      <c r="C35" s="178" t="s">
        <v>19</v>
      </c>
      <c r="D35" s="252">
        <v>1395302400</v>
      </c>
      <c r="E35" s="268">
        <f t="shared" ref="E35" si="64">D35/27252</f>
        <v>51200</v>
      </c>
      <c r="F35" s="252">
        <f t="shared" ref="F35" si="65">D35*H35</f>
        <v>69765120</v>
      </c>
      <c r="G35" s="250">
        <f t="shared" ref="G35" si="66">E35*H35</f>
        <v>2560</v>
      </c>
      <c r="H35" s="148">
        <f>SUM(I36:AZ36)</f>
        <v>0.05</v>
      </c>
      <c r="I35" s="6"/>
      <c r="J35" s="6"/>
      <c r="K35" s="6"/>
      <c r="L35" s="6"/>
      <c r="M35" s="6"/>
      <c r="N35" s="6"/>
      <c r="O35" s="6"/>
      <c r="P35" s="6"/>
      <c r="Q35" s="92">
        <v>1</v>
      </c>
      <c r="R35" s="92">
        <v>1</v>
      </c>
      <c r="S35" s="6"/>
      <c r="T35" s="6"/>
      <c r="U35" s="6"/>
      <c r="V35" s="6"/>
      <c r="W35" s="6"/>
      <c r="X35" s="6"/>
      <c r="Y35" s="6"/>
      <c r="Z35" s="6"/>
      <c r="AA35" s="41"/>
      <c r="AB35" s="41"/>
      <c r="AO35" s="12">
        <v>2</v>
      </c>
      <c r="AP35" s="12">
        <v>1</v>
      </c>
      <c r="AQ35" s="5">
        <v>1</v>
      </c>
      <c r="AR35" s="5">
        <v>2</v>
      </c>
      <c r="AZ35" s="20"/>
      <c r="BA35" s="9"/>
    </row>
    <row r="36" spans="1:53" ht="15" customHeight="1" x14ac:dyDescent="0.25">
      <c r="A36" s="141"/>
      <c r="B36" s="185"/>
      <c r="C36" s="178"/>
      <c r="D36" s="252"/>
      <c r="E36" s="251"/>
      <c r="F36" s="148"/>
      <c r="G36" s="251"/>
      <c r="H36" s="148"/>
      <c r="I36" s="172"/>
      <c r="J36" s="173"/>
      <c r="K36" s="172"/>
      <c r="L36" s="173"/>
      <c r="M36" s="172"/>
      <c r="N36" s="173"/>
      <c r="O36" s="172"/>
      <c r="P36" s="173"/>
      <c r="Q36" s="219">
        <f t="shared" ref="Q36" si="67">Q35*R35/100</f>
        <v>0.01</v>
      </c>
      <c r="R36" s="220"/>
      <c r="S36" s="172"/>
      <c r="T36" s="173"/>
      <c r="U36" s="6"/>
      <c r="V36" s="6"/>
      <c r="W36" s="172"/>
      <c r="X36" s="173"/>
      <c r="Y36" s="172"/>
      <c r="Z36" s="173"/>
      <c r="AA36" s="172"/>
      <c r="AB36" s="173"/>
      <c r="AC36" s="172"/>
      <c r="AD36" s="173"/>
      <c r="AE36" s="172"/>
      <c r="AF36" s="173"/>
      <c r="AG36" s="172"/>
      <c r="AH36" s="173"/>
      <c r="AI36" s="172"/>
      <c r="AJ36" s="173"/>
      <c r="AK36" s="172"/>
      <c r="AL36" s="173"/>
      <c r="AM36" s="172"/>
      <c r="AN36" s="173"/>
      <c r="AO36" s="219">
        <f t="shared" ref="AO36" si="68">AO35*AP35/100</f>
        <v>0.02</v>
      </c>
      <c r="AP36" s="220"/>
      <c r="AQ36" s="219">
        <f t="shared" ref="AQ36" si="69">AQ35*AR35/100</f>
        <v>0.02</v>
      </c>
      <c r="AR36" s="220"/>
      <c r="AS36" s="238"/>
      <c r="AT36" s="239"/>
      <c r="AU36" s="238"/>
      <c r="AV36" s="239"/>
      <c r="AW36" s="238"/>
      <c r="AX36" s="239"/>
      <c r="AY36" s="238"/>
      <c r="AZ36" s="242"/>
      <c r="BA36" s="9"/>
    </row>
    <row r="37" spans="1:53" ht="15" customHeight="1" x14ac:dyDescent="0.25">
      <c r="A37" s="141"/>
      <c r="B37" s="185"/>
      <c r="C37" s="192" t="s">
        <v>5</v>
      </c>
      <c r="D37" s="252">
        <v>1090080000</v>
      </c>
      <c r="E37" s="268">
        <f t="shared" ref="E37" si="70">D37/27252</f>
        <v>40000</v>
      </c>
      <c r="F37" s="252">
        <f t="shared" ref="F37" si="71">D37*H37</f>
        <v>54504000</v>
      </c>
      <c r="G37" s="250">
        <f t="shared" ref="G37" si="72">E37*H37</f>
        <v>2000</v>
      </c>
      <c r="H37" s="148">
        <f>SUM(I38:AZ38)</f>
        <v>0.05</v>
      </c>
      <c r="I37" s="6"/>
      <c r="J37" s="6"/>
      <c r="K37" s="6"/>
      <c r="L37" s="6"/>
      <c r="M37" s="6"/>
      <c r="N37" s="6"/>
      <c r="O37" s="6"/>
      <c r="P37" s="6"/>
      <c r="Q37" s="92">
        <v>1</v>
      </c>
      <c r="R37" s="92">
        <v>1</v>
      </c>
      <c r="S37" s="6"/>
      <c r="T37" s="6"/>
      <c r="U37" s="6"/>
      <c r="V37" s="6"/>
      <c r="W37" s="6"/>
      <c r="X37" s="6"/>
      <c r="Y37" s="6"/>
      <c r="Z37" s="6"/>
      <c r="AA37" s="41"/>
      <c r="AB37" s="41"/>
      <c r="AO37" s="12">
        <v>2</v>
      </c>
      <c r="AP37" s="12">
        <v>1</v>
      </c>
      <c r="AQ37" s="5">
        <v>1</v>
      </c>
      <c r="AR37" s="5">
        <v>2</v>
      </c>
      <c r="AZ37" s="20"/>
      <c r="BA37" s="9"/>
    </row>
    <row r="38" spans="1:53" ht="15" customHeight="1" x14ac:dyDescent="0.25">
      <c r="A38" s="141"/>
      <c r="B38" s="185"/>
      <c r="C38" s="192"/>
      <c r="D38" s="252"/>
      <c r="E38" s="251"/>
      <c r="F38" s="148"/>
      <c r="G38" s="251"/>
      <c r="H38" s="148"/>
      <c r="I38" s="172"/>
      <c r="J38" s="173"/>
      <c r="K38" s="172"/>
      <c r="L38" s="173"/>
      <c r="M38" s="172"/>
      <c r="N38" s="173"/>
      <c r="O38" s="172"/>
      <c r="P38" s="173"/>
      <c r="Q38" s="219">
        <f t="shared" ref="Q38" si="73">Q37*R37/100</f>
        <v>0.01</v>
      </c>
      <c r="R38" s="220"/>
      <c r="S38" s="172"/>
      <c r="T38" s="173"/>
      <c r="U38" s="6"/>
      <c r="V38" s="6"/>
      <c r="W38" s="172"/>
      <c r="X38" s="173"/>
      <c r="Y38" s="172"/>
      <c r="Z38" s="173"/>
      <c r="AA38" s="172"/>
      <c r="AB38" s="173"/>
      <c r="AC38" s="172"/>
      <c r="AD38" s="173"/>
      <c r="AE38" s="172"/>
      <c r="AF38" s="173"/>
      <c r="AG38" s="172"/>
      <c r="AH38" s="173"/>
      <c r="AI38" s="172"/>
      <c r="AJ38" s="173"/>
      <c r="AK38" s="172"/>
      <c r="AL38" s="173"/>
      <c r="AM38" s="172"/>
      <c r="AN38" s="173"/>
      <c r="AO38" s="219">
        <f t="shared" ref="AO38" si="74">AO37*AP37/100</f>
        <v>0.02</v>
      </c>
      <c r="AP38" s="220"/>
      <c r="AQ38" s="219">
        <f t="shared" ref="AQ38" si="75">AQ37*AR37/100</f>
        <v>0.02</v>
      </c>
      <c r="AR38" s="220"/>
      <c r="AS38" s="238"/>
      <c r="AT38" s="239"/>
      <c r="AU38" s="238"/>
      <c r="AV38" s="239"/>
      <c r="AW38" s="238"/>
      <c r="AX38" s="239"/>
      <c r="AY38" s="238"/>
      <c r="AZ38" s="242"/>
      <c r="BA38" s="9"/>
    </row>
    <row r="39" spans="1:53" ht="15" customHeight="1" x14ac:dyDescent="0.25">
      <c r="A39" s="141"/>
      <c r="B39" s="185"/>
      <c r="C39" s="178" t="s">
        <v>20</v>
      </c>
      <c r="D39" s="252">
        <v>457833600</v>
      </c>
      <c r="E39" s="268">
        <f t="shared" ref="E39" si="76">D39/27252</f>
        <v>16800</v>
      </c>
      <c r="F39" s="252">
        <f t="shared" ref="F39" si="77">D39*H39</f>
        <v>32048352.000000004</v>
      </c>
      <c r="G39" s="250">
        <f t="shared" ref="G39" si="78">E39*H39</f>
        <v>1176</v>
      </c>
      <c r="H39" s="148">
        <f>SUM(I40:AZ40)</f>
        <v>7.0000000000000007E-2</v>
      </c>
      <c r="I39" s="6"/>
      <c r="J39" s="6"/>
      <c r="K39" s="6"/>
      <c r="L39" s="6"/>
      <c r="M39" s="6"/>
      <c r="N39" s="6"/>
      <c r="O39" s="6"/>
      <c r="P39" s="6"/>
      <c r="Q39" s="92">
        <v>1</v>
      </c>
      <c r="R39" s="92">
        <v>1</v>
      </c>
      <c r="S39" s="6"/>
      <c r="T39" s="6"/>
      <c r="U39" s="6"/>
      <c r="V39" s="6"/>
      <c r="W39" s="6"/>
      <c r="X39" s="6"/>
      <c r="Y39" s="6"/>
      <c r="Z39" s="6"/>
      <c r="AA39" s="41"/>
      <c r="AB39" s="41"/>
      <c r="AO39" s="12">
        <v>2</v>
      </c>
      <c r="AP39" s="12">
        <v>1</v>
      </c>
      <c r="AQ39" s="5">
        <v>1</v>
      </c>
      <c r="AR39" s="5">
        <v>2</v>
      </c>
      <c r="AU39" s="5">
        <v>2</v>
      </c>
      <c r="AV39" s="5">
        <v>1</v>
      </c>
      <c r="AZ39" s="20"/>
      <c r="BA39" s="9"/>
    </row>
    <row r="40" spans="1:53" ht="15" customHeight="1" x14ac:dyDescent="0.25">
      <c r="A40" s="141"/>
      <c r="B40" s="185"/>
      <c r="C40" s="178"/>
      <c r="D40" s="252"/>
      <c r="E40" s="251"/>
      <c r="F40" s="148"/>
      <c r="G40" s="251"/>
      <c r="H40" s="148"/>
      <c r="I40" s="172"/>
      <c r="J40" s="173"/>
      <c r="K40" s="172"/>
      <c r="L40" s="173"/>
      <c r="M40" s="172"/>
      <c r="N40" s="173"/>
      <c r="O40" s="172"/>
      <c r="P40" s="173"/>
      <c r="Q40" s="219">
        <f t="shared" ref="Q40" si="79">Q39*R39/100</f>
        <v>0.01</v>
      </c>
      <c r="R40" s="220"/>
      <c r="S40" s="172"/>
      <c r="T40" s="173"/>
      <c r="U40" s="6"/>
      <c r="V40" s="6"/>
      <c r="W40" s="172"/>
      <c r="X40" s="173"/>
      <c r="Y40" s="172"/>
      <c r="Z40" s="173"/>
      <c r="AA40" s="172"/>
      <c r="AB40" s="173"/>
      <c r="AC40" s="172"/>
      <c r="AD40" s="173"/>
      <c r="AE40" s="172"/>
      <c r="AF40" s="173"/>
      <c r="AG40" s="172"/>
      <c r="AH40" s="173"/>
      <c r="AI40" s="172"/>
      <c r="AJ40" s="173"/>
      <c r="AK40" s="172"/>
      <c r="AL40" s="173"/>
      <c r="AM40" s="172"/>
      <c r="AN40" s="173"/>
      <c r="AO40" s="219">
        <f t="shared" ref="AO40" si="80">AO39*AP39/100</f>
        <v>0.02</v>
      </c>
      <c r="AP40" s="220"/>
      <c r="AQ40" s="219">
        <f t="shared" ref="AQ40" si="81">AQ39*AR39/100</f>
        <v>0.02</v>
      </c>
      <c r="AR40" s="220"/>
      <c r="AS40" s="238"/>
      <c r="AT40" s="239"/>
      <c r="AU40" s="219">
        <f>AU39*AV39/100</f>
        <v>0.02</v>
      </c>
      <c r="AV40" s="220"/>
      <c r="AW40" s="238"/>
      <c r="AX40" s="239"/>
      <c r="AY40" s="238"/>
      <c r="AZ40" s="242"/>
      <c r="BA40" s="9"/>
    </row>
    <row r="41" spans="1:53" ht="15" customHeight="1" x14ac:dyDescent="0.25">
      <c r="A41" s="141"/>
      <c r="B41" s="185"/>
      <c r="C41" s="178" t="s">
        <v>21</v>
      </c>
      <c r="D41" s="252">
        <v>819740160</v>
      </c>
      <c r="E41" s="268">
        <f t="shared" ref="E41" si="82">D41/27252</f>
        <v>30080</v>
      </c>
      <c r="F41" s="252">
        <f t="shared" ref="F41" si="83">D41*H41</f>
        <v>65579212.800000004</v>
      </c>
      <c r="G41" s="250">
        <f t="shared" ref="G41" si="84">E41*H41</f>
        <v>2406.4</v>
      </c>
      <c r="H41" s="148">
        <f>SUM(I42:AZ42)</f>
        <v>0.08</v>
      </c>
      <c r="I41" s="6"/>
      <c r="J41" s="6"/>
      <c r="K41" s="6"/>
      <c r="L41" s="6"/>
      <c r="M41" s="6"/>
      <c r="N41" s="6"/>
      <c r="O41" s="6"/>
      <c r="P41" s="6"/>
      <c r="Q41" s="92">
        <v>1</v>
      </c>
      <c r="R41" s="92">
        <v>1</v>
      </c>
      <c r="S41" s="6"/>
      <c r="T41" s="6"/>
      <c r="U41" s="6"/>
      <c r="V41" s="6"/>
      <c r="W41" s="6"/>
      <c r="X41" s="6"/>
      <c r="Y41" s="6"/>
      <c r="Z41" s="6"/>
      <c r="AA41" s="41"/>
      <c r="AB41" s="41"/>
      <c r="AG41" s="5">
        <v>1</v>
      </c>
      <c r="AH41" s="5">
        <v>2</v>
      </c>
      <c r="AK41" s="5">
        <v>3</v>
      </c>
      <c r="AL41" s="5">
        <v>1</v>
      </c>
      <c r="AQ41" s="5">
        <v>1</v>
      </c>
      <c r="AR41" s="5">
        <v>2</v>
      </c>
      <c r="AZ41" s="20"/>
      <c r="BA41" s="9"/>
    </row>
    <row r="42" spans="1:53" ht="15" customHeight="1" x14ac:dyDescent="0.25">
      <c r="A42" s="141"/>
      <c r="B42" s="185"/>
      <c r="C42" s="178"/>
      <c r="D42" s="252"/>
      <c r="E42" s="251"/>
      <c r="F42" s="148"/>
      <c r="G42" s="251"/>
      <c r="H42" s="148"/>
      <c r="I42" s="172"/>
      <c r="J42" s="173"/>
      <c r="K42" s="172"/>
      <c r="L42" s="173"/>
      <c r="M42" s="172"/>
      <c r="N42" s="173"/>
      <c r="O42" s="172"/>
      <c r="P42" s="173"/>
      <c r="Q42" s="219">
        <f t="shared" ref="Q42" si="85">Q41*R41/100</f>
        <v>0.01</v>
      </c>
      <c r="R42" s="220"/>
      <c r="S42" s="172"/>
      <c r="T42" s="173"/>
      <c r="U42" s="6"/>
      <c r="V42" s="6"/>
      <c r="W42" s="172"/>
      <c r="X42" s="173"/>
      <c r="Y42" s="172"/>
      <c r="Z42" s="173"/>
      <c r="AA42" s="172"/>
      <c r="AB42" s="173"/>
      <c r="AC42" s="172"/>
      <c r="AD42" s="173"/>
      <c r="AE42" s="172"/>
      <c r="AF42" s="173"/>
      <c r="AG42" s="219">
        <v>0.02</v>
      </c>
      <c r="AH42" s="220"/>
      <c r="AI42" s="172"/>
      <c r="AJ42" s="173"/>
      <c r="AK42" s="219">
        <f>AK41*AL41/100</f>
        <v>0.03</v>
      </c>
      <c r="AL42" s="220"/>
      <c r="AM42" s="172"/>
      <c r="AN42" s="173"/>
      <c r="AO42" s="238"/>
      <c r="AP42" s="239"/>
      <c r="AQ42" s="219">
        <f t="shared" ref="AQ42" si="86">AQ41*AR41/100</f>
        <v>0.02</v>
      </c>
      <c r="AR42" s="220"/>
      <c r="AS42" s="238"/>
      <c r="AT42" s="239"/>
      <c r="AU42" s="238"/>
      <c r="AV42" s="239"/>
      <c r="AW42" s="238"/>
      <c r="AX42" s="239"/>
      <c r="AY42" s="238"/>
      <c r="AZ42" s="242"/>
      <c r="BA42" s="9"/>
    </row>
    <row r="43" spans="1:53" ht="15" customHeight="1" x14ac:dyDescent="0.25">
      <c r="A43" s="141"/>
      <c r="B43" s="185"/>
      <c r="C43" s="178" t="s">
        <v>22</v>
      </c>
      <c r="D43" s="252">
        <v>2354572800</v>
      </c>
      <c r="E43" s="268">
        <f t="shared" ref="E43" si="87">D43/27252</f>
        <v>86400</v>
      </c>
      <c r="F43" s="267">
        <f t="shared" ref="F43" si="88">D43*H43</f>
        <v>70637184</v>
      </c>
      <c r="G43" s="268">
        <f t="shared" ref="G43" si="89">E43*H43</f>
        <v>2592</v>
      </c>
      <c r="H43" s="148">
        <f>SUM(I44:AZ44)</f>
        <v>0.03</v>
      </c>
      <c r="I43" s="6"/>
      <c r="J43" s="6"/>
      <c r="K43" s="6"/>
      <c r="L43" s="6"/>
      <c r="M43" s="6"/>
      <c r="N43" s="6"/>
      <c r="O43" s="6"/>
      <c r="P43" s="6"/>
      <c r="Q43" s="92">
        <v>1</v>
      </c>
      <c r="R43" s="92">
        <v>1</v>
      </c>
      <c r="S43" s="6"/>
      <c r="T43" s="6"/>
      <c r="U43" s="6"/>
      <c r="V43" s="6"/>
      <c r="W43" s="6"/>
      <c r="X43" s="6"/>
      <c r="Y43" s="6"/>
      <c r="Z43" s="6"/>
      <c r="AA43" s="41"/>
      <c r="AB43" s="41"/>
      <c r="AQ43" s="5">
        <v>1</v>
      </c>
      <c r="AR43" s="5">
        <v>2</v>
      </c>
      <c r="AZ43" s="20"/>
      <c r="BA43" s="9"/>
    </row>
    <row r="44" spans="1:53" ht="15" customHeight="1" thickBot="1" x14ac:dyDescent="0.3">
      <c r="A44" s="142"/>
      <c r="B44" s="186"/>
      <c r="C44" s="179"/>
      <c r="D44" s="269"/>
      <c r="E44" s="253"/>
      <c r="F44" s="148"/>
      <c r="G44" s="253"/>
      <c r="H44" s="162"/>
      <c r="I44" s="172"/>
      <c r="J44" s="173"/>
      <c r="K44" s="172"/>
      <c r="L44" s="173"/>
      <c r="M44" s="172"/>
      <c r="N44" s="173"/>
      <c r="O44" s="217"/>
      <c r="P44" s="218"/>
      <c r="Q44" s="219">
        <f t="shared" ref="Q44" si="90">Q43*R43/100</f>
        <v>0.01</v>
      </c>
      <c r="R44" s="220"/>
      <c r="S44" s="217"/>
      <c r="T44" s="218"/>
      <c r="U44" s="21"/>
      <c r="V44" s="21"/>
      <c r="W44" s="172"/>
      <c r="X44" s="173"/>
      <c r="Y44" s="172"/>
      <c r="Z44" s="173"/>
      <c r="AA44" s="172"/>
      <c r="AB44" s="173"/>
      <c r="AC44" s="172"/>
      <c r="AD44" s="173"/>
      <c r="AE44" s="172"/>
      <c r="AF44" s="173"/>
      <c r="AG44" s="240"/>
      <c r="AH44" s="241"/>
      <c r="AI44" s="172"/>
      <c r="AJ44" s="173"/>
      <c r="AK44" s="240"/>
      <c r="AL44" s="241"/>
      <c r="AM44" s="172"/>
      <c r="AN44" s="173"/>
      <c r="AO44" s="240"/>
      <c r="AP44" s="241"/>
      <c r="AQ44" s="175">
        <f t="shared" ref="AQ44" si="91">AQ43*AR43/100</f>
        <v>0.02</v>
      </c>
      <c r="AR44" s="176"/>
      <c r="AS44" s="238"/>
      <c r="AT44" s="239"/>
      <c r="AU44" s="240"/>
      <c r="AV44" s="241"/>
      <c r="AW44" s="238"/>
      <c r="AX44" s="239"/>
      <c r="AY44" s="238"/>
      <c r="AZ44" s="242"/>
      <c r="BA44" s="9"/>
    </row>
    <row r="45" spans="1:53" ht="15" customHeight="1" x14ac:dyDescent="0.25">
      <c r="A45" s="140" t="s">
        <v>39</v>
      </c>
      <c r="B45" s="187" t="s">
        <v>41</v>
      </c>
      <c r="C45" s="177" t="s">
        <v>23</v>
      </c>
      <c r="D45" s="266">
        <v>18347040000</v>
      </c>
      <c r="E45" s="250">
        <f t="shared" ref="E45" si="92">D45/27252</f>
        <v>673236.45970937912</v>
      </c>
      <c r="F45" s="266">
        <f t="shared" ref="F45" si="93">D45*H45</f>
        <v>2385115200</v>
      </c>
      <c r="G45" s="250">
        <f t="shared" ref="G45" si="94">E45*H45</f>
        <v>87520.739762219295</v>
      </c>
      <c r="H45" s="163">
        <f>SUM(I46:AZ46)</f>
        <v>0.13</v>
      </c>
      <c r="I45" s="14"/>
      <c r="J45" s="14"/>
      <c r="K45" s="15"/>
      <c r="L45" s="15"/>
      <c r="M45" s="15"/>
      <c r="N45" s="15"/>
      <c r="O45" s="15"/>
      <c r="P45" s="15"/>
      <c r="Q45" s="16">
        <v>1</v>
      </c>
      <c r="R45" s="16">
        <v>1</v>
      </c>
      <c r="S45" s="16">
        <v>1</v>
      </c>
      <c r="T45" s="16">
        <v>2</v>
      </c>
      <c r="U45" s="15"/>
      <c r="V45" s="15"/>
      <c r="W45" s="16">
        <v>2</v>
      </c>
      <c r="X45" s="16">
        <v>2</v>
      </c>
      <c r="Y45" s="15"/>
      <c r="Z45" s="15"/>
      <c r="AA45" s="17"/>
      <c r="AB45" s="17"/>
      <c r="AC45" s="16">
        <v>2</v>
      </c>
      <c r="AD45" s="16">
        <v>1</v>
      </c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2">
        <v>2</v>
      </c>
      <c r="AR45" s="12">
        <v>2</v>
      </c>
      <c r="AS45" s="18"/>
      <c r="AT45" s="18"/>
      <c r="AU45" s="18"/>
      <c r="AV45" s="18"/>
      <c r="AW45" s="18"/>
      <c r="AX45" s="18"/>
      <c r="AY45" s="18"/>
      <c r="AZ45" s="19"/>
      <c r="BA45" s="9"/>
    </row>
    <row r="46" spans="1:53" ht="15" customHeight="1" x14ac:dyDescent="0.25">
      <c r="A46" s="141"/>
      <c r="B46" s="185"/>
      <c r="C46" s="178"/>
      <c r="D46" s="252"/>
      <c r="E46" s="251"/>
      <c r="F46" s="148"/>
      <c r="G46" s="251"/>
      <c r="H46" s="148"/>
      <c r="I46" s="172"/>
      <c r="J46" s="173"/>
      <c r="K46" s="172"/>
      <c r="L46" s="173"/>
      <c r="M46" s="172"/>
      <c r="N46" s="173"/>
      <c r="O46" s="172"/>
      <c r="P46" s="173"/>
      <c r="Q46" s="219">
        <f>Q45*R45/100</f>
        <v>0.01</v>
      </c>
      <c r="R46" s="220"/>
      <c r="S46" s="219">
        <f>S45*T45/100</f>
        <v>0.02</v>
      </c>
      <c r="T46" s="220"/>
      <c r="U46" s="172"/>
      <c r="V46" s="173"/>
      <c r="W46" s="219">
        <f>W45*X45/100</f>
        <v>0.04</v>
      </c>
      <c r="X46" s="220"/>
      <c r="Y46" s="172"/>
      <c r="Z46" s="173"/>
      <c r="AA46" s="172"/>
      <c r="AB46" s="173"/>
      <c r="AC46" s="219">
        <f>AC45*AD45/100</f>
        <v>0.02</v>
      </c>
      <c r="AD46" s="220"/>
      <c r="AE46" s="238"/>
      <c r="AF46" s="239"/>
      <c r="AG46" s="238"/>
      <c r="AH46" s="239"/>
      <c r="AI46" s="238"/>
      <c r="AJ46" s="239"/>
      <c r="AK46" s="238"/>
      <c r="AL46" s="239"/>
      <c r="AM46" s="238"/>
      <c r="AN46" s="239"/>
      <c r="AO46" s="238"/>
      <c r="AP46" s="239"/>
      <c r="AQ46" s="219">
        <f>AQ45*AR45/100</f>
        <v>0.04</v>
      </c>
      <c r="AR46" s="220"/>
      <c r="AS46" s="238"/>
      <c r="AT46" s="239"/>
      <c r="AU46" s="238"/>
      <c r="AV46" s="239"/>
      <c r="AW46" s="238"/>
      <c r="AX46" s="239"/>
      <c r="AY46" s="238"/>
      <c r="AZ46" s="242"/>
      <c r="BA46" s="9"/>
    </row>
    <row r="47" spans="1:53" ht="15" customHeight="1" x14ac:dyDescent="0.25">
      <c r="A47" s="141"/>
      <c r="B47" s="185"/>
      <c r="C47" s="178" t="s">
        <v>24</v>
      </c>
      <c r="D47" s="252">
        <v>39751920000</v>
      </c>
      <c r="E47" s="268">
        <f t="shared" ref="E47" si="95">D47/27252</f>
        <v>1458678.9960369882</v>
      </c>
      <c r="F47" s="252">
        <f t="shared" ref="F47" si="96">D47*H47</f>
        <v>5167749600</v>
      </c>
      <c r="G47" s="250">
        <f t="shared" ref="G47" si="97">E47*H47</f>
        <v>189628.26948480846</v>
      </c>
      <c r="H47" s="148">
        <f>SUM(I48:AZ48)</f>
        <v>0.13</v>
      </c>
      <c r="I47" s="6"/>
      <c r="J47" s="6"/>
      <c r="K47" s="6"/>
      <c r="L47" s="6"/>
      <c r="M47" s="6"/>
      <c r="N47" s="6"/>
      <c r="O47" s="6"/>
      <c r="P47" s="6"/>
      <c r="Q47" s="5">
        <v>1</v>
      </c>
      <c r="R47" s="5">
        <v>1</v>
      </c>
      <c r="S47" s="12">
        <v>1</v>
      </c>
      <c r="T47" s="12">
        <v>2</v>
      </c>
      <c r="U47" s="6"/>
      <c r="V47" s="6"/>
      <c r="W47" s="12">
        <v>2</v>
      </c>
      <c r="X47" s="12">
        <v>2</v>
      </c>
      <c r="Y47" s="6"/>
      <c r="Z47" s="6"/>
      <c r="AA47" s="4"/>
      <c r="AB47" s="4"/>
      <c r="AC47" s="12">
        <v>2</v>
      </c>
      <c r="AD47" s="12">
        <v>1</v>
      </c>
      <c r="AQ47" s="5">
        <v>2</v>
      </c>
      <c r="AR47" s="5">
        <v>2</v>
      </c>
      <c r="AZ47" s="20"/>
      <c r="BA47" s="9"/>
    </row>
    <row r="48" spans="1:53" ht="15" customHeight="1" x14ac:dyDescent="0.25">
      <c r="A48" s="141"/>
      <c r="B48" s="185"/>
      <c r="C48" s="178"/>
      <c r="D48" s="252"/>
      <c r="E48" s="251"/>
      <c r="F48" s="148"/>
      <c r="G48" s="251"/>
      <c r="H48" s="148"/>
      <c r="I48" s="172"/>
      <c r="J48" s="173"/>
      <c r="K48" s="172"/>
      <c r="L48" s="173"/>
      <c r="M48" s="172"/>
      <c r="N48" s="173"/>
      <c r="O48" s="172"/>
      <c r="P48" s="173"/>
      <c r="Q48" s="219">
        <f>Q47*R47/100</f>
        <v>0.01</v>
      </c>
      <c r="R48" s="220"/>
      <c r="S48" s="219">
        <f t="shared" ref="S48" si="98">S47*T47/100</f>
        <v>0.02</v>
      </c>
      <c r="T48" s="220"/>
      <c r="U48" s="172"/>
      <c r="V48" s="173"/>
      <c r="W48" s="219">
        <f t="shared" ref="W48" si="99">W47*X47/100</f>
        <v>0.04</v>
      </c>
      <c r="X48" s="220"/>
      <c r="Y48" s="172"/>
      <c r="Z48" s="173"/>
      <c r="AA48" s="172"/>
      <c r="AB48" s="173"/>
      <c r="AC48" s="219">
        <f t="shared" ref="AC48" si="100">AC47*AD47/100</f>
        <v>0.02</v>
      </c>
      <c r="AD48" s="220"/>
      <c r="AE48" s="238"/>
      <c r="AF48" s="239"/>
      <c r="AG48" s="238"/>
      <c r="AH48" s="239"/>
      <c r="AI48" s="238"/>
      <c r="AJ48" s="239"/>
      <c r="AK48" s="238"/>
      <c r="AL48" s="239"/>
      <c r="AM48" s="238"/>
      <c r="AN48" s="239"/>
      <c r="AO48" s="238"/>
      <c r="AP48" s="239"/>
      <c r="AQ48" s="219">
        <f t="shared" ref="AQ48" si="101">AQ47*AR47/100</f>
        <v>0.04</v>
      </c>
      <c r="AR48" s="220"/>
      <c r="AS48" s="238"/>
      <c r="AT48" s="239"/>
      <c r="AU48" s="238"/>
      <c r="AV48" s="239"/>
      <c r="AW48" s="238"/>
      <c r="AX48" s="239"/>
      <c r="AY48" s="238"/>
      <c r="AZ48" s="242"/>
      <c r="BA48" s="9"/>
    </row>
    <row r="49" spans="1:53" ht="15" customHeight="1" x14ac:dyDescent="0.25">
      <c r="A49" s="141"/>
      <c r="B49" s="185"/>
      <c r="C49" s="178" t="s">
        <v>25</v>
      </c>
      <c r="D49" s="252">
        <v>122313600000</v>
      </c>
      <c r="E49" s="268">
        <f t="shared" ref="E49" si="102">D49/27252</f>
        <v>4488243.0647291942</v>
      </c>
      <c r="F49" s="252">
        <f t="shared" ref="F49" si="103">D49*H49</f>
        <v>15900768000</v>
      </c>
      <c r="G49" s="250">
        <f t="shared" ref="G49" si="104">E49*H49</f>
        <v>583471.59841479524</v>
      </c>
      <c r="H49" s="148">
        <f>SUM(I50:AZ50)</f>
        <v>0.13</v>
      </c>
      <c r="I49" s="6"/>
      <c r="J49" s="6"/>
      <c r="K49" s="6"/>
      <c r="L49" s="6"/>
      <c r="M49" s="6"/>
      <c r="N49" s="6"/>
      <c r="O49" s="6"/>
      <c r="P49" s="6"/>
      <c r="Q49" s="42">
        <v>1</v>
      </c>
      <c r="R49" s="42">
        <v>1</v>
      </c>
      <c r="S49" s="12">
        <v>1</v>
      </c>
      <c r="T49" s="12">
        <v>2</v>
      </c>
      <c r="U49" s="6"/>
      <c r="V49" s="6"/>
      <c r="W49" s="12">
        <v>2</v>
      </c>
      <c r="X49" s="12">
        <v>2</v>
      </c>
      <c r="Y49" s="6"/>
      <c r="Z49" s="6"/>
      <c r="AA49" s="41"/>
      <c r="AB49" s="41"/>
      <c r="AC49" s="12">
        <v>2</v>
      </c>
      <c r="AD49" s="12">
        <v>1</v>
      </c>
      <c r="AQ49" s="5">
        <v>2</v>
      </c>
      <c r="AR49" s="5">
        <v>2</v>
      </c>
      <c r="AZ49" s="20"/>
      <c r="BA49" s="9"/>
    </row>
    <row r="50" spans="1:53" ht="15" customHeight="1" x14ac:dyDescent="0.25">
      <c r="A50" s="141"/>
      <c r="B50" s="185"/>
      <c r="C50" s="178"/>
      <c r="D50" s="252"/>
      <c r="E50" s="251"/>
      <c r="F50" s="148"/>
      <c r="G50" s="251"/>
      <c r="H50" s="148"/>
      <c r="I50" s="172"/>
      <c r="J50" s="173"/>
      <c r="K50" s="172"/>
      <c r="L50" s="173"/>
      <c r="M50" s="172"/>
      <c r="N50" s="173"/>
      <c r="O50" s="172"/>
      <c r="P50" s="173"/>
      <c r="Q50" s="219">
        <f t="shared" ref="Q50" si="105">Q49*R49/100</f>
        <v>0.01</v>
      </c>
      <c r="R50" s="220"/>
      <c r="S50" s="219">
        <f t="shared" ref="S50" si="106">S49*T49/100</f>
        <v>0.02</v>
      </c>
      <c r="T50" s="220"/>
      <c r="U50" s="172"/>
      <c r="V50" s="173"/>
      <c r="W50" s="219">
        <f t="shared" ref="W50" si="107">W49*X49/100</f>
        <v>0.04</v>
      </c>
      <c r="X50" s="220"/>
      <c r="Y50" s="172"/>
      <c r="Z50" s="173"/>
      <c r="AA50" s="172"/>
      <c r="AB50" s="173"/>
      <c r="AC50" s="219">
        <f t="shared" ref="AC50" si="108">AC49*AD49/100</f>
        <v>0.02</v>
      </c>
      <c r="AD50" s="220"/>
      <c r="AE50" s="238"/>
      <c r="AF50" s="239"/>
      <c r="AG50" s="238"/>
      <c r="AH50" s="239"/>
      <c r="AI50" s="238"/>
      <c r="AJ50" s="239"/>
      <c r="AK50" s="238"/>
      <c r="AL50" s="239"/>
      <c r="AM50" s="238"/>
      <c r="AN50" s="239"/>
      <c r="AO50" s="238"/>
      <c r="AP50" s="239"/>
      <c r="AQ50" s="219">
        <f t="shared" ref="AQ50" si="109">AQ49*AR49/100</f>
        <v>0.04</v>
      </c>
      <c r="AR50" s="220"/>
      <c r="AS50" s="238"/>
      <c r="AT50" s="239"/>
      <c r="AU50" s="238"/>
      <c r="AV50" s="239"/>
      <c r="AW50" s="238"/>
      <c r="AX50" s="239"/>
      <c r="AY50" s="238"/>
      <c r="AZ50" s="242"/>
      <c r="BA50" s="9"/>
    </row>
    <row r="51" spans="1:53" ht="15" customHeight="1" x14ac:dyDescent="0.25">
      <c r="A51" s="141"/>
      <c r="B51" s="185"/>
      <c r="C51" s="178" t="s">
        <v>26</v>
      </c>
      <c r="D51" s="252">
        <v>61156800000</v>
      </c>
      <c r="E51" s="268">
        <f t="shared" ref="E51" si="110">D51/27252</f>
        <v>2244121.5323645971</v>
      </c>
      <c r="F51" s="252">
        <f t="shared" ref="F51" si="111">D51*H51</f>
        <v>7950384000</v>
      </c>
      <c r="G51" s="250">
        <f t="shared" ref="G51" si="112">E51*H51</f>
        <v>291735.79920739762</v>
      </c>
      <c r="H51" s="148">
        <f>SUM(I52:AZ52)</f>
        <v>0.13</v>
      </c>
      <c r="I51" s="6"/>
      <c r="J51" s="6"/>
      <c r="K51" s="6"/>
      <c r="L51" s="6"/>
      <c r="M51" s="6"/>
      <c r="N51" s="6"/>
      <c r="O51" s="6"/>
      <c r="P51" s="6"/>
      <c r="Q51" s="42">
        <v>1</v>
      </c>
      <c r="R51" s="42">
        <v>1</v>
      </c>
      <c r="S51" s="12">
        <v>1</v>
      </c>
      <c r="T51" s="12">
        <v>2</v>
      </c>
      <c r="U51" s="6"/>
      <c r="V51" s="6"/>
      <c r="W51" s="12">
        <v>2</v>
      </c>
      <c r="X51" s="12">
        <v>2</v>
      </c>
      <c r="Y51" s="6"/>
      <c r="Z51" s="6"/>
      <c r="AA51" s="41"/>
      <c r="AB51" s="41"/>
      <c r="AC51" s="12">
        <v>2</v>
      </c>
      <c r="AD51" s="12">
        <v>1</v>
      </c>
      <c r="AQ51" s="5">
        <v>2</v>
      </c>
      <c r="AR51" s="5">
        <v>2</v>
      </c>
      <c r="AZ51" s="20"/>
      <c r="BA51" s="9"/>
    </row>
    <row r="52" spans="1:53" ht="15" customHeight="1" x14ac:dyDescent="0.25">
      <c r="A52" s="141"/>
      <c r="B52" s="185"/>
      <c r="C52" s="178"/>
      <c r="D52" s="252"/>
      <c r="E52" s="251"/>
      <c r="F52" s="148"/>
      <c r="G52" s="251"/>
      <c r="H52" s="148"/>
      <c r="I52" s="172"/>
      <c r="J52" s="173"/>
      <c r="K52" s="172"/>
      <c r="L52" s="173"/>
      <c r="M52" s="172"/>
      <c r="N52" s="173"/>
      <c r="O52" s="172"/>
      <c r="P52" s="173"/>
      <c r="Q52" s="219">
        <f t="shared" ref="Q52" si="113">Q51*R51/100</f>
        <v>0.01</v>
      </c>
      <c r="R52" s="220"/>
      <c r="S52" s="219">
        <f t="shared" ref="S52" si="114">S51*T51/100</f>
        <v>0.02</v>
      </c>
      <c r="T52" s="220"/>
      <c r="U52" s="172"/>
      <c r="V52" s="173"/>
      <c r="W52" s="219">
        <f t="shared" ref="W52" si="115">W51*X51/100</f>
        <v>0.04</v>
      </c>
      <c r="X52" s="220"/>
      <c r="Y52" s="172"/>
      <c r="Z52" s="173"/>
      <c r="AA52" s="172"/>
      <c r="AB52" s="173"/>
      <c r="AC52" s="219">
        <f t="shared" ref="AC52" si="116">AC51*AD51/100</f>
        <v>0.02</v>
      </c>
      <c r="AD52" s="220"/>
      <c r="AE52" s="238"/>
      <c r="AF52" s="239"/>
      <c r="AG52" s="238"/>
      <c r="AH52" s="239"/>
      <c r="AI52" s="238"/>
      <c r="AJ52" s="239"/>
      <c r="AK52" s="238"/>
      <c r="AL52" s="239"/>
      <c r="AM52" s="238"/>
      <c r="AN52" s="239"/>
      <c r="AO52" s="238"/>
      <c r="AP52" s="239"/>
      <c r="AQ52" s="219">
        <f t="shared" ref="AQ52" si="117">AQ51*AR51/100</f>
        <v>0.04</v>
      </c>
      <c r="AR52" s="220"/>
      <c r="AS52" s="238"/>
      <c r="AT52" s="239"/>
      <c r="AU52" s="238"/>
      <c r="AV52" s="239"/>
      <c r="AW52" s="238"/>
      <c r="AX52" s="239"/>
      <c r="AY52" s="238"/>
      <c r="AZ52" s="242"/>
      <c r="BA52" s="9"/>
    </row>
    <row r="53" spans="1:53" ht="15" customHeight="1" x14ac:dyDescent="0.25">
      <c r="A53" s="141"/>
      <c r="B53" s="185"/>
      <c r="C53" s="178" t="s">
        <v>27</v>
      </c>
      <c r="D53" s="252">
        <v>1266455400</v>
      </c>
      <c r="E53" s="268">
        <f t="shared" ref="E53" si="118">D53/27252</f>
        <v>46472.016732716867</v>
      </c>
      <c r="F53" s="252">
        <f t="shared" ref="F53" si="119">D53*H53</f>
        <v>164639202</v>
      </c>
      <c r="G53" s="250">
        <f t="shared" ref="G53" si="120">E53*H53</f>
        <v>6041.3621752531926</v>
      </c>
      <c r="H53" s="148">
        <f>SUM(I54:AZ54)</f>
        <v>0.13</v>
      </c>
      <c r="I53" s="6"/>
      <c r="J53" s="6"/>
      <c r="K53" s="6"/>
      <c r="L53" s="6"/>
      <c r="M53" s="6"/>
      <c r="N53" s="6"/>
      <c r="O53" s="6"/>
      <c r="P53" s="6"/>
      <c r="Q53" s="42">
        <v>1</v>
      </c>
      <c r="R53" s="42">
        <v>1</v>
      </c>
      <c r="S53" s="12">
        <v>1</v>
      </c>
      <c r="T53" s="12">
        <v>2</v>
      </c>
      <c r="U53" s="6"/>
      <c r="V53" s="6"/>
      <c r="W53" s="12">
        <v>2</v>
      </c>
      <c r="X53" s="12">
        <v>2</v>
      </c>
      <c r="Y53" s="6"/>
      <c r="Z53" s="6"/>
      <c r="AA53" s="41"/>
      <c r="AB53" s="41"/>
      <c r="AC53" s="12">
        <v>2</v>
      </c>
      <c r="AD53" s="12">
        <v>1</v>
      </c>
      <c r="AQ53" s="5">
        <v>2</v>
      </c>
      <c r="AR53" s="5">
        <v>2</v>
      </c>
      <c r="AZ53" s="20"/>
      <c r="BA53" s="9"/>
    </row>
    <row r="54" spans="1:53" ht="15" customHeight="1" x14ac:dyDescent="0.25">
      <c r="A54" s="141"/>
      <c r="B54" s="185"/>
      <c r="C54" s="178"/>
      <c r="D54" s="252"/>
      <c r="E54" s="251"/>
      <c r="F54" s="148"/>
      <c r="G54" s="251"/>
      <c r="H54" s="148"/>
      <c r="I54" s="172"/>
      <c r="J54" s="173"/>
      <c r="K54" s="172"/>
      <c r="L54" s="173"/>
      <c r="M54" s="172"/>
      <c r="N54" s="173"/>
      <c r="O54" s="172"/>
      <c r="P54" s="173"/>
      <c r="Q54" s="219">
        <f t="shared" ref="Q54" si="121">Q53*R53/100</f>
        <v>0.01</v>
      </c>
      <c r="R54" s="220"/>
      <c r="S54" s="219">
        <f t="shared" ref="S54" si="122">S53*T53/100</f>
        <v>0.02</v>
      </c>
      <c r="T54" s="220"/>
      <c r="U54" s="172"/>
      <c r="V54" s="173"/>
      <c r="W54" s="219">
        <f t="shared" ref="W54" si="123">W53*X53/100</f>
        <v>0.04</v>
      </c>
      <c r="X54" s="220"/>
      <c r="Y54" s="172"/>
      <c r="Z54" s="173"/>
      <c r="AA54" s="172"/>
      <c r="AB54" s="173"/>
      <c r="AC54" s="219">
        <f t="shared" ref="AC54" si="124">AC53*AD53/100</f>
        <v>0.02</v>
      </c>
      <c r="AD54" s="220"/>
      <c r="AE54" s="238"/>
      <c r="AF54" s="239"/>
      <c r="AG54" s="238"/>
      <c r="AH54" s="239"/>
      <c r="AI54" s="238"/>
      <c r="AJ54" s="239"/>
      <c r="AK54" s="238"/>
      <c r="AL54" s="239"/>
      <c r="AM54" s="238"/>
      <c r="AN54" s="239"/>
      <c r="AO54" s="238"/>
      <c r="AP54" s="239"/>
      <c r="AQ54" s="219">
        <f t="shared" ref="AQ54" si="125">AQ53*AR53/100</f>
        <v>0.04</v>
      </c>
      <c r="AR54" s="220"/>
      <c r="AS54" s="238"/>
      <c r="AT54" s="239"/>
      <c r="AU54" s="238"/>
      <c r="AV54" s="239"/>
      <c r="AW54" s="238"/>
      <c r="AX54" s="239"/>
      <c r="AY54" s="238"/>
      <c r="AZ54" s="242"/>
      <c r="BA54" s="9"/>
    </row>
    <row r="55" spans="1:53" ht="15" customHeight="1" x14ac:dyDescent="0.25">
      <c r="A55" s="141"/>
      <c r="B55" s="185"/>
      <c r="C55" s="178" t="s">
        <v>28</v>
      </c>
      <c r="D55" s="252">
        <v>48925440000</v>
      </c>
      <c r="E55" s="268">
        <f t="shared" ref="E55" si="126">D55/27252</f>
        <v>1795297.2258916777</v>
      </c>
      <c r="F55" s="252">
        <f t="shared" ref="F55" si="127">D55*H55</f>
        <v>6360307200</v>
      </c>
      <c r="G55" s="250">
        <f t="shared" ref="G55" si="128">E55*H55</f>
        <v>233388.63936591809</v>
      </c>
      <c r="H55" s="148">
        <f>SUM(I56:AZ56)</f>
        <v>0.13</v>
      </c>
      <c r="I55" s="6"/>
      <c r="J55" s="6"/>
      <c r="K55" s="6"/>
      <c r="L55" s="6"/>
      <c r="M55" s="6"/>
      <c r="N55" s="6"/>
      <c r="O55" s="6"/>
      <c r="P55" s="6"/>
      <c r="Q55" s="42">
        <v>1</v>
      </c>
      <c r="R55" s="42">
        <v>1</v>
      </c>
      <c r="S55" s="12">
        <v>1</v>
      </c>
      <c r="T55" s="12">
        <v>2</v>
      </c>
      <c r="U55" s="6"/>
      <c r="V55" s="6"/>
      <c r="W55" s="12">
        <v>2</v>
      </c>
      <c r="X55" s="12">
        <v>2</v>
      </c>
      <c r="Y55" s="6"/>
      <c r="Z55" s="6"/>
      <c r="AA55" s="41"/>
      <c r="AB55" s="41"/>
      <c r="AC55" s="12">
        <v>2</v>
      </c>
      <c r="AD55" s="12">
        <v>1</v>
      </c>
      <c r="AQ55" s="5">
        <v>2</v>
      </c>
      <c r="AR55" s="5">
        <v>2</v>
      </c>
      <c r="AZ55" s="20"/>
      <c r="BA55" s="9"/>
    </row>
    <row r="56" spans="1:53" ht="15" customHeight="1" x14ac:dyDescent="0.25">
      <c r="A56" s="141"/>
      <c r="B56" s="185"/>
      <c r="C56" s="178"/>
      <c r="D56" s="252"/>
      <c r="E56" s="251"/>
      <c r="F56" s="148"/>
      <c r="G56" s="251"/>
      <c r="H56" s="148"/>
      <c r="I56" s="172"/>
      <c r="J56" s="173"/>
      <c r="K56" s="172"/>
      <c r="L56" s="173"/>
      <c r="M56" s="172"/>
      <c r="N56" s="173"/>
      <c r="O56" s="172"/>
      <c r="P56" s="173"/>
      <c r="Q56" s="219">
        <f t="shared" ref="Q56" si="129">Q55*R55/100</f>
        <v>0.01</v>
      </c>
      <c r="R56" s="220"/>
      <c r="S56" s="219">
        <f t="shared" ref="S56" si="130">S55*T55/100</f>
        <v>0.02</v>
      </c>
      <c r="T56" s="220"/>
      <c r="U56" s="172"/>
      <c r="V56" s="173"/>
      <c r="W56" s="219">
        <f t="shared" ref="W56" si="131">W55*X55/100</f>
        <v>0.04</v>
      </c>
      <c r="X56" s="220"/>
      <c r="Y56" s="172"/>
      <c r="Z56" s="173"/>
      <c r="AA56" s="172"/>
      <c r="AB56" s="173"/>
      <c r="AC56" s="219">
        <f t="shared" ref="AC56" si="132">AC55*AD55/100</f>
        <v>0.02</v>
      </c>
      <c r="AD56" s="220"/>
      <c r="AE56" s="238"/>
      <c r="AF56" s="239"/>
      <c r="AG56" s="238"/>
      <c r="AH56" s="239"/>
      <c r="AI56" s="238"/>
      <c r="AJ56" s="239"/>
      <c r="AK56" s="238"/>
      <c r="AL56" s="239"/>
      <c r="AM56" s="238"/>
      <c r="AN56" s="239"/>
      <c r="AO56" s="238"/>
      <c r="AP56" s="239"/>
      <c r="AQ56" s="219">
        <f t="shared" ref="AQ56" si="133">AQ55*AR55/100</f>
        <v>0.04</v>
      </c>
      <c r="AR56" s="220"/>
      <c r="AS56" s="238"/>
      <c r="AT56" s="239"/>
      <c r="AU56" s="238"/>
      <c r="AV56" s="239"/>
      <c r="AW56" s="238"/>
      <c r="AX56" s="239"/>
      <c r="AY56" s="238"/>
      <c r="AZ56" s="242"/>
      <c r="BA56" s="9"/>
    </row>
    <row r="57" spans="1:53" ht="15" customHeight="1" x14ac:dyDescent="0.25">
      <c r="A57" s="141"/>
      <c r="B57" s="185"/>
      <c r="C57" s="178" t="s">
        <v>30</v>
      </c>
      <c r="D57" s="252">
        <v>139393560000</v>
      </c>
      <c r="E57" s="268">
        <f t="shared" ref="E57" si="134">D57/27252</f>
        <v>5114984.5882870983</v>
      </c>
      <c r="F57" s="252">
        <f t="shared" ref="F57" si="135">D57*H57</f>
        <v>18121162800</v>
      </c>
      <c r="G57" s="250">
        <f t="shared" ref="G57" si="136">E57*H57</f>
        <v>664947.99647732277</v>
      </c>
      <c r="H57" s="148">
        <f>SUM(I58:AZ58)</f>
        <v>0.13</v>
      </c>
      <c r="I57" s="6"/>
      <c r="J57" s="6"/>
      <c r="K57" s="6"/>
      <c r="L57" s="6"/>
      <c r="M57" s="6"/>
      <c r="N57" s="6"/>
      <c r="O57" s="6"/>
      <c r="P57" s="6"/>
      <c r="Q57" s="42">
        <v>1</v>
      </c>
      <c r="R57" s="42">
        <v>1</v>
      </c>
      <c r="S57" s="12">
        <v>1</v>
      </c>
      <c r="T57" s="12">
        <v>2</v>
      </c>
      <c r="U57" s="6"/>
      <c r="V57" s="6"/>
      <c r="W57" s="12">
        <v>2</v>
      </c>
      <c r="X57" s="12">
        <v>2</v>
      </c>
      <c r="Y57" s="6"/>
      <c r="Z57" s="6"/>
      <c r="AA57" s="41"/>
      <c r="AB57" s="41"/>
      <c r="AC57" s="12">
        <v>2</v>
      </c>
      <c r="AD57" s="12">
        <v>1</v>
      </c>
      <c r="AQ57" s="5">
        <v>2</v>
      </c>
      <c r="AR57" s="5">
        <v>2</v>
      </c>
      <c r="AZ57" s="20"/>
      <c r="BA57" s="9"/>
    </row>
    <row r="58" spans="1:53" ht="15" customHeight="1" x14ac:dyDescent="0.25">
      <c r="A58" s="141"/>
      <c r="B58" s="185"/>
      <c r="C58" s="178"/>
      <c r="D58" s="252"/>
      <c r="E58" s="251"/>
      <c r="F58" s="148"/>
      <c r="G58" s="251"/>
      <c r="H58" s="148"/>
      <c r="I58" s="172"/>
      <c r="J58" s="173"/>
      <c r="K58" s="172"/>
      <c r="L58" s="173"/>
      <c r="M58" s="172"/>
      <c r="N58" s="173"/>
      <c r="O58" s="172"/>
      <c r="P58" s="173"/>
      <c r="Q58" s="219">
        <f t="shared" ref="Q58" si="137">Q57*R57/100</f>
        <v>0.01</v>
      </c>
      <c r="R58" s="220"/>
      <c r="S58" s="219">
        <f t="shared" ref="S58" si="138">S57*T57/100</f>
        <v>0.02</v>
      </c>
      <c r="T58" s="220"/>
      <c r="U58" s="172"/>
      <c r="V58" s="173"/>
      <c r="W58" s="219">
        <f t="shared" ref="W58" si="139">W57*X57/100</f>
        <v>0.04</v>
      </c>
      <c r="X58" s="220"/>
      <c r="Y58" s="172"/>
      <c r="Z58" s="173"/>
      <c r="AA58" s="172"/>
      <c r="AB58" s="173"/>
      <c r="AC58" s="219">
        <f t="shared" ref="AC58" si="140">AC57*AD57/100</f>
        <v>0.02</v>
      </c>
      <c r="AD58" s="220"/>
      <c r="AE58" s="238"/>
      <c r="AF58" s="239"/>
      <c r="AG58" s="238"/>
      <c r="AH58" s="239"/>
      <c r="AI58" s="238"/>
      <c r="AJ58" s="239"/>
      <c r="AK58" s="238"/>
      <c r="AL58" s="239"/>
      <c r="AM58" s="238"/>
      <c r="AN58" s="239"/>
      <c r="AO58" s="238"/>
      <c r="AP58" s="239"/>
      <c r="AQ58" s="219">
        <f t="shared" ref="AQ58" si="141">AQ57*AR57/100</f>
        <v>0.04</v>
      </c>
      <c r="AR58" s="220"/>
      <c r="AS58" s="238"/>
      <c r="AT58" s="239"/>
      <c r="AU58" s="238"/>
      <c r="AV58" s="239"/>
      <c r="AW58" s="238"/>
      <c r="AX58" s="239"/>
      <c r="AY58" s="238"/>
      <c r="AZ58" s="242"/>
      <c r="BA58" s="9"/>
    </row>
    <row r="59" spans="1:53" ht="15" customHeight="1" x14ac:dyDescent="0.25">
      <c r="A59" s="141"/>
      <c r="B59" s="185"/>
      <c r="C59" s="178" t="s">
        <v>29</v>
      </c>
      <c r="D59" s="252">
        <v>33636240000</v>
      </c>
      <c r="E59" s="268">
        <f t="shared" ref="E59" si="142">D59/27252</f>
        <v>1234266.8428005285</v>
      </c>
      <c r="F59" s="267">
        <f t="shared" ref="F59" si="143">D59*H59</f>
        <v>4372711200</v>
      </c>
      <c r="G59" s="268">
        <f t="shared" ref="G59" si="144">E59*H59</f>
        <v>160454.68956406871</v>
      </c>
      <c r="H59" s="148">
        <f>SUM(I60:AZ60)</f>
        <v>0.13</v>
      </c>
      <c r="I59" s="6"/>
      <c r="J59" s="6"/>
      <c r="K59" s="6"/>
      <c r="L59" s="6"/>
      <c r="M59" s="6"/>
      <c r="N59" s="6"/>
      <c r="O59" s="6"/>
      <c r="P59" s="6"/>
      <c r="Q59" s="42">
        <v>1</v>
      </c>
      <c r="R59" s="42">
        <v>1</v>
      </c>
      <c r="S59" s="12">
        <v>1</v>
      </c>
      <c r="T59" s="12">
        <v>2</v>
      </c>
      <c r="U59" s="6"/>
      <c r="V59" s="6"/>
      <c r="W59" s="12">
        <v>2</v>
      </c>
      <c r="X59" s="12">
        <v>2</v>
      </c>
      <c r="Y59" s="6"/>
      <c r="Z59" s="6"/>
      <c r="AA59" s="41"/>
      <c r="AB59" s="41"/>
      <c r="AC59" s="12">
        <v>2</v>
      </c>
      <c r="AD59" s="12">
        <v>1</v>
      </c>
      <c r="AQ59" s="5">
        <v>2</v>
      </c>
      <c r="AR59" s="5">
        <v>2</v>
      </c>
      <c r="AZ59" s="20"/>
      <c r="BA59" s="9"/>
    </row>
    <row r="60" spans="1:53" ht="15" customHeight="1" thickBot="1" x14ac:dyDescent="0.3">
      <c r="A60" s="141"/>
      <c r="B60" s="186"/>
      <c r="C60" s="179"/>
      <c r="D60" s="269"/>
      <c r="E60" s="253"/>
      <c r="F60" s="148"/>
      <c r="G60" s="253"/>
      <c r="H60" s="162"/>
      <c r="I60" s="172"/>
      <c r="J60" s="173"/>
      <c r="K60" s="217"/>
      <c r="L60" s="218"/>
      <c r="M60" s="172"/>
      <c r="N60" s="173"/>
      <c r="O60" s="172"/>
      <c r="P60" s="173"/>
      <c r="Q60" s="219">
        <f t="shared" ref="Q60" si="145">Q59*R59/100</f>
        <v>0.01</v>
      </c>
      <c r="R60" s="220"/>
      <c r="S60" s="219">
        <f t="shared" ref="S60" si="146">S59*T59/100</f>
        <v>0.02</v>
      </c>
      <c r="T60" s="220"/>
      <c r="U60" s="172"/>
      <c r="V60" s="173"/>
      <c r="W60" s="175">
        <f t="shared" ref="W60" si="147">W59*X59/100</f>
        <v>0.04</v>
      </c>
      <c r="X60" s="176"/>
      <c r="Y60" s="172"/>
      <c r="Z60" s="173"/>
      <c r="AA60" s="172"/>
      <c r="AB60" s="173"/>
      <c r="AC60" s="219">
        <f t="shared" ref="AC60" si="148">AC59*AD59/100</f>
        <v>0.02</v>
      </c>
      <c r="AD60" s="220"/>
      <c r="AE60" s="238"/>
      <c r="AF60" s="239"/>
      <c r="AG60" s="238"/>
      <c r="AH60" s="239"/>
      <c r="AI60" s="238"/>
      <c r="AJ60" s="239"/>
      <c r="AK60" s="238"/>
      <c r="AL60" s="239"/>
      <c r="AM60" s="238"/>
      <c r="AN60" s="239"/>
      <c r="AO60" s="238"/>
      <c r="AP60" s="239"/>
      <c r="AQ60" s="219">
        <f t="shared" ref="AQ60" si="149">AQ59*AR59/100</f>
        <v>0.04</v>
      </c>
      <c r="AR60" s="220"/>
      <c r="AS60" s="238"/>
      <c r="AT60" s="239"/>
      <c r="AU60" s="238"/>
      <c r="AV60" s="239"/>
      <c r="AW60" s="238"/>
      <c r="AX60" s="239"/>
      <c r="AY60" s="238"/>
      <c r="AZ60" s="242"/>
      <c r="BA60" s="9"/>
    </row>
    <row r="61" spans="1:53" ht="15" customHeight="1" x14ac:dyDescent="0.25">
      <c r="A61" s="141"/>
      <c r="B61" s="187" t="s">
        <v>40</v>
      </c>
      <c r="C61" s="177" t="s">
        <v>31</v>
      </c>
      <c r="D61" s="266">
        <v>835273800</v>
      </c>
      <c r="E61" s="250">
        <f t="shared" ref="E61" si="150">D61/27252</f>
        <v>30650</v>
      </c>
      <c r="F61" s="266">
        <f t="shared" ref="F61" si="151">D61*H61</f>
        <v>41763690</v>
      </c>
      <c r="G61" s="250">
        <f t="shared" ref="G61" si="152">E61*H61</f>
        <v>1532.5</v>
      </c>
      <c r="H61" s="163">
        <f>SUM(I62:AZ62)</f>
        <v>0.05</v>
      </c>
      <c r="I61" s="15"/>
      <c r="J61" s="15"/>
      <c r="K61" s="16">
        <v>1</v>
      </c>
      <c r="L61" s="16">
        <v>1</v>
      </c>
      <c r="M61" s="16">
        <v>1</v>
      </c>
      <c r="N61" s="16">
        <v>4</v>
      </c>
      <c r="O61" s="15"/>
      <c r="P61" s="15"/>
      <c r="Q61" s="15"/>
      <c r="R61" s="15"/>
      <c r="S61" s="15"/>
      <c r="T61" s="15"/>
      <c r="U61" s="15"/>
      <c r="V61" s="15"/>
      <c r="W61" s="11"/>
      <c r="X61" s="11"/>
      <c r="Y61" s="15"/>
      <c r="Z61" s="15"/>
      <c r="AA61" s="17"/>
      <c r="AB61" s="17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9"/>
      <c r="BA61" s="9"/>
    </row>
    <row r="62" spans="1:53" ht="15" customHeight="1" x14ac:dyDescent="0.25">
      <c r="A62" s="141"/>
      <c r="B62" s="185"/>
      <c r="C62" s="178"/>
      <c r="D62" s="252"/>
      <c r="E62" s="251"/>
      <c r="F62" s="148"/>
      <c r="G62" s="251"/>
      <c r="H62" s="148"/>
      <c r="I62" s="172"/>
      <c r="J62" s="173"/>
      <c r="K62" s="219">
        <f>K61*L61/100</f>
        <v>0.01</v>
      </c>
      <c r="L62" s="220"/>
      <c r="M62" s="219">
        <f>M61*N61/100</f>
        <v>0.04</v>
      </c>
      <c r="N62" s="220"/>
      <c r="O62" s="172"/>
      <c r="P62" s="173"/>
      <c r="Q62" s="172"/>
      <c r="R62" s="173"/>
      <c r="S62" s="172"/>
      <c r="T62" s="173"/>
      <c r="U62" s="172"/>
      <c r="V62" s="173"/>
      <c r="W62" s="172"/>
      <c r="X62" s="173"/>
      <c r="Y62" s="172"/>
      <c r="Z62" s="173"/>
      <c r="AA62" s="172"/>
      <c r="AB62" s="173"/>
      <c r="AC62" s="172"/>
      <c r="AD62" s="173"/>
      <c r="AE62" s="172"/>
      <c r="AF62" s="173"/>
      <c r="AG62" s="172"/>
      <c r="AH62" s="173"/>
      <c r="AI62" s="172"/>
      <c r="AJ62" s="173"/>
      <c r="AK62" s="172"/>
      <c r="AL62" s="173"/>
      <c r="AM62" s="172"/>
      <c r="AN62" s="173"/>
      <c r="AO62" s="172"/>
      <c r="AP62" s="173"/>
      <c r="AQ62" s="172"/>
      <c r="AR62" s="173"/>
      <c r="AS62" s="172"/>
      <c r="AT62" s="173"/>
      <c r="AU62" s="172"/>
      <c r="AV62" s="173"/>
      <c r="AW62" s="172"/>
      <c r="AX62" s="173"/>
      <c r="AY62" s="238"/>
      <c r="AZ62" s="242"/>
      <c r="BA62" s="9"/>
    </row>
    <row r="63" spans="1:53" ht="15" customHeight="1" x14ac:dyDescent="0.25">
      <c r="A63" s="141"/>
      <c r="B63" s="185"/>
      <c r="C63" s="178" t="s">
        <v>31</v>
      </c>
      <c r="D63" s="252">
        <v>535501800</v>
      </c>
      <c r="E63" s="268">
        <f t="shared" ref="E63" si="153">D63/27252</f>
        <v>19650</v>
      </c>
      <c r="F63" s="252">
        <f t="shared" ref="F63" si="154">D63*H63</f>
        <v>26775090</v>
      </c>
      <c r="G63" s="250">
        <f t="shared" ref="G63" si="155">E63*H63</f>
        <v>982.5</v>
      </c>
      <c r="H63" s="148">
        <f>SUM(I64:AZ64)</f>
        <v>0.05</v>
      </c>
      <c r="I63" s="6"/>
      <c r="J63" s="6"/>
      <c r="K63" s="5">
        <v>1</v>
      </c>
      <c r="L63" s="5">
        <v>1</v>
      </c>
      <c r="M63" s="5">
        <v>1</v>
      </c>
      <c r="N63" s="5">
        <v>4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4"/>
      <c r="AB63" s="4"/>
      <c r="AZ63" s="20"/>
      <c r="BA63" s="9"/>
    </row>
    <row r="64" spans="1:53" ht="15" customHeight="1" x14ac:dyDescent="0.25">
      <c r="A64" s="141"/>
      <c r="B64" s="185"/>
      <c r="C64" s="178"/>
      <c r="D64" s="252"/>
      <c r="E64" s="251"/>
      <c r="F64" s="148"/>
      <c r="G64" s="251"/>
      <c r="H64" s="148"/>
      <c r="I64" s="172"/>
      <c r="J64" s="173"/>
      <c r="K64" s="219">
        <f>K63*L63/100</f>
        <v>0.01</v>
      </c>
      <c r="L64" s="220"/>
      <c r="M64" s="219">
        <f>M63*N63/100</f>
        <v>0.04</v>
      </c>
      <c r="N64" s="220"/>
      <c r="O64" s="172"/>
      <c r="P64" s="173"/>
      <c r="Q64" s="172"/>
      <c r="R64" s="173"/>
      <c r="S64" s="172"/>
      <c r="T64" s="173"/>
      <c r="U64" s="172"/>
      <c r="V64" s="173"/>
      <c r="W64" s="172"/>
      <c r="X64" s="173"/>
      <c r="Y64" s="172"/>
      <c r="Z64" s="173"/>
      <c r="AA64" s="172"/>
      <c r="AB64" s="173"/>
      <c r="AC64" s="172"/>
      <c r="AD64" s="173"/>
      <c r="AE64" s="172"/>
      <c r="AF64" s="173"/>
      <c r="AG64" s="172"/>
      <c r="AH64" s="173"/>
      <c r="AI64" s="172"/>
      <c r="AJ64" s="173"/>
      <c r="AK64" s="172"/>
      <c r="AL64" s="173"/>
      <c r="AM64" s="172"/>
      <c r="AN64" s="173"/>
      <c r="AO64" s="172"/>
      <c r="AP64" s="173"/>
      <c r="AQ64" s="172"/>
      <c r="AR64" s="173"/>
      <c r="AS64" s="172"/>
      <c r="AT64" s="173"/>
      <c r="AU64" s="172"/>
      <c r="AV64" s="173"/>
      <c r="AW64" s="172"/>
      <c r="AX64" s="173"/>
      <c r="AY64" s="238"/>
      <c r="AZ64" s="242"/>
      <c r="BA64" s="9"/>
    </row>
    <row r="65" spans="1:53" ht="15" customHeight="1" x14ac:dyDescent="0.25">
      <c r="A65" s="141"/>
      <c r="B65" s="185"/>
      <c r="C65" s="178" t="s">
        <v>31</v>
      </c>
      <c r="D65" s="252">
        <v>602269200</v>
      </c>
      <c r="E65" s="268">
        <f t="shared" ref="E65" si="156">D65/27252</f>
        <v>22100</v>
      </c>
      <c r="F65" s="267">
        <f t="shared" ref="F65" si="157">D65*H65</f>
        <v>30113460</v>
      </c>
      <c r="G65" s="268">
        <f t="shared" ref="G65" si="158">E65*H65</f>
        <v>1105</v>
      </c>
      <c r="H65" s="148">
        <f>SUM(I66:AZ66)</f>
        <v>0.05</v>
      </c>
      <c r="I65" s="6"/>
      <c r="J65" s="6"/>
      <c r="K65" s="5">
        <v>1</v>
      </c>
      <c r="L65" s="5">
        <v>1</v>
      </c>
      <c r="M65" s="5">
        <v>1</v>
      </c>
      <c r="N65" s="5">
        <v>4</v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4"/>
      <c r="AB65" s="4"/>
      <c r="AZ65" s="20"/>
      <c r="BA65" s="9"/>
    </row>
    <row r="66" spans="1:53" ht="15" customHeight="1" thickBot="1" x14ac:dyDescent="0.3">
      <c r="A66" s="141"/>
      <c r="B66" s="186"/>
      <c r="C66" s="179"/>
      <c r="D66" s="269"/>
      <c r="E66" s="253"/>
      <c r="F66" s="148"/>
      <c r="G66" s="253"/>
      <c r="H66" s="162"/>
      <c r="I66" s="217"/>
      <c r="J66" s="218"/>
      <c r="K66" s="175">
        <f>K65*L65/100</f>
        <v>0.01</v>
      </c>
      <c r="L66" s="176"/>
      <c r="M66" s="175">
        <f>M65*N65/100</f>
        <v>0.04</v>
      </c>
      <c r="N66" s="176"/>
      <c r="O66" s="217"/>
      <c r="P66" s="218"/>
      <c r="Q66" s="217"/>
      <c r="R66" s="218"/>
      <c r="S66" s="217"/>
      <c r="T66" s="218"/>
      <c r="U66" s="217"/>
      <c r="V66" s="218"/>
      <c r="W66" s="217"/>
      <c r="X66" s="218"/>
      <c r="Y66" s="217"/>
      <c r="Z66" s="218"/>
      <c r="AA66" s="217"/>
      <c r="AB66" s="218"/>
      <c r="AC66" s="217"/>
      <c r="AD66" s="218"/>
      <c r="AE66" s="217"/>
      <c r="AF66" s="218"/>
      <c r="AG66" s="217"/>
      <c r="AH66" s="218"/>
      <c r="AI66" s="217"/>
      <c r="AJ66" s="218"/>
      <c r="AK66" s="217"/>
      <c r="AL66" s="218"/>
      <c r="AM66" s="217"/>
      <c r="AN66" s="218"/>
      <c r="AO66" s="217"/>
      <c r="AP66" s="218"/>
      <c r="AQ66" s="217"/>
      <c r="AR66" s="218"/>
      <c r="AS66" s="217"/>
      <c r="AT66" s="218"/>
      <c r="AU66" s="217"/>
      <c r="AV66" s="218"/>
      <c r="AW66" s="217"/>
      <c r="AX66" s="218"/>
      <c r="AY66" s="240"/>
      <c r="AZ66" s="243"/>
      <c r="BA66" s="9"/>
    </row>
    <row r="67" spans="1:53" ht="15" customHeight="1" x14ac:dyDescent="0.25">
      <c r="A67" s="141"/>
      <c r="B67" s="187" t="s">
        <v>38</v>
      </c>
      <c r="C67" s="177" t="s">
        <v>9</v>
      </c>
      <c r="D67" s="266">
        <v>156481320</v>
      </c>
      <c r="E67" s="250">
        <f t="shared" ref="E67" si="159">D67/27252</f>
        <v>5742.0123293703218</v>
      </c>
      <c r="F67" s="266">
        <f t="shared" ref="F67" si="160">D67*H67</f>
        <v>14083318.799999999</v>
      </c>
      <c r="G67" s="250">
        <f t="shared" ref="G67" si="161">E67*H67</f>
        <v>516.78110964332893</v>
      </c>
      <c r="H67" s="163">
        <f>SUM(I68:AZ68)</f>
        <v>0.09</v>
      </c>
      <c r="I67" s="15"/>
      <c r="J67" s="15"/>
      <c r="K67" s="15"/>
      <c r="L67" s="15"/>
      <c r="M67" s="15"/>
      <c r="N67" s="15"/>
      <c r="O67" s="15"/>
      <c r="P67" s="15"/>
      <c r="Q67" s="16">
        <v>1</v>
      </c>
      <c r="R67" s="16">
        <v>1</v>
      </c>
      <c r="S67" s="15"/>
      <c r="T67" s="15"/>
      <c r="U67" s="15"/>
      <c r="V67" s="15"/>
      <c r="W67" s="15"/>
      <c r="X67" s="15"/>
      <c r="Y67" s="15"/>
      <c r="Z67" s="15"/>
      <c r="AA67" s="17"/>
      <c r="AB67" s="17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2">
        <v>2</v>
      </c>
      <c r="AP67" s="12">
        <v>2</v>
      </c>
      <c r="AQ67" s="12">
        <v>2</v>
      </c>
      <c r="AR67" s="12">
        <v>2</v>
      </c>
      <c r="AS67" s="18"/>
      <c r="AT67" s="18"/>
      <c r="AU67" s="18"/>
      <c r="AV67" s="18"/>
      <c r="AW67" s="18"/>
      <c r="AX67" s="18"/>
      <c r="AY67" s="18"/>
      <c r="AZ67" s="19"/>
      <c r="BA67" s="9"/>
    </row>
    <row r="68" spans="1:53" ht="15" customHeight="1" x14ac:dyDescent="0.25">
      <c r="A68" s="141"/>
      <c r="B68" s="185"/>
      <c r="C68" s="178"/>
      <c r="D68" s="252"/>
      <c r="E68" s="251"/>
      <c r="F68" s="148"/>
      <c r="G68" s="251"/>
      <c r="H68" s="148"/>
      <c r="I68" s="172"/>
      <c r="J68" s="173"/>
      <c r="K68" s="172"/>
      <c r="L68" s="173"/>
      <c r="M68" s="172"/>
      <c r="N68" s="173"/>
      <c r="O68" s="172"/>
      <c r="P68" s="173"/>
      <c r="Q68" s="219">
        <f>Q67*R67/100</f>
        <v>0.01</v>
      </c>
      <c r="R68" s="220"/>
      <c r="S68" s="172"/>
      <c r="T68" s="173"/>
      <c r="U68" s="172"/>
      <c r="V68" s="173"/>
      <c r="W68" s="172"/>
      <c r="X68" s="173"/>
      <c r="Y68" s="172"/>
      <c r="Z68" s="173"/>
      <c r="AA68" s="172"/>
      <c r="AB68" s="173"/>
      <c r="AC68" s="172"/>
      <c r="AD68" s="173"/>
      <c r="AE68" s="172"/>
      <c r="AF68" s="173"/>
      <c r="AG68" s="172"/>
      <c r="AH68" s="173"/>
      <c r="AI68" s="172"/>
      <c r="AJ68" s="173"/>
      <c r="AK68" s="172"/>
      <c r="AL68" s="173"/>
      <c r="AM68" s="172"/>
      <c r="AN68" s="173"/>
      <c r="AO68" s="219">
        <f>AO67*AP67/100</f>
        <v>0.04</v>
      </c>
      <c r="AP68" s="220"/>
      <c r="AQ68" s="219">
        <f>AQ67*AR67/100</f>
        <v>0.04</v>
      </c>
      <c r="AR68" s="220"/>
      <c r="AS68" s="238"/>
      <c r="AT68" s="239"/>
      <c r="AU68" s="238"/>
      <c r="AV68" s="239"/>
      <c r="AW68" s="238"/>
      <c r="AX68" s="239"/>
      <c r="AY68" s="238"/>
      <c r="AZ68" s="242"/>
      <c r="BA68" s="9"/>
    </row>
    <row r="69" spans="1:53" ht="15" customHeight="1" x14ac:dyDescent="0.25">
      <c r="A69" s="141"/>
      <c r="B69" s="185"/>
      <c r="C69" s="178" t="s">
        <v>10</v>
      </c>
      <c r="D69" s="252">
        <v>167223272</v>
      </c>
      <c r="E69" s="268">
        <f t="shared" ref="E69" si="162">D69/27252</f>
        <v>6136.1834727726409</v>
      </c>
      <c r="F69" s="252">
        <f t="shared" ref="F69" si="163">D69*H69</f>
        <v>15050094.479999999</v>
      </c>
      <c r="G69" s="250">
        <f t="shared" ref="G69" si="164">E69*H69</f>
        <v>552.25651254953766</v>
      </c>
      <c r="H69" s="148">
        <f>SUM(I70:AZ70)</f>
        <v>0.09</v>
      </c>
      <c r="I69" s="6"/>
      <c r="J69" s="6"/>
      <c r="K69" s="6"/>
      <c r="L69" s="6"/>
      <c r="M69" s="6"/>
      <c r="N69" s="6"/>
      <c r="O69" s="6"/>
      <c r="P69" s="6"/>
      <c r="Q69" s="12">
        <v>1</v>
      </c>
      <c r="R69" s="12">
        <v>1</v>
      </c>
      <c r="S69" s="6"/>
      <c r="T69" s="6"/>
      <c r="U69" s="6"/>
      <c r="V69" s="6"/>
      <c r="W69" s="6"/>
      <c r="X69" s="6"/>
      <c r="Y69" s="6"/>
      <c r="Z69" s="6"/>
      <c r="AA69" s="4"/>
      <c r="AB69" s="4"/>
      <c r="AO69" s="42">
        <v>2</v>
      </c>
      <c r="AP69" s="42">
        <v>2</v>
      </c>
      <c r="AQ69" s="5">
        <v>2</v>
      </c>
      <c r="AR69" s="5">
        <v>2</v>
      </c>
      <c r="AZ69" s="20"/>
      <c r="BA69" s="9"/>
    </row>
    <row r="70" spans="1:53" ht="15" customHeight="1" x14ac:dyDescent="0.25">
      <c r="A70" s="141"/>
      <c r="B70" s="185"/>
      <c r="C70" s="178"/>
      <c r="D70" s="252"/>
      <c r="E70" s="251"/>
      <c r="F70" s="148"/>
      <c r="G70" s="251"/>
      <c r="H70" s="148"/>
      <c r="I70" s="172"/>
      <c r="J70" s="173"/>
      <c r="K70" s="172"/>
      <c r="L70" s="173"/>
      <c r="M70" s="172"/>
      <c r="N70" s="173"/>
      <c r="O70" s="172"/>
      <c r="P70" s="173"/>
      <c r="Q70" s="219">
        <f>Q69*R69/100</f>
        <v>0.01</v>
      </c>
      <c r="R70" s="220"/>
      <c r="S70" s="172"/>
      <c r="T70" s="173"/>
      <c r="U70" s="172"/>
      <c r="V70" s="173"/>
      <c r="W70" s="172"/>
      <c r="X70" s="173"/>
      <c r="Y70" s="172"/>
      <c r="Z70" s="173"/>
      <c r="AA70" s="172"/>
      <c r="AB70" s="173"/>
      <c r="AC70" s="172"/>
      <c r="AD70" s="173"/>
      <c r="AE70" s="172"/>
      <c r="AF70" s="173"/>
      <c r="AG70" s="172"/>
      <c r="AH70" s="173"/>
      <c r="AI70" s="172"/>
      <c r="AJ70" s="173"/>
      <c r="AK70" s="172"/>
      <c r="AL70" s="173"/>
      <c r="AM70" s="172"/>
      <c r="AN70" s="173"/>
      <c r="AO70" s="219">
        <f>AO69*AP69/100</f>
        <v>0.04</v>
      </c>
      <c r="AP70" s="220"/>
      <c r="AQ70" s="219">
        <f t="shared" ref="AQ70" si="165">AQ69*AR69/100</f>
        <v>0.04</v>
      </c>
      <c r="AR70" s="220"/>
      <c r="AS70" s="238"/>
      <c r="AT70" s="239"/>
      <c r="AU70" s="238"/>
      <c r="AV70" s="239"/>
      <c r="AW70" s="238"/>
      <c r="AX70" s="239"/>
      <c r="AY70" s="238"/>
      <c r="AZ70" s="242"/>
      <c r="BA70" s="9"/>
    </row>
    <row r="71" spans="1:53" ht="15" customHeight="1" x14ac:dyDescent="0.25">
      <c r="A71" s="141"/>
      <c r="B71" s="185"/>
      <c r="C71" s="178" t="s">
        <v>11</v>
      </c>
      <c r="D71" s="252">
        <v>156481320</v>
      </c>
      <c r="E71" s="268">
        <f t="shared" ref="E71" si="166">D71/27252</f>
        <v>5742.0123293703218</v>
      </c>
      <c r="F71" s="252">
        <f t="shared" ref="F71" si="167">D71*H71</f>
        <v>14083318.799999999</v>
      </c>
      <c r="G71" s="250">
        <f t="shared" ref="G71" si="168">E71*H71</f>
        <v>516.78110964332893</v>
      </c>
      <c r="H71" s="148">
        <f>SUM(I72:AZ72)</f>
        <v>0.09</v>
      </c>
      <c r="I71" s="6"/>
      <c r="J71" s="6"/>
      <c r="K71" s="6"/>
      <c r="L71" s="6"/>
      <c r="M71" s="6"/>
      <c r="N71" s="6"/>
      <c r="O71" s="6"/>
      <c r="P71" s="6"/>
      <c r="Q71" s="12">
        <v>1</v>
      </c>
      <c r="R71" s="12">
        <v>1</v>
      </c>
      <c r="S71" s="6"/>
      <c r="T71" s="6"/>
      <c r="U71" s="6"/>
      <c r="V71" s="6"/>
      <c r="W71" s="6"/>
      <c r="X71" s="6"/>
      <c r="Y71" s="6"/>
      <c r="Z71" s="6"/>
      <c r="AA71" s="41"/>
      <c r="AB71" s="41"/>
      <c r="AO71" s="42">
        <v>2</v>
      </c>
      <c r="AP71" s="42">
        <v>2</v>
      </c>
      <c r="AQ71" s="5">
        <v>2</v>
      </c>
      <c r="AR71" s="5">
        <v>2</v>
      </c>
      <c r="AZ71" s="20"/>
      <c r="BA71" s="9"/>
    </row>
    <row r="72" spans="1:53" ht="15" customHeight="1" x14ac:dyDescent="0.25">
      <c r="A72" s="141"/>
      <c r="B72" s="185"/>
      <c r="C72" s="178"/>
      <c r="D72" s="252"/>
      <c r="E72" s="251"/>
      <c r="F72" s="148"/>
      <c r="G72" s="251"/>
      <c r="H72" s="148"/>
      <c r="I72" s="172"/>
      <c r="J72" s="173"/>
      <c r="K72" s="172"/>
      <c r="L72" s="173"/>
      <c r="M72" s="172"/>
      <c r="N72" s="173"/>
      <c r="O72" s="172"/>
      <c r="P72" s="173"/>
      <c r="Q72" s="219">
        <f t="shared" ref="Q72" si="169">Q71*R71/100</f>
        <v>0.01</v>
      </c>
      <c r="R72" s="220"/>
      <c r="S72" s="172"/>
      <c r="T72" s="173"/>
      <c r="U72" s="172"/>
      <c r="V72" s="173"/>
      <c r="W72" s="172"/>
      <c r="X72" s="173"/>
      <c r="Y72" s="172"/>
      <c r="Z72" s="173"/>
      <c r="AA72" s="172"/>
      <c r="AB72" s="173"/>
      <c r="AC72" s="172"/>
      <c r="AD72" s="173"/>
      <c r="AE72" s="172"/>
      <c r="AF72" s="173"/>
      <c r="AG72" s="172"/>
      <c r="AH72" s="173"/>
      <c r="AI72" s="172"/>
      <c r="AJ72" s="173"/>
      <c r="AK72" s="172"/>
      <c r="AL72" s="173"/>
      <c r="AM72" s="172"/>
      <c r="AN72" s="173"/>
      <c r="AO72" s="219">
        <f t="shared" ref="AO72" si="170">AO71*AP71/100</f>
        <v>0.04</v>
      </c>
      <c r="AP72" s="220"/>
      <c r="AQ72" s="219">
        <f t="shared" ref="AQ72" si="171">AQ71*AR71/100</f>
        <v>0.04</v>
      </c>
      <c r="AR72" s="220"/>
      <c r="AS72" s="238"/>
      <c r="AT72" s="239"/>
      <c r="AU72" s="238"/>
      <c r="AV72" s="239"/>
      <c r="AW72" s="238"/>
      <c r="AX72" s="239"/>
      <c r="AY72" s="238"/>
      <c r="AZ72" s="242"/>
      <c r="BA72" s="9"/>
    </row>
    <row r="73" spans="1:53" ht="15" customHeight="1" x14ac:dyDescent="0.25">
      <c r="A73" s="141"/>
      <c r="B73" s="185"/>
      <c r="C73" s="178" t="s">
        <v>12</v>
      </c>
      <c r="D73" s="252">
        <v>134067824</v>
      </c>
      <c r="E73" s="268">
        <f t="shared" ref="E73" si="172">D73/27252</f>
        <v>4919.5590782327899</v>
      </c>
      <c r="F73" s="252">
        <f t="shared" ref="F73" si="173">D73*H73</f>
        <v>12066104.16</v>
      </c>
      <c r="G73" s="250">
        <f t="shared" ref="G73" si="174">E73*H73</f>
        <v>442.76031704095107</v>
      </c>
      <c r="H73" s="148">
        <f>SUM(I74:AZ74)</f>
        <v>0.09</v>
      </c>
      <c r="I73" s="6"/>
      <c r="J73" s="6"/>
      <c r="K73" s="6"/>
      <c r="L73" s="6"/>
      <c r="M73" s="6"/>
      <c r="N73" s="6"/>
      <c r="O73" s="6"/>
      <c r="P73" s="6"/>
      <c r="Q73" s="12">
        <v>1</v>
      </c>
      <c r="R73" s="12">
        <v>1</v>
      </c>
      <c r="S73" s="6"/>
      <c r="T73" s="6"/>
      <c r="U73" s="6"/>
      <c r="V73" s="6"/>
      <c r="W73" s="6"/>
      <c r="X73" s="6"/>
      <c r="Y73" s="6"/>
      <c r="Z73" s="6"/>
      <c r="AA73" s="41"/>
      <c r="AB73" s="41"/>
      <c r="AO73" s="42">
        <v>2</v>
      </c>
      <c r="AP73" s="42">
        <v>2</v>
      </c>
      <c r="AQ73" s="5">
        <v>2</v>
      </c>
      <c r="AR73" s="5">
        <v>2</v>
      </c>
      <c r="AZ73" s="20"/>
      <c r="BA73" s="9"/>
    </row>
    <row r="74" spans="1:53" ht="15" customHeight="1" x14ac:dyDescent="0.25">
      <c r="A74" s="141"/>
      <c r="B74" s="185"/>
      <c r="C74" s="178"/>
      <c r="D74" s="252"/>
      <c r="E74" s="251"/>
      <c r="F74" s="148"/>
      <c r="G74" s="251"/>
      <c r="H74" s="148"/>
      <c r="I74" s="172"/>
      <c r="J74" s="173"/>
      <c r="K74" s="172"/>
      <c r="L74" s="173"/>
      <c r="M74" s="172"/>
      <c r="N74" s="173"/>
      <c r="O74" s="172"/>
      <c r="P74" s="173"/>
      <c r="Q74" s="219">
        <f t="shared" ref="Q74" si="175">Q73*R73/100</f>
        <v>0.01</v>
      </c>
      <c r="R74" s="220"/>
      <c r="S74" s="172"/>
      <c r="T74" s="173"/>
      <c r="U74" s="172"/>
      <c r="V74" s="173"/>
      <c r="W74" s="172"/>
      <c r="X74" s="173"/>
      <c r="Y74" s="172"/>
      <c r="Z74" s="173"/>
      <c r="AA74" s="172"/>
      <c r="AB74" s="173"/>
      <c r="AC74" s="172"/>
      <c r="AD74" s="173"/>
      <c r="AE74" s="172"/>
      <c r="AF74" s="173"/>
      <c r="AG74" s="172"/>
      <c r="AH74" s="173"/>
      <c r="AI74" s="172"/>
      <c r="AJ74" s="173"/>
      <c r="AK74" s="172"/>
      <c r="AL74" s="173"/>
      <c r="AM74" s="172"/>
      <c r="AN74" s="173"/>
      <c r="AO74" s="219">
        <f t="shared" ref="AO74" si="176">AO73*AP73/100</f>
        <v>0.04</v>
      </c>
      <c r="AP74" s="220"/>
      <c r="AQ74" s="219">
        <f t="shared" ref="AQ74" si="177">AQ73*AR73/100</f>
        <v>0.04</v>
      </c>
      <c r="AR74" s="220"/>
      <c r="AS74" s="238"/>
      <c r="AT74" s="239"/>
      <c r="AU74" s="238"/>
      <c r="AV74" s="239"/>
      <c r="AW74" s="238"/>
      <c r="AX74" s="239"/>
      <c r="AY74" s="238"/>
      <c r="AZ74" s="242"/>
      <c r="BA74" s="9"/>
    </row>
    <row r="75" spans="1:53" ht="15" customHeight="1" x14ac:dyDescent="0.25">
      <c r="A75" s="141"/>
      <c r="B75" s="185"/>
      <c r="C75" s="192" t="s">
        <v>13</v>
      </c>
      <c r="D75" s="252">
        <v>156481320</v>
      </c>
      <c r="E75" s="268">
        <f t="shared" ref="E75" si="178">D75/27252</f>
        <v>5742.0123293703218</v>
      </c>
      <c r="F75" s="252">
        <f t="shared" ref="F75" si="179">D75*H75</f>
        <v>14083318.799999999</v>
      </c>
      <c r="G75" s="250">
        <f t="shared" ref="G75" si="180">E75*H75</f>
        <v>516.78110964332893</v>
      </c>
      <c r="H75" s="148">
        <f>SUM(I76:AZ76)</f>
        <v>0.09</v>
      </c>
      <c r="I75" s="6"/>
      <c r="J75" s="6"/>
      <c r="K75" s="6"/>
      <c r="L75" s="6"/>
      <c r="M75" s="6"/>
      <c r="N75" s="6"/>
      <c r="O75" s="6"/>
      <c r="P75" s="6"/>
      <c r="Q75" s="12">
        <v>1</v>
      </c>
      <c r="R75" s="12">
        <v>1</v>
      </c>
      <c r="S75" s="6"/>
      <c r="T75" s="6"/>
      <c r="U75" s="6"/>
      <c r="V75" s="6"/>
      <c r="W75" s="6"/>
      <c r="X75" s="6"/>
      <c r="Y75" s="6"/>
      <c r="Z75" s="6"/>
      <c r="AA75" s="41"/>
      <c r="AB75" s="41"/>
      <c r="AO75" s="42">
        <v>2</v>
      </c>
      <c r="AP75" s="42">
        <v>2</v>
      </c>
      <c r="AQ75" s="5">
        <v>2</v>
      </c>
      <c r="AR75" s="5">
        <v>2</v>
      </c>
      <c r="AZ75" s="20"/>
      <c r="BA75" s="9"/>
    </row>
    <row r="76" spans="1:53" ht="15" customHeight="1" x14ac:dyDescent="0.25">
      <c r="A76" s="141"/>
      <c r="B76" s="185"/>
      <c r="C76" s="192"/>
      <c r="D76" s="252"/>
      <c r="E76" s="251"/>
      <c r="F76" s="148"/>
      <c r="G76" s="251"/>
      <c r="H76" s="148"/>
      <c r="I76" s="172"/>
      <c r="J76" s="173"/>
      <c r="K76" s="172"/>
      <c r="L76" s="173"/>
      <c r="M76" s="172"/>
      <c r="N76" s="173"/>
      <c r="O76" s="172"/>
      <c r="P76" s="173"/>
      <c r="Q76" s="219">
        <f t="shared" ref="Q76" si="181">Q75*R75/100</f>
        <v>0.01</v>
      </c>
      <c r="R76" s="220"/>
      <c r="S76" s="172"/>
      <c r="T76" s="173"/>
      <c r="U76" s="172"/>
      <c r="V76" s="173"/>
      <c r="W76" s="172"/>
      <c r="X76" s="173"/>
      <c r="Y76" s="172"/>
      <c r="Z76" s="173"/>
      <c r="AA76" s="172"/>
      <c r="AB76" s="173"/>
      <c r="AC76" s="172"/>
      <c r="AD76" s="173"/>
      <c r="AE76" s="172"/>
      <c r="AF76" s="173"/>
      <c r="AG76" s="172"/>
      <c r="AH76" s="173"/>
      <c r="AI76" s="172"/>
      <c r="AJ76" s="173"/>
      <c r="AK76" s="172"/>
      <c r="AL76" s="173"/>
      <c r="AM76" s="172"/>
      <c r="AN76" s="173"/>
      <c r="AO76" s="219">
        <f t="shared" ref="AO76" si="182">AO75*AP75/100</f>
        <v>0.04</v>
      </c>
      <c r="AP76" s="220"/>
      <c r="AQ76" s="219">
        <f t="shared" ref="AQ76" si="183">AQ75*AR75/100</f>
        <v>0.04</v>
      </c>
      <c r="AR76" s="220"/>
      <c r="AS76" s="238"/>
      <c r="AT76" s="239"/>
      <c r="AU76" s="238"/>
      <c r="AV76" s="239"/>
      <c r="AW76" s="238"/>
      <c r="AX76" s="239"/>
      <c r="AY76" s="238"/>
      <c r="AZ76" s="242"/>
      <c r="BA76" s="9"/>
    </row>
    <row r="77" spans="1:53" ht="15" customHeight="1" x14ac:dyDescent="0.25">
      <c r="A77" s="141"/>
      <c r="B77" s="185"/>
      <c r="C77" s="178" t="s">
        <v>14</v>
      </c>
      <c r="D77" s="252">
        <v>134067824</v>
      </c>
      <c r="E77" s="268">
        <f t="shared" ref="E77" si="184">D77/27252</f>
        <v>4919.5590782327899</v>
      </c>
      <c r="F77" s="252">
        <f t="shared" ref="F77" si="185">D77*H77</f>
        <v>12066104.16</v>
      </c>
      <c r="G77" s="250">
        <f t="shared" ref="G77" si="186">E77*H77</f>
        <v>442.76031704095107</v>
      </c>
      <c r="H77" s="148">
        <f>SUM(I78:AZ78)</f>
        <v>0.09</v>
      </c>
      <c r="I77" s="6"/>
      <c r="J77" s="6"/>
      <c r="K77" s="6"/>
      <c r="L77" s="6"/>
      <c r="M77" s="6"/>
      <c r="N77" s="6"/>
      <c r="O77" s="6"/>
      <c r="P77" s="6"/>
      <c r="Q77" s="12">
        <v>1</v>
      </c>
      <c r="R77" s="12">
        <v>1</v>
      </c>
      <c r="S77" s="6"/>
      <c r="T77" s="6"/>
      <c r="U77" s="6"/>
      <c r="V77" s="6"/>
      <c r="W77" s="6"/>
      <c r="X77" s="6"/>
      <c r="Y77" s="6"/>
      <c r="Z77" s="6"/>
      <c r="AA77" s="41"/>
      <c r="AB77" s="41"/>
      <c r="AO77" s="42">
        <v>2</v>
      </c>
      <c r="AP77" s="42">
        <v>2</v>
      </c>
      <c r="AQ77" s="5">
        <v>2</v>
      </c>
      <c r="AR77" s="5">
        <v>2</v>
      </c>
      <c r="AZ77" s="20"/>
      <c r="BA77" s="9"/>
    </row>
    <row r="78" spans="1:53" ht="15" customHeight="1" x14ac:dyDescent="0.25">
      <c r="A78" s="141"/>
      <c r="B78" s="185"/>
      <c r="C78" s="178"/>
      <c r="D78" s="252"/>
      <c r="E78" s="251"/>
      <c r="F78" s="148"/>
      <c r="G78" s="251"/>
      <c r="H78" s="148"/>
      <c r="I78" s="172"/>
      <c r="J78" s="173"/>
      <c r="K78" s="172"/>
      <c r="L78" s="173"/>
      <c r="M78" s="172"/>
      <c r="N78" s="173"/>
      <c r="O78" s="172"/>
      <c r="P78" s="173"/>
      <c r="Q78" s="219">
        <f t="shared" ref="Q78" si="187">Q77*R77/100</f>
        <v>0.01</v>
      </c>
      <c r="R78" s="220"/>
      <c r="S78" s="172"/>
      <c r="T78" s="173"/>
      <c r="U78" s="172"/>
      <c r="V78" s="173"/>
      <c r="W78" s="172"/>
      <c r="X78" s="173"/>
      <c r="Y78" s="172"/>
      <c r="Z78" s="173"/>
      <c r="AA78" s="172"/>
      <c r="AB78" s="173"/>
      <c r="AC78" s="172"/>
      <c r="AD78" s="173"/>
      <c r="AE78" s="172"/>
      <c r="AF78" s="173"/>
      <c r="AG78" s="172"/>
      <c r="AH78" s="173"/>
      <c r="AI78" s="172"/>
      <c r="AJ78" s="173"/>
      <c r="AK78" s="172"/>
      <c r="AL78" s="173"/>
      <c r="AM78" s="172"/>
      <c r="AN78" s="173"/>
      <c r="AO78" s="219">
        <f t="shared" ref="AO78" si="188">AO77*AP77/100</f>
        <v>0.04</v>
      </c>
      <c r="AP78" s="220"/>
      <c r="AQ78" s="219">
        <f t="shared" ref="AQ78" si="189">AQ77*AR77/100</f>
        <v>0.04</v>
      </c>
      <c r="AR78" s="220"/>
      <c r="AS78" s="238"/>
      <c r="AT78" s="239"/>
      <c r="AU78" s="238"/>
      <c r="AV78" s="239"/>
      <c r="AW78" s="238"/>
      <c r="AX78" s="239"/>
      <c r="AY78" s="238"/>
      <c r="AZ78" s="242"/>
      <c r="BA78" s="9"/>
    </row>
    <row r="79" spans="1:53" ht="15" customHeight="1" x14ac:dyDescent="0.25">
      <c r="A79" s="141"/>
      <c r="B79" s="185"/>
      <c r="C79" s="178" t="s">
        <v>15</v>
      </c>
      <c r="D79" s="252">
        <v>187777584</v>
      </c>
      <c r="E79" s="268">
        <f t="shared" ref="E79" si="190">D79/27252</f>
        <v>6890.4147952443855</v>
      </c>
      <c r="F79" s="252">
        <f t="shared" ref="F79" si="191">D79*H79</f>
        <v>16899982.559999999</v>
      </c>
      <c r="G79" s="250">
        <f t="shared" ref="G79" si="192">E79*H79</f>
        <v>620.13733157199465</v>
      </c>
      <c r="H79" s="148">
        <f>SUM(I80:AZ80)</f>
        <v>0.09</v>
      </c>
      <c r="I79" s="6"/>
      <c r="J79" s="6"/>
      <c r="K79" s="6"/>
      <c r="L79" s="6"/>
      <c r="M79" s="6"/>
      <c r="N79" s="6"/>
      <c r="O79" s="6"/>
      <c r="P79" s="6"/>
      <c r="Q79" s="12">
        <v>1</v>
      </c>
      <c r="R79" s="12">
        <v>1</v>
      </c>
      <c r="S79" s="6"/>
      <c r="T79" s="6"/>
      <c r="U79" s="6"/>
      <c r="V79" s="6"/>
      <c r="W79" s="6"/>
      <c r="X79" s="6"/>
      <c r="Y79" s="6"/>
      <c r="Z79" s="6"/>
      <c r="AA79" s="41"/>
      <c r="AB79" s="41"/>
      <c r="AO79" s="42">
        <v>2</v>
      </c>
      <c r="AP79" s="42">
        <v>2</v>
      </c>
      <c r="AQ79" s="5">
        <v>2</v>
      </c>
      <c r="AR79" s="5">
        <v>2</v>
      </c>
      <c r="AZ79" s="20"/>
      <c r="BA79" s="9"/>
    </row>
    <row r="80" spans="1:53" ht="15" customHeight="1" x14ac:dyDescent="0.25">
      <c r="A80" s="141"/>
      <c r="B80" s="185"/>
      <c r="C80" s="178"/>
      <c r="D80" s="252"/>
      <c r="E80" s="251"/>
      <c r="F80" s="148"/>
      <c r="G80" s="251"/>
      <c r="H80" s="148"/>
      <c r="I80" s="172"/>
      <c r="J80" s="173"/>
      <c r="K80" s="172"/>
      <c r="L80" s="173"/>
      <c r="M80" s="172"/>
      <c r="N80" s="173"/>
      <c r="O80" s="172"/>
      <c r="P80" s="173"/>
      <c r="Q80" s="219">
        <f t="shared" ref="Q80" si="193">Q79*R79/100</f>
        <v>0.01</v>
      </c>
      <c r="R80" s="220"/>
      <c r="S80" s="172"/>
      <c r="T80" s="173"/>
      <c r="U80" s="172"/>
      <c r="V80" s="173"/>
      <c r="W80" s="172"/>
      <c r="X80" s="173"/>
      <c r="Y80" s="172"/>
      <c r="Z80" s="173"/>
      <c r="AA80" s="172"/>
      <c r="AB80" s="173"/>
      <c r="AC80" s="172"/>
      <c r="AD80" s="173"/>
      <c r="AE80" s="172"/>
      <c r="AF80" s="173"/>
      <c r="AG80" s="172"/>
      <c r="AH80" s="173"/>
      <c r="AI80" s="172"/>
      <c r="AJ80" s="173"/>
      <c r="AK80" s="172"/>
      <c r="AL80" s="173"/>
      <c r="AM80" s="172"/>
      <c r="AN80" s="173"/>
      <c r="AO80" s="219">
        <f t="shared" ref="AO80" si="194">AO79*AP79/100</f>
        <v>0.04</v>
      </c>
      <c r="AP80" s="220"/>
      <c r="AQ80" s="219">
        <f t="shared" ref="AQ80" si="195">AQ79*AR79/100</f>
        <v>0.04</v>
      </c>
      <c r="AR80" s="220"/>
      <c r="AS80" s="238"/>
      <c r="AT80" s="239"/>
      <c r="AU80" s="238"/>
      <c r="AV80" s="239"/>
      <c r="AW80" s="238"/>
      <c r="AX80" s="239"/>
      <c r="AY80" s="238"/>
      <c r="AZ80" s="242"/>
      <c r="BA80" s="9"/>
    </row>
    <row r="81" spans="1:53" ht="15" customHeight="1" x14ac:dyDescent="0.25">
      <c r="A81" s="141"/>
      <c r="B81" s="185"/>
      <c r="C81" s="178" t="s">
        <v>16</v>
      </c>
      <c r="D81" s="252">
        <v>156481320</v>
      </c>
      <c r="E81" s="268">
        <f t="shared" ref="E81" si="196">D81/27252</f>
        <v>5742.0123293703218</v>
      </c>
      <c r="F81" s="252">
        <f t="shared" ref="F81" si="197">D81*H81</f>
        <v>14083318.799999999</v>
      </c>
      <c r="G81" s="250">
        <f t="shared" ref="G81" si="198">E81*H81</f>
        <v>516.78110964332893</v>
      </c>
      <c r="H81" s="148">
        <f>SUM(I82:AZ82)</f>
        <v>0.09</v>
      </c>
      <c r="I81" s="6"/>
      <c r="J81" s="6"/>
      <c r="K81" s="6"/>
      <c r="L81" s="6"/>
      <c r="M81" s="6"/>
      <c r="N81" s="6"/>
      <c r="O81" s="6"/>
      <c r="P81" s="6"/>
      <c r="Q81" s="12">
        <v>1</v>
      </c>
      <c r="R81" s="12">
        <v>1</v>
      </c>
      <c r="S81" s="6"/>
      <c r="T81" s="6"/>
      <c r="U81" s="6"/>
      <c r="V81" s="6"/>
      <c r="W81" s="6"/>
      <c r="X81" s="6"/>
      <c r="Y81" s="6"/>
      <c r="Z81" s="6"/>
      <c r="AA81" s="41"/>
      <c r="AB81" s="41"/>
      <c r="AO81" s="42">
        <v>2</v>
      </c>
      <c r="AP81" s="42">
        <v>2</v>
      </c>
      <c r="AQ81" s="5">
        <v>2</v>
      </c>
      <c r="AR81" s="5">
        <v>2</v>
      </c>
      <c r="AZ81" s="20"/>
      <c r="BA81" s="9"/>
    </row>
    <row r="82" spans="1:53" ht="15" customHeight="1" x14ac:dyDescent="0.25">
      <c r="A82" s="141"/>
      <c r="B82" s="185"/>
      <c r="C82" s="178"/>
      <c r="D82" s="252"/>
      <c r="E82" s="251"/>
      <c r="F82" s="148"/>
      <c r="G82" s="251"/>
      <c r="H82" s="148"/>
      <c r="I82" s="172"/>
      <c r="J82" s="173"/>
      <c r="K82" s="172"/>
      <c r="L82" s="173"/>
      <c r="M82" s="172"/>
      <c r="N82" s="173"/>
      <c r="O82" s="172"/>
      <c r="P82" s="173"/>
      <c r="Q82" s="219">
        <f t="shared" ref="Q82" si="199">Q81*R81/100</f>
        <v>0.01</v>
      </c>
      <c r="R82" s="220"/>
      <c r="S82" s="172"/>
      <c r="T82" s="173"/>
      <c r="U82" s="172"/>
      <c r="V82" s="173"/>
      <c r="W82" s="172"/>
      <c r="X82" s="173"/>
      <c r="Y82" s="172"/>
      <c r="Z82" s="173"/>
      <c r="AA82" s="172"/>
      <c r="AB82" s="173"/>
      <c r="AC82" s="172"/>
      <c r="AD82" s="173"/>
      <c r="AE82" s="172"/>
      <c r="AF82" s="173"/>
      <c r="AG82" s="172"/>
      <c r="AH82" s="173"/>
      <c r="AI82" s="172"/>
      <c r="AJ82" s="173"/>
      <c r="AK82" s="172"/>
      <c r="AL82" s="173"/>
      <c r="AM82" s="172"/>
      <c r="AN82" s="173"/>
      <c r="AO82" s="219">
        <f t="shared" ref="AO82" si="200">AO81*AP81/100</f>
        <v>0.04</v>
      </c>
      <c r="AP82" s="220"/>
      <c r="AQ82" s="219">
        <f t="shared" ref="AQ82" si="201">AQ81*AR81/100</f>
        <v>0.04</v>
      </c>
      <c r="AR82" s="220"/>
      <c r="AS82" s="238"/>
      <c r="AT82" s="239"/>
      <c r="AU82" s="238"/>
      <c r="AV82" s="239"/>
      <c r="AW82" s="238"/>
      <c r="AX82" s="239"/>
      <c r="AY82" s="238"/>
      <c r="AZ82" s="242"/>
      <c r="BA82" s="9"/>
    </row>
    <row r="83" spans="1:53" ht="15" customHeight="1" x14ac:dyDescent="0.25">
      <c r="A83" s="141"/>
      <c r="B83" s="185"/>
      <c r="C83" s="178" t="s">
        <v>17</v>
      </c>
      <c r="D83" s="252">
        <v>134067824</v>
      </c>
      <c r="E83" s="268">
        <f t="shared" ref="E83" si="202">D83/27252</f>
        <v>4919.5590782327899</v>
      </c>
      <c r="F83" s="252">
        <f t="shared" ref="F83" si="203">D83*H83</f>
        <v>12066104.16</v>
      </c>
      <c r="G83" s="250">
        <f t="shared" ref="G83" si="204">E83*H83</f>
        <v>442.76031704095107</v>
      </c>
      <c r="H83" s="148">
        <f>SUM(I84:AZ84)</f>
        <v>0.09</v>
      </c>
      <c r="I83" s="6"/>
      <c r="J83" s="6"/>
      <c r="K83" s="6"/>
      <c r="L83" s="6"/>
      <c r="M83" s="6"/>
      <c r="N83" s="6"/>
      <c r="O83" s="6"/>
      <c r="P83" s="6"/>
      <c r="Q83" s="12">
        <v>1</v>
      </c>
      <c r="R83" s="12">
        <v>1</v>
      </c>
      <c r="S83" s="6"/>
      <c r="T83" s="6"/>
      <c r="U83" s="6"/>
      <c r="V83" s="6"/>
      <c r="W83" s="6"/>
      <c r="X83" s="6"/>
      <c r="Y83" s="6"/>
      <c r="Z83" s="6"/>
      <c r="AA83" s="41"/>
      <c r="AB83" s="41"/>
      <c r="AO83" s="42">
        <v>2</v>
      </c>
      <c r="AP83" s="42">
        <v>2</v>
      </c>
      <c r="AQ83" s="5">
        <v>2</v>
      </c>
      <c r="AR83" s="5">
        <v>2</v>
      </c>
      <c r="AZ83" s="20"/>
      <c r="BA83" s="9"/>
    </row>
    <row r="84" spans="1:53" ht="15" customHeight="1" x14ac:dyDescent="0.25">
      <c r="A84" s="141"/>
      <c r="B84" s="185"/>
      <c r="C84" s="178"/>
      <c r="D84" s="252"/>
      <c r="E84" s="251"/>
      <c r="F84" s="148"/>
      <c r="G84" s="251"/>
      <c r="H84" s="148"/>
      <c r="I84" s="172"/>
      <c r="J84" s="173"/>
      <c r="K84" s="172"/>
      <c r="L84" s="173"/>
      <c r="M84" s="172"/>
      <c r="N84" s="173"/>
      <c r="O84" s="172"/>
      <c r="P84" s="173"/>
      <c r="Q84" s="219">
        <f t="shared" ref="Q84" si="205">Q83*R83/100</f>
        <v>0.01</v>
      </c>
      <c r="R84" s="220"/>
      <c r="S84" s="172"/>
      <c r="T84" s="173"/>
      <c r="U84" s="172"/>
      <c r="V84" s="173"/>
      <c r="W84" s="172"/>
      <c r="X84" s="173"/>
      <c r="Y84" s="172"/>
      <c r="Z84" s="173"/>
      <c r="AA84" s="172"/>
      <c r="AB84" s="173"/>
      <c r="AC84" s="172"/>
      <c r="AD84" s="173"/>
      <c r="AE84" s="172"/>
      <c r="AF84" s="173"/>
      <c r="AG84" s="172"/>
      <c r="AH84" s="173"/>
      <c r="AI84" s="172"/>
      <c r="AJ84" s="173"/>
      <c r="AK84" s="172"/>
      <c r="AL84" s="173"/>
      <c r="AM84" s="172"/>
      <c r="AN84" s="173"/>
      <c r="AO84" s="219">
        <f t="shared" ref="AO84" si="206">AO83*AP83/100</f>
        <v>0.04</v>
      </c>
      <c r="AP84" s="220"/>
      <c r="AQ84" s="219">
        <f t="shared" ref="AQ84" si="207">AQ83*AR83/100</f>
        <v>0.04</v>
      </c>
      <c r="AR84" s="220"/>
      <c r="AS84" s="238"/>
      <c r="AT84" s="239"/>
      <c r="AU84" s="238"/>
      <c r="AV84" s="239"/>
      <c r="AW84" s="238"/>
      <c r="AX84" s="239"/>
      <c r="AY84" s="238"/>
      <c r="AZ84" s="242"/>
      <c r="BA84" s="9"/>
    </row>
    <row r="85" spans="1:53" ht="15" customHeight="1" x14ac:dyDescent="0.25">
      <c r="A85" s="141"/>
      <c r="B85" s="185"/>
      <c r="C85" s="178" t="s">
        <v>18</v>
      </c>
      <c r="D85" s="252">
        <v>156481320</v>
      </c>
      <c r="E85" s="268">
        <f t="shared" ref="E85" si="208">D85/27252</f>
        <v>5742.0123293703218</v>
      </c>
      <c r="F85" s="252">
        <f t="shared" ref="F85" si="209">D85*H85</f>
        <v>14083318.799999999</v>
      </c>
      <c r="G85" s="250">
        <f t="shared" ref="G85" si="210">E85*H85</f>
        <v>516.78110964332893</v>
      </c>
      <c r="H85" s="148">
        <f>SUM(I86:AZ86)</f>
        <v>0.09</v>
      </c>
      <c r="I85" s="6"/>
      <c r="J85" s="6"/>
      <c r="K85" s="6"/>
      <c r="L85" s="6"/>
      <c r="M85" s="6"/>
      <c r="N85" s="6"/>
      <c r="O85" s="6"/>
      <c r="P85" s="6"/>
      <c r="Q85" s="12">
        <v>1</v>
      </c>
      <c r="R85" s="12">
        <v>1</v>
      </c>
      <c r="S85" s="6"/>
      <c r="T85" s="6"/>
      <c r="U85" s="6"/>
      <c r="V85" s="6"/>
      <c r="W85" s="6"/>
      <c r="X85" s="6"/>
      <c r="Y85" s="6"/>
      <c r="Z85" s="6"/>
      <c r="AA85" s="41"/>
      <c r="AB85" s="41"/>
      <c r="AO85" s="42">
        <v>2</v>
      </c>
      <c r="AP85" s="42">
        <v>2</v>
      </c>
      <c r="AQ85" s="5">
        <v>2</v>
      </c>
      <c r="AR85" s="5">
        <v>2</v>
      </c>
      <c r="AZ85" s="20"/>
      <c r="BA85" s="9"/>
    </row>
    <row r="86" spans="1:53" ht="15" customHeight="1" x14ac:dyDescent="0.25">
      <c r="A86" s="141"/>
      <c r="B86" s="185"/>
      <c r="C86" s="178"/>
      <c r="D86" s="252"/>
      <c r="E86" s="251"/>
      <c r="F86" s="148"/>
      <c r="G86" s="251"/>
      <c r="H86" s="148"/>
      <c r="I86" s="172"/>
      <c r="J86" s="173"/>
      <c r="K86" s="172"/>
      <c r="L86" s="173"/>
      <c r="M86" s="172"/>
      <c r="N86" s="173"/>
      <c r="O86" s="172"/>
      <c r="P86" s="173"/>
      <c r="Q86" s="219">
        <f t="shared" ref="Q86" si="211">Q85*R85/100</f>
        <v>0.01</v>
      </c>
      <c r="R86" s="220"/>
      <c r="S86" s="172"/>
      <c r="T86" s="173"/>
      <c r="U86" s="172"/>
      <c r="V86" s="173"/>
      <c r="W86" s="172"/>
      <c r="X86" s="173"/>
      <c r="Y86" s="172"/>
      <c r="Z86" s="173"/>
      <c r="AA86" s="172"/>
      <c r="AB86" s="173"/>
      <c r="AC86" s="172"/>
      <c r="AD86" s="173"/>
      <c r="AE86" s="172"/>
      <c r="AF86" s="173"/>
      <c r="AG86" s="172"/>
      <c r="AH86" s="173"/>
      <c r="AI86" s="172"/>
      <c r="AJ86" s="173"/>
      <c r="AK86" s="172"/>
      <c r="AL86" s="173"/>
      <c r="AM86" s="172"/>
      <c r="AN86" s="173"/>
      <c r="AO86" s="219">
        <f t="shared" ref="AO86" si="212">AO85*AP85/100</f>
        <v>0.04</v>
      </c>
      <c r="AP86" s="220"/>
      <c r="AQ86" s="219">
        <f t="shared" ref="AQ86" si="213">AQ85*AR85/100</f>
        <v>0.04</v>
      </c>
      <c r="AR86" s="220"/>
      <c r="AS86" s="238"/>
      <c r="AT86" s="239"/>
      <c r="AU86" s="238"/>
      <c r="AV86" s="239"/>
      <c r="AW86" s="238"/>
      <c r="AX86" s="239"/>
      <c r="AY86" s="238"/>
      <c r="AZ86" s="242"/>
      <c r="BA86" s="9"/>
    </row>
    <row r="87" spans="1:53" ht="15" customHeight="1" x14ac:dyDescent="0.25">
      <c r="A87" s="141"/>
      <c r="B87" s="185"/>
      <c r="C87" s="178" t="s">
        <v>19</v>
      </c>
      <c r="D87" s="252">
        <v>154002408</v>
      </c>
      <c r="E87" s="268">
        <f t="shared" ref="E87" si="214">D87/27252</f>
        <v>5651.0497578159402</v>
      </c>
      <c r="F87" s="252">
        <f t="shared" ref="F87" si="215">D87*H87</f>
        <v>13860216.719999999</v>
      </c>
      <c r="G87" s="250">
        <f t="shared" ref="G87" si="216">E87*H87</f>
        <v>508.59447820343462</v>
      </c>
      <c r="H87" s="148">
        <f>SUM(I88:AZ88)</f>
        <v>0.09</v>
      </c>
      <c r="I87" s="6"/>
      <c r="J87" s="6"/>
      <c r="K87" s="6"/>
      <c r="L87" s="6"/>
      <c r="M87" s="6"/>
      <c r="N87" s="6"/>
      <c r="O87" s="6"/>
      <c r="P87" s="6"/>
      <c r="Q87" s="12">
        <v>1</v>
      </c>
      <c r="R87" s="12">
        <v>1</v>
      </c>
      <c r="S87" s="6"/>
      <c r="T87" s="6"/>
      <c r="U87" s="6"/>
      <c r="V87" s="6"/>
      <c r="W87" s="6"/>
      <c r="X87" s="6"/>
      <c r="Y87" s="6"/>
      <c r="Z87" s="6"/>
      <c r="AA87" s="41"/>
      <c r="AB87" s="41"/>
      <c r="AO87" s="42">
        <v>2</v>
      </c>
      <c r="AP87" s="42">
        <v>2</v>
      </c>
      <c r="AQ87" s="5">
        <v>2</v>
      </c>
      <c r="AR87" s="5">
        <v>2</v>
      </c>
      <c r="AZ87" s="20"/>
      <c r="BA87" s="9"/>
    </row>
    <row r="88" spans="1:53" ht="15" customHeight="1" x14ac:dyDescent="0.25">
      <c r="A88" s="141"/>
      <c r="B88" s="185"/>
      <c r="C88" s="178"/>
      <c r="D88" s="252"/>
      <c r="E88" s="251"/>
      <c r="F88" s="148"/>
      <c r="G88" s="251"/>
      <c r="H88" s="148"/>
      <c r="I88" s="172"/>
      <c r="J88" s="173"/>
      <c r="K88" s="172"/>
      <c r="L88" s="173"/>
      <c r="M88" s="172"/>
      <c r="N88" s="173"/>
      <c r="O88" s="172"/>
      <c r="P88" s="173"/>
      <c r="Q88" s="219">
        <f t="shared" ref="Q88" si="217">Q87*R87/100</f>
        <v>0.01</v>
      </c>
      <c r="R88" s="220"/>
      <c r="S88" s="172"/>
      <c r="T88" s="173"/>
      <c r="U88" s="172"/>
      <c r="V88" s="173"/>
      <c r="W88" s="172"/>
      <c r="X88" s="173"/>
      <c r="Y88" s="172"/>
      <c r="Z88" s="173"/>
      <c r="AA88" s="172"/>
      <c r="AB88" s="173"/>
      <c r="AC88" s="172"/>
      <c r="AD88" s="173"/>
      <c r="AE88" s="172"/>
      <c r="AF88" s="173"/>
      <c r="AG88" s="172"/>
      <c r="AH88" s="173"/>
      <c r="AI88" s="172"/>
      <c r="AJ88" s="173"/>
      <c r="AK88" s="172"/>
      <c r="AL88" s="173"/>
      <c r="AM88" s="172"/>
      <c r="AN88" s="173"/>
      <c r="AO88" s="219">
        <f t="shared" ref="AO88" si="218">AO87*AP87/100</f>
        <v>0.04</v>
      </c>
      <c r="AP88" s="220"/>
      <c r="AQ88" s="219">
        <f t="shared" ref="AQ88" si="219">AQ87*AR87/100</f>
        <v>0.04</v>
      </c>
      <c r="AR88" s="220"/>
      <c r="AS88" s="238"/>
      <c r="AT88" s="239"/>
      <c r="AU88" s="238"/>
      <c r="AV88" s="239"/>
      <c r="AW88" s="238"/>
      <c r="AX88" s="239"/>
      <c r="AY88" s="238"/>
      <c r="AZ88" s="242"/>
      <c r="BA88" s="9"/>
    </row>
    <row r="89" spans="1:53" ht="15" customHeight="1" x14ac:dyDescent="0.25">
      <c r="A89" s="141"/>
      <c r="B89" s="185"/>
      <c r="C89" s="192" t="s">
        <v>5</v>
      </c>
      <c r="D89" s="252">
        <v>167223272</v>
      </c>
      <c r="E89" s="268">
        <f t="shared" ref="E89" si="220">D89/27252</f>
        <v>6136.1834727726409</v>
      </c>
      <c r="F89" s="252">
        <f t="shared" ref="F89" si="221">D89*H89</f>
        <v>15050094.479999999</v>
      </c>
      <c r="G89" s="250">
        <f t="shared" ref="G89" si="222">E89*H89</f>
        <v>552.25651254953766</v>
      </c>
      <c r="H89" s="148">
        <f>SUM(I90:AZ90)</f>
        <v>0.09</v>
      </c>
      <c r="I89" s="6"/>
      <c r="J89" s="6"/>
      <c r="K89" s="6"/>
      <c r="L89" s="6"/>
      <c r="M89" s="6"/>
      <c r="N89" s="6"/>
      <c r="O89" s="6"/>
      <c r="P89" s="6"/>
      <c r="Q89" s="12">
        <v>1</v>
      </c>
      <c r="R89" s="12">
        <v>1</v>
      </c>
      <c r="S89" s="6"/>
      <c r="T89" s="6"/>
      <c r="U89" s="6"/>
      <c r="V89" s="6"/>
      <c r="W89" s="6"/>
      <c r="X89" s="6"/>
      <c r="Y89" s="6"/>
      <c r="Z89" s="6"/>
      <c r="AA89" s="41"/>
      <c r="AB89" s="41"/>
      <c r="AO89" s="42">
        <v>2</v>
      </c>
      <c r="AP89" s="42">
        <v>2</v>
      </c>
      <c r="AQ89" s="5">
        <v>2</v>
      </c>
      <c r="AR89" s="5">
        <v>2</v>
      </c>
      <c r="AZ89" s="20"/>
      <c r="BA89" s="9"/>
    </row>
    <row r="90" spans="1:53" ht="15" customHeight="1" x14ac:dyDescent="0.25">
      <c r="A90" s="141"/>
      <c r="B90" s="185"/>
      <c r="C90" s="192"/>
      <c r="D90" s="252"/>
      <c r="E90" s="251"/>
      <c r="F90" s="148"/>
      <c r="G90" s="251"/>
      <c r="H90" s="148"/>
      <c r="I90" s="172"/>
      <c r="J90" s="173"/>
      <c r="K90" s="172"/>
      <c r="L90" s="173"/>
      <c r="M90" s="172"/>
      <c r="N90" s="173"/>
      <c r="O90" s="172"/>
      <c r="P90" s="173"/>
      <c r="Q90" s="219">
        <f t="shared" ref="Q90" si="223">Q89*R89/100</f>
        <v>0.01</v>
      </c>
      <c r="R90" s="220"/>
      <c r="S90" s="172"/>
      <c r="T90" s="173"/>
      <c r="U90" s="172"/>
      <c r="V90" s="173"/>
      <c r="W90" s="172"/>
      <c r="X90" s="173"/>
      <c r="Y90" s="172"/>
      <c r="Z90" s="173"/>
      <c r="AA90" s="172"/>
      <c r="AB90" s="173"/>
      <c r="AC90" s="172"/>
      <c r="AD90" s="173"/>
      <c r="AE90" s="172"/>
      <c r="AF90" s="173"/>
      <c r="AG90" s="172"/>
      <c r="AH90" s="173"/>
      <c r="AI90" s="172"/>
      <c r="AJ90" s="173"/>
      <c r="AK90" s="172"/>
      <c r="AL90" s="173"/>
      <c r="AM90" s="172"/>
      <c r="AN90" s="173"/>
      <c r="AO90" s="219">
        <f t="shared" ref="AO90" si="224">AO89*AP89/100</f>
        <v>0.04</v>
      </c>
      <c r="AP90" s="220"/>
      <c r="AQ90" s="219">
        <f t="shared" ref="AQ90" si="225">AQ89*AR89/100</f>
        <v>0.04</v>
      </c>
      <c r="AR90" s="220"/>
      <c r="AS90" s="238"/>
      <c r="AT90" s="239"/>
      <c r="AU90" s="238"/>
      <c r="AV90" s="239"/>
      <c r="AW90" s="238"/>
      <c r="AX90" s="239"/>
      <c r="AY90" s="238"/>
      <c r="AZ90" s="242"/>
      <c r="BA90" s="9"/>
    </row>
    <row r="91" spans="1:53" ht="15" customHeight="1" x14ac:dyDescent="0.25">
      <c r="A91" s="141"/>
      <c r="B91" s="185"/>
      <c r="C91" s="178" t="s">
        <v>20</v>
      </c>
      <c r="D91" s="252">
        <v>572292000</v>
      </c>
      <c r="E91" s="268">
        <f t="shared" ref="E91" si="226">D91/27252</f>
        <v>21000</v>
      </c>
      <c r="F91" s="252">
        <f t="shared" ref="F91" si="227">D91*H91</f>
        <v>62952120</v>
      </c>
      <c r="G91" s="250">
        <f t="shared" ref="G91" si="228">E91*H91</f>
        <v>2310</v>
      </c>
      <c r="H91" s="148">
        <f>SUM(I92:AZ92)</f>
        <v>0.11</v>
      </c>
      <c r="I91" s="6"/>
      <c r="J91" s="6"/>
      <c r="K91" s="6"/>
      <c r="L91" s="6"/>
      <c r="M91" s="6"/>
      <c r="N91" s="6"/>
      <c r="O91" s="6"/>
      <c r="P91" s="6"/>
      <c r="Q91" s="12">
        <v>1</v>
      </c>
      <c r="R91" s="12">
        <v>1</v>
      </c>
      <c r="S91" s="6"/>
      <c r="T91" s="6"/>
      <c r="U91" s="6"/>
      <c r="V91" s="6"/>
      <c r="W91" s="6"/>
      <c r="X91" s="6"/>
      <c r="Y91" s="6"/>
      <c r="Z91" s="6"/>
      <c r="AA91" s="41"/>
      <c r="AB91" s="41"/>
      <c r="AO91" s="42">
        <v>2</v>
      </c>
      <c r="AP91" s="42">
        <v>2</v>
      </c>
      <c r="AQ91" s="5">
        <v>2</v>
      </c>
      <c r="AR91" s="5">
        <v>2</v>
      </c>
      <c r="AU91" s="5">
        <v>2</v>
      </c>
      <c r="AV91" s="5">
        <v>1</v>
      </c>
      <c r="AZ91" s="20"/>
      <c r="BA91" s="9"/>
    </row>
    <row r="92" spans="1:53" ht="15" customHeight="1" x14ac:dyDescent="0.25">
      <c r="A92" s="141"/>
      <c r="B92" s="185"/>
      <c r="C92" s="178"/>
      <c r="D92" s="252"/>
      <c r="E92" s="251"/>
      <c r="F92" s="148"/>
      <c r="G92" s="251"/>
      <c r="H92" s="148"/>
      <c r="I92" s="172"/>
      <c r="J92" s="173"/>
      <c r="K92" s="172"/>
      <c r="L92" s="173"/>
      <c r="M92" s="172"/>
      <c r="N92" s="173"/>
      <c r="O92" s="172"/>
      <c r="P92" s="173"/>
      <c r="Q92" s="219">
        <f t="shared" ref="Q92" si="229">Q91*R91/100</f>
        <v>0.01</v>
      </c>
      <c r="R92" s="220"/>
      <c r="S92" s="172"/>
      <c r="T92" s="173"/>
      <c r="U92" s="172"/>
      <c r="V92" s="173"/>
      <c r="W92" s="172"/>
      <c r="X92" s="173"/>
      <c r="Y92" s="172"/>
      <c r="Z92" s="173"/>
      <c r="AA92" s="172"/>
      <c r="AB92" s="173"/>
      <c r="AC92" s="172"/>
      <c r="AD92" s="173"/>
      <c r="AE92" s="172"/>
      <c r="AF92" s="173"/>
      <c r="AG92" s="172"/>
      <c r="AH92" s="173"/>
      <c r="AI92" s="172"/>
      <c r="AJ92" s="173"/>
      <c r="AK92" s="172"/>
      <c r="AL92" s="173"/>
      <c r="AM92" s="172"/>
      <c r="AN92" s="173"/>
      <c r="AO92" s="219">
        <f t="shared" ref="AO92" si="230">AO91*AP91/100</f>
        <v>0.04</v>
      </c>
      <c r="AP92" s="220"/>
      <c r="AQ92" s="219">
        <f t="shared" ref="AQ92" si="231">AQ91*AR91/100</f>
        <v>0.04</v>
      </c>
      <c r="AR92" s="220"/>
      <c r="AS92" s="238"/>
      <c r="AT92" s="239"/>
      <c r="AU92" s="219">
        <f>AU91*AV91/100</f>
        <v>0.02</v>
      </c>
      <c r="AV92" s="220"/>
      <c r="AW92" s="238"/>
      <c r="AX92" s="239"/>
      <c r="AY92" s="238"/>
      <c r="AZ92" s="242"/>
      <c r="BA92" s="9"/>
    </row>
    <row r="93" spans="1:53" ht="15" customHeight="1" x14ac:dyDescent="0.25">
      <c r="A93" s="141"/>
      <c r="B93" s="185"/>
      <c r="C93" s="178" t="s">
        <v>32</v>
      </c>
      <c r="D93" s="252">
        <v>259061600</v>
      </c>
      <c r="E93" s="268">
        <f t="shared" ref="E93" si="232">D93/27252</f>
        <v>9506.1500073389107</v>
      </c>
      <c r="F93" s="252">
        <f t="shared" ref="F93" si="233">D93*H93</f>
        <v>23315544</v>
      </c>
      <c r="G93" s="268">
        <f t="shared" ref="G93" si="234">E93*H93</f>
        <v>855.55350066050198</v>
      </c>
      <c r="H93" s="148">
        <f>SUM(I94:AZ94)</f>
        <v>0.09</v>
      </c>
      <c r="I93" s="6"/>
      <c r="J93" s="6"/>
      <c r="K93" s="6"/>
      <c r="L93" s="6"/>
      <c r="M93" s="6"/>
      <c r="N93" s="6"/>
      <c r="O93" s="6"/>
      <c r="P93" s="6"/>
      <c r="Q93" s="12">
        <v>1</v>
      </c>
      <c r="R93" s="12">
        <v>1</v>
      </c>
      <c r="S93" s="6"/>
      <c r="T93" s="6"/>
      <c r="U93" s="6"/>
      <c r="V93" s="6"/>
      <c r="W93" s="6"/>
      <c r="X93" s="6"/>
      <c r="Y93" s="6"/>
      <c r="Z93" s="6"/>
      <c r="AA93" s="41"/>
      <c r="AB93" s="41"/>
      <c r="AK93" s="5">
        <v>2</v>
      </c>
      <c r="AL93" s="5">
        <v>2</v>
      </c>
      <c r="AQ93" s="5">
        <v>2</v>
      </c>
      <c r="AR93" s="5">
        <v>2</v>
      </c>
      <c r="AZ93" s="20"/>
      <c r="BA93" s="9"/>
    </row>
    <row r="94" spans="1:53" ht="15" customHeight="1" thickBot="1" x14ac:dyDescent="0.3">
      <c r="A94" s="142"/>
      <c r="B94" s="186"/>
      <c r="C94" s="179"/>
      <c r="D94" s="269"/>
      <c r="E94" s="253"/>
      <c r="F94" s="162"/>
      <c r="G94" s="253"/>
      <c r="H94" s="162"/>
      <c r="I94" s="217"/>
      <c r="J94" s="218"/>
      <c r="K94" s="217"/>
      <c r="L94" s="218"/>
      <c r="M94" s="217"/>
      <c r="N94" s="218"/>
      <c r="O94" s="172"/>
      <c r="P94" s="173"/>
      <c r="Q94" s="219">
        <f t="shared" ref="Q94" si="235">Q93*R93/100</f>
        <v>0.01</v>
      </c>
      <c r="R94" s="220"/>
      <c r="S94" s="172"/>
      <c r="T94" s="173"/>
      <c r="U94" s="172"/>
      <c r="V94" s="173"/>
      <c r="W94" s="172"/>
      <c r="X94" s="173"/>
      <c r="Y94" s="172"/>
      <c r="Z94" s="173"/>
      <c r="AA94" s="172"/>
      <c r="AB94" s="173"/>
      <c r="AC94" s="172"/>
      <c r="AD94" s="173"/>
      <c r="AE94" s="172"/>
      <c r="AF94" s="173"/>
      <c r="AG94" s="172"/>
      <c r="AH94" s="173"/>
      <c r="AI94" s="172"/>
      <c r="AJ94" s="173"/>
      <c r="AK94" s="175">
        <f>AK93*AL93/100</f>
        <v>0.04</v>
      </c>
      <c r="AL94" s="176"/>
      <c r="AM94" s="172"/>
      <c r="AN94" s="173"/>
      <c r="AO94" s="172"/>
      <c r="AP94" s="173"/>
      <c r="AQ94" s="219">
        <f t="shared" ref="AQ94" si="236">AQ93*AR93/100</f>
        <v>0.04</v>
      </c>
      <c r="AR94" s="220"/>
      <c r="AS94" s="238"/>
      <c r="AT94" s="239"/>
      <c r="AU94" s="238"/>
      <c r="AV94" s="239"/>
      <c r="AW94" s="238"/>
      <c r="AX94" s="239"/>
      <c r="AY94" s="238"/>
      <c r="AZ94" s="242"/>
      <c r="BA94" s="9"/>
    </row>
    <row r="95" spans="1:53" ht="15" customHeight="1" x14ac:dyDescent="0.25">
      <c r="A95" s="140" t="s">
        <v>37</v>
      </c>
      <c r="B95" s="143" t="s">
        <v>33</v>
      </c>
      <c r="C95" s="144"/>
      <c r="D95" s="266">
        <v>998081920</v>
      </c>
      <c r="E95" s="250">
        <f t="shared" ref="E95" si="237">D95/27252</f>
        <v>36624.171436958757</v>
      </c>
      <c r="F95" s="267">
        <f t="shared" ref="F95" si="238">D95*H95</f>
        <v>19961638.400000002</v>
      </c>
      <c r="G95" s="250">
        <f t="shared" ref="G95" si="239">E95*H95</f>
        <v>732.48342873917511</v>
      </c>
      <c r="H95" s="163">
        <f>SUM(I96:AZ96)</f>
        <v>0.02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7"/>
      <c r="AB95" s="17"/>
      <c r="AC95" s="18"/>
      <c r="AD95" s="18"/>
      <c r="AE95" s="18"/>
      <c r="AF95" s="18"/>
      <c r="AG95" s="18"/>
      <c r="AH95" s="18"/>
      <c r="AI95" s="18"/>
      <c r="AJ95" s="18"/>
      <c r="AK95" s="16">
        <v>1</v>
      </c>
      <c r="AL95" s="16">
        <v>2</v>
      </c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9"/>
      <c r="BA95" s="9"/>
    </row>
    <row r="96" spans="1:53" ht="15" customHeight="1" thickBot="1" x14ac:dyDescent="0.3">
      <c r="A96" s="142"/>
      <c r="B96" s="145"/>
      <c r="C96" s="146"/>
      <c r="D96" s="269"/>
      <c r="E96" s="253"/>
      <c r="F96" s="162"/>
      <c r="G96" s="253"/>
      <c r="H96" s="162"/>
      <c r="I96" s="217"/>
      <c r="J96" s="218"/>
      <c r="K96" s="217"/>
      <c r="L96" s="218"/>
      <c r="M96" s="217"/>
      <c r="N96" s="218"/>
      <c r="O96" s="217"/>
      <c r="P96" s="218"/>
      <c r="Q96" s="217"/>
      <c r="R96" s="218"/>
      <c r="S96" s="217"/>
      <c r="T96" s="218"/>
      <c r="U96" s="217"/>
      <c r="V96" s="218"/>
      <c r="W96" s="217"/>
      <c r="X96" s="218"/>
      <c r="Y96" s="217"/>
      <c r="Z96" s="218"/>
      <c r="AA96" s="217"/>
      <c r="AB96" s="218"/>
      <c r="AC96" s="217"/>
      <c r="AD96" s="218"/>
      <c r="AE96" s="217"/>
      <c r="AF96" s="218"/>
      <c r="AG96" s="217"/>
      <c r="AH96" s="218"/>
      <c r="AI96" s="217"/>
      <c r="AJ96" s="218"/>
      <c r="AK96" s="175">
        <f>AK95*AL95/100</f>
        <v>0.02</v>
      </c>
      <c r="AL96" s="176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40"/>
      <c r="AZ96" s="243"/>
      <c r="BA96" s="9"/>
    </row>
    <row r="97" spans="1:55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spans="1:55" ht="15.75" thickBot="1" x14ac:dyDescent="0.3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</row>
    <row r="99" spans="1:55" ht="19.899999999999999" customHeight="1" thickBot="1" x14ac:dyDescent="0.3">
      <c r="D99" s="44"/>
      <c r="E99" s="48" t="s">
        <v>84</v>
      </c>
      <c r="F99" s="87">
        <f>SUM(F7:F95)</f>
        <v>61801599498.670036</v>
      </c>
      <c r="G99" s="88">
        <f>SUM(G7:G95)</f>
        <v>2267782.1627282398</v>
      </c>
      <c r="H99" s="55" t="s">
        <v>79</v>
      </c>
      <c r="I99" s="270">
        <v>0</v>
      </c>
      <c r="J99" s="271"/>
      <c r="K99" s="270">
        <f>K12+K62+K66+K64</f>
        <v>0.04</v>
      </c>
      <c r="L99" s="271"/>
      <c r="M99" s="270">
        <f>M62+M64+M66</f>
        <v>0.12</v>
      </c>
      <c r="N99" s="271"/>
      <c r="O99" s="270">
        <v>0</v>
      </c>
      <c r="P99" s="271"/>
      <c r="Q99" s="270">
        <f>Q16+Q18+Q20+Q22+Q24+Q26+Q28+Q30+Q32+Q34+Q36+Q38+Q40+Q42+Q44+Q46+Q48+Q50+Q52+Q54+Q56+Q58+Q60+Q68+Q70+Q72+Q74+Q76+Q78+Q80+Q82+Q84+Q86+Q88+Q90+Q92+Q94</f>
        <v>0.37000000000000016</v>
      </c>
      <c r="R99" s="271"/>
      <c r="S99" s="270">
        <f>S46+S48+S50+S52+S54+S56+S58+S60</f>
        <v>0.16</v>
      </c>
      <c r="T99" s="271"/>
      <c r="U99" s="270">
        <v>0</v>
      </c>
      <c r="V99" s="271"/>
      <c r="W99" s="270">
        <f>W46+W48+W50+W52+W54+W56+W58+W60</f>
        <v>0.32</v>
      </c>
      <c r="X99" s="271"/>
      <c r="Y99" s="270">
        <f>Y8</f>
        <v>0.03</v>
      </c>
      <c r="Z99" s="271"/>
      <c r="AA99" s="270">
        <f>AA8</f>
        <v>0.04</v>
      </c>
      <c r="AB99" s="271"/>
      <c r="AC99" s="270">
        <f>AC46+AC48+AC50+AC52+AC54+AC56+AC58+AC60</f>
        <v>0.16</v>
      </c>
      <c r="AD99" s="271"/>
      <c r="AE99" s="270">
        <v>0</v>
      </c>
      <c r="AF99" s="271"/>
      <c r="AG99" s="270">
        <f>AG42</f>
        <v>0.02</v>
      </c>
      <c r="AH99" s="271"/>
      <c r="AI99" s="270">
        <f>AI8+AI10</f>
        <v>0.08</v>
      </c>
      <c r="AJ99" s="271"/>
      <c r="AK99" s="270">
        <f>AK42+AK94+AK96</f>
        <v>9.0000000000000011E-2</v>
      </c>
      <c r="AL99" s="271"/>
      <c r="AM99" s="270">
        <v>0</v>
      </c>
      <c r="AN99" s="271"/>
      <c r="AO99" s="270">
        <f>AO16+AO18+AO20+AO22+AO24+AO26+AO28+AO30+AO32+AO34+AO36+AO38+AO40+AO68+AO70+AO72+AO74+AO76+AO78+AO80+AO82+AO84+AO86+AO88+AO90+AO92</f>
        <v>0.78</v>
      </c>
      <c r="AP99" s="271"/>
      <c r="AQ99" s="270">
        <f>AQ16+AQ18+AQ20+AQ22+AQ24+AQ26+AQ28+AQ30+AQ32+AQ34+AQ36+AQ38+AQ40+AQ42+AQ44+AQ46+AQ48+AQ50+AQ52+AQ54+AQ56+AQ58+AQ60+AQ68+AQ70+AQ72+AQ74+AQ76+AQ78+AQ80+AQ82+AQ84+AQ86+AQ88+AQ90+AQ92+AQ94</f>
        <v>1.1800000000000004</v>
      </c>
      <c r="AR99" s="271"/>
      <c r="AS99" s="270">
        <f>AS12+AS14</f>
        <v>0.06</v>
      </c>
      <c r="AT99" s="271"/>
      <c r="AU99" s="270">
        <f>AU40+AU92</f>
        <v>0.04</v>
      </c>
      <c r="AV99" s="271"/>
      <c r="AW99" s="270">
        <v>0</v>
      </c>
      <c r="AX99" s="271"/>
      <c r="AY99" s="270">
        <v>0</v>
      </c>
      <c r="AZ99" s="272"/>
      <c r="BA99" s="84"/>
      <c r="BB99" s="10"/>
    </row>
    <row r="100" spans="1:55" ht="19.899999999999999" customHeight="1" thickBot="1" x14ac:dyDescent="0.3">
      <c r="E100" s="13"/>
      <c r="F100" s="13"/>
      <c r="G100" s="79"/>
      <c r="H100" s="80" t="s">
        <v>197</v>
      </c>
      <c r="I100" s="246">
        <f>I8*$E$7+I10*$E$9+I12*$E$11+I14*$E$13+I16*$E$15+I18*$E$17+I20*$E$19+I22*$E$21+I24*$E$23+I26*$E$25+I28*$E$27+I30*$E$29+I32*$E$31+I34*$E$33+I36*$E$35+I38*$E$37+I40*$E$39+I42*$E$41+I44*$E$43+I46*$E$45+I48*$E$47+I50*$E$49+I52*$E$51+I54*$E$53+I56*$E$55+I58*$E$57+I60*$E$59+I62*$E$61+I64*$E$63+I66*$E$65+I68*$E$67+I70*$E$69+I72*$E$71+I74*$E$73+I76*$E$75+I78*$E$77+I80*$E$79+I82*$E$81+I84*$E$83+I86*$E$85+I88*$E$87+I90*$E$89+I92*$E$91+I94*$E$93+I96*$E$95</f>
        <v>0</v>
      </c>
      <c r="J100" s="247"/>
      <c r="K100" s="246">
        <f t="shared" ref="K100" si="240">K8*$E$7+K10*$E$9+K12*$E$11+K14*$E$13+K16*$E$15+K18*$E$17+K20*$E$19+K22*$E$21+K24*$E$23+K26*$E$25+K28*$E$27+K30*$E$29+K32*$E$31+K34*$E$33+K36*$E$35+K38*$E$37+K40*$E$39+K42*$E$41+K44*$E$43+K46*$E$45+K48*$E$47+K50*$E$49+K52*$E$51+K54*$E$53+K56*$E$55+K58*$E$57+K60*$E$59+K62*$E$61+K64*$E$63+K66*$E$65+K68*$E$67+K70*$E$69+K72*$E$71+K74*$E$73+K76*$E$75+K78*$E$77+K80*$E$79+K82*$E$81+K84*$E$83+K86*$E$85+K88*$E$87+K90*$E$89+K92*$E$91+K94*$E$93+K96*$E$95</f>
        <v>735.2</v>
      </c>
      <c r="L100" s="247"/>
      <c r="M100" s="246">
        <f t="shared" ref="M100" si="241">M8*$E$7+M10*$E$9+M12*$E$11+M14*$E$13+M16*$E$15+M18*$E$17+M20*$E$19+M22*$E$21+M24*$E$23+M26*$E$25+M28*$E$27+M30*$E$29+M32*$E$31+M34*$E$33+M36*$E$35+M38*$E$37+M40*$E$39+M42*$E$41+M44*$E$43+M46*$E$45+M48*$E$47+M50*$E$49+M52*$E$51+M54*$E$53+M56*$E$55+M58*$E$57+M60*$E$59+M62*$E$61+M64*$E$63+M66*$E$65+M68*$E$67+M70*$E$69+M72*$E$71+M74*$E$73+M76*$E$75+M78*$E$77+M80*$E$79+M82*$E$81+M84*$E$83+M86*$E$85+M88*$E$87+M90*$E$89+M92*$E$91+M94*$E$93+M96*$E$95</f>
        <v>2896</v>
      </c>
      <c r="N100" s="247"/>
      <c r="O100" s="246">
        <f t="shared" ref="O100" si="242">O8*$E$7+O10*$E$9+O12*$E$11+O14*$E$13+O16*$E$15+O18*$E$17+O20*$E$19+O22*$E$21+O24*$E$23+O26*$E$25+O28*$E$27+O30*$E$29+O32*$E$31+O34*$E$33+O36*$E$35+O38*$E$37+O40*$E$39+O42*$E$41+O44*$E$43+O46*$E$45+O48*$E$47+O50*$E$49+O52*$E$51+O54*$E$53+O56*$E$55+O58*$E$57+O60*$E$59+O62*$E$61+O64*$E$63+O66*$E$65+O68*$E$67+O70*$E$69+O72*$E$71+O74*$E$73+O76*$E$75+O78*$E$77+O80*$E$79+O82*$E$81+O84*$E$83+O86*$E$85+O88*$E$87+O90*$E$89+O92*$E$91+O94*$E$93+O96*$E$95</f>
        <v>0</v>
      </c>
      <c r="P100" s="247"/>
      <c r="Q100" s="246">
        <f t="shared" ref="Q100" si="243">Q8*$E$7+Q10*$E$9+Q12*$E$11+Q14*$E$13+Q16*$E$15+Q18*$E$17+Q20*$E$19+Q22*$E$21+Q24*$E$23+Q26*$E$25+Q28*$E$27+Q30*$E$29+Q32*$E$31+Q34*$E$33+Q36*$E$35+Q38*$E$37+Q40*$E$39+Q42*$E$41+Q44*$E$43+Q46*$E$45+Q48*$E$47+Q50*$E$49+Q52*$E$51+Q54*$E$53+Q56*$E$55+Q58*$E$57+Q60*$E$59+Q62*$E$61+Q64*$E$63+Q66*$E$65+Q68*$E$67+Q70*$E$69+Q72*$E$71+Q74*$E$73+Q76*$E$75+Q78*$E$77+Q80*$E$79+Q82*$E$81+Q84*$E$83+Q86*$E$85+Q88*$E$87+Q90*$E$89+Q92*$E$91+Q94*$E$93+Q96*$E$95</f>
        <v>178921.69447196534</v>
      </c>
      <c r="R100" s="247"/>
      <c r="S100" s="246">
        <f t="shared" ref="S100" si="244">S8*$E$7+S10*$E$9+S12*$E$11+S14*$E$13+S16*$E$15+S18*$E$17+S20*$E$19+S22*$E$21+S24*$E$23+S26*$E$25+S28*$E$27+S30*$E$29+S32*$E$31+S34*$E$33+S36*$E$35+S38*$E$37+S40*$E$39+S42*$E$41+S44*$E$43+S46*$E$45+S48*$E$47+S50*$E$49+S52*$E$51+S54*$E$53+S56*$E$55+S58*$E$57+S60*$E$59+S62*$E$61+S64*$E$63+S66*$E$65+S68*$E$67+S70*$E$69+S72*$E$71+S74*$E$73+S76*$E$75+S78*$E$77+S80*$E$79+S82*$E$81+S84*$E$83+S86*$E$85+S88*$E$87+S90*$E$89+S92*$E$91+S94*$E$93+S96*$E$95</f>
        <v>341106.01453104353</v>
      </c>
      <c r="T100" s="247"/>
      <c r="U100" s="246">
        <f t="shared" ref="U100" si="245">U8*$E$7+U10*$E$9+U12*$E$11+U14*$E$13+U16*$E$15+U18*$E$17+U20*$E$19+U22*$E$21+U24*$E$23+U26*$E$25+U28*$E$27+U30*$E$29+U32*$E$31+U34*$E$33+U36*$E$35+U38*$E$37+U40*$E$39+U42*$E$41+U44*$E$43+U46*$E$45+U48*$E$47+U50*$E$49+U52*$E$51+U54*$E$53+U56*$E$55+U58*$E$57+U60*$E$59+U62*$E$61+U64*$E$63+U66*$E$65+U68*$E$67+U70*$E$69+U72*$E$71+U74*$E$73+U76*$E$75+U78*$E$77+U80*$E$79+U82*$E$81+U84*$E$83+U86*$E$85+U88*$E$87+U90*$E$89+U92*$E$91+U94*$E$93+U96*$E$95</f>
        <v>0</v>
      </c>
      <c r="V100" s="247"/>
      <c r="W100" s="246">
        <f t="shared" ref="W100" si="246">W8*$E$7+W10*$E$9+W12*$E$11+W14*$E$13+W16*$E$15+W18*$E$17+W20*$E$19+W22*$E$21+W24*$E$23+W26*$E$25+W28*$E$27+W30*$E$29+W32*$E$31+W34*$E$33+W36*$E$35+W38*$E$37+W40*$E$39+W42*$E$41+W44*$E$43+W46*$E$45+W48*$E$47+W50*$E$49+W52*$E$51+W54*$E$53+W56*$E$55+W58*$E$57+W60*$E$59+W62*$E$61+W64*$E$63+W66*$E$65+W68*$E$67+W70*$E$69+W72*$E$71+W74*$E$73+W76*$E$75+W78*$E$77+W80*$E$79+W82*$E$81+W84*$E$83+W86*$E$85+W88*$E$87+W90*$E$89+W92*$E$91+W94*$E$93+W96*$E$95</f>
        <v>682212.02906208707</v>
      </c>
      <c r="X100" s="247"/>
      <c r="Y100" s="246">
        <f t="shared" ref="Y100" si="247">Y8*$E$7+Y10*$E$9+Y12*$E$11+Y14*$E$13+Y16*$E$15+Y18*$E$17+Y20*$E$19+Y22*$E$21+Y24*$E$23+Y26*$E$25+Y28*$E$27+Y30*$E$29+Y32*$E$31+Y34*$E$33+Y36*$E$35+Y38*$E$37+Y40*$E$39+Y42*$E$41+Y44*$E$43+Y46*$E$45+Y48*$E$47+Y50*$E$49+Y52*$E$51+Y54*$E$53+Y56*$E$55+Y58*$E$57+Y60*$E$59+Y62*$E$61+Y64*$E$63+Y66*$E$65+Y68*$E$67+Y70*$E$69+Y72*$E$71+Y74*$E$73+Y76*$E$75+Y78*$E$77+Y80*$E$79+Y82*$E$81+Y84*$E$83+Y86*$E$85+Y88*$E$87+Y90*$E$89+Y92*$E$91+Y94*$E$93+Y96*$E$95</f>
        <v>62.4</v>
      </c>
      <c r="Z100" s="247"/>
      <c r="AA100" s="246">
        <f t="shared" ref="AA100" si="248">AA8*$E$7+AA10*$E$9+AA12*$E$11+AA14*$E$13+AA16*$E$15+AA18*$E$17+AA20*$E$19+AA22*$E$21+AA24*$E$23+AA26*$E$25+AA28*$E$27+AA30*$E$29+AA32*$E$31+AA34*$E$33+AA36*$E$35+AA38*$E$37+AA40*$E$39+AA42*$E$41+AA44*$E$43+AA46*$E$45+AA48*$E$47+AA50*$E$49+AA52*$E$51+AA54*$E$53+AA56*$E$55+AA58*$E$57+AA60*$E$59+AA62*$E$61+AA64*$E$63+AA66*$E$65+AA68*$E$67+AA70*$E$69+AA72*$E$71+AA74*$E$73+AA76*$E$75+AA78*$E$77+AA80*$E$79+AA82*$E$81+AA84*$E$83+AA86*$E$85+AA88*$E$87+AA90*$E$89+AA92*$E$91+AA94*$E$93+AA96*$E$95</f>
        <v>83.2</v>
      </c>
      <c r="AB100" s="247"/>
      <c r="AC100" s="246">
        <f t="shared" ref="AC100" si="249">AC8*$E$7+AC10*$E$9+AC12*$E$11+AC14*$E$13+AC16*$E$15+AC18*$E$17+AC20*$E$19+AC22*$E$21+AC24*$E$23+AC26*$E$25+AC28*$E$27+AC30*$E$29+AC32*$E$31+AC34*$E$33+AC36*$E$35+AC38*$E$37+AC40*$E$39+AC42*$E$41+AC44*$E$43+AC46*$E$45+AC48*$E$47+AC50*$E$49+AC52*$E$51+AC54*$E$53+AC56*$E$55+AC58*$E$57+AC60*$E$59+AC62*$E$61+AC64*$E$63+AC66*$E$65+AC68*$E$67+AC70*$E$69+AC72*$E$71+AC74*$E$73+AC76*$E$75+AC78*$E$77+AC80*$E$79+AC82*$E$81+AC84*$E$83+AC86*$E$85+AC88*$E$87+AC90*$E$89+AC92*$E$91+AC94*$E$93+AC96*$E$95</f>
        <v>341106.01453104353</v>
      </c>
      <c r="AD100" s="247"/>
      <c r="AE100" s="246">
        <f t="shared" ref="AE100" si="250">AE8*$E$7+AE10*$E$9+AE12*$E$11+AE14*$E$13+AE16*$E$15+AE18*$E$17+AE20*$E$19+AE22*$E$21+AE24*$E$23+AE26*$E$25+AE28*$E$27+AE30*$E$29+AE32*$E$31+AE34*$E$33+AE36*$E$35+AE38*$E$37+AE40*$E$39+AE42*$E$41+AE44*$E$43+AE46*$E$45+AE48*$E$47+AE50*$E$49+AE52*$E$51+AE54*$E$53+AE56*$E$55+AE58*$E$57+AE60*$E$59+AE62*$E$61+AE64*$E$63+AE66*$E$65+AE68*$E$67+AE70*$E$69+AE72*$E$71+AE74*$E$73+AE76*$E$75+AE78*$E$77+AE80*$E$79+AE82*$E$81+AE84*$E$83+AE86*$E$85+AE88*$E$87+AE90*$E$89+AE92*$E$91+AE94*$E$93+AE96*$E$95</f>
        <v>0</v>
      </c>
      <c r="AF100" s="247"/>
      <c r="AG100" s="246">
        <f t="shared" ref="AG100" si="251">AG8*$E$7+AG10*$E$9+AG12*$E$11+AG14*$E$13+AG16*$E$15+AG18*$E$17+AG20*$E$19+AG22*$E$21+AG24*$E$23+AG26*$E$25+AG28*$E$27+AG30*$E$29+AG32*$E$31+AG34*$E$33+AG36*$E$35+AG38*$E$37+AG40*$E$39+AG42*$E$41+AG44*$E$43+AG46*$E$45+AG48*$E$47+AG50*$E$49+AG52*$E$51+AG54*$E$53+AG56*$E$55+AG58*$E$57+AG60*$E$59+AG62*$E$61+AG64*$E$63+AG66*$E$65+AG68*$E$67+AG70*$E$69+AG72*$E$71+AG74*$E$73+AG76*$E$75+AG78*$E$77+AG80*$E$79+AG82*$E$81+AG84*$E$83+AG86*$E$85+AG88*$E$87+AG90*$E$89+AG92*$E$91+AG94*$E$93+AG96*$E$95</f>
        <v>601.6</v>
      </c>
      <c r="AH100" s="247"/>
      <c r="AI100" s="246">
        <f t="shared" ref="AI100" si="252">AI8*$E$7+AI10*$E$9+AI12*$E$11+AI14*$E$13+AI16*$E$15+AI18*$E$17+AI20*$E$19+AI22*$E$21+AI24*$E$23+AI26*$E$25+AI28*$E$27+AI30*$E$29+AI32*$E$31+AI34*$E$33+AI36*$E$35+AI38*$E$37+AI40*$E$39+AI42*$E$41+AI44*$E$43+AI46*$E$45+AI48*$E$47+AI50*$E$49+AI52*$E$51+AI54*$E$53+AI56*$E$55+AI58*$E$57+AI60*$E$59+AI62*$E$61+AI64*$E$63+AI66*$E$65+AI68*$E$67+AI70*$E$69+AI72*$E$71+AI74*$E$73+AI76*$E$75+AI78*$E$77+AI80*$E$79+AI82*$E$81+AI84*$E$83+AI86*$E$85+AI88*$E$87+AI90*$E$89+AI92*$E$91+AI94*$E$93+AI96*$E$95</f>
        <v>291.2</v>
      </c>
      <c r="AJ100" s="247"/>
      <c r="AK100" s="246">
        <f t="shared" ref="AK100" si="253">AK8*$E$7+AK10*$E$9+AK12*$E$11+AK14*$E$13+AK16*$E$15+AK18*$E$17+AK20*$E$19+AK22*$E$21+AK24*$E$23+AK26*$E$25+AK28*$E$27+AK30*$E$29+AK32*$E$31+AK34*$E$33+AK36*$E$35+AK38*$E$37+AK40*$E$39+AK42*$E$41+AK44*$E$43+AK46*$E$45+AK48*$E$47+AK50*$E$49+AK52*$E$51+AK54*$E$53+AK56*$E$55+AK58*$E$57+AK60*$E$59+AK62*$E$61+AK64*$E$63+AK66*$E$65+AK68*$E$67+AK70*$E$69+AK72*$E$71+AK74*$E$73+AK76*$E$75+AK78*$E$77+AK80*$E$79+AK82*$E$81+AK84*$E$83+AK86*$E$85+AK88*$E$87+AK90*$E$89+AK92*$E$91+AK94*$E$93+AK96*$E$95</f>
        <v>2015.1294290327314</v>
      </c>
      <c r="AL100" s="247"/>
      <c r="AM100" s="246">
        <f t="shared" ref="AM100" si="254">AM8*$E$7+AM10*$E$9+AM12*$E$11+AM14*$E$13+AM16*$E$15+AM18*$E$17+AM20*$E$19+AM22*$E$21+AM24*$E$23+AM26*$E$25+AM28*$E$27+AM30*$E$29+AM32*$E$31+AM34*$E$33+AM36*$E$35+AM38*$E$37+AM40*$E$39+AM42*$E$41+AM44*$E$43+AM46*$E$45+AM48*$E$47+AM50*$E$49+AM52*$E$51+AM54*$E$53+AM56*$E$55+AM58*$E$57+AM60*$E$59+AM62*$E$61+AM64*$E$63+AM66*$E$65+AM68*$E$67+AM70*$E$69+AM72*$E$71+AM74*$E$73+AM76*$E$75+AM78*$E$77+AM80*$E$79+AM82*$E$81+AM84*$E$83+AM86*$E$85+AM88*$E$87+AM90*$E$89+AM92*$E$91+AM94*$E$93+AM96*$E$95</f>
        <v>0</v>
      </c>
      <c r="AN100" s="247"/>
      <c r="AO100" s="246">
        <f t="shared" ref="AO100" si="255">AO8*$E$7+AO10*$E$9+AO12*$E$11+AO14*$E$13+AO16*$E$15+AO18*$E$17+AO20*$E$19+AO22*$E$21+AO24*$E$23+AO26*$E$25+AO28*$E$27+AO30*$E$29+AO32*$E$31+AO34*$E$33+AO36*$E$35+AO38*$E$37+AO40*$E$39+AO42*$E$41+AO44*$E$43+AO46*$E$45+AO48*$E$47+AO50*$E$49+AO52*$E$51+AO54*$E$53+AO56*$E$55+AO58*$E$57+AO60*$E$59+AO62*$E$61+AO64*$E$63+AO66*$E$65+AO68*$E$67+AO70*$E$69+AO72*$E$71+AO74*$E$73+AO76*$E$75+AO78*$E$77+AO80*$E$79+AO82*$E$81+AO84*$E$83+AO86*$E$85+AO88*$E$87+AO90*$E$89+AO92*$E$91+AO94*$E$93+AO96*$E$95</f>
        <v>16003.302820343461</v>
      </c>
      <c r="AP100" s="247"/>
      <c r="AQ100" s="246">
        <f t="shared" ref="AQ100" si="256">AQ8*$E$7+AQ10*$E$9+AQ12*$E$11+AQ14*$E$13+AQ16*$E$15+AQ18*$E$17+AQ20*$E$19+AQ22*$E$21+AQ24*$E$23+AQ26*$E$25+AQ28*$E$27+AQ30*$E$29+AQ32*$E$31+AQ34*$E$33+AQ36*$E$35+AQ38*$E$37+AQ40*$E$39+AQ42*$E$41+AQ44*$E$43+AQ46*$E$45+AQ48*$E$47+AQ50*$E$49+AQ52*$E$51+AQ54*$E$53+AQ56*$E$55+AQ58*$E$57+AQ60*$E$59+AQ62*$E$61+AQ64*$E$63+AQ66*$E$65+AQ68*$E$67+AQ70*$E$69+AQ72*$E$71+AQ74*$E$73+AQ76*$E$75+AQ78*$E$77+AQ80*$E$79+AQ82*$E$81+AQ84*$E$83+AQ86*$E$85+AQ88*$E$87+AQ90*$E$89+AQ92*$E$91+AQ94*$E$93+AQ96*$E$95</f>
        <v>700925.17788272409</v>
      </c>
      <c r="AR100" s="247"/>
      <c r="AS100" s="246">
        <f t="shared" ref="AS100" si="257">AS8*$E$7+AS10*$E$9+AS12*$E$11+AS14*$E$13+AS16*$E$15+AS18*$E$17+AS20*$E$19+AS22*$E$21+AS24*$E$23+AS26*$E$25+AS28*$E$27+AS30*$E$29+AS32*$E$31+AS34*$E$33+AS36*$E$35+AS38*$E$37+AS40*$E$39+AS42*$E$41+AS44*$E$43+AS46*$E$45+AS48*$E$47+AS50*$E$49+AS52*$E$51+AS54*$E$53+AS56*$E$55+AS58*$E$57+AS60*$E$59+AS62*$E$61+AS64*$E$63+AS66*$E$65+AS68*$E$67+AS70*$E$69+AS72*$E$71+AS74*$E$73+AS76*$E$75+AS78*$E$77+AS80*$E$79+AS82*$E$81+AS84*$E$83+AS86*$E$85+AS88*$E$87+AS90*$E$89+AS92*$E$91+AS94*$E$93+AS96*$E$95</f>
        <v>67.2</v>
      </c>
      <c r="AT100" s="247"/>
      <c r="AU100" s="246">
        <f t="shared" ref="AU100" si="258">AU8*$E$7+AU10*$E$9+AU12*$E$11+AU14*$E$13+AU16*$E$15+AU18*$E$17+AU20*$E$19+AU22*$E$21+AU24*$E$23+AU26*$E$25+AU28*$E$27+AU30*$E$29+AU32*$E$31+AU34*$E$33+AU36*$E$35+AU38*$E$37+AU40*$E$39+AU42*$E$41+AU44*$E$43+AU46*$E$45+AU48*$E$47+AU50*$E$49+AU52*$E$51+AU54*$E$53+AU56*$E$55+AU58*$E$57+AU60*$E$59+AU62*$E$61+AU64*$E$63+AU66*$E$65+AU68*$E$67+AU70*$E$69+AU72*$E$71+AU74*$E$73+AU76*$E$75+AU78*$E$77+AU80*$E$79+AU82*$E$81+AU84*$E$83+AU86*$E$85+AU88*$E$87+AU90*$E$89+AU92*$E$91+AU94*$E$93+AU96*$E$95</f>
        <v>756</v>
      </c>
      <c r="AV100" s="247"/>
      <c r="AW100" s="246">
        <f t="shared" ref="AW100" si="259">AW8*$E$7+AW10*$E$9+AW12*$E$11+AW14*$E$13+AW16*$E$15+AW18*$E$17+AW20*$E$19+AW22*$E$21+AW24*$E$23+AW26*$E$25+AW28*$E$27+AW30*$E$29+AW32*$E$31+AW34*$E$33+AW36*$E$35+AW38*$E$37+AW40*$E$39+AW42*$E$41+AW44*$E$43+AW46*$E$45+AW48*$E$47+AW50*$E$49+AW52*$E$51+AW54*$E$53+AW56*$E$55+AW58*$E$57+AW60*$E$59+AW62*$E$61+AW64*$E$63+AW66*$E$65+AW68*$E$67+AW70*$E$69+AW72*$E$71+AW74*$E$73+AW76*$E$75+AW78*$E$77+AW80*$E$79+AW82*$E$81+AW84*$E$83+AW86*$E$85+AW88*$E$87+AW90*$E$89+AW92*$E$91+AW94*$E$93+AW96*$E$95</f>
        <v>0</v>
      </c>
      <c r="AX100" s="247"/>
      <c r="AY100" s="246">
        <f t="shared" ref="AY100" si="260">AY8*$E$7+AY10*$E$9+AY12*$E$11+AY14*$E$13+AY16*$E$15+AY18*$E$17+AY20*$E$19+AY22*$E$21+AY24*$E$23+AY26*$E$25+AY28*$E$27+AY30*$E$29+AY32*$E$31+AY34*$E$33+AY36*$E$35+AY38*$E$37+AY40*$E$39+AY42*$E$41+AY44*$E$43+AY46*$E$45+AY48*$E$47+AY50*$E$49+AY52*$E$51+AY54*$E$53+AY56*$E$55+AY58*$E$57+AY60*$E$59+AY62*$E$61+AY64*$E$63+AY66*$E$65+AY68*$E$67+AY70*$E$69+AY72*$E$71+AY74*$E$73+AY76*$E$75+AY78*$E$77+AY80*$E$79+AY82*$E$81+AY84*$E$83+AY86*$E$85+AY88*$E$87+AY90*$E$89+AY92*$E$91+AY94*$E$93+AY96*$E$95</f>
        <v>0</v>
      </c>
      <c r="AZ100" s="248"/>
      <c r="BA100" s="85" t="s">
        <v>195</v>
      </c>
      <c r="BB100" s="431">
        <f>SUM(I100:AZ100)</f>
        <v>2267782.1627282398</v>
      </c>
      <c r="BC100" s="9"/>
    </row>
    <row r="101" spans="1:55" ht="15.75" thickBot="1" x14ac:dyDescent="0.3">
      <c r="H101" s="80" t="s">
        <v>198</v>
      </c>
      <c r="I101" s="428">
        <f>I100*27252</f>
        <v>0</v>
      </c>
      <c r="J101" s="429"/>
      <c r="K101" s="428">
        <f t="shared" ref="K101" si="261">K100*27252</f>
        <v>20035670.400000002</v>
      </c>
      <c r="L101" s="429"/>
      <c r="M101" s="428">
        <f t="shared" ref="M101" si="262">M100*27252</f>
        <v>78921792</v>
      </c>
      <c r="N101" s="429"/>
      <c r="O101" s="428">
        <f t="shared" ref="O101" si="263">O100*27252</f>
        <v>0</v>
      </c>
      <c r="P101" s="429"/>
      <c r="Q101" s="428">
        <f t="shared" ref="Q101" si="264">Q100*27252</f>
        <v>4875974017.749999</v>
      </c>
      <c r="R101" s="429"/>
      <c r="S101" s="428">
        <f t="shared" ref="S101" si="265">S100*27252</f>
        <v>9295821107.9999981</v>
      </c>
      <c r="T101" s="429"/>
      <c r="U101" s="428">
        <f t="shared" ref="U101" si="266">U100*27252</f>
        <v>0</v>
      </c>
      <c r="V101" s="429"/>
      <c r="W101" s="428">
        <f t="shared" ref="W101" si="267">W100*27252</f>
        <v>18591642215.999996</v>
      </c>
      <c r="X101" s="429"/>
      <c r="Y101" s="428">
        <f t="shared" ref="Y101" si="268">Y100*27252</f>
        <v>1700524.8</v>
      </c>
      <c r="Z101" s="429"/>
      <c r="AA101" s="428">
        <f t="shared" ref="AA101" si="269">AA100*27252</f>
        <v>2267366.3999999999</v>
      </c>
      <c r="AB101" s="429"/>
      <c r="AC101" s="428">
        <f t="shared" ref="AC101" si="270">AC100*27252</f>
        <v>9295821107.9999981</v>
      </c>
      <c r="AD101" s="429"/>
      <c r="AE101" s="428">
        <f t="shared" ref="AE101" si="271">AE100*27252</f>
        <v>0</v>
      </c>
      <c r="AF101" s="429"/>
      <c r="AG101" s="428">
        <f t="shared" ref="AG101" si="272">AG100*27252</f>
        <v>16394803.200000001</v>
      </c>
      <c r="AH101" s="429"/>
      <c r="AI101" s="428">
        <f t="shared" ref="AI101" si="273">AI100*27252</f>
        <v>7935782.3999999994</v>
      </c>
      <c r="AJ101" s="429"/>
      <c r="AK101" s="428">
        <f t="shared" ref="AK101" si="274">AK100*27252</f>
        <v>54916307.199999996</v>
      </c>
      <c r="AL101" s="429"/>
      <c r="AM101" s="428">
        <f t="shared" ref="AM101" si="275">AM100*27252</f>
        <v>0</v>
      </c>
      <c r="AN101" s="429"/>
      <c r="AO101" s="428">
        <f t="shared" ref="AO101" si="276">AO100*27252</f>
        <v>436122008.45999998</v>
      </c>
      <c r="AP101" s="429"/>
      <c r="AQ101" s="428">
        <f t="shared" ref="AQ101" si="277">AQ100*27252</f>
        <v>19101612947.659996</v>
      </c>
      <c r="AR101" s="429"/>
      <c r="AS101" s="428">
        <f t="shared" ref="AS101" si="278">AS100*27252</f>
        <v>1831334.4000000001</v>
      </c>
      <c r="AT101" s="429"/>
      <c r="AU101" s="428">
        <f t="shared" ref="AU101" si="279">AU100*27252</f>
        <v>20602512</v>
      </c>
      <c r="AV101" s="429"/>
      <c r="AW101" s="428">
        <f t="shared" ref="AW101" si="280">AW100*27252</f>
        <v>0</v>
      </c>
      <c r="AX101" s="429"/>
      <c r="AY101" s="428">
        <f t="shared" ref="AY101" si="281">AY100*27252</f>
        <v>0</v>
      </c>
      <c r="AZ101" s="429"/>
      <c r="BA101" s="425" t="s">
        <v>196</v>
      </c>
      <c r="BB101" s="430">
        <f>BB100*27252</f>
        <v>61801599498.669991</v>
      </c>
      <c r="BC101" s="9"/>
    </row>
    <row r="102" spans="1:55" ht="15.75" thickBot="1" x14ac:dyDescent="0.3"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spans="1:55" ht="30.75" thickBot="1" x14ac:dyDescent="0.3">
      <c r="B103" s="61" t="s">
        <v>119</v>
      </c>
      <c r="C103" s="62" t="s">
        <v>118</v>
      </c>
      <c r="E103" s="10"/>
      <c r="F103" s="10"/>
      <c r="G103" s="10"/>
      <c r="H103" s="10"/>
    </row>
    <row r="104" spans="1:55" ht="15" customHeight="1" x14ac:dyDescent="0.25">
      <c r="B104" s="60">
        <v>1</v>
      </c>
      <c r="C104" s="63" t="s">
        <v>122</v>
      </c>
      <c r="I104" s="9"/>
    </row>
    <row r="105" spans="1:55" ht="15" customHeight="1" x14ac:dyDescent="0.25">
      <c r="B105" s="58">
        <v>2</v>
      </c>
      <c r="C105" s="64" t="s">
        <v>123</v>
      </c>
      <c r="I105" s="9"/>
    </row>
    <row r="106" spans="1:55" ht="15" customHeight="1" x14ac:dyDescent="0.25">
      <c r="B106" s="58">
        <v>3</v>
      </c>
      <c r="C106" s="64" t="s">
        <v>124</v>
      </c>
      <c r="I106" s="9"/>
    </row>
    <row r="107" spans="1:55" ht="15" customHeight="1" x14ac:dyDescent="0.25">
      <c r="B107" s="58">
        <v>4</v>
      </c>
      <c r="C107" s="64" t="s">
        <v>125</v>
      </c>
      <c r="I107" s="9"/>
    </row>
    <row r="108" spans="1:55" ht="15" customHeight="1" thickBot="1" x14ac:dyDescent="0.3">
      <c r="B108" s="59">
        <v>5</v>
      </c>
      <c r="C108" s="65" t="s">
        <v>126</v>
      </c>
      <c r="I108" s="9"/>
    </row>
    <row r="109" spans="1:55" ht="15.75" thickBot="1" x14ac:dyDescent="0.3">
      <c r="I109" s="9"/>
    </row>
    <row r="110" spans="1:55" ht="30.75" thickBot="1" x14ac:dyDescent="0.3">
      <c r="B110" s="68" t="s">
        <v>120</v>
      </c>
      <c r="C110" s="62" t="s">
        <v>145</v>
      </c>
      <c r="I110" s="9"/>
    </row>
    <row r="111" spans="1:55" ht="15" customHeight="1" x14ac:dyDescent="0.25">
      <c r="B111" s="60">
        <v>1</v>
      </c>
      <c r="C111" s="67">
        <v>0.01</v>
      </c>
      <c r="I111" s="9"/>
    </row>
    <row r="112" spans="1:55" ht="15" customHeight="1" x14ac:dyDescent="0.25">
      <c r="B112" s="58">
        <v>2</v>
      </c>
      <c r="C112" s="66">
        <v>0.02</v>
      </c>
      <c r="I112" s="9"/>
    </row>
    <row r="113" spans="2:9" ht="15" customHeight="1" x14ac:dyDescent="0.25">
      <c r="B113" s="58">
        <v>3</v>
      </c>
      <c r="C113" s="66">
        <v>0.03</v>
      </c>
      <c r="I113" s="9"/>
    </row>
    <row r="114" spans="2:9" ht="15" customHeight="1" x14ac:dyDescent="0.25">
      <c r="B114" s="58">
        <v>4</v>
      </c>
      <c r="C114" s="66">
        <v>0.04</v>
      </c>
      <c r="I114" s="9"/>
    </row>
    <row r="115" spans="2:9" ht="15" customHeight="1" thickBot="1" x14ac:dyDescent="0.3">
      <c r="B115" s="59">
        <v>5</v>
      </c>
      <c r="C115" s="65" t="s">
        <v>121</v>
      </c>
      <c r="I115" s="9"/>
    </row>
    <row r="116" spans="2:9" x14ac:dyDescent="0.25">
      <c r="I116" s="9"/>
    </row>
    <row r="117" spans="2:9" x14ac:dyDescent="0.25">
      <c r="I117" s="9"/>
    </row>
    <row r="118" spans="2:9" ht="15" customHeight="1" x14ac:dyDescent="0.25">
      <c r="I118" s="9"/>
    </row>
    <row r="119" spans="2:9" x14ac:dyDescent="0.25">
      <c r="I119" s="9"/>
    </row>
    <row r="120" spans="2:9" ht="15" customHeight="1" x14ac:dyDescent="0.25">
      <c r="I120" s="9"/>
    </row>
    <row r="121" spans="2:9" x14ac:dyDescent="0.25">
      <c r="I121" s="9"/>
    </row>
    <row r="122" spans="2:9" x14ac:dyDescent="0.25">
      <c r="I122" s="9"/>
    </row>
    <row r="123" spans="2:9" x14ac:dyDescent="0.25">
      <c r="I123" s="9"/>
    </row>
    <row r="124" spans="2:9" ht="15" customHeight="1" x14ac:dyDescent="0.25">
      <c r="I124" s="9"/>
    </row>
    <row r="125" spans="2:9" x14ac:dyDescent="0.25">
      <c r="I125" s="9"/>
    </row>
    <row r="126" spans="2:9" x14ac:dyDescent="0.25">
      <c r="D126" s="13"/>
      <c r="E126" s="13"/>
      <c r="F126" s="13"/>
      <c r="G126" s="13"/>
      <c r="H126" s="13"/>
    </row>
    <row r="128" spans="2:9" x14ac:dyDescent="0.25">
      <c r="D128" s="10"/>
      <c r="E128" s="10"/>
      <c r="F128" s="10"/>
      <c r="G128" s="10"/>
      <c r="H128" s="10"/>
    </row>
    <row r="129" spans="3:9" x14ac:dyDescent="0.25">
      <c r="C129" s="44"/>
      <c r="D129" s="97"/>
      <c r="E129" s="98"/>
      <c r="F129" s="98"/>
      <c r="G129" s="98"/>
      <c r="H129" s="98"/>
      <c r="I129" s="9"/>
    </row>
    <row r="130" spans="3:9" x14ac:dyDescent="0.25">
      <c r="C130" s="44"/>
      <c r="D130" s="97"/>
      <c r="E130" s="98"/>
      <c r="F130" s="98"/>
      <c r="G130" s="98"/>
      <c r="H130" s="98"/>
      <c r="I130" s="9"/>
    </row>
    <row r="131" spans="3:9" x14ac:dyDescent="0.25">
      <c r="C131" s="96"/>
      <c r="D131" s="71"/>
      <c r="E131" s="89"/>
      <c r="F131" s="89"/>
      <c r="G131" s="89"/>
      <c r="H131" s="99"/>
      <c r="I131" s="9"/>
    </row>
    <row r="132" spans="3:9" x14ac:dyDescent="0.25">
      <c r="C132" s="96"/>
      <c r="D132" s="71"/>
      <c r="E132" s="89"/>
      <c r="F132" s="89"/>
      <c r="G132" s="89"/>
      <c r="H132" s="99"/>
      <c r="I132" s="9"/>
    </row>
    <row r="133" spans="3:9" x14ac:dyDescent="0.25">
      <c r="C133" s="96"/>
      <c r="D133" s="71"/>
      <c r="E133" s="89"/>
      <c r="F133" s="89"/>
      <c r="G133" s="89"/>
      <c r="H133" s="99"/>
      <c r="I133" s="9"/>
    </row>
    <row r="134" spans="3:9" x14ac:dyDescent="0.25">
      <c r="C134" s="96"/>
      <c r="D134" s="71"/>
      <c r="E134" s="89"/>
      <c r="F134" s="89"/>
      <c r="G134" s="89"/>
      <c r="H134" s="99"/>
      <c r="I134" s="9"/>
    </row>
    <row r="135" spans="3:9" x14ac:dyDescent="0.25">
      <c r="C135" s="96"/>
      <c r="D135" s="71"/>
      <c r="E135" s="89"/>
      <c r="F135" s="100"/>
      <c r="G135" s="89"/>
      <c r="H135" s="99"/>
      <c r="I135" s="9"/>
    </row>
    <row r="136" spans="3:9" x14ac:dyDescent="0.25">
      <c r="C136" s="96"/>
      <c r="D136" s="71"/>
      <c r="E136" s="89"/>
      <c r="F136" s="100"/>
      <c r="G136" s="89"/>
      <c r="H136" s="99"/>
      <c r="I136" s="9"/>
    </row>
    <row r="137" spans="3:9" x14ac:dyDescent="0.25">
      <c r="C137" s="96"/>
      <c r="D137" s="71"/>
      <c r="E137" s="89"/>
      <c r="F137" s="89"/>
      <c r="G137" s="89"/>
      <c r="H137" s="99"/>
      <c r="I137" s="9"/>
    </row>
    <row r="138" spans="3:9" x14ac:dyDescent="0.25">
      <c r="C138" s="96"/>
      <c r="D138" s="71"/>
      <c r="E138" s="89"/>
      <c r="F138" s="89"/>
      <c r="G138" s="89"/>
      <c r="H138" s="99"/>
      <c r="I138" s="9"/>
    </row>
    <row r="139" spans="3:9" x14ac:dyDescent="0.25">
      <c r="C139" s="96"/>
      <c r="D139" s="71"/>
      <c r="E139" s="89"/>
      <c r="F139" s="89"/>
      <c r="G139" s="89"/>
      <c r="H139" s="99"/>
      <c r="I139" s="9"/>
    </row>
    <row r="140" spans="3:9" x14ac:dyDescent="0.25">
      <c r="C140" s="96"/>
      <c r="D140" s="71"/>
      <c r="E140" s="89"/>
      <c r="F140" s="89"/>
      <c r="G140" s="89"/>
      <c r="H140" s="99"/>
      <c r="I140" s="9"/>
    </row>
    <row r="141" spans="3:9" x14ac:dyDescent="0.25">
      <c r="C141" s="96"/>
      <c r="D141" s="71"/>
      <c r="E141" s="89"/>
      <c r="F141" s="89"/>
      <c r="G141" s="89"/>
      <c r="H141" s="99"/>
      <c r="I141" s="9"/>
    </row>
    <row r="142" spans="3:9" x14ac:dyDescent="0.25">
      <c r="C142" s="96"/>
      <c r="D142" s="71"/>
      <c r="E142" s="89"/>
      <c r="F142" s="89"/>
      <c r="G142" s="89"/>
      <c r="H142" s="99"/>
      <c r="I142" s="9"/>
    </row>
    <row r="143" spans="3:9" x14ac:dyDescent="0.25">
      <c r="C143" s="96"/>
      <c r="D143" s="71"/>
      <c r="E143" s="89"/>
      <c r="F143" s="89"/>
      <c r="G143" s="89"/>
      <c r="H143" s="99"/>
      <c r="I143" s="9"/>
    </row>
    <row r="144" spans="3:9" x14ac:dyDescent="0.25">
      <c r="C144" s="96"/>
      <c r="D144" s="71"/>
      <c r="E144" s="89"/>
      <c r="F144" s="89"/>
      <c r="G144" s="89"/>
      <c r="H144" s="99"/>
      <c r="I144" s="9"/>
    </row>
    <row r="145" spans="3:9" x14ac:dyDescent="0.25">
      <c r="C145" s="96"/>
      <c r="D145" s="71"/>
      <c r="E145" s="89"/>
      <c r="F145" s="89"/>
      <c r="G145" s="89"/>
      <c r="H145" s="99"/>
      <c r="I145" s="9"/>
    </row>
    <row r="146" spans="3:9" x14ac:dyDescent="0.25">
      <c r="C146" s="96"/>
      <c r="D146" s="71"/>
      <c r="E146" s="89"/>
      <c r="F146" s="89"/>
      <c r="G146" s="89"/>
      <c r="H146" s="99"/>
      <c r="I146" s="9"/>
    </row>
    <row r="147" spans="3:9" x14ac:dyDescent="0.25">
      <c r="C147" s="96"/>
      <c r="D147" s="71"/>
      <c r="E147" s="89"/>
      <c r="F147" s="89"/>
      <c r="G147" s="89"/>
      <c r="H147" s="99"/>
      <c r="I147" s="9"/>
    </row>
    <row r="148" spans="3:9" x14ac:dyDescent="0.25">
      <c r="C148" s="96"/>
      <c r="D148" s="71"/>
      <c r="E148" s="89"/>
      <c r="F148" s="89"/>
      <c r="G148" s="89"/>
      <c r="H148" s="99"/>
      <c r="I148" s="9"/>
    </row>
    <row r="149" spans="3:9" x14ac:dyDescent="0.25">
      <c r="C149" s="96"/>
      <c r="D149" s="71"/>
      <c r="E149" s="89"/>
      <c r="F149" s="89"/>
      <c r="G149" s="89"/>
      <c r="H149" s="99"/>
      <c r="I149" s="9"/>
    </row>
    <row r="150" spans="3:9" x14ac:dyDescent="0.25">
      <c r="C150" s="96"/>
      <c r="D150" s="71"/>
      <c r="E150" s="89"/>
      <c r="F150" s="89"/>
      <c r="G150" s="89"/>
      <c r="H150" s="99"/>
      <c r="I150" s="9"/>
    </row>
    <row r="151" spans="3:9" x14ac:dyDescent="0.25">
      <c r="D151" s="101"/>
      <c r="E151" s="101"/>
      <c r="F151" s="101"/>
      <c r="G151" s="101"/>
      <c r="H151" s="101"/>
    </row>
  </sheetData>
  <mergeCells count="1386">
    <mergeCell ref="AQ101:AR101"/>
    <mergeCell ref="AS101:AT101"/>
    <mergeCell ref="AU101:AV101"/>
    <mergeCell ref="AW101:AX101"/>
    <mergeCell ref="AY101:AZ101"/>
    <mergeCell ref="I101:J101"/>
    <mergeCell ref="K101:L101"/>
    <mergeCell ref="M101:N101"/>
    <mergeCell ref="O101:P101"/>
    <mergeCell ref="Q101:R101"/>
    <mergeCell ref="S101:T101"/>
    <mergeCell ref="U101:V101"/>
    <mergeCell ref="W101:X101"/>
    <mergeCell ref="Y101:Z101"/>
    <mergeCell ref="AA101:AB101"/>
    <mergeCell ref="AC101:AD101"/>
    <mergeCell ref="AE101:AF101"/>
    <mergeCell ref="AG101:AH101"/>
    <mergeCell ref="AI101:AJ101"/>
    <mergeCell ref="AK101:AL101"/>
    <mergeCell ref="AM101:AN101"/>
    <mergeCell ref="AO101:AP101"/>
    <mergeCell ref="AQ100:AR100"/>
    <mergeCell ref="AS100:AT100"/>
    <mergeCell ref="AU100:AV100"/>
    <mergeCell ref="AW100:AX100"/>
    <mergeCell ref="AY100:AZ100"/>
    <mergeCell ref="I100:J100"/>
    <mergeCell ref="K100:L100"/>
    <mergeCell ref="M100:N100"/>
    <mergeCell ref="O100:P100"/>
    <mergeCell ref="Q100:R100"/>
    <mergeCell ref="S100:T100"/>
    <mergeCell ref="U100:V100"/>
    <mergeCell ref="W100:X100"/>
    <mergeCell ref="Y100:Z100"/>
    <mergeCell ref="AA100:AB100"/>
    <mergeCell ref="AC100:AD100"/>
    <mergeCell ref="AE100:AF100"/>
    <mergeCell ref="AG100:AH100"/>
    <mergeCell ref="AI100:AJ100"/>
    <mergeCell ref="AK100:AL100"/>
    <mergeCell ref="AM100:AN100"/>
    <mergeCell ref="AO100:AP100"/>
    <mergeCell ref="AY96:AZ96"/>
    <mergeCell ref="AW92:AX92"/>
    <mergeCell ref="AW94:AX94"/>
    <mergeCell ref="AU94:AV94"/>
    <mergeCell ref="K96:L96"/>
    <mergeCell ref="M96:N96"/>
    <mergeCell ref="O96:P96"/>
    <mergeCell ref="Q96:R96"/>
    <mergeCell ref="S96:T96"/>
    <mergeCell ref="U96:V96"/>
    <mergeCell ref="W96:X96"/>
    <mergeCell ref="Y96:Z96"/>
    <mergeCell ref="AA96:AB96"/>
    <mergeCell ref="AC96:AD96"/>
    <mergeCell ref="AE96:AF96"/>
    <mergeCell ref="AG96:AH96"/>
    <mergeCell ref="AI96:AJ96"/>
    <mergeCell ref="AE92:AF92"/>
    <mergeCell ref="AG92:AH92"/>
    <mergeCell ref="AI92:AJ92"/>
    <mergeCell ref="AK92:AL92"/>
    <mergeCell ref="AM92:AN92"/>
    <mergeCell ref="U94:V94"/>
    <mergeCell ref="W94:X94"/>
    <mergeCell ref="Y94:Z94"/>
    <mergeCell ref="AA94:AB94"/>
    <mergeCell ref="AC94:AD94"/>
    <mergeCell ref="AK96:AL96"/>
    <mergeCell ref="AQ94:AR94"/>
    <mergeCell ref="AU92:AV92"/>
    <mergeCell ref="AW84:AX84"/>
    <mergeCell ref="AS86:AT86"/>
    <mergeCell ref="AU86:AV86"/>
    <mergeCell ref="AW86:AX86"/>
    <mergeCell ref="AS88:AT88"/>
    <mergeCell ref="AU88:AV88"/>
    <mergeCell ref="AW88:AX88"/>
    <mergeCell ref="AS90:AT90"/>
    <mergeCell ref="AU90:AV90"/>
    <mergeCell ref="AW90:AX90"/>
    <mergeCell ref="AY84:AZ84"/>
    <mergeCell ref="AY86:AZ86"/>
    <mergeCell ref="AY88:AZ88"/>
    <mergeCell ref="AY90:AZ90"/>
    <mergeCell ref="AY92:AZ92"/>
    <mergeCell ref="AY94:AZ94"/>
    <mergeCell ref="AS70:AT70"/>
    <mergeCell ref="AU70:AV70"/>
    <mergeCell ref="AW70:AX70"/>
    <mergeCell ref="AS72:AT72"/>
    <mergeCell ref="AU72:AV72"/>
    <mergeCell ref="AW72:AX72"/>
    <mergeCell ref="AS74:AT74"/>
    <mergeCell ref="AU74:AV74"/>
    <mergeCell ref="AW74:AX74"/>
    <mergeCell ref="AS76:AT76"/>
    <mergeCell ref="AU76:AV76"/>
    <mergeCell ref="AW76:AX76"/>
    <mergeCell ref="AS78:AT78"/>
    <mergeCell ref="AU78:AV78"/>
    <mergeCell ref="AW78:AX78"/>
    <mergeCell ref="AS80:AT80"/>
    <mergeCell ref="AU80:AV80"/>
    <mergeCell ref="AW80:AX80"/>
    <mergeCell ref="AW68:AX68"/>
    <mergeCell ref="AY68:AZ68"/>
    <mergeCell ref="AY70:AZ70"/>
    <mergeCell ref="AY72:AZ72"/>
    <mergeCell ref="AY74:AZ74"/>
    <mergeCell ref="AY76:AZ76"/>
    <mergeCell ref="AY78:AZ78"/>
    <mergeCell ref="AY80:AZ80"/>
    <mergeCell ref="AY82:AZ82"/>
    <mergeCell ref="AW82:AX82"/>
    <mergeCell ref="AE94:AF94"/>
    <mergeCell ref="AG94:AH94"/>
    <mergeCell ref="AI94:AJ94"/>
    <mergeCell ref="AM94:AN94"/>
    <mergeCell ref="AO94:AP94"/>
    <mergeCell ref="AS68:AT68"/>
    <mergeCell ref="AU68:AV68"/>
    <mergeCell ref="AS82:AT82"/>
    <mergeCell ref="AU82:AV82"/>
    <mergeCell ref="AS84:AT84"/>
    <mergeCell ref="AU84:AV84"/>
    <mergeCell ref="AS92:AT92"/>
    <mergeCell ref="AS94:AT94"/>
    <mergeCell ref="AK88:AL88"/>
    <mergeCell ref="AM88:AN88"/>
    <mergeCell ref="AE90:AF90"/>
    <mergeCell ref="AG90:AH90"/>
    <mergeCell ref="AI90:AJ90"/>
    <mergeCell ref="AK90:AL90"/>
    <mergeCell ref="AM90:AN90"/>
    <mergeCell ref="AE88:AF88"/>
    <mergeCell ref="AG88:AH88"/>
    <mergeCell ref="AI88:AJ88"/>
    <mergeCell ref="AM82:AN82"/>
    <mergeCell ref="AE84:AF84"/>
    <mergeCell ref="AG84:AH84"/>
    <mergeCell ref="AI84:AJ84"/>
    <mergeCell ref="AK84:AL84"/>
    <mergeCell ref="AM84:AN84"/>
    <mergeCell ref="AE86:AF86"/>
    <mergeCell ref="AG86:AH86"/>
    <mergeCell ref="AI86:AJ86"/>
    <mergeCell ref="AK86:AL86"/>
    <mergeCell ref="AM86:AN86"/>
    <mergeCell ref="AM76:AN76"/>
    <mergeCell ref="AE78:AF78"/>
    <mergeCell ref="AG78:AH78"/>
    <mergeCell ref="AI78:AJ78"/>
    <mergeCell ref="AK78:AL78"/>
    <mergeCell ref="AM78:AN78"/>
    <mergeCell ref="AE80:AF80"/>
    <mergeCell ref="AG80:AH80"/>
    <mergeCell ref="AI80:AJ80"/>
    <mergeCell ref="AK80:AL80"/>
    <mergeCell ref="AM80:AN80"/>
    <mergeCell ref="U90:V90"/>
    <mergeCell ref="W90:X90"/>
    <mergeCell ref="Y90:Z90"/>
    <mergeCell ref="AA90:AB90"/>
    <mergeCell ref="AC90:AD90"/>
    <mergeCell ref="U92:V92"/>
    <mergeCell ref="W92:X92"/>
    <mergeCell ref="Y92:Z92"/>
    <mergeCell ref="AA92:AB92"/>
    <mergeCell ref="AC92:AD92"/>
    <mergeCell ref="U86:V86"/>
    <mergeCell ref="W86:X86"/>
    <mergeCell ref="Y86:Z86"/>
    <mergeCell ref="AA86:AB86"/>
    <mergeCell ref="AC86:AD86"/>
    <mergeCell ref="U88:V88"/>
    <mergeCell ref="W88:X88"/>
    <mergeCell ref="Y88:Z88"/>
    <mergeCell ref="AA88:AB88"/>
    <mergeCell ref="AC88:AD88"/>
    <mergeCell ref="U84:V84"/>
    <mergeCell ref="W84:X84"/>
    <mergeCell ref="Y84:Z84"/>
    <mergeCell ref="AA84:AB84"/>
    <mergeCell ref="AC84:AD84"/>
    <mergeCell ref="AK70:AL70"/>
    <mergeCell ref="AM70:AN70"/>
    <mergeCell ref="U72:V72"/>
    <mergeCell ref="W72:X72"/>
    <mergeCell ref="Y72:Z72"/>
    <mergeCell ref="AA72:AB72"/>
    <mergeCell ref="AC72:AD72"/>
    <mergeCell ref="U74:V74"/>
    <mergeCell ref="W74:X74"/>
    <mergeCell ref="Y74:Z74"/>
    <mergeCell ref="AA74:AB74"/>
    <mergeCell ref="AC74:AD74"/>
    <mergeCell ref="AM72:AN72"/>
    <mergeCell ref="AM74:AN74"/>
    <mergeCell ref="AE72:AF72"/>
    <mergeCell ref="AG72:AH72"/>
    <mergeCell ref="AI72:AJ72"/>
    <mergeCell ref="AK72:AL72"/>
    <mergeCell ref="AE74:AF74"/>
    <mergeCell ref="AG74:AH74"/>
    <mergeCell ref="AI74:AJ74"/>
    <mergeCell ref="AK74:AL74"/>
    <mergeCell ref="AE76:AF76"/>
    <mergeCell ref="AG76:AH76"/>
    <mergeCell ref="AI76:AJ76"/>
    <mergeCell ref="AK76:AL76"/>
    <mergeCell ref="AE82:AF82"/>
    <mergeCell ref="S90:T90"/>
    <mergeCell ref="S92:T92"/>
    <mergeCell ref="S94:T94"/>
    <mergeCell ref="U70:V70"/>
    <mergeCell ref="W70:X70"/>
    <mergeCell ref="Y70:Z70"/>
    <mergeCell ref="AA70:AB70"/>
    <mergeCell ref="AC70:AD70"/>
    <mergeCell ref="AE70:AF70"/>
    <mergeCell ref="U76:V76"/>
    <mergeCell ref="W76:X76"/>
    <mergeCell ref="Y76:Z76"/>
    <mergeCell ref="AA76:AB76"/>
    <mergeCell ref="AC76:AD76"/>
    <mergeCell ref="U78:V78"/>
    <mergeCell ref="W78:X78"/>
    <mergeCell ref="Y78:Z78"/>
    <mergeCell ref="AA78:AB78"/>
    <mergeCell ref="AC78:AD78"/>
    <mergeCell ref="U80:V80"/>
    <mergeCell ref="W80:X80"/>
    <mergeCell ref="Y80:Z80"/>
    <mergeCell ref="AA80:AB80"/>
    <mergeCell ref="AC80:AD80"/>
    <mergeCell ref="S72:T72"/>
    <mergeCell ref="S74:T74"/>
    <mergeCell ref="S76:T76"/>
    <mergeCell ref="S78:T78"/>
    <mergeCell ref="S80:T80"/>
    <mergeCell ref="S82:T82"/>
    <mergeCell ref="S84:T84"/>
    <mergeCell ref="S86:T86"/>
    <mergeCell ref="S88:T88"/>
    <mergeCell ref="I90:J90"/>
    <mergeCell ref="K90:L90"/>
    <mergeCell ref="M90:N90"/>
    <mergeCell ref="I92:J92"/>
    <mergeCell ref="K92:L92"/>
    <mergeCell ref="M92:N92"/>
    <mergeCell ref="K94:L94"/>
    <mergeCell ref="M94:N94"/>
    <mergeCell ref="O72:P72"/>
    <mergeCell ref="O74:P74"/>
    <mergeCell ref="O76:P76"/>
    <mergeCell ref="O78:P78"/>
    <mergeCell ref="O80:P80"/>
    <mergeCell ref="O82:P82"/>
    <mergeCell ref="O84:P84"/>
    <mergeCell ref="O86:P86"/>
    <mergeCell ref="O88:P88"/>
    <mergeCell ref="O90:P90"/>
    <mergeCell ref="O92:P92"/>
    <mergeCell ref="O94:P94"/>
    <mergeCell ref="I84:J84"/>
    <mergeCell ref="K84:L84"/>
    <mergeCell ref="M84:N84"/>
    <mergeCell ref="I86:J86"/>
    <mergeCell ref="K86:L86"/>
    <mergeCell ref="M86:N86"/>
    <mergeCell ref="I88:J88"/>
    <mergeCell ref="K88:L88"/>
    <mergeCell ref="M88:N88"/>
    <mergeCell ref="I78:J78"/>
    <mergeCell ref="K78:L78"/>
    <mergeCell ref="AO72:AP72"/>
    <mergeCell ref="U82:V82"/>
    <mergeCell ref="W82:X82"/>
    <mergeCell ref="Y82:Z82"/>
    <mergeCell ref="AA82:AB82"/>
    <mergeCell ref="AC82:AD82"/>
    <mergeCell ref="AG82:AH82"/>
    <mergeCell ref="AI82:AJ82"/>
    <mergeCell ref="AK82:AL82"/>
    <mergeCell ref="AQ80:AR80"/>
    <mergeCell ref="AI70:AJ70"/>
    <mergeCell ref="AA66:AB66"/>
    <mergeCell ref="AC66:AD66"/>
    <mergeCell ref="AE66:AF66"/>
    <mergeCell ref="AG66:AH66"/>
    <mergeCell ref="AI66:AJ66"/>
    <mergeCell ref="AK66:AL66"/>
    <mergeCell ref="AM66:AN66"/>
    <mergeCell ref="AO66:AP66"/>
    <mergeCell ref="AQ66:AR66"/>
    <mergeCell ref="AQ82:AR82"/>
    <mergeCell ref="K80:L80"/>
    <mergeCell ref="M80:N80"/>
    <mergeCell ref="I82:J82"/>
    <mergeCell ref="K82:L82"/>
    <mergeCell ref="M82:N82"/>
    <mergeCell ref="I72:J72"/>
    <mergeCell ref="K72:L72"/>
    <mergeCell ref="M72:N72"/>
    <mergeCell ref="I74:J74"/>
    <mergeCell ref="K74:L74"/>
    <mergeCell ref="M74:N74"/>
    <mergeCell ref="I76:J76"/>
    <mergeCell ref="K76:L76"/>
    <mergeCell ref="M76:N76"/>
    <mergeCell ref="W66:X66"/>
    <mergeCell ref="Y66:Z66"/>
    <mergeCell ref="Y62:Z62"/>
    <mergeCell ref="Q74:R74"/>
    <mergeCell ref="Q76:R76"/>
    <mergeCell ref="Q78:R78"/>
    <mergeCell ref="Q80:R80"/>
    <mergeCell ref="Q82:R82"/>
    <mergeCell ref="AA62:AB62"/>
    <mergeCell ref="AC62:AD62"/>
    <mergeCell ref="AE62:AF62"/>
    <mergeCell ref="AG62:AH62"/>
    <mergeCell ref="AI62:AJ62"/>
    <mergeCell ref="AK62:AL62"/>
    <mergeCell ref="AM62:AN62"/>
    <mergeCell ref="AU66:AV66"/>
    <mergeCell ref="AW66:AX66"/>
    <mergeCell ref="AY66:AZ66"/>
    <mergeCell ref="I68:J68"/>
    <mergeCell ref="I70:J70"/>
    <mergeCell ref="K68:L68"/>
    <mergeCell ref="M68:N68"/>
    <mergeCell ref="O68:P68"/>
    <mergeCell ref="K70:L70"/>
    <mergeCell ref="M70:N70"/>
    <mergeCell ref="S68:T68"/>
    <mergeCell ref="U68:V68"/>
    <mergeCell ref="W68:X68"/>
    <mergeCell ref="Y68:Z68"/>
    <mergeCell ref="AA68:AB68"/>
    <mergeCell ref="AC68:AD68"/>
    <mergeCell ref="AE68:AF68"/>
    <mergeCell ref="AG68:AH68"/>
    <mergeCell ref="AI68:AJ68"/>
    <mergeCell ref="AK68:AL68"/>
    <mergeCell ref="AM68:AN68"/>
    <mergeCell ref="AG70:AH70"/>
    <mergeCell ref="AS66:AT66"/>
    <mergeCell ref="AO68:AP68"/>
    <mergeCell ref="AO70:AP70"/>
    <mergeCell ref="AS50:AT50"/>
    <mergeCell ref="AU50:AV50"/>
    <mergeCell ref="AK58:AL58"/>
    <mergeCell ref="AM58:AN58"/>
    <mergeCell ref="AO58:AP58"/>
    <mergeCell ref="AK52:AL52"/>
    <mergeCell ref="AM52:AN52"/>
    <mergeCell ref="AO52:AP52"/>
    <mergeCell ref="AK48:AL48"/>
    <mergeCell ref="AM48:AN48"/>
    <mergeCell ref="AO48:AP48"/>
    <mergeCell ref="AS62:AT62"/>
    <mergeCell ref="AU62:AV62"/>
    <mergeCell ref="AW62:AX62"/>
    <mergeCell ref="AY62:AZ62"/>
    <mergeCell ref="S64:T64"/>
    <mergeCell ref="S66:T66"/>
    <mergeCell ref="W64:X64"/>
    <mergeCell ref="Y64:Z64"/>
    <mergeCell ref="AA64:AB64"/>
    <mergeCell ref="AC64:AD64"/>
    <mergeCell ref="AE64:AF64"/>
    <mergeCell ref="AG64:AH64"/>
    <mergeCell ref="AI64:AJ64"/>
    <mergeCell ref="AK64:AL64"/>
    <mergeCell ref="AM64:AN64"/>
    <mergeCell ref="AO64:AP64"/>
    <mergeCell ref="AQ64:AR64"/>
    <mergeCell ref="AS64:AT64"/>
    <mergeCell ref="AU64:AV64"/>
    <mergeCell ref="AW64:AX64"/>
    <mergeCell ref="AY64:AZ64"/>
    <mergeCell ref="AQ56:AR56"/>
    <mergeCell ref="AO62:AP62"/>
    <mergeCell ref="I62:J62"/>
    <mergeCell ref="I64:J64"/>
    <mergeCell ref="I66:J66"/>
    <mergeCell ref="O62:P62"/>
    <mergeCell ref="O64:P64"/>
    <mergeCell ref="O66:P66"/>
    <mergeCell ref="Q62:R62"/>
    <mergeCell ref="S62:T62"/>
    <mergeCell ref="W62:X62"/>
    <mergeCell ref="AA60:AB60"/>
    <mergeCell ref="AS60:AT60"/>
    <mergeCell ref="AU60:AV60"/>
    <mergeCell ref="AW60:AX60"/>
    <mergeCell ref="AY46:AZ46"/>
    <mergeCell ref="AY48:AZ48"/>
    <mergeCell ref="AY50:AZ50"/>
    <mergeCell ref="AY52:AZ52"/>
    <mergeCell ref="AY54:AZ54"/>
    <mergeCell ref="AY56:AZ56"/>
    <mergeCell ref="AY58:AZ58"/>
    <mergeCell ref="AY60:AZ60"/>
    <mergeCell ref="AK60:AL60"/>
    <mergeCell ref="AM60:AN60"/>
    <mergeCell ref="AO60:AP60"/>
    <mergeCell ref="AS46:AT46"/>
    <mergeCell ref="AU46:AV46"/>
    <mergeCell ref="AW46:AX46"/>
    <mergeCell ref="AS48:AT48"/>
    <mergeCell ref="AU48:AV48"/>
    <mergeCell ref="AW48:AX48"/>
    <mergeCell ref="AK50:AL50"/>
    <mergeCell ref="AM50:AN50"/>
    <mergeCell ref="AO50:AP50"/>
    <mergeCell ref="Y56:Z56"/>
    <mergeCell ref="AA56:AB56"/>
    <mergeCell ref="Y58:Z58"/>
    <mergeCell ref="AA58:AB58"/>
    <mergeCell ref="AW50:AX50"/>
    <mergeCell ref="AS52:AT52"/>
    <mergeCell ref="AU52:AV52"/>
    <mergeCell ref="AW52:AX52"/>
    <mergeCell ref="AS54:AT54"/>
    <mergeCell ref="AU54:AV54"/>
    <mergeCell ref="AW54:AX54"/>
    <mergeCell ref="AS56:AT56"/>
    <mergeCell ref="AU56:AV56"/>
    <mergeCell ref="AW56:AX56"/>
    <mergeCell ref="AS58:AT58"/>
    <mergeCell ref="AU58:AV58"/>
    <mergeCell ref="AW58:AX58"/>
    <mergeCell ref="AK56:AL56"/>
    <mergeCell ref="AM56:AN56"/>
    <mergeCell ref="AO56:AP56"/>
    <mergeCell ref="AE58:AF58"/>
    <mergeCell ref="AG58:AH58"/>
    <mergeCell ref="AI58:AJ58"/>
    <mergeCell ref="AE54:AF54"/>
    <mergeCell ref="AG54:AH54"/>
    <mergeCell ref="AI54:AJ54"/>
    <mergeCell ref="AK54:AL54"/>
    <mergeCell ref="AM54:AN54"/>
    <mergeCell ref="AO54:AP54"/>
    <mergeCell ref="AE56:AF56"/>
    <mergeCell ref="AG56:AH56"/>
    <mergeCell ref="AI56:AJ56"/>
    <mergeCell ref="AE60:AF60"/>
    <mergeCell ref="AG60:AH60"/>
    <mergeCell ref="AI60:AJ60"/>
    <mergeCell ref="S56:T56"/>
    <mergeCell ref="S54:T54"/>
    <mergeCell ref="U56:V56"/>
    <mergeCell ref="U58:V58"/>
    <mergeCell ref="U60:V60"/>
    <mergeCell ref="S50:T50"/>
    <mergeCell ref="S48:T48"/>
    <mergeCell ref="S46:T46"/>
    <mergeCell ref="Y60:Z60"/>
    <mergeCell ref="W60:X60"/>
    <mergeCell ref="W58:X58"/>
    <mergeCell ref="W50:X50"/>
    <mergeCell ref="W52:X52"/>
    <mergeCell ref="W54:X54"/>
    <mergeCell ref="W56:X56"/>
    <mergeCell ref="S52:T52"/>
    <mergeCell ref="AE48:AF48"/>
    <mergeCell ref="AG48:AH48"/>
    <mergeCell ref="AI48:AJ48"/>
    <mergeCell ref="AE50:AF50"/>
    <mergeCell ref="AG50:AH50"/>
    <mergeCell ref="AI50:AJ50"/>
    <mergeCell ref="AW20:AX20"/>
    <mergeCell ref="I50:J50"/>
    <mergeCell ref="I52:J52"/>
    <mergeCell ref="I54:J54"/>
    <mergeCell ref="U46:V46"/>
    <mergeCell ref="U48:V48"/>
    <mergeCell ref="U50:V50"/>
    <mergeCell ref="U52:V52"/>
    <mergeCell ref="U54:V54"/>
    <mergeCell ref="Y46:Z46"/>
    <mergeCell ref="AA46:AB46"/>
    <mergeCell ref="Y48:Z48"/>
    <mergeCell ref="AA48:AB48"/>
    <mergeCell ref="Y50:Z50"/>
    <mergeCell ref="AA50:AB50"/>
    <mergeCell ref="Y52:Z52"/>
    <mergeCell ref="AA52:AB52"/>
    <mergeCell ref="Y54:Z54"/>
    <mergeCell ref="AA54:AB54"/>
    <mergeCell ref="M46:N46"/>
    <mergeCell ref="O46:P46"/>
    <mergeCell ref="M48:N48"/>
    <mergeCell ref="O48:P48"/>
    <mergeCell ref="M50:N50"/>
    <mergeCell ref="O50:P50"/>
    <mergeCell ref="M52:N52"/>
    <mergeCell ref="AE46:AF46"/>
    <mergeCell ref="AG46:AH46"/>
    <mergeCell ref="AI46:AJ46"/>
    <mergeCell ref="AE52:AF52"/>
    <mergeCell ref="AG52:AH52"/>
    <mergeCell ref="AI52:AJ52"/>
    <mergeCell ref="AW42:AX42"/>
    <mergeCell ref="AW44:AX44"/>
    <mergeCell ref="I46:J46"/>
    <mergeCell ref="AM46:AN46"/>
    <mergeCell ref="AO46:AP46"/>
    <mergeCell ref="AC38:AD38"/>
    <mergeCell ref="AE38:AF38"/>
    <mergeCell ref="AC40:AD40"/>
    <mergeCell ref="AE40:AF40"/>
    <mergeCell ref="AC42:AD42"/>
    <mergeCell ref="AE42:AF42"/>
    <mergeCell ref="AC44:AD44"/>
    <mergeCell ref="AE44:AF44"/>
    <mergeCell ref="W38:X38"/>
    <mergeCell ref="Y38:Z38"/>
    <mergeCell ref="AA38:AB38"/>
    <mergeCell ref="AG38:AH38"/>
    <mergeCell ref="AW24:AX24"/>
    <mergeCell ref="AW26:AX26"/>
    <mergeCell ref="AW28:AX28"/>
    <mergeCell ref="AW30:AX30"/>
    <mergeCell ref="AW32:AX32"/>
    <mergeCell ref="AW34:AX34"/>
    <mergeCell ref="AW36:AX36"/>
    <mergeCell ref="AS38:AT38"/>
    <mergeCell ref="AS40:AT40"/>
    <mergeCell ref="AS42:AT42"/>
    <mergeCell ref="AS44:AT44"/>
    <mergeCell ref="AU20:AV20"/>
    <mergeCell ref="AU22:AV22"/>
    <mergeCell ref="AU24:AV24"/>
    <mergeCell ref="AU26:AV26"/>
    <mergeCell ref="AU28:AV28"/>
    <mergeCell ref="AU30:AV30"/>
    <mergeCell ref="AU32:AV32"/>
    <mergeCell ref="AU34:AV34"/>
    <mergeCell ref="AU36:AV36"/>
    <mergeCell ref="AU38:AV38"/>
    <mergeCell ref="AU42:AV42"/>
    <mergeCell ref="AU44:AV44"/>
    <mergeCell ref="AS20:AT20"/>
    <mergeCell ref="AS22:AT22"/>
    <mergeCell ref="AS24:AT24"/>
    <mergeCell ref="AS26:AT26"/>
    <mergeCell ref="AS28:AT28"/>
    <mergeCell ref="AS30:AT30"/>
    <mergeCell ref="AS32:AT32"/>
    <mergeCell ref="AW38:AX38"/>
    <mergeCell ref="AW40:AX40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A28:AB28"/>
    <mergeCell ref="AC28:AD28"/>
    <mergeCell ref="AM38:AN38"/>
    <mergeCell ref="AE32:AF32"/>
    <mergeCell ref="AG32:AH32"/>
    <mergeCell ref="AI32:AJ32"/>
    <mergeCell ref="AK32:AL32"/>
    <mergeCell ref="AM32:AN32"/>
    <mergeCell ref="W34:X34"/>
    <mergeCell ref="Y34:Z34"/>
    <mergeCell ref="AA34:AB34"/>
    <mergeCell ref="AC34:AD34"/>
    <mergeCell ref="AE34:AF34"/>
    <mergeCell ref="AG34:AH34"/>
    <mergeCell ref="AI34:AJ34"/>
    <mergeCell ref="AK34:AL34"/>
    <mergeCell ref="AM34:AN34"/>
    <mergeCell ref="AA36:AB36"/>
    <mergeCell ref="AC36:AD36"/>
    <mergeCell ref="AE36:AF36"/>
    <mergeCell ref="AG36:AH36"/>
    <mergeCell ref="AI36:AJ36"/>
    <mergeCell ref="U28:V28"/>
    <mergeCell ref="W28:X28"/>
    <mergeCell ref="Y28:Z28"/>
    <mergeCell ref="AE28:AF28"/>
    <mergeCell ref="AG28:AH28"/>
    <mergeCell ref="AI28:AJ28"/>
    <mergeCell ref="AK28:AL28"/>
    <mergeCell ref="AM28:AN28"/>
    <mergeCell ref="U30:V30"/>
    <mergeCell ref="W30:X30"/>
    <mergeCell ref="Y30:Z30"/>
    <mergeCell ref="AA30:AB30"/>
    <mergeCell ref="AC30:AD30"/>
    <mergeCell ref="AE30:AF30"/>
    <mergeCell ref="AG30:AH30"/>
    <mergeCell ref="AI30:AJ30"/>
    <mergeCell ref="AK30:AL30"/>
    <mergeCell ref="AM30:AN30"/>
    <mergeCell ref="AY44:AZ44"/>
    <mergeCell ref="K20:L20"/>
    <mergeCell ref="M20:N20"/>
    <mergeCell ref="K22:L22"/>
    <mergeCell ref="M22:N22"/>
    <mergeCell ref="K24:L24"/>
    <mergeCell ref="M24:N24"/>
    <mergeCell ref="K26:L26"/>
    <mergeCell ref="M26:N26"/>
    <mergeCell ref="K28:L28"/>
    <mergeCell ref="M28:N28"/>
    <mergeCell ref="K30:L30"/>
    <mergeCell ref="M30:N30"/>
    <mergeCell ref="K32:L32"/>
    <mergeCell ref="M32:N32"/>
    <mergeCell ref="K34:L34"/>
    <mergeCell ref="M34:N34"/>
    <mergeCell ref="O22:P22"/>
    <mergeCell ref="O20:P20"/>
    <mergeCell ref="AO40:AP40"/>
    <mergeCell ref="AE20:AF20"/>
    <mergeCell ref="AG20:AH20"/>
    <mergeCell ref="AI20:AJ20"/>
    <mergeCell ref="AK20:AL20"/>
    <mergeCell ref="AM20:AN20"/>
    <mergeCell ref="AC22:AD22"/>
    <mergeCell ref="AE22:AF22"/>
    <mergeCell ref="AG22:AH22"/>
    <mergeCell ref="AI22:AJ22"/>
    <mergeCell ref="AK22:AL22"/>
    <mergeCell ref="AM22:AN22"/>
    <mergeCell ref="K44:L44"/>
    <mergeCell ref="AA16:AB16"/>
    <mergeCell ref="AC16:AD16"/>
    <mergeCell ref="AE16:AF16"/>
    <mergeCell ref="AG16:AH16"/>
    <mergeCell ref="AI16:AJ16"/>
    <mergeCell ref="AK16:AL16"/>
    <mergeCell ref="AM16:AN16"/>
    <mergeCell ref="AS16:AT16"/>
    <mergeCell ref="AY30:AZ30"/>
    <mergeCell ref="AY32:AZ32"/>
    <mergeCell ref="AY34:AZ34"/>
    <mergeCell ref="AY36:AZ36"/>
    <mergeCell ref="AY38:AZ38"/>
    <mergeCell ref="AY40:AZ40"/>
    <mergeCell ref="AY42:AZ42"/>
    <mergeCell ref="AA20:AB20"/>
    <mergeCell ref="AC20:AD20"/>
    <mergeCell ref="AA24:AB24"/>
    <mergeCell ref="AC24:AD24"/>
    <mergeCell ref="AE24:AF24"/>
    <mergeCell ref="AG24:AH24"/>
    <mergeCell ref="AI24:AJ24"/>
    <mergeCell ref="AK24:AL24"/>
    <mergeCell ref="AM24:AN24"/>
    <mergeCell ref="AS34:AT34"/>
    <mergeCell ref="AS36:AT36"/>
    <mergeCell ref="AK36:AL36"/>
    <mergeCell ref="AG40:AH40"/>
    <mergeCell ref="AI38:AJ38"/>
    <mergeCell ref="AI40:AJ40"/>
    <mergeCell ref="AK38:AL38"/>
    <mergeCell ref="AW22:AX22"/>
    <mergeCell ref="I26:J26"/>
    <mergeCell ref="I28:J28"/>
    <mergeCell ref="I30:J30"/>
    <mergeCell ref="I32:J32"/>
    <mergeCell ref="I34:J34"/>
    <mergeCell ref="I36:J36"/>
    <mergeCell ref="I38:J38"/>
    <mergeCell ref="O24:P24"/>
    <mergeCell ref="AW16:AX16"/>
    <mergeCell ref="AY16:AZ16"/>
    <mergeCell ref="I44:J44"/>
    <mergeCell ref="K18:L18"/>
    <mergeCell ref="M18:N18"/>
    <mergeCell ref="U18:V18"/>
    <mergeCell ref="W18:X18"/>
    <mergeCell ref="Y18:Z18"/>
    <mergeCell ref="AA18:AB18"/>
    <mergeCell ref="AC18:AD18"/>
    <mergeCell ref="AE18:AF18"/>
    <mergeCell ref="AG18:AH18"/>
    <mergeCell ref="AI18:AJ18"/>
    <mergeCell ref="AK18:AL18"/>
    <mergeCell ref="AM18:AN18"/>
    <mergeCell ref="AS18:AT18"/>
    <mergeCell ref="AU18:AV18"/>
    <mergeCell ref="AW18:AX18"/>
    <mergeCell ref="AY18:AZ18"/>
    <mergeCell ref="AY20:AZ20"/>
    <mergeCell ref="AY22:AZ22"/>
    <mergeCell ref="AY24:AZ24"/>
    <mergeCell ref="AY26:AZ26"/>
    <mergeCell ref="AY28:AZ28"/>
    <mergeCell ref="AY14:AZ14"/>
    <mergeCell ref="Y12:Z12"/>
    <mergeCell ref="AA12:AB12"/>
    <mergeCell ref="AC12:AD12"/>
    <mergeCell ref="AE12:AF12"/>
    <mergeCell ref="AG12:AH12"/>
    <mergeCell ref="AI12:AJ12"/>
    <mergeCell ref="AK12:AL12"/>
    <mergeCell ref="AM12:AN12"/>
    <mergeCell ref="AU16:AV16"/>
    <mergeCell ref="I40:J40"/>
    <mergeCell ref="I42:J42"/>
    <mergeCell ref="K16:L16"/>
    <mergeCell ref="M16:N16"/>
    <mergeCell ref="O16:P16"/>
    <mergeCell ref="S16:T16"/>
    <mergeCell ref="U16:V16"/>
    <mergeCell ref="W16:X16"/>
    <mergeCell ref="Y16:Z16"/>
    <mergeCell ref="K36:L36"/>
    <mergeCell ref="M36:N36"/>
    <mergeCell ref="K38:L38"/>
    <mergeCell ref="M38:N38"/>
    <mergeCell ref="K40:L40"/>
    <mergeCell ref="M40:N40"/>
    <mergeCell ref="K42:L42"/>
    <mergeCell ref="M42:N42"/>
    <mergeCell ref="W36:X36"/>
    <mergeCell ref="Y36:Z36"/>
    <mergeCell ref="W40:X40"/>
    <mergeCell ref="I22:J22"/>
    <mergeCell ref="I24:J2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Y10:Z10"/>
    <mergeCell ref="AA10:AB10"/>
    <mergeCell ref="AC10:AD10"/>
    <mergeCell ref="AE10:AF10"/>
    <mergeCell ref="AG10:AH10"/>
    <mergeCell ref="AK10:AL10"/>
    <mergeCell ref="AM10:AN10"/>
    <mergeCell ref="AO10:AP10"/>
    <mergeCell ref="AQ10:AR10"/>
    <mergeCell ref="AC8:AD8"/>
    <mergeCell ref="AE8:AF8"/>
    <mergeCell ref="AG8:AH8"/>
    <mergeCell ref="AK8:AL8"/>
    <mergeCell ref="AM8:AN8"/>
    <mergeCell ref="AO8:AP8"/>
    <mergeCell ref="AQ8:AR8"/>
    <mergeCell ref="U32:V32"/>
    <mergeCell ref="W32:X32"/>
    <mergeCell ref="Y32:Z32"/>
    <mergeCell ref="AA32:AB32"/>
    <mergeCell ref="AC32:AD32"/>
    <mergeCell ref="U22:V22"/>
    <mergeCell ref="W22:X22"/>
    <mergeCell ref="Y22:Z22"/>
    <mergeCell ref="AA22:AB22"/>
    <mergeCell ref="AQ14:AR14"/>
    <mergeCell ref="U20:V20"/>
    <mergeCell ref="W20:X20"/>
    <mergeCell ref="Y20:Z20"/>
    <mergeCell ref="U24:V24"/>
    <mergeCell ref="W24:X24"/>
    <mergeCell ref="Y24:Z24"/>
    <mergeCell ref="I8:J8"/>
    <mergeCell ref="K8:L8"/>
    <mergeCell ref="M8:N8"/>
    <mergeCell ref="O8:P8"/>
    <mergeCell ref="Q8:R8"/>
    <mergeCell ref="S8:T8"/>
    <mergeCell ref="U8:V8"/>
    <mergeCell ref="W8:X8"/>
    <mergeCell ref="I10:J10"/>
    <mergeCell ref="K10:L10"/>
    <mergeCell ref="M10:N10"/>
    <mergeCell ref="O10:P10"/>
    <mergeCell ref="Q10:R10"/>
    <mergeCell ref="S10:T10"/>
    <mergeCell ref="U10:V10"/>
    <mergeCell ref="W10:X10"/>
    <mergeCell ref="I12:J12"/>
    <mergeCell ref="M12:N12"/>
    <mergeCell ref="O12:P12"/>
    <mergeCell ref="Q12:R12"/>
    <mergeCell ref="S12:T12"/>
    <mergeCell ref="U12:V12"/>
    <mergeCell ref="W12:X12"/>
    <mergeCell ref="E4:E6"/>
    <mergeCell ref="E75:E76"/>
    <mergeCell ref="E77:E78"/>
    <mergeCell ref="E79:E80"/>
    <mergeCell ref="E81:E82"/>
    <mergeCell ref="E83:E84"/>
    <mergeCell ref="E85:E86"/>
    <mergeCell ref="E87:E88"/>
    <mergeCell ref="E89:E90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F39:F40"/>
    <mergeCell ref="F41:F42"/>
    <mergeCell ref="F43:F44"/>
    <mergeCell ref="Q70:R70"/>
    <mergeCell ref="S70:T70"/>
    <mergeCell ref="O70:P70"/>
    <mergeCell ref="Q68:R68"/>
    <mergeCell ref="O40:P40"/>
    <mergeCell ref="AI99:AJ99"/>
    <mergeCell ref="AK99:AL99"/>
    <mergeCell ref="AM99:AN99"/>
    <mergeCell ref="F95:F96"/>
    <mergeCell ref="F89:F90"/>
    <mergeCell ref="Y40:Z40"/>
    <mergeCell ref="M44:N44"/>
    <mergeCell ref="AG44:AH44"/>
    <mergeCell ref="AI42:AJ42"/>
    <mergeCell ref="AI44:AJ44"/>
    <mergeCell ref="AK44:AL44"/>
    <mergeCell ref="AK40:AL40"/>
    <mergeCell ref="I80:J80"/>
    <mergeCell ref="H77:H78"/>
    <mergeCell ref="H79:H80"/>
    <mergeCell ref="H71:H72"/>
    <mergeCell ref="H73:H74"/>
    <mergeCell ref="AA40:AB40"/>
    <mergeCell ref="W42:X42"/>
    <mergeCell ref="Y42:Z42"/>
    <mergeCell ref="AA42:AB42"/>
    <mergeCell ref="W44:X44"/>
    <mergeCell ref="Y44:Z44"/>
    <mergeCell ref="AA44:AB44"/>
    <mergeCell ref="AS99:AT99"/>
    <mergeCell ref="AU99:AV99"/>
    <mergeCell ref="AW99:AX99"/>
    <mergeCell ref="AY99:AZ99"/>
    <mergeCell ref="Q99:R99"/>
    <mergeCell ref="S99:T99"/>
    <mergeCell ref="U99:V99"/>
    <mergeCell ref="W99:X99"/>
    <mergeCell ref="Y99:Z99"/>
    <mergeCell ref="AA99:AB99"/>
    <mergeCell ref="AC99:AD99"/>
    <mergeCell ref="AE99:AF99"/>
    <mergeCell ref="AG99:AH99"/>
    <mergeCell ref="O99:P99"/>
    <mergeCell ref="E45:E46"/>
    <mergeCell ref="E47:E48"/>
    <mergeCell ref="E49:E50"/>
    <mergeCell ref="E51:E52"/>
    <mergeCell ref="E53:E54"/>
    <mergeCell ref="E55:E56"/>
    <mergeCell ref="E57:E58"/>
    <mergeCell ref="E59:E60"/>
    <mergeCell ref="I99:J99"/>
    <mergeCell ref="K99:L99"/>
    <mergeCell ref="M99:N99"/>
    <mergeCell ref="AO99:AP99"/>
    <mergeCell ref="AQ99:AR99"/>
    <mergeCell ref="F51:F52"/>
    <mergeCell ref="F53:F54"/>
    <mergeCell ref="F55:F56"/>
    <mergeCell ref="F45:F46"/>
    <mergeCell ref="F47:F48"/>
    <mergeCell ref="D13:D14"/>
    <mergeCell ref="D49:D50"/>
    <mergeCell ref="D27:D28"/>
    <mergeCell ref="D29:D30"/>
    <mergeCell ref="D31:D32"/>
    <mergeCell ref="D33:D34"/>
    <mergeCell ref="D35:D36"/>
    <mergeCell ref="D37:D38"/>
    <mergeCell ref="D17:D18"/>
    <mergeCell ref="D19:D20"/>
    <mergeCell ref="D21:D22"/>
    <mergeCell ref="D23:D24"/>
    <mergeCell ref="D25:D26"/>
    <mergeCell ref="D39:D40"/>
    <mergeCell ref="D41:D42"/>
    <mergeCell ref="D43:D44"/>
    <mergeCell ref="D45:D46"/>
    <mergeCell ref="D47:D48"/>
    <mergeCell ref="F91:F92"/>
    <mergeCell ref="F77:F78"/>
    <mergeCell ref="F79:F80"/>
    <mergeCell ref="F69:F70"/>
    <mergeCell ref="F71:F72"/>
    <mergeCell ref="F73:F74"/>
    <mergeCell ref="F75:F76"/>
    <mergeCell ref="F87:F88"/>
    <mergeCell ref="D7:D8"/>
    <mergeCell ref="D9:D10"/>
    <mergeCell ref="F93:F94"/>
    <mergeCell ref="D81:D82"/>
    <mergeCell ref="D83:D84"/>
    <mergeCell ref="D85:D86"/>
    <mergeCell ref="D63:D64"/>
    <mergeCell ref="D65:D66"/>
    <mergeCell ref="D67:D68"/>
    <mergeCell ref="D69:D70"/>
    <mergeCell ref="D71:D72"/>
    <mergeCell ref="D73:D74"/>
    <mergeCell ref="D51:D52"/>
    <mergeCell ref="D53:D54"/>
    <mergeCell ref="D55:D56"/>
    <mergeCell ref="D57:D58"/>
    <mergeCell ref="D59:D60"/>
    <mergeCell ref="D61:D62"/>
    <mergeCell ref="F63:F64"/>
    <mergeCell ref="F65:F66"/>
    <mergeCell ref="F67:F68"/>
    <mergeCell ref="F57:F58"/>
    <mergeCell ref="D15:D16"/>
    <mergeCell ref="D11:D12"/>
    <mergeCell ref="G39:G40"/>
    <mergeCell ref="G41:G42"/>
    <mergeCell ref="G43:G44"/>
    <mergeCell ref="G57:G58"/>
    <mergeCell ref="G59:G60"/>
    <mergeCell ref="G61:G62"/>
    <mergeCell ref="G63:G64"/>
    <mergeCell ref="G65:G66"/>
    <mergeCell ref="G67:G68"/>
    <mergeCell ref="G69:G70"/>
    <mergeCell ref="G45:G46"/>
    <mergeCell ref="G25:G26"/>
    <mergeCell ref="D87:D88"/>
    <mergeCell ref="D89:D90"/>
    <mergeCell ref="D91:D92"/>
    <mergeCell ref="D93:D94"/>
    <mergeCell ref="D95:D96"/>
    <mergeCell ref="D75:D76"/>
    <mergeCell ref="D77:D78"/>
    <mergeCell ref="D79:D80"/>
    <mergeCell ref="G93:G94"/>
    <mergeCell ref="G95:G96"/>
    <mergeCell ref="E61:E62"/>
    <mergeCell ref="E63:E64"/>
    <mergeCell ref="E65:E66"/>
    <mergeCell ref="E67:E68"/>
    <mergeCell ref="E69:E70"/>
    <mergeCell ref="E71:E72"/>
    <mergeCell ref="E73:E74"/>
    <mergeCell ref="E93:E94"/>
    <mergeCell ref="E95:E96"/>
    <mergeCell ref="E91:E92"/>
    <mergeCell ref="H23:H24"/>
    <mergeCell ref="H25:H26"/>
    <mergeCell ref="H27:H28"/>
    <mergeCell ref="H29:H30"/>
    <mergeCell ref="H15:H16"/>
    <mergeCell ref="H17:H18"/>
    <mergeCell ref="H19:H20"/>
    <mergeCell ref="F9:F10"/>
    <mergeCell ref="F11:F12"/>
    <mergeCell ref="F13:F14"/>
    <mergeCell ref="F15:F16"/>
    <mergeCell ref="F17:F18"/>
    <mergeCell ref="F19:F20"/>
    <mergeCell ref="F27:F28"/>
    <mergeCell ref="F29:F30"/>
    <mergeCell ref="F37:F38"/>
    <mergeCell ref="F31:F32"/>
    <mergeCell ref="F21:F22"/>
    <mergeCell ref="F23:F24"/>
    <mergeCell ref="F25:F26"/>
    <mergeCell ref="G31:G32"/>
    <mergeCell ref="G33:G34"/>
    <mergeCell ref="G35:G36"/>
    <mergeCell ref="G37:G38"/>
    <mergeCell ref="G27:G28"/>
    <mergeCell ref="G29:G30"/>
    <mergeCell ref="G23:G24"/>
    <mergeCell ref="H31:H32"/>
    <mergeCell ref="F33:F34"/>
    <mergeCell ref="F35:F36"/>
    <mergeCell ref="I94:J94"/>
    <mergeCell ref="I96:J96"/>
    <mergeCell ref="H7:H8"/>
    <mergeCell ref="H9:H10"/>
    <mergeCell ref="H11:H12"/>
    <mergeCell ref="H13:H14"/>
    <mergeCell ref="H21:H22"/>
    <mergeCell ref="H45:H46"/>
    <mergeCell ref="H47:H48"/>
    <mergeCell ref="H49:H50"/>
    <mergeCell ref="H51:H52"/>
    <mergeCell ref="H53:H54"/>
    <mergeCell ref="H55:H56"/>
    <mergeCell ref="H33:H34"/>
    <mergeCell ref="H35:H36"/>
    <mergeCell ref="H37:H38"/>
    <mergeCell ref="H39:H40"/>
    <mergeCell ref="H41:H42"/>
    <mergeCell ref="H43:H44"/>
    <mergeCell ref="H69:H70"/>
    <mergeCell ref="H67:H68"/>
    <mergeCell ref="I16:J16"/>
    <mergeCell ref="I18:J18"/>
    <mergeCell ref="H93:H94"/>
    <mergeCell ref="H95:H96"/>
    <mergeCell ref="H81:H82"/>
    <mergeCell ref="H83:H84"/>
    <mergeCell ref="H85:H86"/>
    <mergeCell ref="H87:H88"/>
    <mergeCell ref="H89:H90"/>
    <mergeCell ref="H91:H92"/>
    <mergeCell ref="H75:H76"/>
    <mergeCell ref="S20:T20"/>
    <mergeCell ref="S22:T22"/>
    <mergeCell ref="S24:T24"/>
    <mergeCell ref="S26:T26"/>
    <mergeCell ref="O42:P42"/>
    <mergeCell ref="S28:T28"/>
    <mergeCell ref="S30:T30"/>
    <mergeCell ref="S32:T32"/>
    <mergeCell ref="S34:T34"/>
    <mergeCell ref="S36:T36"/>
    <mergeCell ref="S38:T38"/>
    <mergeCell ref="Q42:R42"/>
    <mergeCell ref="O18:P18"/>
    <mergeCell ref="O38:P38"/>
    <mergeCell ref="O36:P36"/>
    <mergeCell ref="O34:P34"/>
    <mergeCell ref="O32:P32"/>
    <mergeCell ref="O28:P28"/>
    <mergeCell ref="S40:T40"/>
    <mergeCell ref="S42:T42"/>
    <mergeCell ref="O30:P30"/>
    <mergeCell ref="O26:P26"/>
    <mergeCell ref="C9:C10"/>
    <mergeCell ref="B15:B44"/>
    <mergeCell ref="B45:B60"/>
    <mergeCell ref="B61:B66"/>
    <mergeCell ref="B67:B94"/>
    <mergeCell ref="B7:B10"/>
    <mergeCell ref="C11:C12"/>
    <mergeCell ref="C15:C16"/>
    <mergeCell ref="C13:C14"/>
    <mergeCell ref="C29:C30"/>
    <mergeCell ref="C31:C32"/>
    <mergeCell ref="C33:C34"/>
    <mergeCell ref="C35:C36"/>
    <mergeCell ref="C37:C38"/>
    <mergeCell ref="C39:C40"/>
    <mergeCell ref="C17:C18"/>
    <mergeCell ref="C19:C20"/>
    <mergeCell ref="C21:C22"/>
    <mergeCell ref="C23:C24"/>
    <mergeCell ref="C41:C42"/>
    <mergeCell ref="C43:C44"/>
    <mergeCell ref="C25:C26"/>
    <mergeCell ref="C27:C28"/>
    <mergeCell ref="C45:C46"/>
    <mergeCell ref="C47:C48"/>
    <mergeCell ref="C49:C50"/>
    <mergeCell ref="C51:C52"/>
    <mergeCell ref="C75:C76"/>
    <mergeCell ref="C77:C78"/>
    <mergeCell ref="C79:C80"/>
    <mergeCell ref="C63:C64"/>
    <mergeCell ref="C65:C66"/>
    <mergeCell ref="C69:C70"/>
    <mergeCell ref="C71:C72"/>
    <mergeCell ref="C73:C74"/>
    <mergeCell ref="O44:P44"/>
    <mergeCell ref="W46:X46"/>
    <mergeCell ref="W48:X48"/>
    <mergeCell ref="U62:V62"/>
    <mergeCell ref="U64:V64"/>
    <mergeCell ref="U66:V66"/>
    <mergeCell ref="Q64:R64"/>
    <mergeCell ref="Q66:R66"/>
    <mergeCell ref="K54:L54"/>
    <mergeCell ref="K56:L56"/>
    <mergeCell ref="K58:L58"/>
    <mergeCell ref="K60:L60"/>
    <mergeCell ref="Q60:R60"/>
    <mergeCell ref="S60:T60"/>
    <mergeCell ref="Q44:R44"/>
    <mergeCell ref="S44:T44"/>
    <mergeCell ref="G47:G48"/>
    <mergeCell ref="G49:G50"/>
    <mergeCell ref="G51:G52"/>
    <mergeCell ref="G53:G54"/>
    <mergeCell ref="O52:P52"/>
    <mergeCell ref="H57:H58"/>
    <mergeCell ref="H59:H60"/>
    <mergeCell ref="H61:H62"/>
    <mergeCell ref="H63:H64"/>
    <mergeCell ref="H65:H66"/>
    <mergeCell ref="F59:F60"/>
    <mergeCell ref="F61:F62"/>
    <mergeCell ref="I48:J48"/>
    <mergeCell ref="AE4:AF4"/>
    <mergeCell ref="AG4:AH4"/>
    <mergeCell ref="AI4:AJ4"/>
    <mergeCell ref="AK4:AL4"/>
    <mergeCell ref="AM4:AN4"/>
    <mergeCell ref="AO4:AP4"/>
    <mergeCell ref="AQ4:AR4"/>
    <mergeCell ref="C7:C8"/>
    <mergeCell ref="D4:D6"/>
    <mergeCell ref="F4:F6"/>
    <mergeCell ref="H4:H6"/>
    <mergeCell ref="E7:E8"/>
    <mergeCell ref="AC6:AD6"/>
    <mergeCell ref="AE6:AF6"/>
    <mergeCell ref="AG6:AH6"/>
    <mergeCell ref="AI6:AJ6"/>
    <mergeCell ref="AK6:AL6"/>
    <mergeCell ref="AM6:AN6"/>
    <mergeCell ref="AO6:AP6"/>
    <mergeCell ref="AQ6:AR6"/>
    <mergeCell ref="K6:L6"/>
    <mergeCell ref="G4:G6"/>
    <mergeCell ref="G7:G8"/>
    <mergeCell ref="F7:F8"/>
    <mergeCell ref="U4:V4"/>
    <mergeCell ref="W4:X4"/>
    <mergeCell ref="Y4:Z4"/>
    <mergeCell ref="AA4:AB4"/>
    <mergeCell ref="S6:T6"/>
    <mergeCell ref="I4:J4"/>
    <mergeCell ref="K4:L4"/>
    <mergeCell ref="M4:N4"/>
    <mergeCell ref="S3:X3"/>
    <mergeCell ref="Y3:AB3"/>
    <mergeCell ref="AC3:AD3"/>
    <mergeCell ref="K12:L12"/>
    <mergeCell ref="K62:L62"/>
    <mergeCell ref="K64:L64"/>
    <mergeCell ref="K66:L66"/>
    <mergeCell ref="M62:N62"/>
    <mergeCell ref="M64:N64"/>
    <mergeCell ref="M66:N66"/>
    <mergeCell ref="Q16:R16"/>
    <mergeCell ref="Q18:R18"/>
    <mergeCell ref="Q20:R20"/>
    <mergeCell ref="Q22:R22"/>
    <mergeCell ref="Q24:R24"/>
    <mergeCell ref="Q26:R26"/>
    <mergeCell ref="Q28:R28"/>
    <mergeCell ref="Q30:R30"/>
    <mergeCell ref="Q32:R32"/>
    <mergeCell ref="Q34:R34"/>
    <mergeCell ref="Q36:R36"/>
    <mergeCell ref="Q38:R38"/>
    <mergeCell ref="Q40:R40"/>
    <mergeCell ref="AC4:AD4"/>
    <mergeCell ref="O4:P4"/>
    <mergeCell ref="Q4:R4"/>
    <mergeCell ref="S4:T4"/>
    <mergeCell ref="U6:V6"/>
    <mergeCell ref="W6:X6"/>
    <mergeCell ref="Y6:Z6"/>
    <mergeCell ref="AA6:AB6"/>
    <mergeCell ref="S58:T58"/>
    <mergeCell ref="Q84:R84"/>
    <mergeCell ref="Q86:R86"/>
    <mergeCell ref="Q88:R88"/>
    <mergeCell ref="I3:R3"/>
    <mergeCell ref="I6:J6"/>
    <mergeCell ref="M6:N6"/>
    <mergeCell ref="O6:P6"/>
    <mergeCell ref="Q6:R6"/>
    <mergeCell ref="Q46:R46"/>
    <mergeCell ref="Q48:R48"/>
    <mergeCell ref="Q50:R50"/>
    <mergeCell ref="Q52:R52"/>
    <mergeCell ref="K46:L46"/>
    <mergeCell ref="K48:L48"/>
    <mergeCell ref="K50:L50"/>
    <mergeCell ref="K52:L52"/>
    <mergeCell ref="Q54:R54"/>
    <mergeCell ref="Q56:R56"/>
    <mergeCell ref="Q58:R58"/>
    <mergeCell ref="I20:J20"/>
    <mergeCell ref="O60:P60"/>
    <mergeCell ref="I56:J56"/>
    <mergeCell ref="I58:J58"/>
    <mergeCell ref="I60:J60"/>
    <mergeCell ref="M54:N54"/>
    <mergeCell ref="O54:P54"/>
    <mergeCell ref="M56:N56"/>
    <mergeCell ref="O56:P56"/>
    <mergeCell ref="M58:N58"/>
    <mergeCell ref="O58:P58"/>
    <mergeCell ref="M60:N60"/>
    <mergeCell ref="M78:N78"/>
    <mergeCell ref="Q90:R90"/>
    <mergeCell ref="Q92:R92"/>
    <mergeCell ref="Q94:R94"/>
    <mergeCell ref="AE3:AH3"/>
    <mergeCell ref="AI3:AJ3"/>
    <mergeCell ref="AK3:AP3"/>
    <mergeCell ref="AQ3:AR3"/>
    <mergeCell ref="Y8:Z8"/>
    <mergeCell ref="AA8:AB8"/>
    <mergeCell ref="AC46:AD46"/>
    <mergeCell ref="AC48:AD48"/>
    <mergeCell ref="AC50:AD50"/>
    <mergeCell ref="AC52:AD52"/>
    <mergeCell ref="AC54:AD54"/>
    <mergeCell ref="AC56:AD56"/>
    <mergeCell ref="AC58:AD58"/>
    <mergeCell ref="AC60:AD60"/>
    <mergeCell ref="AO74:AP74"/>
    <mergeCell ref="AO76:AP76"/>
    <mergeCell ref="AO78:AP78"/>
    <mergeCell ref="AO80:AP80"/>
    <mergeCell ref="AO82:AP82"/>
    <mergeCell ref="AO84:AP84"/>
    <mergeCell ref="Q72:R72"/>
    <mergeCell ref="AK94:AL94"/>
    <mergeCell ref="AO16:AP16"/>
    <mergeCell ref="AO18:AP18"/>
    <mergeCell ref="AO20:AP20"/>
    <mergeCell ref="AO22:AP22"/>
    <mergeCell ref="AO24:AP24"/>
    <mergeCell ref="AO26:AP26"/>
    <mergeCell ref="AO28:AP28"/>
    <mergeCell ref="AK42:AL42"/>
    <mergeCell ref="AS4:AT4"/>
    <mergeCell ref="AU4:AV4"/>
    <mergeCell ref="AW4:AX4"/>
    <mergeCell ref="AY4:AZ4"/>
    <mergeCell ref="AU6:AV6"/>
    <mergeCell ref="AW6:AX6"/>
    <mergeCell ref="AY6:AZ6"/>
    <mergeCell ref="AS6:AT6"/>
    <mergeCell ref="AW8:AX8"/>
    <mergeCell ref="AY8:AZ8"/>
    <mergeCell ref="AS10:AT10"/>
    <mergeCell ref="AU10:AV10"/>
    <mergeCell ref="AW10:AX10"/>
    <mergeCell ref="AY10:AZ10"/>
    <mergeCell ref="AQ12:AR12"/>
    <mergeCell ref="AS12:AT12"/>
    <mergeCell ref="AS14:AT14"/>
    <mergeCell ref="AO30:AP30"/>
    <mergeCell ref="AO32:AP32"/>
    <mergeCell ref="AO34:AP34"/>
    <mergeCell ref="AO36:AP36"/>
    <mergeCell ref="AO38:AP38"/>
    <mergeCell ref="AS8:AT8"/>
    <mergeCell ref="AU8:AV8"/>
    <mergeCell ref="AU12:AV12"/>
    <mergeCell ref="AW12:AX12"/>
    <mergeCell ref="AM36:AN36"/>
    <mergeCell ref="AO12:AP12"/>
    <mergeCell ref="AY12:AZ12"/>
    <mergeCell ref="AU14:AV14"/>
    <mergeCell ref="AW14:AX14"/>
    <mergeCell ref="A7:A10"/>
    <mergeCell ref="B11:B12"/>
    <mergeCell ref="B13:B14"/>
    <mergeCell ref="A11:A44"/>
    <mergeCell ref="I2:AJ2"/>
    <mergeCell ref="AK2:AZ2"/>
    <mergeCell ref="AU40:AV40"/>
    <mergeCell ref="AQ58:AR58"/>
    <mergeCell ref="AQ60:AR60"/>
    <mergeCell ref="AQ68:AR68"/>
    <mergeCell ref="AQ70:AR70"/>
    <mergeCell ref="AQ72:AR72"/>
    <mergeCell ref="AQ74:AR74"/>
    <mergeCell ref="AQ76:AR76"/>
    <mergeCell ref="AQ78:AR78"/>
    <mergeCell ref="AQ16:AR16"/>
    <mergeCell ref="AQ18:AR18"/>
    <mergeCell ref="AQ20:AR20"/>
    <mergeCell ref="AQ22:AR22"/>
    <mergeCell ref="AQ24:AR24"/>
    <mergeCell ref="AQ26:AR26"/>
    <mergeCell ref="AQ28:AR28"/>
    <mergeCell ref="AQ30:AR30"/>
    <mergeCell ref="AQ32:AR32"/>
    <mergeCell ref="AQ34:AR34"/>
    <mergeCell ref="AQ36:AR36"/>
    <mergeCell ref="AQ38:AR38"/>
    <mergeCell ref="AQ62:AR62"/>
    <mergeCell ref="AS3:AT3"/>
    <mergeCell ref="AG42:AH42"/>
    <mergeCell ref="AU3:AZ3"/>
    <mergeCell ref="AI8:AJ8"/>
    <mergeCell ref="AQ84:AR84"/>
    <mergeCell ref="AQ86:AR86"/>
    <mergeCell ref="AQ88:AR88"/>
    <mergeCell ref="AQ90:AR90"/>
    <mergeCell ref="AQ92:AR92"/>
    <mergeCell ref="AO86:AP86"/>
    <mergeCell ref="AO88:AP88"/>
    <mergeCell ref="AO90:AP90"/>
    <mergeCell ref="AO92:AP92"/>
    <mergeCell ref="AQ40:AR40"/>
    <mergeCell ref="AQ42:AR42"/>
    <mergeCell ref="AQ44:AR44"/>
    <mergeCell ref="AQ46:AR46"/>
    <mergeCell ref="AQ48:AR48"/>
    <mergeCell ref="G9:G10"/>
    <mergeCell ref="G11:G12"/>
    <mergeCell ref="G13:G14"/>
    <mergeCell ref="G15:G16"/>
    <mergeCell ref="G17:G18"/>
    <mergeCell ref="G19:G20"/>
    <mergeCell ref="G21:G22"/>
    <mergeCell ref="AM40:AN40"/>
    <mergeCell ref="AM42:AN42"/>
    <mergeCell ref="AM44:AN44"/>
    <mergeCell ref="AO42:AP42"/>
    <mergeCell ref="AO44:AP44"/>
    <mergeCell ref="AK46:AL46"/>
    <mergeCell ref="AQ50:AR50"/>
    <mergeCell ref="AQ52:AR52"/>
    <mergeCell ref="AQ54:AR54"/>
    <mergeCell ref="S18:T18"/>
    <mergeCell ref="AI10:AJ10"/>
    <mergeCell ref="A45:A94"/>
    <mergeCell ref="B95:C96"/>
    <mergeCell ref="A95:A96"/>
    <mergeCell ref="G75:G76"/>
    <mergeCell ref="G77:G78"/>
    <mergeCell ref="G79:G80"/>
    <mergeCell ref="G81:G82"/>
    <mergeCell ref="G83:G84"/>
    <mergeCell ref="G85:G86"/>
    <mergeCell ref="G87:G88"/>
    <mergeCell ref="G89:G90"/>
    <mergeCell ref="G91:G92"/>
    <mergeCell ref="C59:C60"/>
    <mergeCell ref="C61:C62"/>
    <mergeCell ref="C81:C82"/>
    <mergeCell ref="C83:C84"/>
    <mergeCell ref="C85:C86"/>
    <mergeCell ref="C87:C88"/>
    <mergeCell ref="C89:C90"/>
    <mergeCell ref="C91:C92"/>
    <mergeCell ref="C93:C94"/>
    <mergeCell ref="G55:G56"/>
    <mergeCell ref="G71:G72"/>
    <mergeCell ref="G73:G74"/>
    <mergeCell ref="C53:C54"/>
    <mergeCell ref="C55:C56"/>
    <mergeCell ref="C57:C58"/>
    <mergeCell ref="F49:F50"/>
    <mergeCell ref="F81:F82"/>
    <mergeCell ref="F83:F84"/>
    <mergeCell ref="F85:F86"/>
    <mergeCell ref="C67:C68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0651-2740-4B46-AC84-1C6B8363B882}">
  <dimension ref="B2:W46"/>
  <sheetViews>
    <sheetView topLeftCell="D7" zoomScaleNormal="100" workbookViewId="0">
      <selection activeCell="N4" sqref="N4:N5"/>
    </sheetView>
  </sheetViews>
  <sheetFormatPr defaultRowHeight="15" x14ac:dyDescent="0.25"/>
  <cols>
    <col min="2" max="2" width="19.85546875" customWidth="1"/>
    <col min="3" max="3" width="15.85546875" customWidth="1"/>
    <col min="4" max="4" width="19.28515625" customWidth="1"/>
    <col min="5" max="5" width="15.5703125" customWidth="1"/>
    <col min="6" max="6" width="19.140625" customWidth="1"/>
    <col min="7" max="7" width="15.85546875" customWidth="1"/>
    <col min="8" max="8" width="19.28515625" customWidth="1"/>
    <col min="12" max="12" width="25" customWidth="1"/>
    <col min="13" max="13" width="17.42578125" customWidth="1"/>
    <col min="14" max="14" width="19.140625" customWidth="1"/>
    <col min="22" max="22" width="16.5703125" customWidth="1"/>
    <col min="23" max="23" width="22.85546875" customWidth="1"/>
  </cols>
  <sheetData>
    <row r="2" spans="2:23" x14ac:dyDescent="0.25">
      <c r="C2" s="81" t="s">
        <v>199</v>
      </c>
      <c r="D2" s="81" t="s">
        <v>200</v>
      </c>
      <c r="E2" s="82" t="s">
        <v>201</v>
      </c>
      <c r="F2" s="82" t="s">
        <v>202</v>
      </c>
      <c r="G2" s="83" t="s">
        <v>203</v>
      </c>
      <c r="H2" s="83" t="s">
        <v>204</v>
      </c>
      <c r="O2" s="282" t="s">
        <v>97</v>
      </c>
      <c r="P2" s="283"/>
      <c r="Q2" s="283"/>
      <c r="R2" s="283"/>
      <c r="S2" s="283"/>
      <c r="T2" s="283"/>
      <c r="U2" s="283"/>
      <c r="V2" s="283"/>
      <c r="W2" s="284"/>
    </row>
    <row r="3" spans="2:23" x14ac:dyDescent="0.25">
      <c r="B3" s="273" t="s">
        <v>34</v>
      </c>
      <c r="C3" s="275">
        <v>41532</v>
      </c>
      <c r="D3" s="432">
        <f>C3*27252</f>
        <v>1131830064</v>
      </c>
      <c r="E3" s="275">
        <v>0</v>
      </c>
      <c r="F3" s="432">
        <f>E3*27252</f>
        <v>0</v>
      </c>
      <c r="G3" s="277">
        <f>C3+E3</f>
        <v>41532</v>
      </c>
      <c r="H3" s="434">
        <f>G3*27252</f>
        <v>1131830064</v>
      </c>
      <c r="I3" s="278">
        <v>9</v>
      </c>
      <c r="O3" s="285"/>
      <c r="P3" s="286"/>
      <c r="Q3" s="286"/>
      <c r="R3" s="286"/>
      <c r="S3" s="286"/>
      <c r="T3" s="286"/>
      <c r="U3" s="286"/>
      <c r="V3" s="286"/>
      <c r="W3" s="287"/>
    </row>
    <row r="4" spans="2:23" x14ac:dyDescent="0.25">
      <c r="B4" s="274"/>
      <c r="C4" s="276"/>
      <c r="D4" s="433"/>
      <c r="E4" s="276"/>
      <c r="F4" s="433"/>
      <c r="G4" s="277"/>
      <c r="H4" s="435"/>
      <c r="I4" s="278"/>
      <c r="L4" s="273" t="s">
        <v>54</v>
      </c>
      <c r="M4" s="277">
        <v>810362.43</v>
      </c>
      <c r="N4" s="434">
        <f>M4*27252</f>
        <v>22083996942.360001</v>
      </c>
      <c r="O4" s="292" t="s">
        <v>133</v>
      </c>
      <c r="P4" s="283"/>
      <c r="Q4" s="283"/>
      <c r="R4" s="283"/>
      <c r="S4" s="283"/>
      <c r="T4" s="283"/>
      <c r="U4" s="283"/>
      <c r="V4" s="283"/>
      <c r="W4" s="284"/>
    </row>
    <row r="5" spans="2:23" x14ac:dyDescent="0.25">
      <c r="B5" s="273" t="s">
        <v>48</v>
      </c>
      <c r="C5" s="275">
        <v>0</v>
      </c>
      <c r="D5" s="432">
        <f t="shared" ref="D5" si="0">C5*27252</f>
        <v>0</v>
      </c>
      <c r="E5" s="279">
        <v>735.2</v>
      </c>
      <c r="F5" s="432">
        <f t="shared" ref="F5" si="1">E5*27252</f>
        <v>20035670.400000002</v>
      </c>
      <c r="G5" s="280">
        <f t="shared" ref="G5" si="2">C5+E5</f>
        <v>735.2</v>
      </c>
      <c r="H5" s="436">
        <f t="shared" ref="H5" si="3">G5*27252</f>
        <v>20035670.400000002</v>
      </c>
      <c r="I5" s="278"/>
      <c r="L5" s="274"/>
      <c r="M5" s="277"/>
      <c r="N5" s="435"/>
      <c r="O5" s="296"/>
      <c r="P5" s="296"/>
      <c r="Q5" s="296"/>
      <c r="R5" s="296"/>
      <c r="S5" s="296"/>
      <c r="T5" s="296"/>
      <c r="U5" s="296"/>
      <c r="V5" s="296"/>
      <c r="W5" s="297"/>
    </row>
    <row r="6" spans="2:23" x14ac:dyDescent="0.25">
      <c r="B6" s="274"/>
      <c r="C6" s="276"/>
      <c r="D6" s="433"/>
      <c r="E6" s="279"/>
      <c r="F6" s="433"/>
      <c r="G6" s="280"/>
      <c r="H6" s="437"/>
      <c r="I6" s="278"/>
      <c r="L6" s="299" t="s">
        <v>98</v>
      </c>
      <c r="M6" s="277">
        <v>700925.18</v>
      </c>
      <c r="N6" s="434">
        <f t="shared" ref="N6" si="4">M6*27252</f>
        <v>19101613005.360001</v>
      </c>
      <c r="O6" s="292" t="s">
        <v>99</v>
      </c>
      <c r="P6" s="283"/>
      <c r="Q6" s="283"/>
      <c r="R6" s="283"/>
      <c r="S6" s="283"/>
      <c r="T6" s="283"/>
      <c r="U6" s="283"/>
      <c r="V6" s="283"/>
      <c r="W6" s="284"/>
    </row>
    <row r="7" spans="2:23" x14ac:dyDescent="0.25">
      <c r="B7" s="273" t="s">
        <v>49</v>
      </c>
      <c r="C7" s="275">
        <v>0</v>
      </c>
      <c r="D7" s="432">
        <f t="shared" ref="D7" si="5">C7*27252</f>
        <v>0</v>
      </c>
      <c r="E7" s="279">
        <v>2896</v>
      </c>
      <c r="F7" s="432">
        <f t="shared" ref="F7" si="6">E7*27252</f>
        <v>78921792</v>
      </c>
      <c r="G7" s="280">
        <f t="shared" ref="G7" si="7">C7+E7</f>
        <v>2896</v>
      </c>
      <c r="H7" s="436">
        <f t="shared" ref="H7" si="8">G7*27252</f>
        <v>78921792</v>
      </c>
      <c r="I7" s="278"/>
      <c r="L7" s="300"/>
      <c r="M7" s="277"/>
      <c r="N7" s="435"/>
      <c r="O7" s="296"/>
      <c r="P7" s="296"/>
      <c r="Q7" s="296"/>
      <c r="R7" s="296"/>
      <c r="S7" s="296"/>
      <c r="T7" s="296"/>
      <c r="U7" s="296"/>
      <c r="V7" s="296"/>
      <c r="W7" s="297"/>
    </row>
    <row r="8" spans="2:23" x14ac:dyDescent="0.25">
      <c r="B8" s="274"/>
      <c r="C8" s="276"/>
      <c r="D8" s="433"/>
      <c r="E8" s="279"/>
      <c r="F8" s="433"/>
      <c r="G8" s="280"/>
      <c r="H8" s="437"/>
      <c r="I8" s="278"/>
      <c r="L8" s="288" t="s">
        <v>52</v>
      </c>
      <c r="M8" s="290">
        <v>437218.81</v>
      </c>
      <c r="N8" s="434">
        <f t="shared" ref="N8" si="9">M8*27252</f>
        <v>11915087010.120001</v>
      </c>
      <c r="O8" s="292" t="s">
        <v>100</v>
      </c>
      <c r="P8" s="292"/>
      <c r="Q8" s="292"/>
      <c r="R8" s="292"/>
      <c r="S8" s="292"/>
      <c r="T8" s="292"/>
      <c r="U8" s="292"/>
      <c r="V8" s="292"/>
      <c r="W8" s="293"/>
    </row>
    <row r="9" spans="2:23" x14ac:dyDescent="0.25">
      <c r="B9" s="273" t="s">
        <v>50</v>
      </c>
      <c r="C9" s="275">
        <v>86400</v>
      </c>
      <c r="D9" s="432">
        <f t="shared" ref="D9" si="10">C9*27252</f>
        <v>2354572800</v>
      </c>
      <c r="E9" s="279">
        <v>0</v>
      </c>
      <c r="F9" s="432">
        <f t="shared" ref="F9" si="11">E9*27252</f>
        <v>0</v>
      </c>
      <c r="G9" s="277">
        <f t="shared" ref="G9" si="12">C9+E9</f>
        <v>86400</v>
      </c>
      <c r="H9" s="434">
        <f t="shared" ref="H9" si="13">G9*27252</f>
        <v>2354572800</v>
      </c>
      <c r="I9" s="278">
        <v>7</v>
      </c>
      <c r="L9" s="289"/>
      <c r="M9" s="291"/>
      <c r="N9" s="435"/>
      <c r="O9" s="294"/>
      <c r="P9" s="294"/>
      <c r="Q9" s="294"/>
      <c r="R9" s="294"/>
      <c r="S9" s="294"/>
      <c r="T9" s="294"/>
      <c r="U9" s="294"/>
      <c r="V9" s="294"/>
      <c r="W9" s="295"/>
    </row>
    <row r="10" spans="2:23" ht="15" customHeight="1" x14ac:dyDescent="0.25">
      <c r="B10" s="274"/>
      <c r="C10" s="276"/>
      <c r="D10" s="433"/>
      <c r="E10" s="279"/>
      <c r="F10" s="433"/>
      <c r="G10" s="277"/>
      <c r="H10" s="435"/>
      <c r="I10" s="278"/>
      <c r="L10" s="273" t="s">
        <v>128</v>
      </c>
      <c r="M10" s="277">
        <v>341106.01</v>
      </c>
      <c r="N10" s="434">
        <f t="shared" ref="N10" si="14">M10*27252</f>
        <v>9295820984.5200005</v>
      </c>
      <c r="O10" s="292" t="s">
        <v>134</v>
      </c>
      <c r="P10" s="283"/>
      <c r="Q10" s="283"/>
      <c r="R10" s="283"/>
      <c r="S10" s="283"/>
      <c r="T10" s="283"/>
      <c r="U10" s="283"/>
      <c r="V10" s="283"/>
      <c r="W10" s="284"/>
    </row>
    <row r="11" spans="2:23" x14ac:dyDescent="0.25">
      <c r="B11" s="273" t="s">
        <v>51</v>
      </c>
      <c r="C11" s="275">
        <v>40892</v>
      </c>
      <c r="D11" s="432">
        <f t="shared" ref="D11" si="15">C11*27252</f>
        <v>1114388784</v>
      </c>
      <c r="E11" s="279">
        <v>178921.69</v>
      </c>
      <c r="F11" s="432">
        <f t="shared" ref="F11" si="16">E11*27252</f>
        <v>4875973895.8800001</v>
      </c>
      <c r="G11" s="277">
        <f t="shared" ref="G11" si="17">C11+E11</f>
        <v>219813.69</v>
      </c>
      <c r="H11" s="434">
        <f t="shared" ref="H11" si="18">G11*27252</f>
        <v>5990362679.8800001</v>
      </c>
      <c r="I11" s="278">
        <v>5</v>
      </c>
      <c r="L11" s="274"/>
      <c r="M11" s="277"/>
      <c r="N11" s="435"/>
      <c r="O11" s="296"/>
      <c r="P11" s="296"/>
      <c r="Q11" s="296"/>
      <c r="R11" s="296"/>
      <c r="S11" s="296"/>
      <c r="T11" s="296"/>
      <c r="U11" s="296"/>
      <c r="V11" s="296"/>
      <c r="W11" s="297"/>
    </row>
    <row r="12" spans="2:23" ht="15" customHeight="1" x14ac:dyDescent="0.25">
      <c r="B12" s="274"/>
      <c r="C12" s="276"/>
      <c r="D12" s="433"/>
      <c r="E12" s="279"/>
      <c r="F12" s="433"/>
      <c r="G12" s="277"/>
      <c r="H12" s="435"/>
      <c r="I12" s="278"/>
      <c r="L12" s="273" t="s">
        <v>51</v>
      </c>
      <c r="M12" s="277">
        <v>219813.69</v>
      </c>
      <c r="N12" s="434">
        <f t="shared" ref="N12" si="19">M12*27252</f>
        <v>5990362679.8800001</v>
      </c>
      <c r="O12" s="292" t="s">
        <v>129</v>
      </c>
      <c r="P12" s="283"/>
      <c r="Q12" s="283"/>
      <c r="R12" s="283"/>
      <c r="S12" s="283"/>
      <c r="T12" s="283"/>
      <c r="U12" s="283"/>
      <c r="V12" s="283"/>
      <c r="W12" s="284"/>
    </row>
    <row r="13" spans="2:23" x14ac:dyDescent="0.25">
      <c r="B13" s="273" t="s">
        <v>52</v>
      </c>
      <c r="C13" s="275">
        <v>96112.8</v>
      </c>
      <c r="D13" s="432">
        <f t="shared" ref="D13" si="20">C13*27252</f>
        <v>2619266025.5999999</v>
      </c>
      <c r="E13" s="279">
        <v>341106.01</v>
      </c>
      <c r="F13" s="432">
        <f t="shared" ref="F13" si="21">E13*27252</f>
        <v>9295820984.5200005</v>
      </c>
      <c r="G13" s="277">
        <f t="shared" ref="G13" si="22">C13+E13</f>
        <v>437218.81</v>
      </c>
      <c r="H13" s="434">
        <f t="shared" ref="H13" si="23">G13*27252</f>
        <v>11915087010.120001</v>
      </c>
      <c r="I13" s="278">
        <v>3</v>
      </c>
      <c r="L13" s="274"/>
      <c r="M13" s="291"/>
      <c r="N13" s="435"/>
      <c r="O13" s="296"/>
      <c r="P13" s="296"/>
      <c r="Q13" s="296"/>
      <c r="R13" s="296"/>
      <c r="S13" s="296"/>
      <c r="T13" s="296"/>
      <c r="U13" s="296"/>
      <c r="V13" s="296"/>
      <c r="W13" s="297"/>
    </row>
    <row r="14" spans="2:23" ht="15.75" customHeight="1" x14ac:dyDescent="0.25">
      <c r="B14" s="274"/>
      <c r="C14" s="276"/>
      <c r="D14" s="433"/>
      <c r="E14" s="279"/>
      <c r="F14" s="433"/>
      <c r="G14" s="277"/>
      <c r="H14" s="435"/>
      <c r="I14" s="278"/>
      <c r="L14" s="273" t="s">
        <v>117</v>
      </c>
      <c r="M14" s="277">
        <v>90744</v>
      </c>
      <c r="N14" s="434">
        <f t="shared" ref="N14" si="24">M14*27252</f>
        <v>2472955488</v>
      </c>
      <c r="O14" s="292" t="s">
        <v>137</v>
      </c>
      <c r="P14" s="283"/>
      <c r="Q14" s="283"/>
      <c r="R14" s="283"/>
      <c r="S14" s="283"/>
      <c r="T14" s="283"/>
      <c r="U14" s="283"/>
      <c r="V14" s="283"/>
      <c r="W14" s="284"/>
    </row>
    <row r="15" spans="2:23" ht="20.25" customHeight="1" x14ac:dyDescent="0.25">
      <c r="B15" s="273" t="s">
        <v>53</v>
      </c>
      <c r="C15" s="275">
        <v>0</v>
      </c>
      <c r="D15" s="432">
        <f t="shared" ref="D15" si="25">C15*27252</f>
        <v>0</v>
      </c>
      <c r="E15" s="279">
        <v>0</v>
      </c>
      <c r="F15" s="432">
        <f t="shared" ref="F15" si="26">E15*27252</f>
        <v>0</v>
      </c>
      <c r="G15" s="280">
        <f t="shared" ref="G15" si="27">C15+E15</f>
        <v>0</v>
      </c>
      <c r="H15" s="436">
        <f t="shared" ref="H15" si="28">G15*27252</f>
        <v>0</v>
      </c>
      <c r="I15" s="278"/>
      <c r="L15" s="274"/>
      <c r="M15" s="291"/>
      <c r="N15" s="435"/>
      <c r="O15" s="296"/>
      <c r="P15" s="296"/>
      <c r="Q15" s="296"/>
      <c r="R15" s="296"/>
      <c r="S15" s="296"/>
      <c r="T15" s="296"/>
      <c r="U15" s="296"/>
      <c r="V15" s="296"/>
      <c r="W15" s="297"/>
    </row>
    <row r="16" spans="2:23" ht="15" customHeight="1" x14ac:dyDescent="0.25">
      <c r="B16" s="274"/>
      <c r="C16" s="276"/>
      <c r="D16" s="433"/>
      <c r="E16" s="279"/>
      <c r="F16" s="433"/>
      <c r="G16" s="280"/>
      <c r="H16" s="437"/>
      <c r="I16" s="278"/>
      <c r="L16" s="281" t="s">
        <v>50</v>
      </c>
      <c r="M16" s="277">
        <v>86400</v>
      </c>
      <c r="N16" s="434">
        <f t="shared" ref="N16" si="29">M16*27252</f>
        <v>2354572800</v>
      </c>
      <c r="O16" s="292" t="s">
        <v>135</v>
      </c>
      <c r="P16" s="283"/>
      <c r="Q16" s="283"/>
      <c r="R16" s="283"/>
      <c r="S16" s="283"/>
      <c r="T16" s="283"/>
      <c r="U16" s="283"/>
      <c r="V16" s="283"/>
      <c r="W16" s="284"/>
    </row>
    <row r="17" spans="2:23" x14ac:dyDescent="0.25">
      <c r="B17" s="273" t="s">
        <v>54</v>
      </c>
      <c r="C17" s="275">
        <v>128150.39999999999</v>
      </c>
      <c r="D17" s="432">
        <f t="shared" ref="D17" si="30">C17*27252</f>
        <v>3492354700.7999997</v>
      </c>
      <c r="E17" s="279">
        <v>682212.03</v>
      </c>
      <c r="F17" s="432">
        <f t="shared" ref="F17" si="31">E17*27252</f>
        <v>18591642241.560001</v>
      </c>
      <c r="G17" s="277">
        <f t="shared" ref="G17" si="32">C17+E17</f>
        <v>810362.43</v>
      </c>
      <c r="H17" s="434">
        <f t="shared" ref="H17" si="33">G17*27252</f>
        <v>22083996942.360001</v>
      </c>
      <c r="I17" s="278">
        <v>1</v>
      </c>
      <c r="L17" s="298"/>
      <c r="M17" s="291"/>
      <c r="N17" s="435"/>
      <c r="O17" s="296"/>
      <c r="P17" s="296"/>
      <c r="Q17" s="296"/>
      <c r="R17" s="296"/>
      <c r="S17" s="296"/>
      <c r="T17" s="296"/>
      <c r="U17" s="296"/>
      <c r="V17" s="296"/>
      <c r="W17" s="297"/>
    </row>
    <row r="18" spans="2:23" ht="15" customHeight="1" x14ac:dyDescent="0.25">
      <c r="B18" s="274"/>
      <c r="C18" s="276"/>
      <c r="D18" s="433"/>
      <c r="E18" s="279"/>
      <c r="F18" s="433"/>
      <c r="G18" s="277"/>
      <c r="H18" s="435"/>
      <c r="I18" s="278"/>
      <c r="L18" s="281" t="s">
        <v>60</v>
      </c>
      <c r="M18" s="277">
        <v>51420.9</v>
      </c>
      <c r="N18" s="434">
        <f t="shared" ref="N18" si="34">M18*27252</f>
        <v>1401322366.8</v>
      </c>
      <c r="O18" s="292" t="s">
        <v>136</v>
      </c>
      <c r="P18" s="283"/>
      <c r="Q18" s="283"/>
      <c r="R18" s="283"/>
      <c r="S18" s="283"/>
      <c r="T18" s="283"/>
      <c r="U18" s="283"/>
      <c r="V18" s="283"/>
      <c r="W18" s="284"/>
    </row>
    <row r="19" spans="2:23" x14ac:dyDescent="0.25">
      <c r="B19" s="273" t="s">
        <v>55</v>
      </c>
      <c r="C19" s="275">
        <v>0</v>
      </c>
      <c r="D19" s="432">
        <f t="shared" ref="D19" si="35">C19*27252</f>
        <v>0</v>
      </c>
      <c r="E19" s="279">
        <v>62.4</v>
      </c>
      <c r="F19" s="432">
        <f t="shared" ref="F19" si="36">E19*27252</f>
        <v>1700524.8</v>
      </c>
      <c r="G19" s="280">
        <f t="shared" ref="G19" si="37">C19+E19</f>
        <v>62.4</v>
      </c>
      <c r="H19" s="436">
        <f t="shared" ref="H19" si="38">G19*27252</f>
        <v>1700524.8</v>
      </c>
      <c r="I19" s="278"/>
      <c r="L19" s="281"/>
      <c r="M19" s="291"/>
      <c r="N19" s="435"/>
      <c r="O19" s="296"/>
      <c r="P19" s="296"/>
      <c r="Q19" s="296"/>
      <c r="R19" s="296"/>
      <c r="S19" s="296"/>
      <c r="T19" s="296"/>
      <c r="U19" s="296"/>
      <c r="V19" s="296"/>
      <c r="W19" s="297"/>
    </row>
    <row r="20" spans="2:23" ht="20.25" customHeight="1" x14ac:dyDescent="0.25">
      <c r="B20" s="274"/>
      <c r="C20" s="276"/>
      <c r="D20" s="433"/>
      <c r="E20" s="279"/>
      <c r="F20" s="433"/>
      <c r="G20" s="280"/>
      <c r="H20" s="437"/>
      <c r="I20" s="278"/>
      <c r="L20" s="281" t="s">
        <v>34</v>
      </c>
      <c r="M20" s="277">
        <v>41532</v>
      </c>
      <c r="N20" s="434">
        <f t="shared" ref="N20" si="39">M20*27252</f>
        <v>1131830064</v>
      </c>
      <c r="O20" s="292" t="s">
        <v>138</v>
      </c>
      <c r="P20" s="283"/>
      <c r="Q20" s="283"/>
      <c r="R20" s="283"/>
      <c r="S20" s="283"/>
      <c r="T20" s="283"/>
      <c r="U20" s="283"/>
      <c r="V20" s="283"/>
      <c r="W20" s="284"/>
    </row>
    <row r="21" spans="2:23" ht="15.75" customHeight="1" x14ac:dyDescent="0.25">
      <c r="B21" s="273" t="s">
        <v>56</v>
      </c>
      <c r="C21" s="275">
        <v>0</v>
      </c>
      <c r="D21" s="432">
        <f t="shared" ref="D21" si="40">C21*27252</f>
        <v>0</v>
      </c>
      <c r="E21" s="279">
        <v>83.2</v>
      </c>
      <c r="F21" s="432">
        <f t="shared" ref="F21" si="41">E21*27252</f>
        <v>2267366.3999999999</v>
      </c>
      <c r="G21" s="280">
        <f t="shared" ref="G21" si="42">C21+E21</f>
        <v>83.2</v>
      </c>
      <c r="H21" s="436">
        <f t="shared" ref="H21" si="43">G21*27252</f>
        <v>2267366.3999999999</v>
      </c>
      <c r="I21" s="278"/>
      <c r="L21" s="281"/>
      <c r="M21" s="291"/>
      <c r="N21" s="435"/>
      <c r="O21" s="296"/>
      <c r="P21" s="296"/>
      <c r="Q21" s="296"/>
      <c r="R21" s="296"/>
      <c r="S21" s="296"/>
      <c r="T21" s="296"/>
      <c r="U21" s="296"/>
      <c r="V21" s="296"/>
      <c r="W21" s="297"/>
    </row>
    <row r="22" spans="2:23" x14ac:dyDescent="0.25">
      <c r="B22" s="274"/>
      <c r="C22" s="276"/>
      <c r="D22" s="433"/>
      <c r="E22" s="279"/>
      <c r="F22" s="433"/>
      <c r="G22" s="280"/>
      <c r="H22" s="437"/>
      <c r="I22" s="278"/>
      <c r="L22" s="281" t="s">
        <v>59</v>
      </c>
      <c r="M22" s="290">
        <v>8854.4</v>
      </c>
      <c r="N22" s="434">
        <f t="shared" ref="N22" si="44">M22*27252</f>
        <v>241300108.79999998</v>
      </c>
      <c r="O22" s="292" t="s">
        <v>139</v>
      </c>
      <c r="P22" s="283"/>
      <c r="Q22" s="283"/>
      <c r="R22" s="283"/>
      <c r="S22" s="283"/>
      <c r="T22" s="283"/>
      <c r="U22" s="283"/>
      <c r="V22" s="283"/>
      <c r="W22" s="284"/>
    </row>
    <row r="23" spans="2:23" x14ac:dyDescent="0.25">
      <c r="B23" s="281" t="s">
        <v>7</v>
      </c>
      <c r="C23" s="275">
        <v>0</v>
      </c>
      <c r="D23" s="432">
        <f t="shared" ref="D23" si="45">C23*27252</f>
        <v>0</v>
      </c>
      <c r="E23" s="279">
        <v>341106.01</v>
      </c>
      <c r="F23" s="432">
        <f t="shared" ref="F23" si="46">E23*27252</f>
        <v>9295820984.5200005</v>
      </c>
      <c r="G23" s="277">
        <f t="shared" ref="G23" si="47">C23+E23</f>
        <v>341106.01</v>
      </c>
      <c r="H23" s="434">
        <f t="shared" ref="H23" si="48">G23*27252</f>
        <v>9295820984.5200005</v>
      </c>
      <c r="I23" s="278">
        <v>4</v>
      </c>
      <c r="L23" s="281"/>
      <c r="M23" s="291"/>
      <c r="N23" s="435"/>
      <c r="O23" s="296"/>
      <c r="P23" s="296"/>
      <c r="Q23" s="296"/>
      <c r="R23" s="296"/>
      <c r="S23" s="296"/>
      <c r="T23" s="296"/>
      <c r="U23" s="296"/>
      <c r="V23" s="296"/>
      <c r="W23" s="297"/>
    </row>
    <row r="24" spans="2:23" x14ac:dyDescent="0.25">
      <c r="B24" s="281"/>
      <c r="C24" s="276"/>
      <c r="D24" s="433"/>
      <c r="E24" s="279"/>
      <c r="F24" s="433"/>
      <c r="G24" s="277"/>
      <c r="H24" s="435"/>
      <c r="I24" s="278"/>
    </row>
    <row r="25" spans="2:23" x14ac:dyDescent="0.25">
      <c r="B25" s="281" t="s">
        <v>57</v>
      </c>
      <c r="C25" s="275">
        <v>0</v>
      </c>
      <c r="D25" s="432">
        <f t="shared" ref="D25" si="49">C25*27252</f>
        <v>0</v>
      </c>
      <c r="E25" s="279">
        <v>0</v>
      </c>
      <c r="F25" s="432">
        <f t="shared" ref="F25" si="50">E25*27252</f>
        <v>0</v>
      </c>
      <c r="G25" s="280">
        <f t="shared" ref="G25" si="51">C25+E25</f>
        <v>0</v>
      </c>
      <c r="H25" s="436">
        <f t="shared" ref="H25" si="52">G25*27252</f>
        <v>0</v>
      </c>
      <c r="I25" s="278"/>
    </row>
    <row r="26" spans="2:23" x14ac:dyDescent="0.25">
      <c r="B26" s="281"/>
      <c r="C26" s="276"/>
      <c r="D26" s="433"/>
      <c r="E26" s="279"/>
      <c r="F26" s="433"/>
      <c r="G26" s="280"/>
      <c r="H26" s="437"/>
      <c r="I26" s="278"/>
    </row>
    <row r="27" spans="2:23" x14ac:dyDescent="0.25">
      <c r="B27" s="281" t="s">
        <v>58</v>
      </c>
      <c r="C27" s="275">
        <v>0</v>
      </c>
      <c r="D27" s="432">
        <f t="shared" ref="D27" si="53">C27*27252</f>
        <v>0</v>
      </c>
      <c r="E27" s="279">
        <v>601.6</v>
      </c>
      <c r="F27" s="432">
        <f t="shared" ref="F27" si="54">E27*27252</f>
        <v>16394803.200000001</v>
      </c>
      <c r="G27" s="280">
        <f t="shared" ref="G27" si="55">C27+E27</f>
        <v>601.6</v>
      </c>
      <c r="H27" s="436">
        <f t="shared" ref="H27" si="56">G27*27252</f>
        <v>16394803.200000001</v>
      </c>
      <c r="I27" s="278"/>
    </row>
    <row r="28" spans="2:23" x14ac:dyDescent="0.25">
      <c r="B28" s="281"/>
      <c r="C28" s="276"/>
      <c r="D28" s="433"/>
      <c r="E28" s="279"/>
      <c r="F28" s="433"/>
      <c r="G28" s="280"/>
      <c r="H28" s="437"/>
      <c r="I28" s="278"/>
    </row>
    <row r="29" spans="2:23" x14ac:dyDescent="0.25">
      <c r="B29" s="281" t="s">
        <v>8</v>
      </c>
      <c r="C29" s="275">
        <v>0</v>
      </c>
      <c r="D29" s="432">
        <f t="shared" ref="D29" si="57">C29*27252</f>
        <v>0</v>
      </c>
      <c r="E29" s="279">
        <v>291.2</v>
      </c>
      <c r="F29" s="432">
        <f t="shared" ref="F29" si="58">E29*27252</f>
        <v>7935782.3999999994</v>
      </c>
      <c r="G29" s="280">
        <f t="shared" ref="G29" si="59">C29+E29</f>
        <v>291.2</v>
      </c>
      <c r="H29" s="436">
        <f t="shared" ref="H29" si="60">G29*27252</f>
        <v>7935782.3999999994</v>
      </c>
      <c r="I29" s="278"/>
    </row>
    <row r="30" spans="2:23" x14ac:dyDescent="0.25">
      <c r="B30" s="281"/>
      <c r="C30" s="276"/>
      <c r="D30" s="433"/>
      <c r="E30" s="279"/>
      <c r="F30" s="433"/>
      <c r="G30" s="280"/>
      <c r="H30" s="437"/>
      <c r="I30" s="278"/>
    </row>
    <row r="31" spans="2:23" x14ac:dyDescent="0.25">
      <c r="B31" s="281" t="s">
        <v>6</v>
      </c>
      <c r="C31" s="275">
        <v>4160</v>
      </c>
      <c r="D31" s="432">
        <f t="shared" ref="D31" si="61">C31*27252</f>
        <v>113368320</v>
      </c>
      <c r="E31" s="279">
        <v>2015.13</v>
      </c>
      <c r="F31" s="432">
        <f t="shared" ref="F31" si="62">E31*27252</f>
        <v>54916322.760000005</v>
      </c>
      <c r="G31" s="280">
        <f t="shared" ref="G31" si="63">C31+E31</f>
        <v>6175.13</v>
      </c>
      <c r="H31" s="436">
        <f t="shared" ref="H31" si="64">G31*27252</f>
        <v>168284642.75999999</v>
      </c>
      <c r="I31" s="278"/>
    </row>
    <row r="32" spans="2:23" x14ac:dyDescent="0.25">
      <c r="B32" s="281"/>
      <c r="C32" s="276"/>
      <c r="D32" s="433"/>
      <c r="E32" s="279"/>
      <c r="F32" s="433"/>
      <c r="G32" s="280"/>
      <c r="H32" s="437"/>
      <c r="I32" s="278"/>
    </row>
    <row r="33" spans="2:9" x14ac:dyDescent="0.25">
      <c r="B33" s="281" t="s">
        <v>59</v>
      </c>
      <c r="C33" s="275">
        <v>8854.4</v>
      </c>
      <c r="D33" s="432">
        <f t="shared" ref="D33" si="65">C33*27252</f>
        <v>241300108.79999998</v>
      </c>
      <c r="E33" s="279">
        <v>0</v>
      </c>
      <c r="F33" s="432">
        <f t="shared" ref="F33" si="66">E33*27252</f>
        <v>0</v>
      </c>
      <c r="G33" s="277">
        <f t="shared" ref="G33" si="67">C33+E33</f>
        <v>8854.4</v>
      </c>
      <c r="H33" s="434">
        <f t="shared" ref="H33" si="68">G33*27252</f>
        <v>241300108.79999998</v>
      </c>
      <c r="I33" s="278">
        <v>10</v>
      </c>
    </row>
    <row r="34" spans="2:9" x14ac:dyDescent="0.25">
      <c r="B34" s="281"/>
      <c r="C34" s="276"/>
      <c r="D34" s="433"/>
      <c r="E34" s="279"/>
      <c r="F34" s="433"/>
      <c r="G34" s="277"/>
      <c r="H34" s="435"/>
      <c r="I34" s="278"/>
    </row>
    <row r="35" spans="2:9" x14ac:dyDescent="0.25">
      <c r="B35" s="281" t="s">
        <v>60</v>
      </c>
      <c r="C35" s="275">
        <v>35417.599999999999</v>
      </c>
      <c r="D35" s="432">
        <f t="shared" ref="D35" si="69">C35*27252</f>
        <v>965200435.19999993</v>
      </c>
      <c r="E35" s="279">
        <v>16003.3</v>
      </c>
      <c r="F35" s="432">
        <f t="shared" ref="F35" si="70">E35*27252</f>
        <v>436121931.59999996</v>
      </c>
      <c r="G35" s="277">
        <f t="shared" ref="G35" si="71">C35+E35</f>
        <v>51420.899999999994</v>
      </c>
      <c r="H35" s="434">
        <f t="shared" ref="H35" si="72">G35*27252</f>
        <v>1401322366.8</v>
      </c>
      <c r="I35" s="278">
        <v>8</v>
      </c>
    </row>
    <row r="36" spans="2:9" x14ac:dyDescent="0.25">
      <c r="B36" s="298"/>
      <c r="C36" s="276"/>
      <c r="D36" s="433"/>
      <c r="E36" s="279"/>
      <c r="F36" s="433"/>
      <c r="G36" s="277"/>
      <c r="H36" s="435"/>
      <c r="I36" s="278"/>
    </row>
    <row r="37" spans="2:9" x14ac:dyDescent="0.25">
      <c r="B37" s="281" t="s">
        <v>61</v>
      </c>
      <c r="C37" s="275">
        <v>0</v>
      </c>
      <c r="D37" s="432">
        <f t="shared" ref="D37" si="73">C37*27252</f>
        <v>0</v>
      </c>
      <c r="E37" s="279">
        <v>700925.18</v>
      </c>
      <c r="F37" s="432">
        <f t="shared" ref="F37" si="74">E37*27252</f>
        <v>19101613005.360001</v>
      </c>
      <c r="G37" s="277">
        <f t="shared" ref="G37" si="75">C37+E37</f>
        <v>700925.18</v>
      </c>
      <c r="H37" s="434">
        <f t="shared" ref="H37" si="76">G37*27252</f>
        <v>19101613005.360001</v>
      </c>
      <c r="I37" s="278">
        <v>2</v>
      </c>
    </row>
    <row r="38" spans="2:9" x14ac:dyDescent="0.25">
      <c r="B38" s="281"/>
      <c r="C38" s="276"/>
      <c r="D38" s="433"/>
      <c r="E38" s="279"/>
      <c r="F38" s="433"/>
      <c r="G38" s="277"/>
      <c r="H38" s="435"/>
      <c r="I38" s="278"/>
    </row>
    <row r="39" spans="2:9" x14ac:dyDescent="0.25">
      <c r="B39" s="281" t="s">
        <v>62</v>
      </c>
      <c r="C39" s="275">
        <v>0</v>
      </c>
      <c r="D39" s="432">
        <f t="shared" ref="D39" si="77">C39*27252</f>
        <v>0</v>
      </c>
      <c r="E39" s="279">
        <v>67.2</v>
      </c>
      <c r="F39" s="432">
        <f t="shared" ref="F39" si="78">E39*27252</f>
        <v>1831334.4000000001</v>
      </c>
      <c r="G39" s="280">
        <f t="shared" ref="G39" si="79">C39+E39</f>
        <v>67.2</v>
      </c>
      <c r="H39" s="436">
        <f t="shared" ref="H39" si="80">G39*27252</f>
        <v>1831334.4000000001</v>
      </c>
      <c r="I39" s="278"/>
    </row>
    <row r="40" spans="2:9" x14ac:dyDescent="0.25">
      <c r="B40" s="281"/>
      <c r="C40" s="276"/>
      <c r="D40" s="433"/>
      <c r="E40" s="279"/>
      <c r="F40" s="433"/>
      <c r="G40" s="280"/>
      <c r="H40" s="437"/>
      <c r="I40" s="278"/>
    </row>
    <row r="41" spans="2:9" x14ac:dyDescent="0.25">
      <c r="B41" s="281" t="s">
        <v>63</v>
      </c>
      <c r="C41" s="275">
        <v>2400</v>
      </c>
      <c r="D41" s="432">
        <f t="shared" ref="D41" si="81">C41*27252</f>
        <v>65404800</v>
      </c>
      <c r="E41" s="279">
        <v>756</v>
      </c>
      <c r="F41" s="432">
        <f t="shared" ref="F41" si="82">E41*27252</f>
        <v>20602512</v>
      </c>
      <c r="G41" s="280">
        <f t="shared" ref="G41" si="83">C41+E41</f>
        <v>3156</v>
      </c>
      <c r="H41" s="436">
        <f t="shared" ref="H41" si="84">G41*27252</f>
        <v>86007312</v>
      </c>
      <c r="I41" s="278"/>
    </row>
    <row r="42" spans="2:9" x14ac:dyDescent="0.25">
      <c r="B42" s="281"/>
      <c r="C42" s="276"/>
      <c r="D42" s="433"/>
      <c r="E42" s="279"/>
      <c r="F42" s="433"/>
      <c r="G42" s="280"/>
      <c r="H42" s="437"/>
      <c r="I42" s="278"/>
    </row>
    <row r="43" spans="2:9" x14ac:dyDescent="0.25">
      <c r="B43" s="281" t="s">
        <v>64</v>
      </c>
      <c r="C43" s="275">
        <v>2240</v>
      </c>
      <c r="D43" s="432">
        <f t="shared" ref="D43" si="85">C43*27252</f>
        <v>61044480</v>
      </c>
      <c r="E43" s="279">
        <v>0</v>
      </c>
      <c r="F43" s="432">
        <f t="shared" ref="F43" si="86">E43*27252</f>
        <v>0</v>
      </c>
      <c r="G43" s="280">
        <f t="shared" ref="G43" si="87">C43+E43</f>
        <v>2240</v>
      </c>
      <c r="H43" s="436">
        <f t="shared" ref="H43" si="88">G43*27252</f>
        <v>61044480</v>
      </c>
      <c r="I43" s="278"/>
    </row>
    <row r="44" spans="2:9" x14ac:dyDescent="0.25">
      <c r="B44" s="281"/>
      <c r="C44" s="276"/>
      <c r="D44" s="433"/>
      <c r="E44" s="279"/>
      <c r="F44" s="433"/>
      <c r="G44" s="280"/>
      <c r="H44" s="437"/>
      <c r="I44" s="278"/>
    </row>
    <row r="45" spans="2:9" x14ac:dyDescent="0.25">
      <c r="B45" s="281" t="s">
        <v>65</v>
      </c>
      <c r="C45" s="275">
        <v>90744</v>
      </c>
      <c r="D45" s="432">
        <f t="shared" ref="D45" si="89">C45*27252</f>
        <v>2472955488</v>
      </c>
      <c r="E45" s="279">
        <v>0</v>
      </c>
      <c r="F45" s="432">
        <f t="shared" ref="F45" si="90">E45*27252</f>
        <v>0</v>
      </c>
      <c r="G45" s="277">
        <f t="shared" ref="G45" si="91">C45+E45</f>
        <v>90744</v>
      </c>
      <c r="H45" s="434">
        <f t="shared" ref="H45" si="92">G45*27252</f>
        <v>2472955488</v>
      </c>
      <c r="I45" s="278">
        <v>6</v>
      </c>
    </row>
    <row r="46" spans="2:9" x14ac:dyDescent="0.25">
      <c r="B46" s="281"/>
      <c r="C46" s="276"/>
      <c r="D46" s="433"/>
      <c r="E46" s="279"/>
      <c r="F46" s="433"/>
      <c r="G46" s="277"/>
      <c r="H46" s="435"/>
      <c r="I46" s="278"/>
    </row>
  </sheetData>
  <mergeCells count="217">
    <mergeCell ref="H31:H32"/>
    <mergeCell ref="H33:H34"/>
    <mergeCell ref="H35:H36"/>
    <mergeCell ref="H37:H38"/>
    <mergeCell ref="H39:H40"/>
    <mergeCell ref="H41:H42"/>
    <mergeCell ref="H43:H44"/>
    <mergeCell ref="H45:H46"/>
    <mergeCell ref="N4:N5"/>
    <mergeCell ref="N6:N7"/>
    <mergeCell ref="N8:N9"/>
    <mergeCell ref="N10:N11"/>
    <mergeCell ref="N12:N13"/>
    <mergeCell ref="N14:N15"/>
    <mergeCell ref="N16:N17"/>
    <mergeCell ref="N18:N19"/>
    <mergeCell ref="N20:N21"/>
    <mergeCell ref="N22:N23"/>
    <mergeCell ref="D35:D36"/>
    <mergeCell ref="D37:D38"/>
    <mergeCell ref="D39:D40"/>
    <mergeCell ref="D41:D42"/>
    <mergeCell ref="D43:D44"/>
    <mergeCell ref="D45:D46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L22:L23"/>
    <mergeCell ref="M20:M21"/>
    <mergeCell ref="O20:W21"/>
    <mergeCell ref="M22:M23"/>
    <mergeCell ref="O22:W23"/>
    <mergeCell ref="L18:L19"/>
    <mergeCell ref="M16:M17"/>
    <mergeCell ref="O16:W17"/>
    <mergeCell ref="L20:L21"/>
    <mergeCell ref="M18:M19"/>
    <mergeCell ref="O18:W19"/>
    <mergeCell ref="L14:L15"/>
    <mergeCell ref="M12:M13"/>
    <mergeCell ref="O12:W13"/>
    <mergeCell ref="L16:L17"/>
    <mergeCell ref="M14:M15"/>
    <mergeCell ref="O14:W15"/>
    <mergeCell ref="L10:L11"/>
    <mergeCell ref="M6:M7"/>
    <mergeCell ref="O6:W7"/>
    <mergeCell ref="L12:L13"/>
    <mergeCell ref="M10:M11"/>
    <mergeCell ref="O10:W11"/>
    <mergeCell ref="L6:L7"/>
    <mergeCell ref="O2:W3"/>
    <mergeCell ref="L8:L9"/>
    <mergeCell ref="M8:M9"/>
    <mergeCell ref="O8:W9"/>
    <mergeCell ref="L4:L5"/>
    <mergeCell ref="M4:M5"/>
    <mergeCell ref="O4:W5"/>
    <mergeCell ref="B43:B44"/>
    <mergeCell ref="C43:C44"/>
    <mergeCell ref="E43:E44"/>
    <mergeCell ref="G43:G44"/>
    <mergeCell ref="I43:I44"/>
    <mergeCell ref="B35:B36"/>
    <mergeCell ref="C35:C36"/>
    <mergeCell ref="E35:E36"/>
    <mergeCell ref="G35:G36"/>
    <mergeCell ref="I35:I36"/>
    <mergeCell ref="B37:B38"/>
    <mergeCell ref="C37:C38"/>
    <mergeCell ref="E37:E38"/>
    <mergeCell ref="G37:G38"/>
    <mergeCell ref="I37:I38"/>
    <mergeCell ref="B31:B32"/>
    <mergeCell ref="C31:C32"/>
    <mergeCell ref="B45:B46"/>
    <mergeCell ref="C45:C46"/>
    <mergeCell ref="E45:E46"/>
    <mergeCell ref="G45:G46"/>
    <mergeCell ref="I45:I46"/>
    <mergeCell ref="B39:B40"/>
    <mergeCell ref="C39:C40"/>
    <mergeCell ref="E39:E40"/>
    <mergeCell ref="G39:G40"/>
    <mergeCell ref="I39:I40"/>
    <mergeCell ref="B41:B42"/>
    <mergeCell ref="C41:C42"/>
    <mergeCell ref="E41:E42"/>
    <mergeCell ref="G41:G42"/>
    <mergeCell ref="I41:I42"/>
    <mergeCell ref="F39:F40"/>
    <mergeCell ref="F41:F42"/>
    <mergeCell ref="F43:F44"/>
    <mergeCell ref="F45:F46"/>
    <mergeCell ref="E31:E32"/>
    <mergeCell ref="G31:G32"/>
    <mergeCell ref="I31:I32"/>
    <mergeCell ref="B33:B34"/>
    <mergeCell ref="C33:C34"/>
    <mergeCell ref="E33:E34"/>
    <mergeCell ref="G33:G34"/>
    <mergeCell ref="I33:I34"/>
    <mergeCell ref="B27:B28"/>
    <mergeCell ref="C27:C28"/>
    <mergeCell ref="E27:E28"/>
    <mergeCell ref="G27:G28"/>
    <mergeCell ref="I27:I28"/>
    <mergeCell ref="B29:B30"/>
    <mergeCell ref="C29:C30"/>
    <mergeCell ref="E29:E30"/>
    <mergeCell ref="G29:G30"/>
    <mergeCell ref="I29:I30"/>
    <mergeCell ref="D27:D28"/>
    <mergeCell ref="D29:D30"/>
    <mergeCell ref="D31:D32"/>
    <mergeCell ref="D33:D34"/>
    <mergeCell ref="H27:H28"/>
    <mergeCell ref="H29:H30"/>
    <mergeCell ref="B23:B24"/>
    <mergeCell ref="C23:C24"/>
    <mergeCell ref="E23:E24"/>
    <mergeCell ref="G23:G24"/>
    <mergeCell ref="I23:I24"/>
    <mergeCell ref="B25:B26"/>
    <mergeCell ref="C25:C26"/>
    <mergeCell ref="E25:E26"/>
    <mergeCell ref="G25:G26"/>
    <mergeCell ref="I25:I26"/>
    <mergeCell ref="D23:D24"/>
    <mergeCell ref="D25:D26"/>
    <mergeCell ref="H23:H24"/>
    <mergeCell ref="H25:H26"/>
    <mergeCell ref="B19:B20"/>
    <mergeCell ref="C19:C20"/>
    <mergeCell ref="E19:E20"/>
    <mergeCell ref="G19:G20"/>
    <mergeCell ref="I19:I20"/>
    <mergeCell ref="B21:B22"/>
    <mergeCell ref="C21:C22"/>
    <mergeCell ref="E21:E22"/>
    <mergeCell ref="G21:G22"/>
    <mergeCell ref="I21:I22"/>
    <mergeCell ref="D19:D20"/>
    <mergeCell ref="D21:D22"/>
    <mergeCell ref="H19:H20"/>
    <mergeCell ref="H21:H22"/>
    <mergeCell ref="B15:B16"/>
    <mergeCell ref="C15:C16"/>
    <mergeCell ref="E15:E16"/>
    <mergeCell ref="G15:G16"/>
    <mergeCell ref="I15:I16"/>
    <mergeCell ref="B17:B18"/>
    <mergeCell ref="C17:C18"/>
    <mergeCell ref="E17:E18"/>
    <mergeCell ref="G17:G18"/>
    <mergeCell ref="I17:I18"/>
    <mergeCell ref="D15:D16"/>
    <mergeCell ref="D17:D18"/>
    <mergeCell ref="H15:H16"/>
    <mergeCell ref="H17:H18"/>
    <mergeCell ref="B11:B12"/>
    <mergeCell ref="C11:C12"/>
    <mergeCell ref="E11:E12"/>
    <mergeCell ref="G11:G12"/>
    <mergeCell ref="I11:I12"/>
    <mergeCell ref="B13:B14"/>
    <mergeCell ref="C13:C14"/>
    <mergeCell ref="E13:E14"/>
    <mergeCell ref="G13:G14"/>
    <mergeCell ref="I13:I14"/>
    <mergeCell ref="D11:D12"/>
    <mergeCell ref="D13:D14"/>
    <mergeCell ref="H11:H12"/>
    <mergeCell ref="H13:H14"/>
    <mergeCell ref="B7:B8"/>
    <mergeCell ref="C7:C8"/>
    <mergeCell ref="E7:E8"/>
    <mergeCell ref="G7:G8"/>
    <mergeCell ref="I7:I8"/>
    <mergeCell ref="B9:B10"/>
    <mergeCell ref="C9:C10"/>
    <mergeCell ref="E9:E10"/>
    <mergeCell ref="G9:G10"/>
    <mergeCell ref="I9:I10"/>
    <mergeCell ref="D7:D8"/>
    <mergeCell ref="D9:D10"/>
    <mergeCell ref="H7:H8"/>
    <mergeCell ref="H9:H10"/>
    <mergeCell ref="B3:B4"/>
    <mergeCell ref="C3:C4"/>
    <mergeCell ref="E3:E4"/>
    <mergeCell ref="G3:G4"/>
    <mergeCell ref="I3:I4"/>
    <mergeCell ref="B5:B6"/>
    <mergeCell ref="C5:C6"/>
    <mergeCell ref="E5:E6"/>
    <mergeCell ref="G5:G6"/>
    <mergeCell ref="I5:I6"/>
    <mergeCell ref="D3:D4"/>
    <mergeCell ref="D5:D6"/>
    <mergeCell ref="H3:H4"/>
    <mergeCell ref="H5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3D68-69C7-4CE2-BB05-EC5FCCC35C62}">
  <dimension ref="B1:O47"/>
  <sheetViews>
    <sheetView tabSelected="1" topLeftCell="G1" zoomScale="79" zoomScaleNormal="79" workbookViewId="0">
      <selection activeCell="O11" sqref="O11:O12"/>
    </sheetView>
  </sheetViews>
  <sheetFormatPr defaultColWidth="8.85546875" defaultRowHeight="15" x14ac:dyDescent="0.25"/>
  <cols>
    <col min="1" max="1" width="8.85546875" style="111"/>
    <col min="2" max="2" width="27.85546875" style="111" customWidth="1"/>
    <col min="3" max="3" width="42.5703125" style="111" customWidth="1"/>
    <col min="4" max="4" width="52.85546875" style="111" customWidth="1"/>
    <col min="5" max="6" width="32.140625" style="125" customWidth="1"/>
    <col min="7" max="7" width="36.7109375" style="111" customWidth="1"/>
    <col min="8" max="8" width="31.42578125" style="111" customWidth="1"/>
    <col min="9" max="10" width="23.28515625" style="111" customWidth="1"/>
    <col min="11" max="11" width="28" style="111" customWidth="1"/>
    <col min="12" max="12" width="30.5703125" style="111" customWidth="1"/>
    <col min="13" max="13" width="6.85546875" style="111" customWidth="1"/>
    <col min="14" max="14" width="20.140625" style="111" customWidth="1"/>
    <col min="15" max="15" width="22.5703125" style="111" customWidth="1"/>
    <col min="16" max="16384" width="8.85546875" style="111"/>
  </cols>
  <sheetData>
    <row r="1" spans="2:15" ht="15.75" thickBot="1" x14ac:dyDescent="0.3"/>
    <row r="2" spans="2:15" x14ac:dyDescent="0.25">
      <c r="B2" s="335" t="s">
        <v>101</v>
      </c>
      <c r="C2" s="338" t="s">
        <v>102</v>
      </c>
      <c r="D2" s="339"/>
      <c r="E2" s="341" t="s">
        <v>205</v>
      </c>
      <c r="F2" s="341" t="s">
        <v>206</v>
      </c>
      <c r="G2" s="344" t="s">
        <v>103</v>
      </c>
      <c r="H2" s="338" t="s">
        <v>104</v>
      </c>
      <c r="I2" s="348" t="s">
        <v>207</v>
      </c>
      <c r="J2" s="348" t="s">
        <v>208</v>
      </c>
      <c r="K2" s="458" t="s">
        <v>209</v>
      </c>
      <c r="L2" s="351" t="s">
        <v>210</v>
      </c>
      <c r="N2" s="323" t="s">
        <v>215</v>
      </c>
      <c r="O2" s="323" t="s">
        <v>216</v>
      </c>
    </row>
    <row r="3" spans="2:15" x14ac:dyDescent="0.25">
      <c r="B3" s="336"/>
      <c r="C3" s="340"/>
      <c r="D3" s="340"/>
      <c r="E3" s="342"/>
      <c r="F3" s="342"/>
      <c r="G3" s="345"/>
      <c r="H3" s="340"/>
      <c r="I3" s="349"/>
      <c r="J3" s="349"/>
      <c r="K3" s="459"/>
      <c r="L3" s="352"/>
      <c r="N3" s="324"/>
      <c r="O3" s="324"/>
    </row>
    <row r="4" spans="2:15" ht="19.5" thickBot="1" x14ac:dyDescent="0.3">
      <c r="B4" s="337"/>
      <c r="C4" s="110" t="s">
        <v>105</v>
      </c>
      <c r="D4" s="110" t="s">
        <v>106</v>
      </c>
      <c r="E4" s="343"/>
      <c r="F4" s="343"/>
      <c r="G4" s="346"/>
      <c r="H4" s="347"/>
      <c r="I4" s="350"/>
      <c r="J4" s="350"/>
      <c r="K4" s="460"/>
      <c r="L4" s="353"/>
      <c r="N4" s="324"/>
      <c r="O4" s="324"/>
    </row>
    <row r="5" spans="2:15" ht="30" customHeight="1" x14ac:dyDescent="0.25">
      <c r="B5" s="303" t="s">
        <v>54</v>
      </c>
      <c r="C5" s="305" t="s">
        <v>111</v>
      </c>
      <c r="D5" s="327" t="s">
        <v>109</v>
      </c>
      <c r="E5" s="309">
        <v>810362.43</v>
      </c>
      <c r="F5" s="438">
        <f>E5*27252</f>
        <v>22083996942.360001</v>
      </c>
      <c r="G5" s="311" t="s">
        <v>183</v>
      </c>
      <c r="H5" s="311" t="s">
        <v>156</v>
      </c>
      <c r="I5" s="331">
        <v>469256.41</v>
      </c>
      <c r="J5" s="447">
        <f>I5*27252</f>
        <v>12788175685.32</v>
      </c>
      <c r="K5" s="315" t="s">
        <v>153</v>
      </c>
      <c r="L5" s="315" t="s">
        <v>211</v>
      </c>
      <c r="N5" s="333">
        <f>1.15*I47</f>
        <v>1671124.1559999995</v>
      </c>
      <c r="O5" s="461">
        <f>1.15*J47</f>
        <v>45541475499.312004</v>
      </c>
    </row>
    <row r="6" spans="2:15" ht="30" customHeight="1" thickBot="1" x14ac:dyDescent="0.3">
      <c r="B6" s="325"/>
      <c r="C6" s="326"/>
      <c r="D6" s="328"/>
      <c r="E6" s="329"/>
      <c r="F6" s="439"/>
      <c r="G6" s="330"/>
      <c r="H6" s="330"/>
      <c r="I6" s="332"/>
      <c r="J6" s="448"/>
      <c r="K6" s="316"/>
      <c r="L6" s="316"/>
      <c r="N6" s="334"/>
      <c r="O6" s="462"/>
    </row>
    <row r="7" spans="2:15" ht="19.899999999999999" customHeight="1" thickBot="1" x14ac:dyDescent="0.3">
      <c r="B7" s="303" t="s">
        <v>98</v>
      </c>
      <c r="C7" s="305" t="s">
        <v>112</v>
      </c>
      <c r="D7" s="305" t="s">
        <v>107</v>
      </c>
      <c r="E7" s="309">
        <v>700925.18</v>
      </c>
      <c r="F7" s="438">
        <f>E7*27252</f>
        <v>19101613005.360001</v>
      </c>
      <c r="G7" s="311" t="s">
        <v>184</v>
      </c>
      <c r="H7" s="311" t="s">
        <v>155</v>
      </c>
      <c r="I7" s="313">
        <v>178921.69</v>
      </c>
      <c r="J7" s="447">
        <f>I7*27252</f>
        <v>4875973895.8800001</v>
      </c>
      <c r="K7" s="315" t="s">
        <v>154</v>
      </c>
      <c r="L7" s="315" t="s">
        <v>212</v>
      </c>
    </row>
    <row r="8" spans="2:15" ht="19.899999999999999" customHeight="1" x14ac:dyDescent="0.25">
      <c r="B8" s="304"/>
      <c r="C8" s="306"/>
      <c r="D8" s="306"/>
      <c r="E8" s="310"/>
      <c r="F8" s="440"/>
      <c r="G8" s="312"/>
      <c r="H8" s="312"/>
      <c r="I8" s="314"/>
      <c r="J8" s="449"/>
      <c r="K8" s="316"/>
      <c r="L8" s="316"/>
      <c r="N8" s="354" t="s">
        <v>217</v>
      </c>
      <c r="O8" s="354" t="s">
        <v>218</v>
      </c>
    </row>
    <row r="9" spans="2:15" ht="19.899999999999999" customHeight="1" x14ac:dyDescent="0.25">
      <c r="B9" s="304"/>
      <c r="C9" s="307" t="s">
        <v>111</v>
      </c>
      <c r="D9" s="307" t="s">
        <v>109</v>
      </c>
      <c r="E9" s="310"/>
      <c r="F9" s="440"/>
      <c r="G9" s="312"/>
      <c r="H9" s="312"/>
      <c r="I9" s="314"/>
      <c r="J9" s="449"/>
      <c r="K9" s="316"/>
      <c r="L9" s="316"/>
      <c r="N9" s="355"/>
      <c r="O9" s="355"/>
    </row>
    <row r="10" spans="2:15" ht="19.899999999999999" customHeight="1" x14ac:dyDescent="0.25">
      <c r="B10" s="304"/>
      <c r="C10" s="306"/>
      <c r="D10" s="306"/>
      <c r="E10" s="310"/>
      <c r="F10" s="440"/>
      <c r="G10" s="312"/>
      <c r="H10" s="312"/>
      <c r="I10" s="314"/>
      <c r="J10" s="449"/>
      <c r="K10" s="316"/>
      <c r="L10" s="316"/>
      <c r="N10" s="355"/>
      <c r="O10" s="355"/>
    </row>
    <row r="11" spans="2:15" ht="19.899999999999999" customHeight="1" x14ac:dyDescent="0.25">
      <c r="B11" s="304"/>
      <c r="C11" s="307" t="s">
        <v>110</v>
      </c>
      <c r="D11" s="307" t="s">
        <v>108</v>
      </c>
      <c r="E11" s="310"/>
      <c r="F11" s="440"/>
      <c r="G11" s="312"/>
      <c r="H11" s="312"/>
      <c r="I11" s="314"/>
      <c r="J11" s="449"/>
      <c r="K11" s="316"/>
      <c r="L11" s="316"/>
      <c r="N11" s="301">
        <v>366100</v>
      </c>
      <c r="O11" s="463">
        <f>N11*27252</f>
        <v>9976957200</v>
      </c>
    </row>
    <row r="12" spans="2:15" ht="19.899999999999999" customHeight="1" thickBot="1" x14ac:dyDescent="0.3">
      <c r="B12" s="304"/>
      <c r="C12" s="308"/>
      <c r="D12" s="308"/>
      <c r="E12" s="310"/>
      <c r="F12" s="439"/>
      <c r="G12" s="312"/>
      <c r="H12" s="312"/>
      <c r="I12" s="314"/>
      <c r="J12" s="448"/>
      <c r="K12" s="317"/>
      <c r="L12" s="317"/>
      <c r="N12" s="302"/>
      <c r="O12" s="464"/>
    </row>
    <row r="13" spans="2:15" ht="30" customHeight="1" x14ac:dyDescent="0.25">
      <c r="B13" s="303" t="s">
        <v>52</v>
      </c>
      <c r="C13" s="305" t="s">
        <v>111</v>
      </c>
      <c r="D13" s="327" t="s">
        <v>109</v>
      </c>
      <c r="E13" s="309">
        <v>437218.81</v>
      </c>
      <c r="F13" s="438">
        <f>E13*27252</f>
        <v>11915087010.120001</v>
      </c>
      <c r="G13" s="311" t="s">
        <v>185</v>
      </c>
      <c r="H13" s="311" t="s">
        <v>151</v>
      </c>
      <c r="I13" s="331">
        <v>202590.61</v>
      </c>
      <c r="J13" s="447">
        <f>I13*27252</f>
        <v>5520999303.7199993</v>
      </c>
      <c r="K13" s="321" t="s">
        <v>150</v>
      </c>
      <c r="L13" s="321" t="s">
        <v>213</v>
      </c>
      <c r="N13" s="112"/>
    </row>
    <row r="14" spans="2:15" ht="30" customHeight="1" thickBot="1" x14ac:dyDescent="0.3">
      <c r="B14" s="325"/>
      <c r="C14" s="326"/>
      <c r="D14" s="328"/>
      <c r="E14" s="329"/>
      <c r="F14" s="439"/>
      <c r="G14" s="330"/>
      <c r="H14" s="330"/>
      <c r="I14" s="332"/>
      <c r="J14" s="448"/>
      <c r="K14" s="322"/>
      <c r="L14" s="322"/>
    </row>
    <row r="15" spans="2:15" ht="30" customHeight="1" x14ac:dyDescent="0.25">
      <c r="B15" s="303" t="s">
        <v>116</v>
      </c>
      <c r="C15" s="305" t="s">
        <v>111</v>
      </c>
      <c r="D15" s="305" t="s">
        <v>109</v>
      </c>
      <c r="E15" s="309">
        <v>341106.01</v>
      </c>
      <c r="F15" s="438">
        <f>E15*27252</f>
        <v>9295820984.5200005</v>
      </c>
      <c r="G15" s="356" t="s">
        <v>186</v>
      </c>
      <c r="H15" s="356" t="s">
        <v>147</v>
      </c>
      <c r="I15" s="331">
        <v>170553.01</v>
      </c>
      <c r="J15" s="447">
        <f>I15*27252</f>
        <v>4647910628.5200005</v>
      </c>
      <c r="K15" s="318"/>
      <c r="L15" s="318"/>
    </row>
    <row r="16" spans="2:15" ht="30" customHeight="1" thickBot="1" x14ac:dyDescent="0.3">
      <c r="B16" s="325"/>
      <c r="C16" s="326"/>
      <c r="D16" s="326"/>
      <c r="E16" s="329"/>
      <c r="F16" s="439"/>
      <c r="G16" s="357"/>
      <c r="H16" s="357"/>
      <c r="I16" s="332"/>
      <c r="J16" s="448"/>
      <c r="K16" s="320"/>
      <c r="L16" s="320"/>
    </row>
    <row r="17" spans="2:12" ht="19.899999999999999" customHeight="1" x14ac:dyDescent="0.25">
      <c r="B17" s="358" t="s">
        <v>113</v>
      </c>
      <c r="C17" s="305" t="s">
        <v>112</v>
      </c>
      <c r="D17" s="305" t="s">
        <v>107</v>
      </c>
      <c r="E17" s="361">
        <v>219813.69</v>
      </c>
      <c r="F17" s="441">
        <f>E17*27252</f>
        <v>5990362679.8800001</v>
      </c>
      <c r="G17" s="364" t="s">
        <v>187</v>
      </c>
      <c r="H17" s="367"/>
      <c r="I17" s="370">
        <v>219813.69</v>
      </c>
      <c r="J17" s="450">
        <f>I17*27252</f>
        <v>5990362679.8800001</v>
      </c>
      <c r="K17" s="318"/>
      <c r="L17" s="318"/>
    </row>
    <row r="18" spans="2:12" ht="19.899999999999999" customHeight="1" x14ac:dyDescent="0.25">
      <c r="B18" s="359"/>
      <c r="C18" s="308"/>
      <c r="D18" s="308"/>
      <c r="E18" s="362"/>
      <c r="F18" s="442"/>
      <c r="G18" s="365"/>
      <c r="H18" s="368"/>
      <c r="I18" s="371"/>
      <c r="J18" s="451"/>
      <c r="K18" s="320"/>
      <c r="L18" s="320"/>
    </row>
    <row r="19" spans="2:12" ht="19.899999999999999" customHeight="1" x14ac:dyDescent="0.25">
      <c r="B19" s="359"/>
      <c r="C19" s="307" t="s">
        <v>111</v>
      </c>
      <c r="D19" s="307" t="s">
        <v>109</v>
      </c>
      <c r="E19" s="362"/>
      <c r="F19" s="442"/>
      <c r="G19" s="365"/>
      <c r="H19" s="368"/>
      <c r="I19" s="371"/>
      <c r="J19" s="451"/>
      <c r="K19" s="320"/>
      <c r="L19" s="320"/>
    </row>
    <row r="20" spans="2:12" ht="19.899999999999999" customHeight="1" x14ac:dyDescent="0.25">
      <c r="B20" s="359"/>
      <c r="C20" s="308"/>
      <c r="D20" s="308"/>
      <c r="E20" s="362"/>
      <c r="F20" s="442"/>
      <c r="G20" s="365"/>
      <c r="H20" s="368"/>
      <c r="I20" s="371"/>
      <c r="J20" s="451"/>
      <c r="K20" s="320"/>
      <c r="L20" s="320"/>
    </row>
    <row r="21" spans="2:12" ht="19.899999999999999" customHeight="1" x14ac:dyDescent="0.25">
      <c r="B21" s="359"/>
      <c r="C21" s="307" t="s">
        <v>110</v>
      </c>
      <c r="D21" s="307" t="s">
        <v>108</v>
      </c>
      <c r="E21" s="362"/>
      <c r="F21" s="442"/>
      <c r="G21" s="365"/>
      <c r="H21" s="368"/>
      <c r="I21" s="371"/>
      <c r="J21" s="451"/>
      <c r="K21" s="320"/>
      <c r="L21" s="320"/>
    </row>
    <row r="22" spans="2:12" ht="19.899999999999999" customHeight="1" thickBot="1" x14ac:dyDescent="0.3">
      <c r="B22" s="360"/>
      <c r="C22" s="326"/>
      <c r="D22" s="308"/>
      <c r="E22" s="363"/>
      <c r="F22" s="443"/>
      <c r="G22" s="366"/>
      <c r="H22" s="369"/>
      <c r="I22" s="372"/>
      <c r="J22" s="452"/>
      <c r="K22" s="319"/>
      <c r="L22" s="319"/>
    </row>
    <row r="23" spans="2:12" ht="19.899999999999999" customHeight="1" x14ac:dyDescent="0.25">
      <c r="B23" s="399" t="s">
        <v>141</v>
      </c>
      <c r="C23" s="305" t="s">
        <v>140</v>
      </c>
      <c r="D23" s="402" t="s">
        <v>130</v>
      </c>
      <c r="E23" s="377">
        <v>90744</v>
      </c>
      <c r="F23" s="444">
        <f>E23*27252</f>
        <v>2472955488</v>
      </c>
      <c r="G23" s="380" t="s">
        <v>188</v>
      </c>
      <c r="H23" s="380" t="s">
        <v>148</v>
      </c>
      <c r="I23" s="383">
        <v>50412</v>
      </c>
      <c r="J23" s="453">
        <f>I23*27252</f>
        <v>1373827824</v>
      </c>
      <c r="K23" s="315" t="s">
        <v>152</v>
      </c>
      <c r="L23" s="315" t="s">
        <v>214</v>
      </c>
    </row>
    <row r="24" spans="2:12" ht="19.899999999999999" customHeight="1" x14ac:dyDescent="0.25">
      <c r="B24" s="400"/>
      <c r="C24" s="308"/>
      <c r="D24" s="386"/>
      <c r="E24" s="378"/>
      <c r="F24" s="445"/>
      <c r="G24" s="381"/>
      <c r="H24" s="381"/>
      <c r="I24" s="384"/>
      <c r="J24" s="454"/>
      <c r="K24" s="320"/>
      <c r="L24" s="320"/>
    </row>
    <row r="25" spans="2:12" ht="19.899999999999999" customHeight="1" x14ac:dyDescent="0.25">
      <c r="B25" s="400"/>
      <c r="C25" s="308"/>
      <c r="D25" s="386" t="s">
        <v>131</v>
      </c>
      <c r="E25" s="378"/>
      <c r="F25" s="445"/>
      <c r="G25" s="381"/>
      <c r="H25" s="381"/>
      <c r="I25" s="384"/>
      <c r="J25" s="454"/>
      <c r="K25" s="320"/>
      <c r="L25" s="320"/>
    </row>
    <row r="26" spans="2:12" ht="19.899999999999999" customHeight="1" x14ac:dyDescent="0.25">
      <c r="B26" s="400"/>
      <c r="C26" s="306"/>
      <c r="D26" s="386"/>
      <c r="E26" s="378"/>
      <c r="F26" s="445"/>
      <c r="G26" s="381"/>
      <c r="H26" s="381"/>
      <c r="I26" s="384"/>
      <c r="J26" s="454"/>
      <c r="K26" s="320"/>
      <c r="L26" s="320"/>
    </row>
    <row r="27" spans="2:12" ht="19.899999999999999" customHeight="1" x14ac:dyDescent="0.25">
      <c r="B27" s="400"/>
      <c r="C27" s="307" t="s">
        <v>111</v>
      </c>
      <c r="D27" s="308" t="s">
        <v>109</v>
      </c>
      <c r="E27" s="378"/>
      <c r="F27" s="445"/>
      <c r="G27" s="381"/>
      <c r="H27" s="381"/>
      <c r="I27" s="384"/>
      <c r="J27" s="454"/>
      <c r="K27" s="320"/>
      <c r="L27" s="320"/>
    </row>
    <row r="28" spans="2:12" ht="19.899999999999999" customHeight="1" x14ac:dyDescent="0.25">
      <c r="B28" s="400"/>
      <c r="C28" s="308"/>
      <c r="D28" s="308"/>
      <c r="E28" s="378"/>
      <c r="F28" s="445"/>
      <c r="G28" s="381"/>
      <c r="H28" s="381"/>
      <c r="I28" s="384"/>
      <c r="J28" s="454"/>
      <c r="K28" s="320"/>
      <c r="L28" s="320"/>
    </row>
    <row r="29" spans="2:12" ht="19.899999999999999" customHeight="1" x14ac:dyDescent="0.25">
      <c r="B29" s="400"/>
      <c r="C29" s="307" t="s">
        <v>110</v>
      </c>
      <c r="D29" s="307" t="s">
        <v>108</v>
      </c>
      <c r="E29" s="378"/>
      <c r="F29" s="445"/>
      <c r="G29" s="381"/>
      <c r="H29" s="381"/>
      <c r="I29" s="384"/>
      <c r="J29" s="454"/>
      <c r="K29" s="320"/>
      <c r="L29" s="320"/>
    </row>
    <row r="30" spans="2:12" ht="19.899999999999999" customHeight="1" x14ac:dyDescent="0.25">
      <c r="B30" s="400"/>
      <c r="C30" s="308"/>
      <c r="D30" s="308"/>
      <c r="E30" s="378"/>
      <c r="F30" s="445"/>
      <c r="G30" s="381"/>
      <c r="H30" s="381"/>
      <c r="I30" s="384"/>
      <c r="J30" s="454"/>
      <c r="K30" s="320"/>
      <c r="L30" s="320"/>
    </row>
    <row r="31" spans="2:12" ht="19.899999999999999" customHeight="1" x14ac:dyDescent="0.25">
      <c r="B31" s="400"/>
      <c r="C31" s="373" t="s">
        <v>114</v>
      </c>
      <c r="D31" s="374"/>
      <c r="E31" s="378"/>
      <c r="F31" s="445"/>
      <c r="G31" s="381"/>
      <c r="H31" s="381"/>
      <c r="I31" s="384"/>
      <c r="J31" s="454"/>
      <c r="K31" s="320"/>
      <c r="L31" s="320"/>
    </row>
    <row r="32" spans="2:12" ht="19.899999999999999" customHeight="1" thickBot="1" x14ac:dyDescent="0.3">
      <c r="B32" s="401"/>
      <c r="C32" s="375"/>
      <c r="D32" s="376"/>
      <c r="E32" s="379"/>
      <c r="F32" s="446"/>
      <c r="G32" s="382"/>
      <c r="H32" s="382"/>
      <c r="I32" s="385"/>
      <c r="J32" s="455"/>
      <c r="K32" s="319"/>
      <c r="L32" s="319"/>
    </row>
    <row r="33" spans="2:12" ht="30" customHeight="1" x14ac:dyDescent="0.25">
      <c r="B33" s="358" t="s">
        <v>50</v>
      </c>
      <c r="C33" s="305" t="s">
        <v>142</v>
      </c>
      <c r="D33" s="305" t="s">
        <v>92</v>
      </c>
      <c r="E33" s="393">
        <v>86400</v>
      </c>
      <c r="F33" s="444">
        <f>E33*27252</f>
        <v>2354572800</v>
      </c>
      <c r="G33" s="395" t="s">
        <v>189</v>
      </c>
      <c r="H33" s="397"/>
      <c r="I33" s="387">
        <v>86400</v>
      </c>
      <c r="J33" s="453">
        <f>I33*27252</f>
        <v>2354572800</v>
      </c>
      <c r="K33" s="318"/>
      <c r="L33" s="318"/>
    </row>
    <row r="34" spans="2:12" ht="30" customHeight="1" thickBot="1" x14ac:dyDescent="0.3">
      <c r="B34" s="392"/>
      <c r="C34" s="326"/>
      <c r="D34" s="326"/>
      <c r="E34" s="394"/>
      <c r="F34" s="446"/>
      <c r="G34" s="396"/>
      <c r="H34" s="398"/>
      <c r="I34" s="388"/>
      <c r="J34" s="455"/>
      <c r="K34" s="320"/>
      <c r="L34" s="320"/>
    </row>
    <row r="35" spans="2:12" ht="19.899999999999999" customHeight="1" x14ac:dyDescent="0.25">
      <c r="B35" s="303" t="s">
        <v>60</v>
      </c>
      <c r="C35" s="305" t="s">
        <v>110</v>
      </c>
      <c r="D35" s="305" t="s">
        <v>108</v>
      </c>
      <c r="E35" s="309">
        <v>51420.9</v>
      </c>
      <c r="F35" s="438">
        <f>E35*27252</f>
        <v>1401322366.8</v>
      </c>
      <c r="G35" s="380" t="s">
        <v>190</v>
      </c>
      <c r="H35" s="380" t="s">
        <v>149</v>
      </c>
      <c r="I35" s="331">
        <v>24817.63</v>
      </c>
      <c r="J35" s="447">
        <f>I35*27252</f>
        <v>676330052.75999999</v>
      </c>
      <c r="K35" s="318"/>
      <c r="L35" s="318"/>
    </row>
    <row r="36" spans="2:12" ht="19.899999999999999" customHeight="1" x14ac:dyDescent="0.25">
      <c r="B36" s="304"/>
      <c r="C36" s="308"/>
      <c r="D36" s="308"/>
      <c r="E36" s="310"/>
      <c r="F36" s="440"/>
      <c r="G36" s="381"/>
      <c r="H36" s="381"/>
      <c r="I36" s="389"/>
      <c r="J36" s="449"/>
      <c r="K36" s="320"/>
      <c r="L36" s="320"/>
    </row>
    <row r="37" spans="2:12" ht="19.899999999999999" customHeight="1" x14ac:dyDescent="0.25">
      <c r="B37" s="304"/>
      <c r="C37" s="307" t="s">
        <v>112</v>
      </c>
      <c r="D37" s="390" t="s">
        <v>115</v>
      </c>
      <c r="E37" s="310"/>
      <c r="F37" s="440"/>
      <c r="G37" s="381"/>
      <c r="H37" s="381"/>
      <c r="I37" s="389"/>
      <c r="J37" s="449"/>
      <c r="K37" s="320"/>
      <c r="L37" s="320"/>
    </row>
    <row r="38" spans="2:12" ht="19.899999999999999" customHeight="1" thickBot="1" x14ac:dyDescent="0.3">
      <c r="B38" s="304"/>
      <c r="C38" s="308"/>
      <c r="D38" s="391"/>
      <c r="E38" s="310"/>
      <c r="F38" s="439"/>
      <c r="G38" s="381"/>
      <c r="H38" s="381"/>
      <c r="I38" s="389"/>
      <c r="J38" s="448"/>
      <c r="K38" s="319"/>
      <c r="L38" s="319"/>
    </row>
    <row r="39" spans="2:12" ht="19.899999999999999" customHeight="1" x14ac:dyDescent="0.25">
      <c r="B39" s="358" t="s">
        <v>34</v>
      </c>
      <c r="C39" s="305" t="s">
        <v>111</v>
      </c>
      <c r="D39" s="305" t="s">
        <v>143</v>
      </c>
      <c r="E39" s="393">
        <v>41532</v>
      </c>
      <c r="F39" s="444">
        <f>E39*27252</f>
        <v>1131830064</v>
      </c>
      <c r="G39" s="395" t="s">
        <v>191</v>
      </c>
      <c r="H39" s="397"/>
      <c r="I39" s="387">
        <v>41532</v>
      </c>
      <c r="J39" s="453">
        <f>I39*27252</f>
        <v>1131830064</v>
      </c>
      <c r="K39" s="318"/>
      <c r="L39" s="318"/>
    </row>
    <row r="40" spans="2:12" ht="19.899999999999999" customHeight="1" x14ac:dyDescent="0.25">
      <c r="B40" s="359"/>
      <c r="C40" s="306"/>
      <c r="D40" s="306"/>
      <c r="E40" s="405"/>
      <c r="F40" s="445"/>
      <c r="G40" s="406"/>
      <c r="H40" s="404"/>
      <c r="I40" s="403"/>
      <c r="J40" s="454"/>
      <c r="K40" s="320"/>
      <c r="L40" s="320"/>
    </row>
    <row r="41" spans="2:12" ht="19.899999999999999" customHeight="1" x14ac:dyDescent="0.25">
      <c r="B41" s="359"/>
      <c r="C41" s="307" t="s">
        <v>110</v>
      </c>
      <c r="D41" s="307" t="s">
        <v>108</v>
      </c>
      <c r="E41" s="405"/>
      <c r="F41" s="445"/>
      <c r="G41" s="406"/>
      <c r="H41" s="404"/>
      <c r="I41" s="403"/>
      <c r="J41" s="454"/>
      <c r="K41" s="320"/>
      <c r="L41" s="320"/>
    </row>
    <row r="42" spans="2:12" ht="19.899999999999999" customHeight="1" x14ac:dyDescent="0.25">
      <c r="B42" s="359"/>
      <c r="C42" s="306"/>
      <c r="D42" s="306"/>
      <c r="E42" s="405"/>
      <c r="F42" s="445"/>
      <c r="G42" s="406"/>
      <c r="H42" s="404"/>
      <c r="I42" s="403"/>
      <c r="J42" s="454"/>
      <c r="K42" s="320"/>
      <c r="L42" s="320"/>
    </row>
    <row r="43" spans="2:12" ht="19.899999999999999" customHeight="1" x14ac:dyDescent="0.25">
      <c r="B43" s="359"/>
      <c r="C43" s="373" t="s">
        <v>114</v>
      </c>
      <c r="D43" s="374"/>
      <c r="E43" s="405"/>
      <c r="F43" s="445"/>
      <c r="G43" s="406"/>
      <c r="H43" s="404"/>
      <c r="I43" s="403"/>
      <c r="J43" s="454"/>
      <c r="K43" s="320"/>
      <c r="L43" s="320"/>
    </row>
    <row r="44" spans="2:12" ht="19.899999999999999" customHeight="1" thickBot="1" x14ac:dyDescent="0.3">
      <c r="B44" s="360"/>
      <c r="C44" s="375"/>
      <c r="D44" s="376"/>
      <c r="E44" s="394"/>
      <c r="F44" s="446"/>
      <c r="G44" s="396"/>
      <c r="H44" s="398"/>
      <c r="I44" s="388"/>
      <c r="J44" s="455"/>
      <c r="K44" s="319"/>
      <c r="L44" s="319"/>
    </row>
    <row r="45" spans="2:12" ht="30" customHeight="1" x14ac:dyDescent="0.25">
      <c r="B45" s="407" t="s">
        <v>59</v>
      </c>
      <c r="C45" s="305" t="s">
        <v>110</v>
      </c>
      <c r="D45" s="305" t="s">
        <v>108</v>
      </c>
      <c r="E45" s="393">
        <v>8854.4</v>
      </c>
      <c r="F45" s="444">
        <f>E45*27252</f>
        <v>241300108.79999998</v>
      </c>
      <c r="G45" s="395" t="s">
        <v>192</v>
      </c>
      <c r="H45" s="397"/>
      <c r="I45" s="387">
        <v>8854.4</v>
      </c>
      <c r="J45" s="453">
        <f>I45*27252</f>
        <v>241300108.79999998</v>
      </c>
      <c r="K45" s="318"/>
      <c r="L45" s="318"/>
    </row>
    <row r="46" spans="2:12" ht="30" customHeight="1" thickBot="1" x14ac:dyDescent="0.3">
      <c r="B46" s="408"/>
      <c r="C46" s="326"/>
      <c r="D46" s="326"/>
      <c r="E46" s="394"/>
      <c r="F46" s="446"/>
      <c r="G46" s="396"/>
      <c r="H46" s="398"/>
      <c r="I46" s="388"/>
      <c r="J46" s="455"/>
      <c r="K46" s="319"/>
      <c r="L46" s="319"/>
    </row>
    <row r="47" spans="2:12" ht="35.25" customHeight="1" thickBot="1" x14ac:dyDescent="0.3">
      <c r="H47" s="86" t="s">
        <v>144</v>
      </c>
      <c r="I47" s="456">
        <f>SUM(I5:I46)</f>
        <v>1453151.4399999997</v>
      </c>
      <c r="J47" s="457">
        <f>SUM(J5:J46)</f>
        <v>39601283042.880005</v>
      </c>
    </row>
  </sheetData>
  <mergeCells count="147">
    <mergeCell ref="O2:O4"/>
    <mergeCell ref="O5:O6"/>
    <mergeCell ref="O8:O10"/>
    <mergeCell ref="O11:O12"/>
    <mergeCell ref="J39:J44"/>
    <mergeCell ref="J45:J46"/>
    <mergeCell ref="L2:L4"/>
    <mergeCell ref="L5:L6"/>
    <mergeCell ref="L7:L12"/>
    <mergeCell ref="L13:L14"/>
    <mergeCell ref="L15:L16"/>
    <mergeCell ref="L17:L22"/>
    <mergeCell ref="L23:L32"/>
    <mergeCell ref="L33:L34"/>
    <mergeCell ref="L35:L38"/>
    <mergeCell ref="L39:L44"/>
    <mergeCell ref="L45:L46"/>
    <mergeCell ref="J2:J4"/>
    <mergeCell ref="J5:J6"/>
    <mergeCell ref="J7:J12"/>
    <mergeCell ref="J13:J14"/>
    <mergeCell ref="J15:J16"/>
    <mergeCell ref="J17:J22"/>
    <mergeCell ref="J23:J32"/>
    <mergeCell ref="J33:J34"/>
    <mergeCell ref="J35:J38"/>
    <mergeCell ref="F2:F4"/>
    <mergeCell ref="F5:F6"/>
    <mergeCell ref="F7:F12"/>
    <mergeCell ref="F13:F14"/>
    <mergeCell ref="F15:F16"/>
    <mergeCell ref="F17:F22"/>
    <mergeCell ref="F23:F32"/>
    <mergeCell ref="F33:F34"/>
    <mergeCell ref="F35:F38"/>
    <mergeCell ref="I45:I46"/>
    <mergeCell ref="I39:I44"/>
    <mergeCell ref="C41:C42"/>
    <mergeCell ref="D41:D42"/>
    <mergeCell ref="C43:D44"/>
    <mergeCell ref="H45:H46"/>
    <mergeCell ref="H39:H44"/>
    <mergeCell ref="B39:B44"/>
    <mergeCell ref="C39:C40"/>
    <mergeCell ref="D39:D40"/>
    <mergeCell ref="E39:E44"/>
    <mergeCell ref="G39:G44"/>
    <mergeCell ref="B45:B46"/>
    <mergeCell ref="C45:C46"/>
    <mergeCell ref="D45:D46"/>
    <mergeCell ref="E45:E46"/>
    <mergeCell ref="G45:G46"/>
    <mergeCell ref="F39:F44"/>
    <mergeCell ref="F45:F46"/>
    <mergeCell ref="H23:H32"/>
    <mergeCell ref="I23:I32"/>
    <mergeCell ref="D25:D26"/>
    <mergeCell ref="I33:I34"/>
    <mergeCell ref="B35:B38"/>
    <mergeCell ref="C35:C36"/>
    <mergeCell ref="D35:D36"/>
    <mergeCell ref="E35:E38"/>
    <mergeCell ref="G35:G38"/>
    <mergeCell ref="H35:H38"/>
    <mergeCell ref="I35:I38"/>
    <mergeCell ref="C37:C38"/>
    <mergeCell ref="D37:D38"/>
    <mergeCell ref="B33:B34"/>
    <mergeCell ref="C33:C34"/>
    <mergeCell ref="D33:D34"/>
    <mergeCell ref="E33:E34"/>
    <mergeCell ref="G33:G34"/>
    <mergeCell ref="H33:H34"/>
    <mergeCell ref="B23:B32"/>
    <mergeCell ref="C23:C26"/>
    <mergeCell ref="D23:D24"/>
    <mergeCell ref="C27:C28"/>
    <mergeCell ref="D27:D28"/>
    <mergeCell ref="C29:C30"/>
    <mergeCell ref="D29:D30"/>
    <mergeCell ref="C31:D32"/>
    <mergeCell ref="E23:E32"/>
    <mergeCell ref="B15:B16"/>
    <mergeCell ref="C15:C16"/>
    <mergeCell ref="D15:D16"/>
    <mergeCell ref="G15:G16"/>
    <mergeCell ref="G23:G32"/>
    <mergeCell ref="H15:H16"/>
    <mergeCell ref="I15:I16"/>
    <mergeCell ref="B17:B22"/>
    <mergeCell ref="C17:C18"/>
    <mergeCell ref="D17:D18"/>
    <mergeCell ref="E17:E22"/>
    <mergeCell ref="G17:G22"/>
    <mergeCell ref="H17:H22"/>
    <mergeCell ref="I17:I22"/>
    <mergeCell ref="E15:E16"/>
    <mergeCell ref="C19:C20"/>
    <mergeCell ref="D19:D20"/>
    <mergeCell ref="C21:C22"/>
    <mergeCell ref="D21:D22"/>
    <mergeCell ref="N2:N4"/>
    <mergeCell ref="B13:B14"/>
    <mergeCell ref="C13:C14"/>
    <mergeCell ref="D13:D14"/>
    <mergeCell ref="E13:E14"/>
    <mergeCell ref="G13:G14"/>
    <mergeCell ref="H13:H14"/>
    <mergeCell ref="I13:I14"/>
    <mergeCell ref="N5:N6"/>
    <mergeCell ref="B2:B4"/>
    <mergeCell ref="C2:D3"/>
    <mergeCell ref="E2:E4"/>
    <mergeCell ref="G2:G4"/>
    <mergeCell ref="H2:H4"/>
    <mergeCell ref="I2:I4"/>
    <mergeCell ref="K2:K4"/>
    <mergeCell ref="I5:I6"/>
    <mergeCell ref="B5:B6"/>
    <mergeCell ref="C5:C6"/>
    <mergeCell ref="D5:D6"/>
    <mergeCell ref="E5:E6"/>
    <mergeCell ref="G5:G6"/>
    <mergeCell ref="H5:H6"/>
    <mergeCell ref="N8:N10"/>
    <mergeCell ref="K45:K46"/>
    <mergeCell ref="K17:K22"/>
    <mergeCell ref="K23:K32"/>
    <mergeCell ref="K35:K38"/>
    <mergeCell ref="K39:K44"/>
    <mergeCell ref="K33:K34"/>
    <mergeCell ref="K15:K16"/>
    <mergeCell ref="K13:K14"/>
    <mergeCell ref="K5:K6"/>
    <mergeCell ref="N11:N12"/>
    <mergeCell ref="B7:B12"/>
    <mergeCell ref="C7:C8"/>
    <mergeCell ref="D7:D8"/>
    <mergeCell ref="C9:C10"/>
    <mergeCell ref="D9:D10"/>
    <mergeCell ref="C11:C12"/>
    <mergeCell ref="D11:D12"/>
    <mergeCell ref="E7:E12"/>
    <mergeCell ref="G7:G12"/>
    <mergeCell ref="H7:H12"/>
    <mergeCell ref="I7:I12"/>
    <mergeCell ref="K7:K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ECB1-507E-4341-9BC2-6944B45F9A63}">
  <dimension ref="A1:BA69"/>
  <sheetViews>
    <sheetView zoomScale="90" zoomScaleNormal="90" workbookViewId="0">
      <pane xSplit="3" ySplit="6" topLeftCell="F49" activePane="bottomRight" state="frozen"/>
      <selection pane="topRight" activeCell="D1" sqref="D1"/>
      <selection pane="bottomLeft" activeCell="A6" sqref="A6"/>
      <selection pane="bottomRight" activeCell="F56" sqref="F56"/>
    </sheetView>
  </sheetViews>
  <sheetFormatPr defaultColWidth="8.85546875" defaultRowHeight="15" x14ac:dyDescent="0.25"/>
  <cols>
    <col min="1" max="1" width="13.85546875" style="1" customWidth="1"/>
    <col min="2" max="2" width="16.7109375" style="1" customWidth="1"/>
    <col min="3" max="4" width="22" style="1" customWidth="1"/>
    <col min="5" max="5" width="21.85546875" style="1" customWidth="1"/>
    <col min="6" max="6" width="22" style="1" customWidth="1"/>
    <col min="7" max="50" width="9.7109375" style="1" customWidth="1"/>
    <col min="51" max="51" width="17.28515625" style="1" customWidth="1"/>
    <col min="52" max="52" width="20.5703125" style="1" bestFit="1" customWidth="1"/>
    <col min="53" max="16384" width="8.85546875" style="1"/>
  </cols>
  <sheetData>
    <row r="1" spans="1:51" ht="27" thickBot="1" x14ac:dyDescent="0.45">
      <c r="A1" s="34" t="s">
        <v>85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 spans="1:51" ht="36" customHeight="1" thickBot="1" x14ac:dyDescent="0.3">
      <c r="A2" s="10"/>
      <c r="B2" s="10"/>
      <c r="C2" s="10"/>
      <c r="F2" s="44"/>
      <c r="G2" s="211" t="s">
        <v>77</v>
      </c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3"/>
      <c r="AI2" s="197" t="s">
        <v>78</v>
      </c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9"/>
      <c r="AY2" s="9"/>
    </row>
    <row r="3" spans="1:51" ht="48" customHeight="1" thickBot="1" x14ac:dyDescent="0.3">
      <c r="D3" s="52"/>
      <c r="E3" s="52"/>
      <c r="F3" s="53"/>
      <c r="G3" s="137" t="s">
        <v>67</v>
      </c>
      <c r="H3" s="138"/>
      <c r="I3" s="138"/>
      <c r="J3" s="138"/>
      <c r="K3" s="138"/>
      <c r="L3" s="138"/>
      <c r="M3" s="138"/>
      <c r="N3" s="138"/>
      <c r="O3" s="138"/>
      <c r="P3" s="139"/>
      <c r="Q3" s="137" t="s">
        <v>68</v>
      </c>
      <c r="R3" s="138"/>
      <c r="S3" s="138"/>
      <c r="T3" s="138"/>
      <c r="U3" s="138"/>
      <c r="V3" s="139"/>
      <c r="W3" s="137" t="s">
        <v>69</v>
      </c>
      <c r="X3" s="138"/>
      <c r="Y3" s="138"/>
      <c r="Z3" s="139"/>
      <c r="AA3" s="137" t="s">
        <v>70</v>
      </c>
      <c r="AB3" s="139"/>
      <c r="AC3" s="137" t="s">
        <v>71</v>
      </c>
      <c r="AD3" s="138"/>
      <c r="AE3" s="138"/>
      <c r="AF3" s="139"/>
      <c r="AG3" s="137" t="s">
        <v>86</v>
      </c>
      <c r="AH3" s="139"/>
      <c r="AI3" s="137" t="s">
        <v>73</v>
      </c>
      <c r="AJ3" s="138"/>
      <c r="AK3" s="138"/>
      <c r="AL3" s="138"/>
      <c r="AM3" s="138"/>
      <c r="AN3" s="139"/>
      <c r="AO3" s="205" t="s">
        <v>74</v>
      </c>
      <c r="AP3" s="206"/>
      <c r="AQ3" s="137" t="s">
        <v>75</v>
      </c>
      <c r="AR3" s="139"/>
      <c r="AS3" s="207" t="s">
        <v>76</v>
      </c>
      <c r="AT3" s="208"/>
      <c r="AU3" s="208"/>
      <c r="AV3" s="208"/>
      <c r="AW3" s="208"/>
      <c r="AX3" s="209"/>
      <c r="AY3" s="9"/>
    </row>
    <row r="4" spans="1:51" s="3" customFormat="1" ht="49.5" customHeight="1" thickBot="1" x14ac:dyDescent="0.3">
      <c r="A4" s="25"/>
      <c r="C4" s="51"/>
      <c r="D4" s="153" t="s">
        <v>87</v>
      </c>
      <c r="E4" s="156" t="s">
        <v>88</v>
      </c>
      <c r="F4" s="159" t="s">
        <v>47</v>
      </c>
      <c r="G4" s="152" t="s">
        <v>34</v>
      </c>
      <c r="H4" s="150"/>
      <c r="I4" s="149" t="s">
        <v>89</v>
      </c>
      <c r="J4" s="150"/>
      <c r="K4" s="149" t="s">
        <v>49</v>
      </c>
      <c r="L4" s="150"/>
      <c r="M4" s="149" t="s">
        <v>50</v>
      </c>
      <c r="N4" s="150"/>
      <c r="O4" s="149" t="s">
        <v>51</v>
      </c>
      <c r="P4" s="151"/>
      <c r="Q4" s="152" t="s">
        <v>52</v>
      </c>
      <c r="R4" s="150"/>
      <c r="S4" s="149" t="s">
        <v>53</v>
      </c>
      <c r="T4" s="150"/>
      <c r="U4" s="149" t="s">
        <v>54</v>
      </c>
      <c r="V4" s="151"/>
      <c r="W4" s="152" t="s">
        <v>55</v>
      </c>
      <c r="X4" s="150"/>
      <c r="Y4" s="149" t="s">
        <v>56</v>
      </c>
      <c r="Z4" s="151"/>
      <c r="AA4" s="200" t="s">
        <v>7</v>
      </c>
      <c r="AB4" s="204"/>
      <c r="AC4" s="200" t="s">
        <v>57</v>
      </c>
      <c r="AD4" s="202"/>
      <c r="AE4" s="203" t="s">
        <v>58</v>
      </c>
      <c r="AF4" s="204"/>
      <c r="AG4" s="200" t="s">
        <v>8</v>
      </c>
      <c r="AH4" s="204"/>
      <c r="AI4" s="200" t="s">
        <v>6</v>
      </c>
      <c r="AJ4" s="202"/>
      <c r="AK4" s="203" t="s">
        <v>59</v>
      </c>
      <c r="AL4" s="202"/>
      <c r="AM4" s="203" t="s">
        <v>60</v>
      </c>
      <c r="AN4" s="210"/>
      <c r="AO4" s="200" t="s">
        <v>61</v>
      </c>
      <c r="AP4" s="204"/>
      <c r="AQ4" s="200" t="s">
        <v>62</v>
      </c>
      <c r="AR4" s="201"/>
      <c r="AS4" s="200" t="s">
        <v>63</v>
      </c>
      <c r="AT4" s="202"/>
      <c r="AU4" s="201" t="s">
        <v>64</v>
      </c>
      <c r="AV4" s="202"/>
      <c r="AW4" s="203" t="s">
        <v>65</v>
      </c>
      <c r="AX4" s="204"/>
      <c r="AY4" s="24"/>
    </row>
    <row r="5" spans="1:51" x14ac:dyDescent="0.25">
      <c r="A5" s="26"/>
      <c r="C5" s="44"/>
      <c r="D5" s="154"/>
      <c r="E5" s="157"/>
      <c r="F5" s="160"/>
      <c r="G5" s="45" t="s">
        <v>35</v>
      </c>
      <c r="H5" s="46" t="s">
        <v>36</v>
      </c>
      <c r="I5" s="46" t="s">
        <v>35</v>
      </c>
      <c r="J5" s="46" t="s">
        <v>36</v>
      </c>
      <c r="K5" s="46" t="s">
        <v>35</v>
      </c>
      <c r="L5" s="46" t="s">
        <v>36</v>
      </c>
      <c r="M5" s="46" t="s">
        <v>35</v>
      </c>
      <c r="N5" s="46" t="s">
        <v>36</v>
      </c>
      <c r="O5" s="46" t="s">
        <v>35</v>
      </c>
      <c r="P5" s="47" t="s">
        <v>36</v>
      </c>
      <c r="Q5" s="45" t="s">
        <v>35</v>
      </c>
      <c r="R5" s="46" t="s">
        <v>36</v>
      </c>
      <c r="S5" s="46" t="s">
        <v>35</v>
      </c>
      <c r="T5" s="46" t="s">
        <v>36</v>
      </c>
      <c r="U5" s="46" t="s">
        <v>35</v>
      </c>
      <c r="V5" s="47" t="s">
        <v>36</v>
      </c>
      <c r="W5" s="45" t="s">
        <v>35</v>
      </c>
      <c r="X5" s="46" t="s">
        <v>36</v>
      </c>
      <c r="Y5" s="46" t="s">
        <v>35</v>
      </c>
      <c r="Z5" s="47" t="s">
        <v>36</v>
      </c>
      <c r="AA5" s="45" t="s">
        <v>35</v>
      </c>
      <c r="AB5" s="47" t="s">
        <v>36</v>
      </c>
      <c r="AC5" s="45" t="s">
        <v>35</v>
      </c>
      <c r="AD5" s="46" t="s">
        <v>36</v>
      </c>
      <c r="AE5" s="46" t="s">
        <v>35</v>
      </c>
      <c r="AF5" s="47" t="s">
        <v>36</v>
      </c>
      <c r="AG5" s="45" t="s">
        <v>35</v>
      </c>
      <c r="AH5" s="47" t="s">
        <v>36</v>
      </c>
      <c r="AI5" s="45" t="s">
        <v>35</v>
      </c>
      <c r="AJ5" s="46" t="s">
        <v>36</v>
      </c>
      <c r="AK5" s="46" t="s">
        <v>35</v>
      </c>
      <c r="AL5" s="46" t="s">
        <v>36</v>
      </c>
      <c r="AM5" s="46" t="s">
        <v>35</v>
      </c>
      <c r="AN5" s="47" t="s">
        <v>36</v>
      </c>
      <c r="AO5" s="45" t="s">
        <v>35</v>
      </c>
      <c r="AP5" s="47" t="s">
        <v>36</v>
      </c>
      <c r="AQ5" s="45" t="s">
        <v>35</v>
      </c>
      <c r="AR5" s="47" t="s">
        <v>36</v>
      </c>
      <c r="AS5" s="45" t="s">
        <v>35</v>
      </c>
      <c r="AT5" s="46" t="s">
        <v>36</v>
      </c>
      <c r="AU5" s="46" t="s">
        <v>35</v>
      </c>
      <c r="AV5" s="46" t="s">
        <v>36</v>
      </c>
      <c r="AW5" s="46" t="s">
        <v>35</v>
      </c>
      <c r="AX5" s="47" t="s">
        <v>36</v>
      </c>
      <c r="AY5" s="9"/>
    </row>
    <row r="6" spans="1:51" ht="15.75" thickBot="1" x14ac:dyDescent="0.3">
      <c r="A6" s="54"/>
      <c r="B6" s="10"/>
      <c r="C6" s="35"/>
      <c r="D6" s="155"/>
      <c r="E6" s="158"/>
      <c r="F6" s="161"/>
      <c r="G6" s="214" t="s">
        <v>46</v>
      </c>
      <c r="H6" s="216"/>
      <c r="I6" s="216" t="s">
        <v>46</v>
      </c>
      <c r="J6" s="216"/>
      <c r="K6" s="216" t="s">
        <v>46</v>
      </c>
      <c r="L6" s="216"/>
      <c r="M6" s="216" t="s">
        <v>46</v>
      </c>
      <c r="N6" s="216"/>
      <c r="O6" s="216" t="s">
        <v>46</v>
      </c>
      <c r="P6" s="215"/>
      <c r="Q6" s="214" t="s">
        <v>46</v>
      </c>
      <c r="R6" s="216"/>
      <c r="S6" s="216" t="s">
        <v>46</v>
      </c>
      <c r="T6" s="216"/>
      <c r="U6" s="216" t="s">
        <v>46</v>
      </c>
      <c r="V6" s="215"/>
      <c r="W6" s="214" t="s">
        <v>46</v>
      </c>
      <c r="X6" s="216"/>
      <c r="Y6" s="216" t="s">
        <v>46</v>
      </c>
      <c r="Z6" s="215"/>
      <c r="AA6" s="214" t="s">
        <v>46</v>
      </c>
      <c r="AB6" s="215"/>
      <c r="AC6" s="214" t="s">
        <v>46</v>
      </c>
      <c r="AD6" s="216"/>
      <c r="AE6" s="216" t="s">
        <v>46</v>
      </c>
      <c r="AF6" s="215"/>
      <c r="AG6" s="214" t="s">
        <v>46</v>
      </c>
      <c r="AH6" s="215"/>
      <c r="AI6" s="214" t="s">
        <v>46</v>
      </c>
      <c r="AJ6" s="216"/>
      <c r="AK6" s="216" t="s">
        <v>46</v>
      </c>
      <c r="AL6" s="216"/>
      <c r="AM6" s="216" t="s">
        <v>46</v>
      </c>
      <c r="AN6" s="215"/>
      <c r="AO6" s="214" t="s">
        <v>46</v>
      </c>
      <c r="AP6" s="215"/>
      <c r="AQ6" s="214" t="s">
        <v>46</v>
      </c>
      <c r="AR6" s="215"/>
      <c r="AS6" s="214" t="s">
        <v>46</v>
      </c>
      <c r="AT6" s="216"/>
      <c r="AU6" s="216" t="s">
        <v>46</v>
      </c>
      <c r="AV6" s="216"/>
      <c r="AW6" s="216" t="s">
        <v>46</v>
      </c>
      <c r="AX6" s="215"/>
      <c r="AY6" s="9"/>
    </row>
    <row r="7" spans="1:51" ht="15" customHeight="1" x14ac:dyDescent="0.25">
      <c r="A7" s="188" t="s">
        <v>2</v>
      </c>
      <c r="B7" s="187" t="s">
        <v>1</v>
      </c>
      <c r="C7" s="177" t="s">
        <v>0</v>
      </c>
      <c r="D7" s="147">
        <v>2</v>
      </c>
      <c r="E7" s="166">
        <f>D7*F7</f>
        <v>0.06</v>
      </c>
      <c r="F7" s="147">
        <f>SUM(G8:AX8)</f>
        <v>0.03</v>
      </c>
      <c r="G7" s="17"/>
      <c r="H7" s="17"/>
      <c r="I7" s="15"/>
      <c r="J7" s="15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36">
        <v>3</v>
      </c>
      <c r="AX7" s="37">
        <v>1</v>
      </c>
      <c r="AY7" s="9"/>
    </row>
    <row r="8" spans="1:51" ht="15" customHeight="1" x14ac:dyDescent="0.25">
      <c r="A8" s="189"/>
      <c r="B8" s="185"/>
      <c r="C8" s="178"/>
      <c r="D8" s="148"/>
      <c r="E8" s="165"/>
      <c r="F8" s="148"/>
      <c r="G8" s="221"/>
      <c r="H8" s="222"/>
      <c r="I8" s="221"/>
      <c r="J8" s="222"/>
      <c r="K8" s="221"/>
      <c r="L8" s="222"/>
      <c r="M8" s="221"/>
      <c r="N8" s="222"/>
      <c r="O8" s="221"/>
      <c r="P8" s="222"/>
      <c r="Q8" s="221"/>
      <c r="R8" s="222"/>
      <c r="S8" s="221"/>
      <c r="T8" s="222"/>
      <c r="U8" s="221"/>
      <c r="V8" s="222"/>
      <c r="W8" s="221"/>
      <c r="X8" s="222"/>
      <c r="Y8" s="221"/>
      <c r="Z8" s="222"/>
      <c r="AA8" s="221"/>
      <c r="AB8" s="222"/>
      <c r="AC8" s="221"/>
      <c r="AD8" s="222"/>
      <c r="AE8" s="221"/>
      <c r="AF8" s="222"/>
      <c r="AG8" s="221"/>
      <c r="AH8" s="222"/>
      <c r="AI8" s="221"/>
      <c r="AJ8" s="222"/>
      <c r="AK8" s="221"/>
      <c r="AL8" s="222"/>
      <c r="AM8" s="221"/>
      <c r="AN8" s="222"/>
      <c r="AO8" s="221"/>
      <c r="AP8" s="222"/>
      <c r="AQ8" s="221"/>
      <c r="AR8" s="222"/>
      <c r="AS8" s="221"/>
      <c r="AT8" s="222"/>
      <c r="AU8" s="221"/>
      <c r="AV8" s="222"/>
      <c r="AW8" s="224">
        <f>AW7*AX7/100</f>
        <v>0.03</v>
      </c>
      <c r="AX8" s="225"/>
      <c r="AY8" s="9"/>
    </row>
    <row r="9" spans="1:51" ht="15" customHeight="1" x14ac:dyDescent="0.25">
      <c r="A9" s="189"/>
      <c r="B9" s="185"/>
      <c r="C9" s="178" t="s">
        <v>3</v>
      </c>
      <c r="D9" s="148">
        <v>5</v>
      </c>
      <c r="E9" s="166">
        <f>D9*F9</f>
        <v>0.3</v>
      </c>
      <c r="F9" s="148">
        <f>SUM(G10:AX10)</f>
        <v>0.06</v>
      </c>
      <c r="G9" s="43"/>
      <c r="H9" s="43"/>
      <c r="I9" s="6"/>
      <c r="J9" s="6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W9" s="92">
        <v>3</v>
      </c>
      <c r="AX9" s="38">
        <v>2</v>
      </c>
      <c r="AY9" s="9"/>
    </row>
    <row r="10" spans="1:51" ht="15" customHeight="1" thickBot="1" x14ac:dyDescent="0.3">
      <c r="A10" s="189"/>
      <c r="B10" s="186"/>
      <c r="C10" s="179"/>
      <c r="D10" s="162"/>
      <c r="E10" s="167"/>
      <c r="F10" s="162"/>
      <c r="G10" s="231"/>
      <c r="H10" s="232"/>
      <c r="I10" s="231"/>
      <c r="J10" s="232"/>
      <c r="K10" s="231"/>
      <c r="L10" s="232"/>
      <c r="M10" s="231"/>
      <c r="N10" s="232"/>
      <c r="O10" s="231"/>
      <c r="P10" s="232"/>
      <c r="Q10" s="231"/>
      <c r="R10" s="232"/>
      <c r="S10" s="231"/>
      <c r="T10" s="232"/>
      <c r="U10" s="231"/>
      <c r="V10" s="232"/>
      <c r="W10" s="231"/>
      <c r="X10" s="232"/>
      <c r="Y10" s="231"/>
      <c r="Z10" s="232"/>
      <c r="AA10" s="231"/>
      <c r="AB10" s="232"/>
      <c r="AC10" s="231"/>
      <c r="AD10" s="232"/>
      <c r="AE10" s="231"/>
      <c r="AF10" s="232"/>
      <c r="AG10" s="231"/>
      <c r="AH10" s="232"/>
      <c r="AI10" s="231"/>
      <c r="AJ10" s="232"/>
      <c r="AK10" s="231"/>
      <c r="AL10" s="232"/>
      <c r="AM10" s="231"/>
      <c r="AN10" s="232"/>
      <c r="AO10" s="231"/>
      <c r="AP10" s="232"/>
      <c r="AQ10" s="231"/>
      <c r="AR10" s="232"/>
      <c r="AS10" s="231"/>
      <c r="AT10" s="232"/>
      <c r="AU10" s="231"/>
      <c r="AV10" s="232"/>
      <c r="AW10" s="226">
        <f>AW9*AX9/100</f>
        <v>0.06</v>
      </c>
      <c r="AX10" s="227"/>
      <c r="AY10" s="9"/>
    </row>
    <row r="11" spans="1:51" ht="15" customHeight="1" x14ac:dyDescent="0.25">
      <c r="A11" s="189"/>
      <c r="B11" s="185" t="s">
        <v>90</v>
      </c>
      <c r="C11" s="178" t="s">
        <v>91</v>
      </c>
      <c r="D11" s="148">
        <v>18.75</v>
      </c>
      <c r="E11" s="164">
        <f>D11*F11</f>
        <v>0.75</v>
      </c>
      <c r="F11" s="148">
        <f>SUM(G12:AX12)</f>
        <v>0.04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W11" s="92">
        <v>2</v>
      </c>
      <c r="AX11" s="39">
        <v>2</v>
      </c>
      <c r="AY11" s="9"/>
    </row>
    <row r="12" spans="1:51" ht="15" customHeight="1" x14ac:dyDescent="0.25">
      <c r="A12" s="189"/>
      <c r="B12" s="185"/>
      <c r="C12" s="178"/>
      <c r="D12" s="148"/>
      <c r="E12" s="165"/>
      <c r="F12" s="148"/>
      <c r="G12" s="221"/>
      <c r="H12" s="222"/>
      <c r="I12" s="221"/>
      <c r="J12" s="222"/>
      <c r="K12" s="221"/>
      <c r="L12" s="222"/>
      <c r="M12" s="221"/>
      <c r="N12" s="222"/>
      <c r="O12" s="221"/>
      <c r="P12" s="222"/>
      <c r="Q12" s="221"/>
      <c r="R12" s="222"/>
      <c r="S12" s="221"/>
      <c r="T12" s="222"/>
      <c r="U12" s="221"/>
      <c r="V12" s="222"/>
      <c r="W12" s="221"/>
      <c r="X12" s="222"/>
      <c r="Y12" s="221"/>
      <c r="Z12" s="222"/>
      <c r="AA12" s="221"/>
      <c r="AB12" s="222"/>
      <c r="AC12" s="221"/>
      <c r="AD12" s="222"/>
      <c r="AE12" s="221"/>
      <c r="AF12" s="222"/>
      <c r="AG12" s="221"/>
      <c r="AH12" s="222"/>
      <c r="AI12" s="221"/>
      <c r="AJ12" s="222"/>
      <c r="AK12" s="221"/>
      <c r="AL12" s="222"/>
      <c r="AM12" s="221"/>
      <c r="AN12" s="222"/>
      <c r="AO12" s="221"/>
      <c r="AP12" s="222"/>
      <c r="AQ12" s="221"/>
      <c r="AR12" s="222"/>
      <c r="AS12" s="221"/>
      <c r="AT12" s="222"/>
      <c r="AU12" s="221"/>
      <c r="AV12" s="222"/>
      <c r="AW12" s="224">
        <f>AW11*AX11/100</f>
        <v>0.04</v>
      </c>
      <c r="AX12" s="225"/>
      <c r="AY12" s="9"/>
    </row>
    <row r="13" spans="1:51" ht="15" customHeight="1" x14ac:dyDescent="0.25">
      <c r="A13" s="189"/>
      <c r="B13" s="185"/>
      <c r="C13" s="192" t="s">
        <v>92</v>
      </c>
      <c r="D13" s="148">
        <v>90</v>
      </c>
      <c r="E13" s="166">
        <f>D13*F13</f>
        <v>10.799999999999999</v>
      </c>
      <c r="F13" s="148">
        <f>SUM(G14:AX14)</f>
        <v>0.12</v>
      </c>
      <c r="G13" s="43"/>
      <c r="H13" s="43"/>
      <c r="I13" s="43"/>
      <c r="J13" s="43"/>
      <c r="K13" s="43"/>
      <c r="L13" s="43"/>
      <c r="M13" s="92">
        <v>3</v>
      </c>
      <c r="N13" s="92">
        <v>4</v>
      </c>
      <c r="O13" s="43"/>
      <c r="P13" s="43"/>
      <c r="Q13" s="43"/>
      <c r="R13" s="43"/>
      <c r="S13" s="43"/>
      <c r="T13" s="43"/>
      <c r="U13" s="43"/>
      <c r="V13" s="43"/>
      <c r="W13" s="6"/>
      <c r="X13" s="6"/>
      <c r="Y13" s="6"/>
      <c r="Z13" s="6"/>
      <c r="AW13" s="10"/>
      <c r="AX13" s="57"/>
      <c r="AY13" s="9"/>
    </row>
    <row r="14" spans="1:51" ht="15" customHeight="1" thickBot="1" x14ac:dyDescent="0.3">
      <c r="A14" s="190"/>
      <c r="B14" s="186"/>
      <c r="C14" s="196"/>
      <c r="D14" s="162"/>
      <c r="E14" s="167"/>
      <c r="F14" s="162"/>
      <c r="G14" s="231"/>
      <c r="H14" s="232"/>
      <c r="I14" s="231"/>
      <c r="J14" s="232"/>
      <c r="K14" s="231"/>
      <c r="L14" s="232"/>
      <c r="M14" s="175">
        <f>M13*N13/100</f>
        <v>0.12</v>
      </c>
      <c r="N14" s="176"/>
      <c r="O14" s="231"/>
      <c r="P14" s="232"/>
      <c r="Q14" s="231"/>
      <c r="R14" s="232"/>
      <c r="S14" s="231"/>
      <c r="T14" s="232"/>
      <c r="U14" s="231"/>
      <c r="V14" s="232"/>
      <c r="W14" s="217"/>
      <c r="X14" s="218"/>
      <c r="Y14" s="217"/>
      <c r="Z14" s="218"/>
      <c r="AA14" s="217"/>
      <c r="AB14" s="218"/>
      <c r="AC14" s="217"/>
      <c r="AD14" s="218"/>
      <c r="AE14" s="217"/>
      <c r="AF14" s="218"/>
      <c r="AG14" s="217"/>
      <c r="AH14" s="218"/>
      <c r="AI14" s="217"/>
      <c r="AJ14" s="218"/>
      <c r="AK14" s="217"/>
      <c r="AL14" s="218"/>
      <c r="AM14" s="217"/>
      <c r="AN14" s="218"/>
      <c r="AO14" s="217"/>
      <c r="AP14" s="218"/>
      <c r="AQ14" s="217"/>
      <c r="AR14" s="218"/>
      <c r="AS14" s="217"/>
      <c r="AT14" s="218"/>
      <c r="AU14" s="217"/>
      <c r="AV14" s="233"/>
      <c r="AW14" s="217"/>
      <c r="AX14" s="234"/>
      <c r="AY14" s="9"/>
    </row>
    <row r="15" spans="1:51" ht="15" customHeight="1" x14ac:dyDescent="0.25">
      <c r="A15" s="140" t="s">
        <v>39</v>
      </c>
      <c r="B15" s="182" t="s">
        <v>41</v>
      </c>
      <c r="C15" s="180" t="s">
        <v>23</v>
      </c>
      <c r="D15" s="168">
        <v>15</v>
      </c>
      <c r="E15" s="164">
        <f>D15*F15</f>
        <v>1.2</v>
      </c>
      <c r="F15" s="168">
        <f>SUM(G16:AX16)</f>
        <v>0.08</v>
      </c>
      <c r="G15" s="16">
        <v>1</v>
      </c>
      <c r="H15" s="16">
        <v>1</v>
      </c>
      <c r="I15" s="15"/>
      <c r="J15" s="15"/>
      <c r="K15" s="15"/>
      <c r="L15" s="15"/>
      <c r="M15" s="15"/>
      <c r="N15" s="15"/>
      <c r="O15" s="16">
        <v>1</v>
      </c>
      <c r="P15" s="16">
        <v>1</v>
      </c>
      <c r="Q15" s="103">
        <v>1</v>
      </c>
      <c r="R15" s="103">
        <v>1</v>
      </c>
      <c r="S15" s="15"/>
      <c r="T15" s="15"/>
      <c r="U15" s="16">
        <v>2</v>
      </c>
      <c r="V15" s="16">
        <v>2</v>
      </c>
      <c r="W15" s="15"/>
      <c r="X15" s="15"/>
      <c r="Y15" s="17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06">
        <v>1</v>
      </c>
      <c r="AX15" s="107">
        <v>1</v>
      </c>
      <c r="AY15" s="9"/>
    </row>
    <row r="16" spans="1:51" ht="15" customHeight="1" x14ac:dyDescent="0.25">
      <c r="A16" s="141"/>
      <c r="B16" s="183"/>
      <c r="C16" s="181"/>
      <c r="D16" s="147"/>
      <c r="E16" s="165"/>
      <c r="F16" s="147"/>
      <c r="G16" s="219">
        <f>G15*H15/100</f>
        <v>0.01</v>
      </c>
      <c r="H16" s="220"/>
      <c r="I16" s="172"/>
      <c r="J16" s="173"/>
      <c r="K16" s="172"/>
      <c r="L16" s="173"/>
      <c r="M16" s="172"/>
      <c r="N16" s="173"/>
      <c r="O16" s="171">
        <f>O15*P15/100</f>
        <v>0.01</v>
      </c>
      <c r="P16" s="171"/>
      <c r="Q16" s="418">
        <f>Q15*R15/100</f>
        <v>0.01</v>
      </c>
      <c r="R16" s="418"/>
      <c r="S16" s="172"/>
      <c r="T16" s="173"/>
      <c r="U16" s="171">
        <f>U15*V15/100</f>
        <v>0.04</v>
      </c>
      <c r="V16" s="171"/>
      <c r="W16" s="172"/>
      <c r="X16" s="173"/>
      <c r="Y16" s="172"/>
      <c r="Z16" s="173"/>
      <c r="AA16" s="172"/>
      <c r="AB16" s="173"/>
      <c r="AC16" s="172"/>
      <c r="AD16" s="173"/>
      <c r="AE16" s="172"/>
      <c r="AF16" s="173"/>
      <c r="AG16" s="172"/>
      <c r="AH16" s="173"/>
      <c r="AI16" s="172"/>
      <c r="AJ16" s="173"/>
      <c r="AK16" s="172"/>
      <c r="AL16" s="173"/>
      <c r="AM16" s="172"/>
      <c r="AN16" s="173"/>
      <c r="AO16" s="172"/>
      <c r="AP16" s="173"/>
      <c r="AQ16" s="172"/>
      <c r="AR16" s="173"/>
      <c r="AS16" s="172"/>
      <c r="AT16" s="173"/>
      <c r="AU16" s="172"/>
      <c r="AV16" s="235"/>
      <c r="AW16" s="419">
        <f>AW15*AX15/100</f>
        <v>0.01</v>
      </c>
      <c r="AX16" s="420"/>
      <c r="AY16" s="9"/>
    </row>
    <row r="17" spans="1:51" ht="15" customHeight="1" x14ac:dyDescent="0.25">
      <c r="A17" s="141"/>
      <c r="B17" s="183"/>
      <c r="C17" s="193" t="s">
        <v>24</v>
      </c>
      <c r="D17" s="169">
        <v>48</v>
      </c>
      <c r="E17" s="166">
        <f>D17*F17</f>
        <v>3.84</v>
      </c>
      <c r="F17" s="169">
        <f>SUM(G18:AX18)</f>
        <v>0.08</v>
      </c>
      <c r="G17" s="92">
        <v>1</v>
      </c>
      <c r="H17" s="92">
        <v>1</v>
      </c>
      <c r="I17" s="6"/>
      <c r="J17" s="6"/>
      <c r="K17" s="6"/>
      <c r="L17" s="6"/>
      <c r="M17" s="6"/>
      <c r="N17" s="6"/>
      <c r="O17" s="92">
        <v>1</v>
      </c>
      <c r="P17" s="92">
        <v>1</v>
      </c>
      <c r="Q17" s="104">
        <v>1</v>
      </c>
      <c r="R17" s="104">
        <v>1</v>
      </c>
      <c r="S17" s="6"/>
      <c r="T17" s="6"/>
      <c r="U17" s="92">
        <v>2</v>
      </c>
      <c r="V17" s="92">
        <v>2</v>
      </c>
      <c r="W17" s="6"/>
      <c r="X17" s="6"/>
      <c r="Y17" s="43"/>
      <c r="Z17" s="43"/>
      <c r="AW17" s="108">
        <v>1</v>
      </c>
      <c r="AX17" s="109">
        <v>1</v>
      </c>
      <c r="AY17" s="9"/>
    </row>
    <row r="18" spans="1:51" ht="15" customHeight="1" x14ac:dyDescent="0.25">
      <c r="A18" s="141"/>
      <c r="B18" s="183"/>
      <c r="C18" s="181"/>
      <c r="D18" s="147"/>
      <c r="E18" s="165"/>
      <c r="F18" s="147"/>
      <c r="G18" s="219">
        <f>G17*H17/100</f>
        <v>0.01</v>
      </c>
      <c r="H18" s="220"/>
      <c r="I18" s="172"/>
      <c r="J18" s="173"/>
      <c r="K18" s="172"/>
      <c r="L18" s="173"/>
      <c r="M18" s="172"/>
      <c r="N18" s="173"/>
      <c r="O18" s="171">
        <f>O17*P17/100</f>
        <v>0.01</v>
      </c>
      <c r="P18" s="171"/>
      <c r="Q18" s="418">
        <f>Q17*R17/100</f>
        <v>0.01</v>
      </c>
      <c r="R18" s="418"/>
      <c r="S18" s="172"/>
      <c r="T18" s="173"/>
      <c r="U18" s="171">
        <f>U17*V17/100</f>
        <v>0.04</v>
      </c>
      <c r="V18" s="171"/>
      <c r="W18" s="172"/>
      <c r="X18" s="173"/>
      <c r="Y18" s="172"/>
      <c r="Z18" s="173"/>
      <c r="AA18" s="172"/>
      <c r="AB18" s="173"/>
      <c r="AC18" s="172"/>
      <c r="AD18" s="173"/>
      <c r="AE18" s="172"/>
      <c r="AF18" s="173"/>
      <c r="AG18" s="172"/>
      <c r="AH18" s="173"/>
      <c r="AI18" s="172"/>
      <c r="AJ18" s="173"/>
      <c r="AK18" s="172"/>
      <c r="AL18" s="173"/>
      <c r="AM18" s="172"/>
      <c r="AN18" s="173"/>
      <c r="AO18" s="172"/>
      <c r="AP18" s="173"/>
      <c r="AQ18" s="172"/>
      <c r="AR18" s="173"/>
      <c r="AS18" s="172"/>
      <c r="AT18" s="173"/>
      <c r="AU18" s="172"/>
      <c r="AV18" s="235"/>
      <c r="AW18" s="419">
        <f>AW17*AX17/100</f>
        <v>0.01</v>
      </c>
      <c r="AX18" s="420"/>
      <c r="AY18" s="9"/>
    </row>
    <row r="19" spans="1:51" ht="15" customHeight="1" x14ac:dyDescent="0.25">
      <c r="A19" s="141"/>
      <c r="B19" s="183"/>
      <c r="C19" s="193" t="s">
        <v>25</v>
      </c>
      <c r="D19" s="169">
        <v>60</v>
      </c>
      <c r="E19" s="165">
        <f>D19*F19</f>
        <v>4.8</v>
      </c>
      <c r="F19" s="169">
        <f>SUM(G20:AX20)</f>
        <v>0.08</v>
      </c>
      <c r="G19" s="92">
        <v>1</v>
      </c>
      <c r="H19" s="92">
        <v>1</v>
      </c>
      <c r="I19" s="6"/>
      <c r="J19" s="6"/>
      <c r="K19" s="6"/>
      <c r="L19" s="6"/>
      <c r="M19" s="6"/>
      <c r="N19" s="6"/>
      <c r="O19" s="92">
        <v>1</v>
      </c>
      <c r="P19" s="92">
        <v>1</v>
      </c>
      <c r="Q19" s="104">
        <v>1</v>
      </c>
      <c r="R19" s="104">
        <v>1</v>
      </c>
      <c r="S19" s="6"/>
      <c r="T19" s="6"/>
      <c r="U19" s="92">
        <v>2</v>
      </c>
      <c r="V19" s="92">
        <v>2</v>
      </c>
      <c r="W19" s="6"/>
      <c r="X19" s="6"/>
      <c r="Y19" s="43"/>
      <c r="Z19" s="43"/>
      <c r="AW19" s="108">
        <v>1</v>
      </c>
      <c r="AX19" s="109">
        <v>1</v>
      </c>
      <c r="AY19" s="9"/>
    </row>
    <row r="20" spans="1:51" ht="15" customHeight="1" x14ac:dyDescent="0.25">
      <c r="A20" s="141"/>
      <c r="B20" s="183"/>
      <c r="C20" s="181"/>
      <c r="D20" s="147"/>
      <c r="E20" s="165"/>
      <c r="F20" s="147"/>
      <c r="G20" s="219">
        <f t="shared" ref="G20" si="0">G19*H19/100</f>
        <v>0.01</v>
      </c>
      <c r="H20" s="220"/>
      <c r="I20" s="172"/>
      <c r="J20" s="173"/>
      <c r="K20" s="172"/>
      <c r="L20" s="173"/>
      <c r="M20" s="172"/>
      <c r="N20" s="173"/>
      <c r="O20" s="171">
        <f>O19*P19/100</f>
        <v>0.01</v>
      </c>
      <c r="P20" s="171"/>
      <c r="Q20" s="418">
        <f t="shared" ref="Q20" si="1">Q19*R19/100</f>
        <v>0.01</v>
      </c>
      <c r="R20" s="418"/>
      <c r="S20" s="172"/>
      <c r="T20" s="173"/>
      <c r="U20" s="171">
        <f t="shared" ref="U20" si="2">U19*V19/100</f>
        <v>0.04</v>
      </c>
      <c r="V20" s="171"/>
      <c r="W20" s="7"/>
      <c r="X20" s="8"/>
      <c r="Y20" s="7"/>
      <c r="Z20" s="8"/>
      <c r="AA20" s="7"/>
      <c r="AB20" s="8"/>
      <c r="AC20" s="7"/>
      <c r="AD20" s="8"/>
      <c r="AE20" s="7"/>
      <c r="AF20" s="8"/>
      <c r="AG20" s="7"/>
      <c r="AH20" s="8"/>
      <c r="AI20" s="7"/>
      <c r="AJ20" s="8"/>
      <c r="AK20" s="7"/>
      <c r="AL20" s="8"/>
      <c r="AM20" s="7"/>
      <c r="AN20" s="8"/>
      <c r="AO20" s="7"/>
      <c r="AP20" s="8"/>
      <c r="AQ20" s="7"/>
      <c r="AR20" s="8"/>
      <c r="AS20" s="7"/>
      <c r="AT20" s="8"/>
      <c r="AU20" s="7"/>
      <c r="AV20" s="8"/>
      <c r="AW20" s="419">
        <f t="shared" ref="AW20" si="3">AW19*AX19/100</f>
        <v>0.01</v>
      </c>
      <c r="AX20" s="420"/>
      <c r="AY20" s="9"/>
    </row>
    <row r="21" spans="1:51" ht="15" customHeight="1" x14ac:dyDescent="0.25">
      <c r="A21" s="141"/>
      <c r="B21" s="183"/>
      <c r="C21" s="193" t="s">
        <v>26</v>
      </c>
      <c r="D21" s="169">
        <v>60</v>
      </c>
      <c r="E21" s="165">
        <f>D21*F21</f>
        <v>4.8</v>
      </c>
      <c r="F21" s="169">
        <f>SUM(G22:AX22)</f>
        <v>0.08</v>
      </c>
      <c r="G21" s="92">
        <v>1</v>
      </c>
      <c r="H21" s="92">
        <v>1</v>
      </c>
      <c r="I21" s="6"/>
      <c r="J21" s="6"/>
      <c r="K21" s="6"/>
      <c r="L21" s="6"/>
      <c r="M21" s="6"/>
      <c r="N21" s="6"/>
      <c r="O21" s="92">
        <v>1</v>
      </c>
      <c r="P21" s="92">
        <v>1</v>
      </c>
      <c r="Q21" s="104">
        <v>1</v>
      </c>
      <c r="R21" s="104">
        <v>1</v>
      </c>
      <c r="S21" s="6"/>
      <c r="T21" s="6"/>
      <c r="U21" s="92">
        <v>2</v>
      </c>
      <c r="V21" s="92">
        <v>2</v>
      </c>
      <c r="W21" s="6"/>
      <c r="X21" s="6"/>
      <c r="Y21" s="43"/>
      <c r="Z21" s="43"/>
      <c r="AW21" s="108">
        <v>1</v>
      </c>
      <c r="AX21" s="109">
        <v>1</v>
      </c>
      <c r="AY21" s="9"/>
    </row>
    <row r="22" spans="1:51" ht="15" customHeight="1" x14ac:dyDescent="0.25">
      <c r="A22" s="141"/>
      <c r="B22" s="183"/>
      <c r="C22" s="181"/>
      <c r="D22" s="147"/>
      <c r="E22" s="165"/>
      <c r="F22" s="147"/>
      <c r="G22" s="219">
        <f t="shared" ref="G22" si="4">G21*H21/100</f>
        <v>0.01</v>
      </c>
      <c r="H22" s="220"/>
      <c r="I22" s="172"/>
      <c r="J22" s="173"/>
      <c r="K22" s="172"/>
      <c r="L22" s="173"/>
      <c r="M22" s="172"/>
      <c r="N22" s="173"/>
      <c r="O22" s="171">
        <f>O21*P21/100</f>
        <v>0.01</v>
      </c>
      <c r="P22" s="171"/>
      <c r="Q22" s="418">
        <f t="shared" ref="Q22" si="5">Q21*R21/100</f>
        <v>0.01</v>
      </c>
      <c r="R22" s="418"/>
      <c r="S22" s="172"/>
      <c r="T22" s="173"/>
      <c r="U22" s="171">
        <f t="shared" ref="U22" si="6">U21*V21/100</f>
        <v>0.04</v>
      </c>
      <c r="V22" s="171"/>
      <c r="W22" s="7"/>
      <c r="X22" s="8"/>
      <c r="Y22" s="7"/>
      <c r="Z22" s="8"/>
      <c r="AA22" s="7"/>
      <c r="AB22" s="8"/>
      <c r="AC22" s="7"/>
      <c r="AD22" s="8"/>
      <c r="AE22" s="7"/>
      <c r="AF22" s="8"/>
      <c r="AG22" s="7"/>
      <c r="AH22" s="8"/>
      <c r="AI22" s="7"/>
      <c r="AJ22" s="8"/>
      <c r="AK22" s="7"/>
      <c r="AL22" s="8"/>
      <c r="AM22" s="7"/>
      <c r="AN22" s="8"/>
      <c r="AO22" s="7"/>
      <c r="AP22" s="8"/>
      <c r="AQ22" s="7"/>
      <c r="AR22" s="8"/>
      <c r="AS22" s="7"/>
      <c r="AT22" s="8"/>
      <c r="AU22" s="7"/>
      <c r="AV22" s="8"/>
      <c r="AW22" s="419">
        <f t="shared" ref="AW22" si="7">AW21*AX21/100</f>
        <v>0.01</v>
      </c>
      <c r="AX22" s="420"/>
      <c r="AY22" s="9"/>
    </row>
    <row r="23" spans="1:51" ht="15" customHeight="1" x14ac:dyDescent="0.25">
      <c r="A23" s="141"/>
      <c r="B23" s="183"/>
      <c r="C23" s="193" t="s">
        <v>27</v>
      </c>
      <c r="D23" s="169">
        <v>9.4700000000000006</v>
      </c>
      <c r="E23" s="165">
        <f>D23*F23</f>
        <v>0.75760000000000005</v>
      </c>
      <c r="F23" s="169">
        <f>SUM(G24:AX24)</f>
        <v>0.08</v>
      </c>
      <c r="G23" s="92">
        <v>1</v>
      </c>
      <c r="H23" s="92">
        <v>1</v>
      </c>
      <c r="I23" s="6"/>
      <c r="J23" s="6"/>
      <c r="K23" s="6"/>
      <c r="L23" s="6"/>
      <c r="M23" s="6"/>
      <c r="N23" s="6"/>
      <c r="O23" s="92">
        <v>1</v>
      </c>
      <c r="P23" s="92">
        <v>1</v>
      </c>
      <c r="Q23" s="104">
        <v>1</v>
      </c>
      <c r="R23" s="104">
        <v>1</v>
      </c>
      <c r="S23" s="6"/>
      <c r="T23" s="6"/>
      <c r="U23" s="92">
        <v>2</v>
      </c>
      <c r="V23" s="92">
        <v>2</v>
      </c>
      <c r="W23" s="6"/>
      <c r="X23" s="6"/>
      <c r="Y23" s="43"/>
      <c r="Z23" s="43"/>
      <c r="AW23" s="108">
        <v>1</v>
      </c>
      <c r="AX23" s="109">
        <v>1</v>
      </c>
      <c r="AY23" s="9"/>
    </row>
    <row r="24" spans="1:51" ht="15" customHeight="1" x14ac:dyDescent="0.25">
      <c r="A24" s="141"/>
      <c r="B24" s="183"/>
      <c r="C24" s="181"/>
      <c r="D24" s="147"/>
      <c r="E24" s="165"/>
      <c r="F24" s="147"/>
      <c r="G24" s="219">
        <f t="shared" ref="G24" si="8">G23*H23/100</f>
        <v>0.01</v>
      </c>
      <c r="H24" s="220"/>
      <c r="I24" s="172"/>
      <c r="J24" s="173"/>
      <c r="K24" s="172"/>
      <c r="L24" s="173"/>
      <c r="M24" s="172"/>
      <c r="N24" s="173"/>
      <c r="O24" s="171">
        <f>O23*P23/100</f>
        <v>0.01</v>
      </c>
      <c r="P24" s="171"/>
      <c r="Q24" s="418">
        <f t="shared" ref="Q24" si="9">Q23*R23/100</f>
        <v>0.01</v>
      </c>
      <c r="R24" s="418"/>
      <c r="S24" s="172"/>
      <c r="T24" s="173"/>
      <c r="U24" s="171">
        <f t="shared" ref="U24" si="10">U23*V23/100</f>
        <v>0.04</v>
      </c>
      <c r="V24" s="171"/>
      <c r="W24" s="172"/>
      <c r="X24" s="173"/>
      <c r="Y24" s="172"/>
      <c r="Z24" s="173"/>
      <c r="AA24" s="172"/>
      <c r="AB24" s="173"/>
      <c r="AC24" s="172"/>
      <c r="AD24" s="173"/>
      <c r="AE24" s="172"/>
      <c r="AF24" s="173"/>
      <c r="AG24" s="172"/>
      <c r="AH24" s="173"/>
      <c r="AI24" s="172"/>
      <c r="AJ24" s="173"/>
      <c r="AK24" s="172"/>
      <c r="AL24" s="173"/>
      <c r="AM24" s="172"/>
      <c r="AN24" s="173"/>
      <c r="AO24" s="172"/>
      <c r="AP24" s="173"/>
      <c r="AQ24" s="172"/>
      <c r="AR24" s="173"/>
      <c r="AS24" s="172"/>
      <c r="AT24" s="173"/>
      <c r="AU24" s="172"/>
      <c r="AV24" s="173"/>
      <c r="AW24" s="419">
        <f t="shared" ref="AW24" si="11">AW23*AX23/100</f>
        <v>0.01</v>
      </c>
      <c r="AX24" s="420"/>
      <c r="AY24" s="9"/>
    </row>
    <row r="25" spans="1:51" ht="15" customHeight="1" x14ac:dyDescent="0.25">
      <c r="A25" s="141"/>
      <c r="B25" s="183"/>
      <c r="C25" s="193" t="s">
        <v>28</v>
      </c>
      <c r="D25" s="169">
        <v>48</v>
      </c>
      <c r="E25" s="165">
        <f>D25*F25</f>
        <v>3.84</v>
      </c>
      <c r="F25" s="169">
        <f>SUM(G26:AX26)</f>
        <v>0.08</v>
      </c>
      <c r="G25" s="92">
        <v>1</v>
      </c>
      <c r="H25" s="92">
        <v>1</v>
      </c>
      <c r="I25" s="6"/>
      <c r="J25" s="6"/>
      <c r="K25" s="6"/>
      <c r="L25" s="6"/>
      <c r="M25" s="6"/>
      <c r="N25" s="6"/>
      <c r="O25" s="92">
        <v>1</v>
      </c>
      <c r="P25" s="92">
        <v>1</v>
      </c>
      <c r="Q25" s="104">
        <v>1</v>
      </c>
      <c r="R25" s="104">
        <v>1</v>
      </c>
      <c r="S25" s="6"/>
      <c r="T25" s="6"/>
      <c r="U25" s="92">
        <v>2</v>
      </c>
      <c r="V25" s="92">
        <v>2</v>
      </c>
      <c r="W25" s="6"/>
      <c r="X25" s="6"/>
      <c r="Y25" s="43"/>
      <c r="Z25" s="43"/>
      <c r="AW25" s="108">
        <v>1</v>
      </c>
      <c r="AX25" s="109">
        <v>1</v>
      </c>
      <c r="AY25" s="9"/>
    </row>
    <row r="26" spans="1:51" ht="15" customHeight="1" x14ac:dyDescent="0.25">
      <c r="A26" s="141"/>
      <c r="B26" s="183"/>
      <c r="C26" s="181"/>
      <c r="D26" s="147"/>
      <c r="E26" s="165"/>
      <c r="F26" s="147"/>
      <c r="G26" s="219">
        <f t="shared" ref="G26" si="12">G25*H25/100</f>
        <v>0.01</v>
      </c>
      <c r="H26" s="220"/>
      <c r="I26" s="172"/>
      <c r="J26" s="173"/>
      <c r="K26" s="172"/>
      <c r="L26" s="173"/>
      <c r="M26" s="172"/>
      <c r="N26" s="173"/>
      <c r="O26" s="171">
        <f>O25*P25/100</f>
        <v>0.01</v>
      </c>
      <c r="P26" s="171"/>
      <c r="Q26" s="418">
        <f t="shared" ref="Q26" si="13">Q25*R25/100</f>
        <v>0.01</v>
      </c>
      <c r="R26" s="418"/>
      <c r="S26" s="172"/>
      <c r="T26" s="173"/>
      <c r="U26" s="171">
        <f t="shared" ref="U26" si="14">U25*V25/100</f>
        <v>0.04</v>
      </c>
      <c r="V26" s="171"/>
      <c r="W26" s="172"/>
      <c r="X26" s="173"/>
      <c r="Y26" s="172"/>
      <c r="Z26" s="173"/>
      <c r="AA26" s="172"/>
      <c r="AB26" s="173"/>
      <c r="AC26" s="172"/>
      <c r="AD26" s="173"/>
      <c r="AE26" s="172"/>
      <c r="AF26" s="173"/>
      <c r="AG26" s="172"/>
      <c r="AH26" s="173"/>
      <c r="AI26" s="172"/>
      <c r="AJ26" s="173"/>
      <c r="AK26" s="172"/>
      <c r="AL26" s="173"/>
      <c r="AM26" s="172"/>
      <c r="AN26" s="173"/>
      <c r="AO26" s="172"/>
      <c r="AP26" s="173"/>
      <c r="AQ26" s="172"/>
      <c r="AR26" s="173"/>
      <c r="AS26" s="172"/>
      <c r="AT26" s="173"/>
      <c r="AU26" s="172"/>
      <c r="AV26" s="173"/>
      <c r="AW26" s="419">
        <f t="shared" ref="AW26" si="15">AW25*AX25/100</f>
        <v>0.01</v>
      </c>
      <c r="AX26" s="420"/>
      <c r="AY26" s="9"/>
    </row>
    <row r="27" spans="1:51" ht="15" customHeight="1" x14ac:dyDescent="0.25">
      <c r="A27" s="141"/>
      <c r="B27" s="183"/>
      <c r="C27" s="193" t="s">
        <v>30</v>
      </c>
      <c r="D27" s="169">
        <v>160</v>
      </c>
      <c r="E27" s="166">
        <f>D27*F27</f>
        <v>12.8</v>
      </c>
      <c r="F27" s="169">
        <f>SUM(G28:AX28)</f>
        <v>0.08</v>
      </c>
      <c r="G27" s="92">
        <v>1</v>
      </c>
      <c r="H27" s="92">
        <v>1</v>
      </c>
      <c r="I27" s="6"/>
      <c r="J27" s="6"/>
      <c r="K27" s="6"/>
      <c r="L27" s="6"/>
      <c r="M27" s="6"/>
      <c r="N27" s="6"/>
      <c r="O27" s="92">
        <v>1</v>
      </c>
      <c r="P27" s="92">
        <v>1</v>
      </c>
      <c r="Q27" s="104">
        <v>1</v>
      </c>
      <c r="R27" s="104">
        <v>1</v>
      </c>
      <c r="S27" s="6"/>
      <c r="T27" s="6"/>
      <c r="U27" s="92">
        <v>2</v>
      </c>
      <c r="V27" s="92">
        <v>2</v>
      </c>
      <c r="W27" s="6"/>
      <c r="X27" s="6"/>
      <c r="Y27" s="43"/>
      <c r="Z27" s="43"/>
      <c r="AW27" s="108">
        <v>1</v>
      </c>
      <c r="AX27" s="109">
        <v>1</v>
      </c>
      <c r="AY27" s="9"/>
    </row>
    <row r="28" spans="1:51" ht="15" customHeight="1" thickBot="1" x14ac:dyDescent="0.3">
      <c r="A28" s="141"/>
      <c r="B28" s="183"/>
      <c r="C28" s="181"/>
      <c r="D28" s="147"/>
      <c r="E28" s="167"/>
      <c r="F28" s="147"/>
      <c r="G28" s="219">
        <f t="shared" ref="G28" si="16">G27*H27/100</f>
        <v>0.01</v>
      </c>
      <c r="H28" s="220"/>
      <c r="I28" s="172"/>
      <c r="J28" s="173"/>
      <c r="K28" s="217"/>
      <c r="L28" s="218"/>
      <c r="M28" s="217"/>
      <c r="N28" s="218"/>
      <c r="O28" s="175">
        <f>O27*P27/100</f>
        <v>0.01</v>
      </c>
      <c r="P28" s="176"/>
      <c r="Q28" s="418">
        <f t="shared" ref="Q28" si="17">Q27*R27/100</f>
        <v>0.01</v>
      </c>
      <c r="R28" s="418"/>
      <c r="S28" s="217"/>
      <c r="T28" s="218"/>
      <c r="U28" s="171">
        <f t="shared" ref="U28" si="18">U27*V27/100</f>
        <v>0.04</v>
      </c>
      <c r="V28" s="171"/>
      <c r="W28" s="217"/>
      <c r="X28" s="218"/>
      <c r="Y28" s="217"/>
      <c r="Z28" s="218"/>
      <c r="AA28" s="217"/>
      <c r="AB28" s="218"/>
      <c r="AC28" s="217"/>
      <c r="AD28" s="218"/>
      <c r="AE28" s="217"/>
      <c r="AF28" s="218"/>
      <c r="AG28" s="217"/>
      <c r="AH28" s="218"/>
      <c r="AI28" s="217"/>
      <c r="AJ28" s="218"/>
      <c r="AK28" s="217"/>
      <c r="AL28" s="218"/>
      <c r="AM28" s="217"/>
      <c r="AN28" s="218"/>
      <c r="AO28" s="217"/>
      <c r="AP28" s="218"/>
      <c r="AQ28" s="217"/>
      <c r="AR28" s="218"/>
      <c r="AS28" s="217"/>
      <c r="AT28" s="218"/>
      <c r="AU28" s="217"/>
      <c r="AV28" s="218"/>
      <c r="AW28" s="421">
        <f t="shared" ref="AW28" si="19">AW27*AX27/100</f>
        <v>0.01</v>
      </c>
      <c r="AX28" s="422"/>
      <c r="AY28" s="9"/>
    </row>
    <row r="29" spans="1:51" ht="15" customHeight="1" x14ac:dyDescent="0.25">
      <c r="A29" s="141"/>
      <c r="B29" s="182" t="s">
        <v>38</v>
      </c>
      <c r="C29" s="180" t="s">
        <v>9</v>
      </c>
      <c r="D29" s="168">
        <v>15.19</v>
      </c>
      <c r="E29" s="164">
        <f>D29*F29</f>
        <v>0.91139999999999999</v>
      </c>
      <c r="F29" s="168">
        <f>SUM(G30:AX30)</f>
        <v>6.0000000000000005E-2</v>
      </c>
      <c r="G29" s="16">
        <v>1</v>
      </c>
      <c r="H29" s="16">
        <v>1</v>
      </c>
      <c r="I29" s="15"/>
      <c r="J29" s="15"/>
      <c r="K29" s="15"/>
      <c r="L29" s="15"/>
      <c r="M29" s="15"/>
      <c r="N29" s="15"/>
      <c r="O29" s="12">
        <v>1</v>
      </c>
      <c r="P29" s="12">
        <v>1</v>
      </c>
      <c r="Q29" s="15"/>
      <c r="R29" s="15"/>
      <c r="S29" s="15"/>
      <c r="T29" s="15"/>
      <c r="U29" s="15"/>
      <c r="V29" s="15"/>
      <c r="W29" s="15"/>
      <c r="X29" s="15"/>
      <c r="Y29" s="17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6">
        <v>1</v>
      </c>
      <c r="AL29" s="16">
        <v>1</v>
      </c>
      <c r="AM29" s="103">
        <v>1</v>
      </c>
      <c r="AN29" s="103">
        <v>2</v>
      </c>
      <c r="AO29" s="18"/>
      <c r="AP29" s="18"/>
      <c r="AQ29" s="18"/>
      <c r="AR29" s="18"/>
      <c r="AS29" s="18"/>
      <c r="AT29" s="18"/>
      <c r="AU29" s="18"/>
      <c r="AV29" s="18"/>
      <c r="AW29" s="108">
        <v>1</v>
      </c>
      <c r="AX29" s="109">
        <v>1</v>
      </c>
      <c r="AY29" s="9"/>
    </row>
    <row r="30" spans="1:51" ht="15" customHeight="1" x14ac:dyDescent="0.25">
      <c r="A30" s="141"/>
      <c r="B30" s="183"/>
      <c r="C30" s="181"/>
      <c r="D30" s="147"/>
      <c r="E30" s="165"/>
      <c r="F30" s="147"/>
      <c r="G30" s="219">
        <f>G29*H29/100</f>
        <v>0.01</v>
      </c>
      <c r="H30" s="220"/>
      <c r="I30" s="172"/>
      <c r="J30" s="173"/>
      <c r="K30" s="172"/>
      <c r="L30" s="173"/>
      <c r="M30" s="172"/>
      <c r="N30" s="173"/>
      <c r="O30" s="219">
        <f>O29*P29/100</f>
        <v>0.01</v>
      </c>
      <c r="P30" s="220"/>
      <c r="Q30" s="172"/>
      <c r="R30" s="173"/>
      <c r="S30" s="172"/>
      <c r="T30" s="173"/>
      <c r="U30" s="172"/>
      <c r="V30" s="173"/>
      <c r="W30" s="172"/>
      <c r="X30" s="173"/>
      <c r="Y30" s="172"/>
      <c r="Z30" s="173"/>
      <c r="AA30" s="172"/>
      <c r="AB30" s="173"/>
      <c r="AC30" s="172"/>
      <c r="AD30" s="173"/>
      <c r="AE30" s="172"/>
      <c r="AF30" s="173"/>
      <c r="AG30" s="172"/>
      <c r="AH30" s="173"/>
      <c r="AI30" s="172"/>
      <c r="AJ30" s="173"/>
      <c r="AK30" s="171">
        <f>AK29*AL29/100</f>
        <v>0.01</v>
      </c>
      <c r="AL30" s="171"/>
      <c r="AM30" s="418">
        <f>AM29*AN29/100</f>
        <v>0.02</v>
      </c>
      <c r="AN30" s="418"/>
      <c r="AO30" s="238"/>
      <c r="AP30" s="239"/>
      <c r="AQ30" s="238"/>
      <c r="AR30" s="239"/>
      <c r="AS30" s="238"/>
      <c r="AT30" s="239"/>
      <c r="AU30" s="238"/>
      <c r="AV30" s="239"/>
      <c r="AW30" s="419">
        <f t="shared" ref="AW30" si="20">AW29*AX29/100</f>
        <v>0.01</v>
      </c>
      <c r="AX30" s="420"/>
      <c r="AY30" s="9"/>
    </row>
    <row r="31" spans="1:51" ht="15" customHeight="1" x14ac:dyDescent="0.25">
      <c r="A31" s="141"/>
      <c r="B31" s="183"/>
      <c r="C31" s="193" t="s">
        <v>10</v>
      </c>
      <c r="D31" s="169">
        <v>16.190000000000001</v>
      </c>
      <c r="E31" s="165">
        <f>D31*F31</f>
        <v>0.97140000000000015</v>
      </c>
      <c r="F31" s="169">
        <f>SUM(G32:AX32)</f>
        <v>6.0000000000000005E-2</v>
      </c>
      <c r="G31" s="12">
        <v>1</v>
      </c>
      <c r="H31" s="12">
        <v>1</v>
      </c>
      <c r="I31" s="6"/>
      <c r="J31" s="6"/>
      <c r="K31" s="6"/>
      <c r="L31" s="6"/>
      <c r="M31" s="6"/>
      <c r="N31" s="6"/>
      <c r="O31" s="92">
        <v>1</v>
      </c>
      <c r="P31" s="92">
        <v>1</v>
      </c>
      <c r="Q31" s="6"/>
      <c r="R31" s="6"/>
      <c r="S31" s="6"/>
      <c r="T31" s="6"/>
      <c r="U31" s="6"/>
      <c r="V31" s="6"/>
      <c r="W31" s="6"/>
      <c r="X31" s="6"/>
      <c r="Y31" s="43"/>
      <c r="Z31" s="43"/>
      <c r="AK31" s="92">
        <v>1</v>
      </c>
      <c r="AL31" s="92">
        <v>1</v>
      </c>
      <c r="AM31" s="104">
        <v>1</v>
      </c>
      <c r="AN31" s="104">
        <v>2</v>
      </c>
      <c r="AW31" s="108">
        <v>1</v>
      </c>
      <c r="AX31" s="109">
        <v>1</v>
      </c>
      <c r="AY31" s="9"/>
    </row>
    <row r="32" spans="1:51" ht="15" customHeight="1" x14ac:dyDescent="0.25">
      <c r="A32" s="141"/>
      <c r="B32" s="183"/>
      <c r="C32" s="181"/>
      <c r="D32" s="147"/>
      <c r="E32" s="165"/>
      <c r="F32" s="147"/>
      <c r="G32" s="219">
        <f>G31*H31/100</f>
        <v>0.01</v>
      </c>
      <c r="H32" s="220"/>
      <c r="I32" s="172"/>
      <c r="J32" s="173"/>
      <c r="K32" s="172"/>
      <c r="L32" s="173"/>
      <c r="M32" s="172"/>
      <c r="N32" s="173"/>
      <c r="O32" s="219">
        <f>O31*P31/100</f>
        <v>0.01</v>
      </c>
      <c r="P32" s="220"/>
      <c r="Q32" s="172"/>
      <c r="R32" s="173"/>
      <c r="S32" s="172"/>
      <c r="T32" s="173"/>
      <c r="U32" s="172"/>
      <c r="V32" s="173"/>
      <c r="W32" s="172"/>
      <c r="X32" s="173"/>
      <c r="Y32" s="172"/>
      <c r="Z32" s="173"/>
      <c r="AA32" s="172"/>
      <c r="AB32" s="173"/>
      <c r="AC32" s="172"/>
      <c r="AD32" s="173"/>
      <c r="AE32" s="172"/>
      <c r="AF32" s="173"/>
      <c r="AG32" s="172"/>
      <c r="AH32" s="173"/>
      <c r="AI32" s="172"/>
      <c r="AJ32" s="173"/>
      <c r="AK32" s="171">
        <f>AK31*AL31/100</f>
        <v>0.01</v>
      </c>
      <c r="AL32" s="171"/>
      <c r="AM32" s="418">
        <f>AM31*AN31/100</f>
        <v>0.02</v>
      </c>
      <c r="AN32" s="418"/>
      <c r="AO32" s="238"/>
      <c r="AP32" s="239"/>
      <c r="AQ32" s="238"/>
      <c r="AR32" s="239"/>
      <c r="AS32" s="238"/>
      <c r="AT32" s="239"/>
      <c r="AU32" s="238"/>
      <c r="AV32" s="239"/>
      <c r="AW32" s="419">
        <f t="shared" ref="AW32" si="21">AW31*AX31/100</f>
        <v>0.01</v>
      </c>
      <c r="AX32" s="420"/>
      <c r="AY32" s="9"/>
    </row>
    <row r="33" spans="1:51" ht="15" customHeight="1" x14ac:dyDescent="0.25">
      <c r="A33" s="141"/>
      <c r="B33" s="183"/>
      <c r="C33" s="193" t="s">
        <v>12</v>
      </c>
      <c r="D33" s="169">
        <v>12.98</v>
      </c>
      <c r="E33" s="165">
        <f>D33*F33</f>
        <v>0.77880000000000005</v>
      </c>
      <c r="F33" s="169">
        <f>SUM(G34:AX34)</f>
        <v>6.0000000000000005E-2</v>
      </c>
      <c r="G33" s="12">
        <v>1</v>
      </c>
      <c r="H33" s="12">
        <v>1</v>
      </c>
      <c r="I33" s="6"/>
      <c r="J33" s="6"/>
      <c r="K33" s="6"/>
      <c r="L33" s="6"/>
      <c r="M33" s="6"/>
      <c r="N33" s="6"/>
      <c r="O33" s="92">
        <v>1</v>
      </c>
      <c r="P33" s="92">
        <v>1</v>
      </c>
      <c r="Q33" s="6"/>
      <c r="R33" s="6"/>
      <c r="S33" s="6"/>
      <c r="T33" s="6"/>
      <c r="U33" s="6"/>
      <c r="V33" s="6"/>
      <c r="W33" s="6"/>
      <c r="X33" s="6"/>
      <c r="Y33" s="43"/>
      <c r="Z33" s="43"/>
      <c r="AK33" s="92">
        <v>1</v>
      </c>
      <c r="AL33" s="92">
        <v>1</v>
      </c>
      <c r="AM33" s="104">
        <v>1</v>
      </c>
      <c r="AN33" s="104">
        <v>2</v>
      </c>
      <c r="AW33" s="108">
        <v>1</v>
      </c>
      <c r="AX33" s="109">
        <v>1</v>
      </c>
      <c r="AY33" s="9"/>
    </row>
    <row r="34" spans="1:51" ht="15" customHeight="1" x14ac:dyDescent="0.25">
      <c r="A34" s="141"/>
      <c r="B34" s="183"/>
      <c r="C34" s="181"/>
      <c r="D34" s="147"/>
      <c r="E34" s="165"/>
      <c r="F34" s="147"/>
      <c r="G34" s="219">
        <f t="shared" ref="G34" si="22">G33*H33/100</f>
        <v>0.01</v>
      </c>
      <c r="H34" s="220"/>
      <c r="I34" s="172"/>
      <c r="J34" s="173"/>
      <c r="K34" s="172"/>
      <c r="L34" s="173"/>
      <c r="M34" s="90"/>
      <c r="N34" s="91"/>
      <c r="O34" s="219">
        <f>O33*P33/100</f>
        <v>0.01</v>
      </c>
      <c r="P34" s="220"/>
      <c r="Q34" s="172"/>
      <c r="R34" s="173"/>
      <c r="S34" s="172"/>
      <c r="T34" s="173"/>
      <c r="U34" s="172"/>
      <c r="V34" s="173"/>
      <c r="W34" s="172"/>
      <c r="X34" s="173"/>
      <c r="Y34" s="172"/>
      <c r="Z34" s="173"/>
      <c r="AA34" s="172"/>
      <c r="AB34" s="173"/>
      <c r="AC34" s="172"/>
      <c r="AD34" s="173"/>
      <c r="AE34" s="172"/>
      <c r="AF34" s="173"/>
      <c r="AG34" s="172"/>
      <c r="AH34" s="173"/>
      <c r="AI34" s="172"/>
      <c r="AJ34" s="173"/>
      <c r="AK34" s="171">
        <f t="shared" ref="AK34" si="23">AK33*AL33/100</f>
        <v>0.01</v>
      </c>
      <c r="AL34" s="171"/>
      <c r="AM34" s="418">
        <f t="shared" ref="AM34" si="24">AM33*AN33/100</f>
        <v>0.02</v>
      </c>
      <c r="AN34" s="418"/>
      <c r="AO34" s="238"/>
      <c r="AP34" s="239"/>
      <c r="AQ34" s="238"/>
      <c r="AR34" s="239"/>
      <c r="AS34" s="238"/>
      <c r="AT34" s="239"/>
      <c r="AU34" s="238"/>
      <c r="AV34" s="239"/>
      <c r="AW34" s="419">
        <f t="shared" ref="AW34" si="25">AW33*AX33/100</f>
        <v>0.01</v>
      </c>
      <c r="AX34" s="420"/>
      <c r="AY34" s="9"/>
    </row>
    <row r="35" spans="1:51" ht="15" customHeight="1" x14ac:dyDescent="0.25">
      <c r="A35" s="141"/>
      <c r="B35" s="183"/>
      <c r="C35" s="193" t="s">
        <v>16</v>
      </c>
      <c r="D35" s="169">
        <v>15.15</v>
      </c>
      <c r="E35" s="165">
        <f>D35*F35</f>
        <v>0.90900000000000014</v>
      </c>
      <c r="F35" s="169">
        <f>SUM(G36:AX36)</f>
        <v>6.0000000000000005E-2</v>
      </c>
      <c r="G35" s="12">
        <v>1</v>
      </c>
      <c r="H35" s="12">
        <v>1</v>
      </c>
      <c r="I35" s="6"/>
      <c r="J35" s="6"/>
      <c r="K35" s="6"/>
      <c r="L35" s="6"/>
      <c r="M35" s="6"/>
      <c r="N35" s="6"/>
      <c r="O35" s="92">
        <v>1</v>
      </c>
      <c r="P35" s="92">
        <v>1</v>
      </c>
      <c r="Q35" s="6"/>
      <c r="R35" s="6"/>
      <c r="S35" s="6"/>
      <c r="T35" s="6"/>
      <c r="U35" s="6"/>
      <c r="V35" s="6"/>
      <c r="W35" s="6"/>
      <c r="X35" s="6"/>
      <c r="Y35" s="43"/>
      <c r="Z35" s="43"/>
      <c r="AK35" s="92">
        <v>1</v>
      </c>
      <c r="AL35" s="92">
        <v>1</v>
      </c>
      <c r="AM35" s="104">
        <v>1</v>
      </c>
      <c r="AN35" s="104">
        <v>2</v>
      </c>
      <c r="AW35" s="108">
        <v>1</v>
      </c>
      <c r="AX35" s="109">
        <v>1</v>
      </c>
      <c r="AY35" s="9"/>
    </row>
    <row r="36" spans="1:51" ht="15" customHeight="1" x14ac:dyDescent="0.25">
      <c r="A36" s="141"/>
      <c r="B36" s="183"/>
      <c r="C36" s="181"/>
      <c r="D36" s="147"/>
      <c r="E36" s="165"/>
      <c r="F36" s="147"/>
      <c r="G36" s="219">
        <f t="shared" ref="G36" si="26">G35*H35/100</f>
        <v>0.01</v>
      </c>
      <c r="H36" s="220"/>
      <c r="I36" s="172"/>
      <c r="J36" s="173"/>
      <c r="K36" s="172"/>
      <c r="L36" s="173"/>
      <c r="M36" s="90"/>
      <c r="N36" s="91"/>
      <c r="O36" s="219">
        <f>O35*P35/100</f>
        <v>0.01</v>
      </c>
      <c r="P36" s="220"/>
      <c r="Q36" s="172"/>
      <c r="R36" s="173"/>
      <c r="S36" s="172"/>
      <c r="T36" s="173"/>
      <c r="U36" s="172"/>
      <c r="V36" s="173"/>
      <c r="W36" s="172"/>
      <c r="X36" s="173"/>
      <c r="Y36" s="172"/>
      <c r="Z36" s="173"/>
      <c r="AA36" s="172"/>
      <c r="AB36" s="173"/>
      <c r="AC36" s="172"/>
      <c r="AD36" s="173"/>
      <c r="AE36" s="172"/>
      <c r="AF36" s="173"/>
      <c r="AG36" s="172"/>
      <c r="AH36" s="173"/>
      <c r="AI36" s="172"/>
      <c r="AJ36" s="173"/>
      <c r="AK36" s="171">
        <f t="shared" ref="AK36" si="27">AK35*AL35/100</f>
        <v>0.01</v>
      </c>
      <c r="AL36" s="171"/>
      <c r="AM36" s="418">
        <f t="shared" ref="AM36" si="28">AM35*AN35/100</f>
        <v>0.02</v>
      </c>
      <c r="AN36" s="418"/>
      <c r="AO36" s="238"/>
      <c r="AP36" s="239"/>
      <c r="AQ36" s="238"/>
      <c r="AR36" s="239"/>
      <c r="AS36" s="238"/>
      <c r="AT36" s="239"/>
      <c r="AU36" s="238"/>
      <c r="AV36" s="239"/>
      <c r="AW36" s="419">
        <f t="shared" ref="AW36" si="29">AW35*AX35/100</f>
        <v>0.01</v>
      </c>
      <c r="AX36" s="420"/>
      <c r="AY36" s="9"/>
    </row>
    <row r="37" spans="1:51" ht="15" customHeight="1" x14ac:dyDescent="0.25">
      <c r="A37" s="141"/>
      <c r="B37" s="183"/>
      <c r="C37" s="193" t="s">
        <v>17</v>
      </c>
      <c r="D37" s="169">
        <v>12.98</v>
      </c>
      <c r="E37" s="165">
        <f>D37*F37</f>
        <v>0.77880000000000005</v>
      </c>
      <c r="F37" s="169">
        <f>SUM(G38:AX38)</f>
        <v>6.0000000000000005E-2</v>
      </c>
      <c r="G37" s="12">
        <v>1</v>
      </c>
      <c r="H37" s="12">
        <v>1</v>
      </c>
      <c r="I37" s="6"/>
      <c r="J37" s="6"/>
      <c r="K37" s="6"/>
      <c r="L37" s="6"/>
      <c r="M37" s="6"/>
      <c r="N37" s="6"/>
      <c r="O37" s="92">
        <v>1</v>
      </c>
      <c r="P37" s="92">
        <v>1</v>
      </c>
      <c r="Q37" s="6"/>
      <c r="R37" s="6"/>
      <c r="S37" s="6"/>
      <c r="T37" s="6"/>
      <c r="U37" s="6"/>
      <c r="V37" s="6"/>
      <c r="W37" s="6"/>
      <c r="X37" s="6"/>
      <c r="Y37" s="43"/>
      <c r="Z37" s="43"/>
      <c r="AK37" s="92">
        <v>1</v>
      </c>
      <c r="AL37" s="92">
        <v>1</v>
      </c>
      <c r="AM37" s="104">
        <v>1</v>
      </c>
      <c r="AN37" s="104">
        <v>2</v>
      </c>
      <c r="AW37" s="108">
        <v>1</v>
      </c>
      <c r="AX37" s="109">
        <v>1</v>
      </c>
      <c r="AY37" s="9"/>
    </row>
    <row r="38" spans="1:51" ht="15" customHeight="1" x14ac:dyDescent="0.25">
      <c r="A38" s="141"/>
      <c r="B38" s="183"/>
      <c r="C38" s="181"/>
      <c r="D38" s="147"/>
      <c r="E38" s="165"/>
      <c r="F38" s="147"/>
      <c r="G38" s="219">
        <f t="shared" ref="G38" si="30">G37*H37/100</f>
        <v>0.01</v>
      </c>
      <c r="H38" s="220"/>
      <c r="I38" s="172"/>
      <c r="J38" s="173"/>
      <c r="K38" s="172"/>
      <c r="L38" s="173"/>
      <c r="M38" s="90"/>
      <c r="N38" s="91"/>
      <c r="O38" s="219">
        <f>O37*P37/100</f>
        <v>0.01</v>
      </c>
      <c r="P38" s="220"/>
      <c r="Q38" s="172"/>
      <c r="R38" s="173"/>
      <c r="S38" s="172"/>
      <c r="T38" s="173"/>
      <c r="U38" s="172"/>
      <c r="V38" s="173"/>
      <c r="W38" s="172"/>
      <c r="X38" s="173"/>
      <c r="Y38" s="172"/>
      <c r="Z38" s="173"/>
      <c r="AA38" s="172"/>
      <c r="AB38" s="173"/>
      <c r="AC38" s="172"/>
      <c r="AD38" s="173"/>
      <c r="AE38" s="172"/>
      <c r="AF38" s="173"/>
      <c r="AG38" s="172"/>
      <c r="AH38" s="173"/>
      <c r="AI38" s="172"/>
      <c r="AJ38" s="173"/>
      <c r="AK38" s="171">
        <f t="shared" ref="AK38" si="31">AK37*AL37/100</f>
        <v>0.01</v>
      </c>
      <c r="AL38" s="171"/>
      <c r="AM38" s="418">
        <f t="shared" ref="AM38" si="32">AM37*AN37/100</f>
        <v>0.02</v>
      </c>
      <c r="AN38" s="418"/>
      <c r="AO38" s="238"/>
      <c r="AP38" s="239"/>
      <c r="AQ38" s="238"/>
      <c r="AR38" s="239"/>
      <c r="AS38" s="238"/>
      <c r="AT38" s="239"/>
      <c r="AU38" s="238"/>
      <c r="AV38" s="239"/>
      <c r="AW38" s="419">
        <f t="shared" ref="AW38" si="33">AW37*AX37/100</f>
        <v>0.01</v>
      </c>
      <c r="AX38" s="420"/>
      <c r="AY38" s="9"/>
    </row>
    <row r="39" spans="1:51" ht="15" customHeight="1" x14ac:dyDescent="0.25">
      <c r="A39" s="141"/>
      <c r="B39" s="183"/>
      <c r="C39" s="194" t="s">
        <v>5</v>
      </c>
      <c r="D39" s="169">
        <v>16.190000000000001</v>
      </c>
      <c r="E39" s="165">
        <f>D39*F39</f>
        <v>0.97140000000000015</v>
      </c>
      <c r="F39" s="169">
        <f>SUM(G40:AX40)</f>
        <v>6.0000000000000005E-2</v>
      </c>
      <c r="G39" s="12">
        <v>1</v>
      </c>
      <c r="H39" s="12">
        <v>1</v>
      </c>
      <c r="I39" s="6"/>
      <c r="J39" s="6"/>
      <c r="K39" s="6"/>
      <c r="L39" s="6"/>
      <c r="M39" s="6"/>
      <c r="N39" s="6"/>
      <c r="O39" s="92">
        <v>1</v>
      </c>
      <c r="P39" s="92">
        <v>1</v>
      </c>
      <c r="Q39" s="6"/>
      <c r="R39" s="6"/>
      <c r="S39" s="6"/>
      <c r="T39" s="6"/>
      <c r="U39" s="6"/>
      <c r="V39" s="6"/>
      <c r="W39" s="6"/>
      <c r="X39" s="6"/>
      <c r="Y39" s="43"/>
      <c r="Z39" s="43"/>
      <c r="AK39" s="92">
        <v>1</v>
      </c>
      <c r="AL39" s="92">
        <v>1</v>
      </c>
      <c r="AM39" s="104">
        <v>1</v>
      </c>
      <c r="AN39" s="104">
        <v>2</v>
      </c>
      <c r="AW39" s="108">
        <v>1</v>
      </c>
      <c r="AX39" s="109">
        <v>1</v>
      </c>
      <c r="AY39" s="9"/>
    </row>
    <row r="40" spans="1:51" ht="15" customHeight="1" x14ac:dyDescent="0.25">
      <c r="A40" s="141"/>
      <c r="B40" s="183"/>
      <c r="C40" s="195"/>
      <c r="D40" s="147"/>
      <c r="E40" s="165"/>
      <c r="F40" s="147"/>
      <c r="G40" s="219">
        <f t="shared" ref="G40" si="34">G39*H39/100</f>
        <v>0.01</v>
      </c>
      <c r="H40" s="220"/>
      <c r="I40" s="172"/>
      <c r="J40" s="173"/>
      <c r="K40" s="172"/>
      <c r="L40" s="173"/>
      <c r="M40" s="90"/>
      <c r="N40" s="91"/>
      <c r="O40" s="219">
        <f>O39*P39/100</f>
        <v>0.01</v>
      </c>
      <c r="P40" s="220"/>
      <c r="Q40" s="172"/>
      <c r="R40" s="173"/>
      <c r="S40" s="172"/>
      <c r="T40" s="173"/>
      <c r="U40" s="172"/>
      <c r="V40" s="173"/>
      <c r="W40" s="172"/>
      <c r="X40" s="173"/>
      <c r="Y40" s="172"/>
      <c r="Z40" s="173"/>
      <c r="AA40" s="172"/>
      <c r="AB40" s="173"/>
      <c r="AC40" s="172"/>
      <c r="AD40" s="173"/>
      <c r="AE40" s="172"/>
      <c r="AF40" s="173"/>
      <c r="AG40" s="172"/>
      <c r="AH40" s="173"/>
      <c r="AI40" s="172"/>
      <c r="AJ40" s="173"/>
      <c r="AK40" s="171">
        <f t="shared" ref="AK40" si="35">AK39*AL39/100</f>
        <v>0.01</v>
      </c>
      <c r="AL40" s="171"/>
      <c r="AM40" s="418">
        <f t="shared" ref="AM40" si="36">AM39*AN39/100</f>
        <v>0.02</v>
      </c>
      <c r="AN40" s="418"/>
      <c r="AO40" s="238"/>
      <c r="AP40" s="239"/>
      <c r="AQ40" s="238"/>
      <c r="AR40" s="239"/>
      <c r="AS40" s="238"/>
      <c r="AT40" s="239"/>
      <c r="AU40" s="238"/>
      <c r="AV40" s="239"/>
      <c r="AW40" s="419">
        <f t="shared" ref="AW40" si="37">AW39*AX39/100</f>
        <v>0.01</v>
      </c>
      <c r="AX40" s="420"/>
      <c r="AY40" s="9"/>
    </row>
    <row r="41" spans="1:51" ht="15" customHeight="1" x14ac:dyDescent="0.25">
      <c r="A41" s="141"/>
      <c r="B41" s="183"/>
      <c r="C41" s="193" t="s">
        <v>20</v>
      </c>
      <c r="D41" s="169">
        <v>15</v>
      </c>
      <c r="E41" s="165">
        <f>D41*F41</f>
        <v>1.2</v>
      </c>
      <c r="F41" s="169">
        <f>SUM(G42:AX42)</f>
        <v>0.08</v>
      </c>
      <c r="G41" s="12">
        <v>1</v>
      </c>
      <c r="H41" s="12">
        <v>1</v>
      </c>
      <c r="I41" s="6"/>
      <c r="J41" s="6"/>
      <c r="K41" s="6"/>
      <c r="L41" s="6"/>
      <c r="M41" s="6"/>
      <c r="N41" s="6"/>
      <c r="O41" s="92">
        <v>1</v>
      </c>
      <c r="P41" s="92">
        <v>1</v>
      </c>
      <c r="Q41" s="6"/>
      <c r="R41" s="6"/>
      <c r="S41" s="6"/>
      <c r="T41" s="6"/>
      <c r="U41" s="6"/>
      <c r="V41" s="6"/>
      <c r="W41" s="6"/>
      <c r="X41" s="6"/>
      <c r="Y41" s="43"/>
      <c r="Z41" s="43"/>
      <c r="AK41" s="92">
        <v>1</v>
      </c>
      <c r="AL41" s="92">
        <v>1</v>
      </c>
      <c r="AM41" s="104">
        <v>1</v>
      </c>
      <c r="AN41" s="104">
        <v>2</v>
      </c>
      <c r="AS41" s="92">
        <v>2</v>
      </c>
      <c r="AT41" s="92">
        <v>1</v>
      </c>
      <c r="AU41" s="43"/>
      <c r="AV41" s="43"/>
      <c r="AW41" s="108">
        <v>1</v>
      </c>
      <c r="AX41" s="109">
        <v>1</v>
      </c>
      <c r="AY41" s="9"/>
    </row>
    <row r="42" spans="1:51" ht="15" customHeight="1" x14ac:dyDescent="0.25">
      <c r="A42" s="141"/>
      <c r="B42" s="183"/>
      <c r="C42" s="181"/>
      <c r="D42" s="147"/>
      <c r="E42" s="165"/>
      <c r="F42" s="147"/>
      <c r="G42" s="219">
        <f t="shared" ref="G42" si="38">G41*H41/100</f>
        <v>0.01</v>
      </c>
      <c r="H42" s="220"/>
      <c r="I42" s="172"/>
      <c r="J42" s="173"/>
      <c r="K42" s="172"/>
      <c r="L42" s="173"/>
      <c r="M42" s="90"/>
      <c r="N42" s="91"/>
      <c r="O42" s="219">
        <f>O41*P41/100</f>
        <v>0.01</v>
      </c>
      <c r="P42" s="220"/>
      <c r="Q42" s="172"/>
      <c r="R42" s="173"/>
      <c r="S42" s="172"/>
      <c r="T42" s="173"/>
      <c r="U42" s="172"/>
      <c r="V42" s="173"/>
      <c r="W42" s="172"/>
      <c r="X42" s="173"/>
      <c r="Y42" s="172"/>
      <c r="Z42" s="173"/>
      <c r="AA42" s="172"/>
      <c r="AB42" s="173"/>
      <c r="AC42" s="172"/>
      <c r="AD42" s="173"/>
      <c r="AE42" s="172"/>
      <c r="AF42" s="173"/>
      <c r="AG42" s="172"/>
      <c r="AH42" s="173"/>
      <c r="AI42" s="172"/>
      <c r="AJ42" s="173"/>
      <c r="AK42" s="171">
        <f t="shared" ref="AK42" si="39">AK41*AL41/100</f>
        <v>0.01</v>
      </c>
      <c r="AL42" s="171"/>
      <c r="AM42" s="418">
        <f t="shared" ref="AM42" si="40">AM41*AN41/100</f>
        <v>0.02</v>
      </c>
      <c r="AN42" s="418"/>
      <c r="AO42" s="238"/>
      <c r="AP42" s="239"/>
      <c r="AQ42" s="238"/>
      <c r="AR42" s="239"/>
      <c r="AS42" s="219">
        <f>AS41*AT41/100</f>
        <v>0.02</v>
      </c>
      <c r="AT42" s="220"/>
      <c r="AU42" s="221"/>
      <c r="AV42" s="222"/>
      <c r="AW42" s="419">
        <f t="shared" ref="AW42" si="41">AW41*AX41/100</f>
        <v>0.01</v>
      </c>
      <c r="AX42" s="420"/>
      <c r="AY42" s="9"/>
    </row>
    <row r="43" spans="1:51" ht="15" customHeight="1" x14ac:dyDescent="0.25">
      <c r="A43" s="141"/>
      <c r="B43" s="183"/>
      <c r="C43" s="193" t="s">
        <v>32</v>
      </c>
      <c r="D43" s="169">
        <v>7</v>
      </c>
      <c r="E43" s="166">
        <f>D43*F43</f>
        <v>0.98000000000000009</v>
      </c>
      <c r="F43" s="169">
        <f>SUM(G44:AX44)</f>
        <v>0.14000000000000001</v>
      </c>
      <c r="G43" s="12">
        <v>1</v>
      </c>
      <c r="H43" s="12">
        <v>1</v>
      </c>
      <c r="I43" s="6"/>
      <c r="J43" s="6"/>
      <c r="K43" s="6"/>
      <c r="L43" s="6"/>
      <c r="M43" s="6"/>
      <c r="N43" s="6"/>
      <c r="O43" s="92">
        <v>1</v>
      </c>
      <c r="P43" s="92">
        <v>1</v>
      </c>
      <c r="Q43" s="6"/>
      <c r="R43" s="6"/>
      <c r="S43" s="6"/>
      <c r="T43" s="6"/>
      <c r="U43" s="6"/>
      <c r="V43" s="6"/>
      <c r="W43" s="6"/>
      <c r="X43" s="6"/>
      <c r="Y43" s="43"/>
      <c r="Z43" s="43"/>
      <c r="AI43" s="92">
        <v>2</v>
      </c>
      <c r="AJ43" s="92">
        <v>2</v>
      </c>
      <c r="AK43" s="92">
        <v>1</v>
      </c>
      <c r="AL43" s="92">
        <v>1</v>
      </c>
      <c r="AM43" s="104">
        <v>1</v>
      </c>
      <c r="AN43" s="104">
        <v>2</v>
      </c>
      <c r="AS43" s="43"/>
      <c r="AT43" s="43"/>
      <c r="AU43" s="92">
        <v>2</v>
      </c>
      <c r="AV43" s="92">
        <v>2</v>
      </c>
      <c r="AW43" s="76">
        <v>1</v>
      </c>
      <c r="AX43" s="77">
        <v>1</v>
      </c>
      <c r="AY43" s="9"/>
    </row>
    <row r="44" spans="1:51" ht="15" customHeight="1" thickBot="1" x14ac:dyDescent="0.3">
      <c r="A44" s="142"/>
      <c r="B44" s="184"/>
      <c r="C44" s="223"/>
      <c r="D44" s="170"/>
      <c r="E44" s="167"/>
      <c r="F44" s="170"/>
      <c r="G44" s="219">
        <f t="shared" ref="G44" si="42">G43*H43/100</f>
        <v>0.01</v>
      </c>
      <c r="H44" s="220"/>
      <c r="I44" s="217"/>
      <c r="J44" s="218"/>
      <c r="K44" s="217"/>
      <c r="L44" s="218"/>
      <c r="M44" s="93"/>
      <c r="N44" s="94"/>
      <c r="O44" s="219">
        <f>O43*P43/100</f>
        <v>0.01</v>
      </c>
      <c r="P44" s="220"/>
      <c r="Q44" s="217"/>
      <c r="R44" s="218"/>
      <c r="S44" s="217"/>
      <c r="T44" s="218"/>
      <c r="U44" s="217"/>
      <c r="V44" s="218"/>
      <c r="W44" s="217"/>
      <c r="X44" s="218"/>
      <c r="Y44" s="217"/>
      <c r="Z44" s="218"/>
      <c r="AA44" s="217"/>
      <c r="AB44" s="218"/>
      <c r="AC44" s="217"/>
      <c r="AD44" s="218"/>
      <c r="AE44" s="217"/>
      <c r="AF44" s="218"/>
      <c r="AG44" s="217"/>
      <c r="AH44" s="218"/>
      <c r="AI44" s="175">
        <v>0.04</v>
      </c>
      <c r="AJ44" s="176"/>
      <c r="AK44" s="171">
        <f t="shared" ref="AK44" si="43">AK43*AL43/100</f>
        <v>0.01</v>
      </c>
      <c r="AL44" s="171"/>
      <c r="AM44" s="418">
        <f t="shared" ref="AM44" si="44">AM43*AN43/100</f>
        <v>0.02</v>
      </c>
      <c r="AN44" s="418"/>
      <c r="AO44" s="238"/>
      <c r="AP44" s="239"/>
      <c r="AQ44" s="238"/>
      <c r="AR44" s="239"/>
      <c r="AS44" s="221"/>
      <c r="AT44" s="222"/>
      <c r="AU44" s="175">
        <f>AU43*AV43/100</f>
        <v>0.04</v>
      </c>
      <c r="AV44" s="176"/>
      <c r="AW44" s="219">
        <f t="shared" ref="AW44" si="45">AW43*AX43/100</f>
        <v>0.01</v>
      </c>
      <c r="AX44" s="236"/>
      <c r="AY44" s="9"/>
    </row>
    <row r="45" spans="1:51" ht="15" customHeight="1" x14ac:dyDescent="0.25">
      <c r="A45" s="140" t="s">
        <v>37</v>
      </c>
      <c r="B45" s="143" t="s">
        <v>33</v>
      </c>
      <c r="C45" s="144"/>
      <c r="D45" s="168">
        <v>8</v>
      </c>
      <c r="E45" s="165">
        <f>D45*F45</f>
        <v>0.4</v>
      </c>
      <c r="F45" s="168">
        <f>SUM(G46:AX46)</f>
        <v>0.05</v>
      </c>
      <c r="G45" s="16">
        <v>1</v>
      </c>
      <c r="H45" s="16">
        <v>1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7"/>
      <c r="Z45" s="17"/>
      <c r="AA45" s="18"/>
      <c r="AB45" s="18"/>
      <c r="AC45" s="18"/>
      <c r="AD45" s="18"/>
      <c r="AE45" s="18"/>
      <c r="AF45" s="18"/>
      <c r="AG45" s="18"/>
      <c r="AH45" s="18"/>
      <c r="AI45" s="16">
        <v>1</v>
      </c>
      <c r="AJ45" s="16">
        <v>3</v>
      </c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6">
        <v>1</v>
      </c>
      <c r="AX45" s="78">
        <v>1</v>
      </c>
      <c r="AY45" s="9"/>
    </row>
    <row r="46" spans="1:51" ht="15" customHeight="1" thickBot="1" x14ac:dyDescent="0.3">
      <c r="A46" s="141"/>
      <c r="B46" s="145"/>
      <c r="C46" s="146"/>
      <c r="D46" s="170"/>
      <c r="E46" s="167"/>
      <c r="F46" s="170"/>
      <c r="G46" s="175">
        <f>G45*H45/100</f>
        <v>0.01</v>
      </c>
      <c r="H46" s="176"/>
      <c r="I46" s="217"/>
      <c r="J46" s="218"/>
      <c r="K46" s="217"/>
      <c r="L46" s="218"/>
      <c r="M46" s="217"/>
      <c r="N46" s="218"/>
      <c r="O46" s="217"/>
      <c r="P46" s="218"/>
      <c r="Q46" s="217"/>
      <c r="R46" s="218"/>
      <c r="S46" s="217"/>
      <c r="T46" s="218"/>
      <c r="U46" s="217"/>
      <c r="V46" s="218"/>
      <c r="W46" s="217"/>
      <c r="X46" s="218"/>
      <c r="Y46" s="217"/>
      <c r="Z46" s="218"/>
      <c r="AA46" s="217"/>
      <c r="AB46" s="218"/>
      <c r="AC46" s="217"/>
      <c r="AD46" s="218"/>
      <c r="AE46" s="217"/>
      <c r="AF46" s="218"/>
      <c r="AG46" s="217"/>
      <c r="AH46" s="218"/>
      <c r="AI46" s="175">
        <v>0.03</v>
      </c>
      <c r="AJ46" s="176"/>
      <c r="AK46" s="240"/>
      <c r="AL46" s="241"/>
      <c r="AM46" s="240"/>
      <c r="AN46" s="241"/>
      <c r="AO46" s="240"/>
      <c r="AP46" s="241"/>
      <c r="AQ46" s="240"/>
      <c r="AR46" s="241"/>
      <c r="AS46" s="240"/>
      <c r="AT46" s="241"/>
      <c r="AU46" s="240"/>
      <c r="AV46" s="241"/>
      <c r="AW46" s="175">
        <f>AW45*AX45/100</f>
        <v>0.01</v>
      </c>
      <c r="AX46" s="237"/>
      <c r="AY46" s="9"/>
    </row>
    <row r="47" spans="1:51" ht="15" customHeight="1" x14ac:dyDescent="0.25">
      <c r="A47" s="141"/>
      <c r="B47" s="187" t="s">
        <v>93</v>
      </c>
      <c r="C47" s="191" t="s">
        <v>94</v>
      </c>
      <c r="D47" s="163">
        <v>9</v>
      </c>
      <c r="E47" s="164">
        <f>D47*F47</f>
        <v>0</v>
      </c>
      <c r="F47" s="163">
        <f>SUM(G48:AX48)</f>
        <v>0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7"/>
      <c r="Z47" s="17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9"/>
      <c r="AY47" s="9"/>
    </row>
    <row r="48" spans="1:51" ht="15" customHeight="1" x14ac:dyDescent="0.25">
      <c r="A48" s="141"/>
      <c r="B48" s="185"/>
      <c r="C48" s="192"/>
      <c r="D48" s="148"/>
      <c r="E48" s="165"/>
      <c r="F48" s="148"/>
      <c r="G48" s="172"/>
      <c r="H48" s="173"/>
      <c r="I48" s="172"/>
      <c r="J48" s="173"/>
      <c r="K48" s="172"/>
      <c r="L48" s="173"/>
      <c r="M48" s="172"/>
      <c r="N48" s="173"/>
      <c r="O48" s="172"/>
      <c r="P48" s="173"/>
      <c r="Q48" s="172"/>
      <c r="R48" s="173"/>
      <c r="S48" s="172"/>
      <c r="T48" s="173"/>
      <c r="U48" s="172"/>
      <c r="V48" s="173"/>
      <c r="W48" s="172"/>
      <c r="X48" s="173"/>
      <c r="Y48" s="172"/>
      <c r="Z48" s="173"/>
      <c r="AA48" s="172"/>
      <c r="AB48" s="173"/>
      <c r="AC48" s="172"/>
      <c r="AD48" s="173"/>
      <c r="AE48" s="172"/>
      <c r="AF48" s="173"/>
      <c r="AG48" s="172"/>
      <c r="AH48" s="173"/>
      <c r="AI48" s="172"/>
      <c r="AJ48" s="173"/>
      <c r="AK48" s="172"/>
      <c r="AL48" s="173"/>
      <c r="AM48" s="172"/>
      <c r="AN48" s="173"/>
      <c r="AO48" s="172"/>
      <c r="AP48" s="173"/>
      <c r="AQ48" s="172"/>
      <c r="AR48" s="173"/>
      <c r="AS48" s="172"/>
      <c r="AT48" s="173"/>
      <c r="AU48" s="172"/>
      <c r="AV48" s="173"/>
      <c r="AW48" s="238"/>
      <c r="AX48" s="242"/>
      <c r="AY48" s="9"/>
    </row>
    <row r="49" spans="1:53" ht="15" customHeight="1" x14ac:dyDescent="0.25">
      <c r="A49" s="141"/>
      <c r="B49" s="185"/>
      <c r="C49" s="178" t="s">
        <v>95</v>
      </c>
      <c r="D49" s="148">
        <v>3</v>
      </c>
      <c r="E49" s="166">
        <f>D49*F49</f>
        <v>0</v>
      </c>
      <c r="F49" s="148">
        <f>SUM(G50:AX50)</f>
        <v>0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43"/>
      <c r="Z49" s="43"/>
      <c r="AX49" s="20"/>
      <c r="AY49" s="9"/>
    </row>
    <row r="50" spans="1:53" ht="15" customHeight="1" thickBot="1" x14ac:dyDescent="0.3">
      <c r="A50" s="142"/>
      <c r="B50" s="186"/>
      <c r="C50" s="179"/>
      <c r="D50" s="162"/>
      <c r="E50" s="167"/>
      <c r="F50" s="162"/>
      <c r="G50" s="217"/>
      <c r="H50" s="218"/>
      <c r="I50" s="217"/>
      <c r="J50" s="218"/>
      <c r="K50" s="217"/>
      <c r="L50" s="218"/>
      <c r="M50" s="217"/>
      <c r="N50" s="218"/>
      <c r="O50" s="217"/>
      <c r="P50" s="218"/>
      <c r="Q50" s="217"/>
      <c r="R50" s="218"/>
      <c r="S50" s="217"/>
      <c r="T50" s="218"/>
      <c r="U50" s="217"/>
      <c r="V50" s="218"/>
      <c r="W50" s="217"/>
      <c r="X50" s="218"/>
      <c r="Y50" s="217"/>
      <c r="Z50" s="218"/>
      <c r="AA50" s="217"/>
      <c r="AB50" s="218"/>
      <c r="AC50" s="217"/>
      <c r="AD50" s="218"/>
      <c r="AE50" s="217"/>
      <c r="AF50" s="218"/>
      <c r="AG50" s="217"/>
      <c r="AH50" s="218"/>
      <c r="AI50" s="217"/>
      <c r="AJ50" s="218"/>
      <c r="AK50" s="217"/>
      <c r="AL50" s="218"/>
      <c r="AM50" s="217"/>
      <c r="AN50" s="218"/>
      <c r="AO50" s="217"/>
      <c r="AP50" s="218"/>
      <c r="AQ50" s="217"/>
      <c r="AR50" s="218"/>
      <c r="AS50" s="217"/>
      <c r="AT50" s="218"/>
      <c r="AU50" s="217"/>
      <c r="AV50" s="218"/>
      <c r="AW50" s="240"/>
      <c r="AX50" s="243"/>
      <c r="AY50" s="9"/>
    </row>
    <row r="51" spans="1:53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</row>
    <row r="52" spans="1:53" ht="15.75" thickBot="1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</row>
    <row r="53" spans="1:53" ht="19.899999999999999" customHeight="1" thickBot="1" x14ac:dyDescent="0.35">
      <c r="C53" s="44"/>
      <c r="D53" s="48" t="s">
        <v>96</v>
      </c>
      <c r="E53" s="49">
        <f>SUM(E7:E49)</f>
        <v>51.848399999999991</v>
      </c>
      <c r="F53" s="50" t="s">
        <v>79</v>
      </c>
      <c r="G53" s="228">
        <f>G16+G18+G20+G22+G24+G26+G28+G30+G32+G34+G36+G38+G40+G42+G44+G46</f>
        <v>0.16</v>
      </c>
      <c r="H53" s="229"/>
      <c r="I53" s="228">
        <v>0</v>
      </c>
      <c r="J53" s="229"/>
      <c r="K53" s="228">
        <v>0</v>
      </c>
      <c r="L53" s="229"/>
      <c r="M53" s="228">
        <f>M14</f>
        <v>0.12</v>
      </c>
      <c r="N53" s="229"/>
      <c r="O53" s="228">
        <f>O38+O40+O42+P4+O44+O16+O18+O20+O22+O24+O26+O28+O30+O32+O34+O36</f>
        <v>0.15</v>
      </c>
      <c r="P53" s="229"/>
      <c r="Q53" s="414">
        <f>Q16+Q18+Q20+Q22+Q24+Q26+Q28</f>
        <v>7.0000000000000007E-2</v>
      </c>
      <c r="R53" s="416"/>
      <c r="S53" s="228">
        <v>0</v>
      </c>
      <c r="T53" s="229"/>
      <c r="U53" s="228">
        <f>U16+U18+U20+U22+U24+U26+U28</f>
        <v>0.28000000000000003</v>
      </c>
      <c r="V53" s="229"/>
      <c r="W53" s="228">
        <v>0</v>
      </c>
      <c r="X53" s="229"/>
      <c r="Y53" s="228">
        <v>0</v>
      </c>
      <c r="Z53" s="229"/>
      <c r="AA53" s="228">
        <v>0</v>
      </c>
      <c r="AB53" s="229"/>
      <c r="AC53" s="228">
        <v>0</v>
      </c>
      <c r="AD53" s="229"/>
      <c r="AE53" s="228">
        <v>0</v>
      </c>
      <c r="AF53" s="229"/>
      <c r="AG53" s="228">
        <v>0</v>
      </c>
      <c r="AH53" s="229"/>
      <c r="AI53" s="228">
        <f>AI44+AI46</f>
        <v>7.0000000000000007E-2</v>
      </c>
      <c r="AJ53" s="229"/>
      <c r="AK53" s="228">
        <f>AK30+AK32+AK34+AK36+AK38+AK40+AK42+AK44</f>
        <v>0.08</v>
      </c>
      <c r="AL53" s="229"/>
      <c r="AM53" s="414">
        <f>AM30+AM32+AM34+AM36+AM38+AM40+AM42+AM44</f>
        <v>0.16</v>
      </c>
      <c r="AN53" s="416"/>
      <c r="AO53" s="228">
        <v>0</v>
      </c>
      <c r="AP53" s="229"/>
      <c r="AQ53" s="228">
        <v>0</v>
      </c>
      <c r="AR53" s="229"/>
      <c r="AS53" s="228">
        <f>AS42</f>
        <v>0.02</v>
      </c>
      <c r="AT53" s="229"/>
      <c r="AU53" s="228">
        <f>AU44</f>
        <v>0.04</v>
      </c>
      <c r="AV53" s="229"/>
      <c r="AW53" s="414">
        <f>AW8+AW10+AW12+AW16+AW18+AW20+AW22+AW24+AW26+AW28+AW30+AW32+AW34+AW36+AW38+AW40+AW42+AW44+AW46</f>
        <v>0.29000000000000015</v>
      </c>
      <c r="AX53" s="415"/>
      <c r="AY53" s="84"/>
      <c r="AZ53" s="10"/>
    </row>
    <row r="54" spans="1:53" ht="19.899999999999999" customHeight="1" thickBot="1" x14ac:dyDescent="0.3">
      <c r="B54" s="10"/>
      <c r="C54" s="10"/>
      <c r="D54" s="13"/>
      <c r="E54" s="79"/>
      <c r="F54" s="80" t="s">
        <v>127</v>
      </c>
      <c r="G54" s="244">
        <f>G8*$D$7+G10*$D$9+G12*$D$11+G14*$D$13+G16*$D$15+G18*$D$17+G20*$D$19+G22*$D$21+G24*$D$23+G26*$D$25+G28*$D$27+G30*$D$29+G32*$D$31+G34*$D$33+G36*$D$35+G38*$D$37+G40*$D$39+G42*$D$41+G44*$D$43+G46*$D$45+G48*$D$47+G50*$D$49</f>
        <v>5.1915000000000022</v>
      </c>
      <c r="H54" s="245"/>
      <c r="I54" s="244">
        <f>I8*$D$7+I10*$D$9+I12*$D$11+I14*$D$13+I16*$D$15+I18*$D$17+I20*$D$19+I22*$D$21+I24*$D$23+I26*$D$25+I28*$D$27+I30*$D$29+I32*$D$31+I34*$D$33+I36*$D$35+I38*$D$37+I40*$D$39+I42*$D$41+I44*$D$43+I46*$D$45+I48*$D$47+I50*$D$49</f>
        <v>0</v>
      </c>
      <c r="J54" s="245"/>
      <c r="K54" s="244">
        <f t="shared" ref="K54" si="46">K8*$D$7+K10*$D$9+K12*$D$11+K14*$D$13+K16*$D$15+K18*$D$17+K20*$D$19+K22*$D$21+K24*$D$23+K26*$D$25+K28*$D$27+K30*$D$29+K32*$D$31+K34*$D$33+K36*$D$35+K38*$D$37+K40*$D$39+K42*$D$41+K44*$D$43+K46*$D$45+K48*$D$47+K50*$D$49</f>
        <v>0</v>
      </c>
      <c r="L54" s="245"/>
      <c r="M54" s="244">
        <f t="shared" ref="M54" si="47">M8*$D$7+M10*$D$9+M12*$D$11+M14*$D$13+M16*$D$15+M18*$D$17+M20*$D$19+M22*$D$21+M24*$D$23+M26*$D$25+M28*$D$27+M30*$D$29+M32*$D$31+M34*$D$33+M36*$D$35+M38*$D$37+M40*$D$39+M42*$D$41+M44*$D$43+M46*$D$45+M48*$D$47+M50*$D$49</f>
        <v>10.799999999999999</v>
      </c>
      <c r="N54" s="245"/>
      <c r="O54" s="244">
        <f t="shared" ref="O54" si="48">O8*$D$7+O10*$D$9+O12*$D$11+O14*$D$13+O16*$D$15+O18*$D$17+O20*$D$19+O22*$D$21+O24*$D$23+O26*$D$25+O28*$D$27+O30*$D$29+O32*$D$31+O34*$D$33+O36*$D$35+O38*$D$37+O40*$D$39+O42*$D$41+O44*$D$43+O46*$D$45+O48*$D$47+O50*$D$49</f>
        <v>5.1115000000000022</v>
      </c>
      <c r="P54" s="245"/>
      <c r="Q54" s="412">
        <f t="shared" ref="Q54" si="49">Q8*$D$7+Q10*$D$9+Q12*$D$11+Q14*$D$13+Q16*$D$15+Q18*$D$17+Q20*$D$19+Q22*$D$21+Q24*$D$23+Q26*$D$25+Q28*$D$27+Q30*$D$29+Q32*$D$31+Q34*$D$33+Q36*$D$35+Q38*$D$37+Q40*$D$39+Q42*$D$41+Q44*$D$43+Q46*$D$45+Q48*$D$47+Q50*$D$49</f>
        <v>4.0046999999999997</v>
      </c>
      <c r="R54" s="413"/>
      <c r="S54" s="244">
        <f t="shared" ref="S54" si="50">S8*$D$7+S10*$D$9+S12*$D$11+S14*$D$13+S16*$D$15+S18*$D$17+S20*$D$19+S22*$D$21+S24*$D$23+S26*$D$25+S28*$D$27+S30*$D$29+S32*$D$31+S34*$D$33+S36*$D$35+S38*$D$37+S40*$D$39+S42*$D$41+S44*$D$43+S46*$D$45+S48*$D$47+S50*$D$49</f>
        <v>0</v>
      </c>
      <c r="T54" s="245"/>
      <c r="U54" s="244">
        <f>U8*$D$7+U10*$D$9+U12*$D$11+U14*$D$13+U16*$D$15+U18*$D$17+U20*$D$19+U22*$D$21+U24*$D$23+U26*$D$25+U28*$D$27+U30*$D$29+U32*$D$31+U34*$D$33+U36*$D$35+U38*$D$37+U40*$D$39+U42*$D$41+U44*$D$43+U46*$D$45+U48*$D$47+U50*$D$49</f>
        <v>16.018799999999999</v>
      </c>
      <c r="V54" s="245"/>
      <c r="W54" s="244">
        <f t="shared" ref="W54" si="51">W8*$D$7+W10*$D$9+W12*$D$11+W14*$D$13+W16*$D$15+W18*$D$17+W20*$D$19+W22*$D$21+W24*$D$23+W26*$D$25+W28*$D$27+W30*$D$29+W32*$D$31+W34*$D$33+W36*$D$35+W38*$D$37+W40*$D$39+W42*$D$41+W44*$D$43+W46*$D$45+W48*$D$47+W50*$D$49</f>
        <v>0</v>
      </c>
      <c r="X54" s="245"/>
      <c r="Y54" s="244">
        <f t="shared" ref="Y54" si="52">Y8*$D$7+Y10*$D$9+Y12*$D$11+Y14*$D$13+Y16*$D$15+Y18*$D$17+Y20*$D$19+Y22*$D$21+Y24*$D$23+Y26*$D$25+Y28*$D$27+Y30*$D$29+Y32*$D$31+Y34*$D$33+Y36*$D$35+Y38*$D$37+Y40*$D$39+Y42*$D$41+Y44*$D$43+Y46*$D$45+Y48*$D$47+Y50*$D$49</f>
        <v>0</v>
      </c>
      <c r="Z54" s="245"/>
      <c r="AA54" s="244">
        <f t="shared" ref="AA54" si="53">AA8*$D$7+AA10*$D$9+AA12*$D$11+AA14*$D$13+AA16*$D$15+AA18*$D$17+AA20*$D$19+AA22*$D$21+AA24*$D$23+AA26*$D$25+AA28*$D$27+AA30*$D$29+AA32*$D$31+AA34*$D$33+AA36*$D$35+AA38*$D$37+AA40*$D$39+AA42*$D$41+AA44*$D$43+AA46*$D$45+AA48*$D$47+AA50*$D$49</f>
        <v>0</v>
      </c>
      <c r="AB54" s="245"/>
      <c r="AC54" s="244">
        <f t="shared" ref="AC54" si="54">AC8*$D$7+AC10*$D$9+AC12*$D$11+AC14*$D$13+AC16*$D$15+AC18*$D$17+AC20*$D$19+AC22*$D$21+AC24*$D$23+AC26*$D$25+AC28*$D$27+AC30*$D$29+AC32*$D$31+AC34*$D$33+AC36*$D$35+AC38*$D$37+AC40*$D$39+AC42*$D$41+AC44*$D$43+AC46*$D$45+AC48*$D$47+AC50*$D$49</f>
        <v>0</v>
      </c>
      <c r="AD54" s="245"/>
      <c r="AE54" s="244">
        <f t="shared" ref="AE54" si="55">AE8*$D$7+AE10*$D$9+AE12*$D$11+AE14*$D$13+AE16*$D$15+AE18*$D$17+AE20*$D$19+AE22*$D$21+AE24*$D$23+AE26*$D$25+AE28*$D$27+AE30*$D$29+AE32*$D$31+AE34*$D$33+AE36*$D$35+AE38*$D$37+AE40*$D$39+AE42*$D$41+AE44*$D$43+AE46*$D$45+AE48*$D$47+AE50*$D$49</f>
        <v>0</v>
      </c>
      <c r="AF54" s="245"/>
      <c r="AG54" s="244">
        <f t="shared" ref="AG54" si="56">AG8*$D$7+AG10*$D$9+AG12*$D$11+AG14*$D$13+AG16*$D$15+AG18*$D$17+AG20*$D$19+AG22*$D$21+AG24*$D$23+AG26*$D$25+AG28*$D$27+AG30*$D$29+AG32*$D$31+AG34*$D$33+AG36*$D$35+AG38*$D$37+AG40*$D$39+AG42*$D$41+AG44*$D$43+AG46*$D$45+AG48*$D$47+AG50*$D$49</f>
        <v>0</v>
      </c>
      <c r="AH54" s="245"/>
      <c r="AI54" s="244">
        <f t="shared" ref="AI54" si="57">AI8*$D$7+AI10*$D$9+AI12*$D$11+AI14*$D$13+AI16*$D$15+AI18*$D$17+AI20*$D$19+AI22*$D$21+AI24*$D$23+AI26*$D$25+AI28*$D$27+AI30*$D$29+AI32*$D$31+AI34*$D$33+AI36*$D$35+AI38*$D$37+AI40*$D$39+AI42*$D$41+AI44*$D$43+AI46*$D$45+AI48*$D$47+AI50*$D$49</f>
        <v>0.52</v>
      </c>
      <c r="AJ54" s="245"/>
      <c r="AK54" s="244">
        <f t="shared" ref="AK54" si="58">AK8*$D$7+AK10*$D$9+AK12*$D$11+AK14*$D$13+AK16*$D$15+AK18*$D$17+AK20*$D$19+AK22*$D$21+AK24*$D$23+AK26*$D$25+AK28*$D$27+AK30*$D$29+AK32*$D$31+AK34*$D$33+AK36*$D$35+AK38*$D$37+AK40*$D$39+AK42*$D$41+AK44*$D$43+AK46*$D$45+AK48*$D$47+AK50*$D$49</f>
        <v>1.1068</v>
      </c>
      <c r="AL54" s="245"/>
      <c r="AM54" s="412">
        <f t="shared" ref="AM54" si="59">AM8*$D$7+AM10*$D$9+AM12*$D$11+AM14*$D$13+AM16*$D$15+AM18*$D$17+AM20*$D$19+AM22*$D$21+AM24*$D$23+AM26*$D$25+AM28*$D$27+AM30*$D$29+AM32*$D$31+AM34*$D$33+AM36*$D$35+AM38*$D$37+AM40*$D$39+AM42*$D$41+AM44*$D$43+AM46*$D$45+AM48*$D$47+AM50*$D$49</f>
        <v>2.2136</v>
      </c>
      <c r="AN54" s="413"/>
      <c r="AO54" s="244">
        <f t="shared" ref="AO54" si="60">AO8*$D$7+AO10*$D$9+AO12*$D$11+AO14*$D$13+AO16*$D$15+AO18*$D$17+AO20*$D$19+AO22*$D$21+AO24*$D$23+AO26*$D$25+AO28*$D$27+AO30*$D$29+AO32*$D$31+AO34*$D$33+AO36*$D$35+AO38*$D$37+AO40*$D$39+AO42*$D$41+AO44*$D$43+AO46*$D$45+AO48*$D$47+AO50*$D$49</f>
        <v>0</v>
      </c>
      <c r="AP54" s="245"/>
      <c r="AQ54" s="244">
        <f t="shared" ref="AQ54" si="61">AQ8*$D$7+AQ10*$D$9+AQ12*$D$11+AQ14*$D$13+AQ16*$D$15+AQ18*$D$17+AQ20*$D$19+AQ22*$D$21+AQ24*$D$23+AQ26*$D$25+AQ28*$D$27+AQ30*$D$29+AQ32*$D$31+AQ34*$D$33+AQ36*$D$35+AQ38*$D$37+AQ40*$D$39+AQ42*$D$41+AQ44*$D$43+AQ46*$D$45+AQ48*$D$47+AQ50*$D$49</f>
        <v>0</v>
      </c>
      <c r="AR54" s="245"/>
      <c r="AS54" s="244">
        <f t="shared" ref="AS54" si="62">AS8*$D$7+AS10*$D$9+AS12*$D$11+AS14*$D$13+AS16*$D$15+AS18*$D$17+AS20*$D$19+AS22*$D$21+AS24*$D$23+AS26*$D$25+AS28*$D$27+AS30*$D$29+AS32*$D$31+AS34*$D$33+AS36*$D$35+AS38*$D$37+AS40*$D$39+AS42*$D$41+AS44*$D$43+AS46*$D$45+AS48*$D$47+AS50*$D$49</f>
        <v>0.3</v>
      </c>
      <c r="AT54" s="245"/>
      <c r="AU54" s="244">
        <f t="shared" ref="AU54" si="63">AU8*$D$7+AU10*$D$9+AU12*$D$11+AU14*$D$13+AU16*$D$15+AU18*$D$17+AU20*$D$19+AU22*$D$21+AU24*$D$23+AU26*$D$25+AU28*$D$27+AU30*$D$29+AU32*$D$31+AU34*$D$33+AU36*$D$35+AU38*$D$37+AU40*$D$39+AU42*$D$41+AU44*$D$43+AU46*$D$45+AU48*$D$47+AU50*$D$49</f>
        <v>0.28000000000000003</v>
      </c>
      <c r="AV54" s="245"/>
      <c r="AW54" s="412">
        <f t="shared" ref="AW54" si="64">AW8*$D$7+AW10*$D$9+AW12*$D$11+AW14*$D$13+AW16*$D$15+AW18*$D$17+AW20*$D$19+AW22*$D$21+AW24*$D$23+AW26*$D$25+AW28*$D$27+AW30*$D$29+AW32*$D$31+AW34*$D$33+AW36*$D$35+AW38*$D$37+AW40*$D$39+AW42*$D$41+AW44*$D$43+AW46*$D$45+AW48*$D$47+AW50*$D$49</f>
        <v>6.3015000000000025</v>
      </c>
      <c r="AX54" s="417"/>
      <c r="AY54" s="85" t="s">
        <v>132</v>
      </c>
      <c r="AZ54" s="19">
        <f>SUM(G54:AX54)</f>
        <v>51.848400000000012</v>
      </c>
      <c r="BA54" s="9"/>
    </row>
    <row r="55" spans="1:53" ht="19.899999999999999" customHeight="1" thickBot="1" x14ac:dyDescent="0.3">
      <c r="A55" s="44"/>
      <c r="D55" s="9"/>
      <c r="E55" s="44"/>
      <c r="F55" s="80" t="s">
        <v>193</v>
      </c>
      <c r="G55" s="246">
        <f>G54*8000</f>
        <v>41532.000000000015</v>
      </c>
      <c r="H55" s="247"/>
      <c r="I55" s="246">
        <f t="shared" ref="I55" si="65">I54*8000</f>
        <v>0</v>
      </c>
      <c r="J55" s="247"/>
      <c r="K55" s="246">
        <f t="shared" ref="K55" si="66">K54*8000</f>
        <v>0</v>
      </c>
      <c r="L55" s="247"/>
      <c r="M55" s="246">
        <f t="shared" ref="M55" si="67">M54*8000</f>
        <v>86399.999999999985</v>
      </c>
      <c r="N55" s="247"/>
      <c r="O55" s="246">
        <f t="shared" ref="O55" si="68">O54*8000</f>
        <v>40892.000000000015</v>
      </c>
      <c r="P55" s="247"/>
      <c r="Q55" s="409">
        <f t="shared" ref="Q55" si="69">Q54*8000</f>
        <v>32037.599999999999</v>
      </c>
      <c r="R55" s="411"/>
      <c r="S55" s="246">
        <f t="shared" ref="S55" si="70">S54*8000</f>
        <v>0</v>
      </c>
      <c r="T55" s="247"/>
      <c r="U55" s="246">
        <f t="shared" ref="U55" si="71">U54*8000</f>
        <v>128150.39999999999</v>
      </c>
      <c r="V55" s="247"/>
      <c r="W55" s="246">
        <f t="shared" ref="W55" si="72">W54*8000</f>
        <v>0</v>
      </c>
      <c r="X55" s="247"/>
      <c r="Y55" s="246">
        <f t="shared" ref="Y55" si="73">Y54*8000</f>
        <v>0</v>
      </c>
      <c r="Z55" s="247"/>
      <c r="AA55" s="246">
        <f t="shared" ref="AA55" si="74">AA54*8000</f>
        <v>0</v>
      </c>
      <c r="AB55" s="247"/>
      <c r="AC55" s="246">
        <f t="shared" ref="AC55" si="75">AC54*8000</f>
        <v>0</v>
      </c>
      <c r="AD55" s="247"/>
      <c r="AE55" s="246">
        <f t="shared" ref="AE55" si="76">AE54*8000</f>
        <v>0</v>
      </c>
      <c r="AF55" s="247"/>
      <c r="AG55" s="246">
        <f t="shared" ref="AG55" si="77">AG54*8000</f>
        <v>0</v>
      </c>
      <c r="AH55" s="247"/>
      <c r="AI55" s="246">
        <f t="shared" ref="AI55" si="78">AI54*8000</f>
        <v>4160</v>
      </c>
      <c r="AJ55" s="247"/>
      <c r="AK55" s="246">
        <f t="shared" ref="AK55" si="79">AK54*8000</f>
        <v>8854.4</v>
      </c>
      <c r="AL55" s="247"/>
      <c r="AM55" s="409">
        <f t="shared" ref="AM55" si="80">AM54*8000</f>
        <v>17708.8</v>
      </c>
      <c r="AN55" s="411"/>
      <c r="AO55" s="246">
        <f t="shared" ref="AO55" si="81">AO54*8000</f>
        <v>0</v>
      </c>
      <c r="AP55" s="247"/>
      <c r="AQ55" s="246">
        <f t="shared" ref="AQ55" si="82">AQ54*8000</f>
        <v>0</v>
      </c>
      <c r="AR55" s="247"/>
      <c r="AS55" s="246">
        <f t="shared" ref="AS55" si="83">AS54*8000</f>
        <v>2400</v>
      </c>
      <c r="AT55" s="247"/>
      <c r="AU55" s="246">
        <f t="shared" ref="AU55" si="84">AU54*8000</f>
        <v>2240</v>
      </c>
      <c r="AV55" s="247"/>
      <c r="AW55" s="409">
        <f t="shared" ref="AW55" si="85">AW54*8000</f>
        <v>50412.000000000022</v>
      </c>
      <c r="AX55" s="410"/>
      <c r="AY55" s="426" t="s">
        <v>195</v>
      </c>
      <c r="AZ55" s="427">
        <f>SUM(G55:AX55)</f>
        <v>414787.2</v>
      </c>
      <c r="BA55" s="9"/>
    </row>
    <row r="56" spans="1:53" ht="15.75" thickBot="1" x14ac:dyDescent="0.3">
      <c r="A56" s="44"/>
      <c r="D56" s="9"/>
      <c r="F56" s="80" t="s">
        <v>194</v>
      </c>
      <c r="G56" s="428">
        <f>G55*27252</f>
        <v>1131830064.0000005</v>
      </c>
      <c r="H56" s="429"/>
      <c r="I56" s="428">
        <f t="shared" ref="I56" si="86">I55*27252</f>
        <v>0</v>
      </c>
      <c r="J56" s="429"/>
      <c r="K56" s="428">
        <f t="shared" ref="K56" si="87">K55*27252</f>
        <v>0</v>
      </c>
      <c r="L56" s="429"/>
      <c r="M56" s="428">
        <f t="shared" ref="M56" si="88">M55*27252</f>
        <v>2354572799.9999995</v>
      </c>
      <c r="N56" s="429"/>
      <c r="O56" s="428">
        <f t="shared" ref="O56" si="89">O55*27252</f>
        <v>1114388784.0000005</v>
      </c>
      <c r="P56" s="429"/>
      <c r="Q56" s="465">
        <f t="shared" ref="Q56" si="90">Q55*27252</f>
        <v>873088675.19999993</v>
      </c>
      <c r="R56" s="466"/>
      <c r="S56" s="428">
        <f t="shared" ref="S56" si="91">S55*27252</f>
        <v>0</v>
      </c>
      <c r="T56" s="429"/>
      <c r="U56" s="428">
        <f t="shared" ref="U56" si="92">U55*27252</f>
        <v>3492354700.7999997</v>
      </c>
      <c r="V56" s="429"/>
      <c r="W56" s="428">
        <f t="shared" ref="W56" si="93">W55*27252</f>
        <v>0</v>
      </c>
      <c r="X56" s="429"/>
      <c r="Y56" s="428">
        <f t="shared" ref="Y56" si="94">Y55*27252</f>
        <v>0</v>
      </c>
      <c r="Z56" s="429"/>
      <c r="AA56" s="428">
        <f t="shared" ref="AA56" si="95">AA55*27252</f>
        <v>0</v>
      </c>
      <c r="AB56" s="429"/>
      <c r="AC56" s="428">
        <f t="shared" ref="AC56" si="96">AC55*27252</f>
        <v>0</v>
      </c>
      <c r="AD56" s="429"/>
      <c r="AE56" s="428">
        <f t="shared" ref="AE56" si="97">AE55*27252</f>
        <v>0</v>
      </c>
      <c r="AF56" s="429"/>
      <c r="AG56" s="428">
        <f t="shared" ref="AG56" si="98">AG55*27252</f>
        <v>0</v>
      </c>
      <c r="AH56" s="429"/>
      <c r="AI56" s="428">
        <f t="shared" ref="AI56" si="99">AI55*27252</f>
        <v>113368320</v>
      </c>
      <c r="AJ56" s="429"/>
      <c r="AK56" s="428">
        <f t="shared" ref="AK56" si="100">AK55*27252</f>
        <v>241300108.79999998</v>
      </c>
      <c r="AL56" s="429"/>
      <c r="AM56" s="465">
        <f t="shared" ref="AM56" si="101">AM55*27252</f>
        <v>482600217.59999996</v>
      </c>
      <c r="AN56" s="466"/>
      <c r="AO56" s="428">
        <f t="shared" ref="AO56" si="102">AO55*27252</f>
        <v>0</v>
      </c>
      <c r="AP56" s="429"/>
      <c r="AQ56" s="428">
        <f t="shared" ref="AQ56" si="103">AQ55*27252</f>
        <v>0</v>
      </c>
      <c r="AR56" s="429"/>
      <c r="AS56" s="428">
        <f t="shared" ref="AS56" si="104">AS55*27252</f>
        <v>65404800</v>
      </c>
      <c r="AT56" s="429"/>
      <c r="AU56" s="428">
        <f t="shared" ref="AU56" si="105">AU55*27252</f>
        <v>61044480</v>
      </c>
      <c r="AV56" s="429"/>
      <c r="AW56" s="465">
        <f t="shared" ref="AW56" si="106">AW55*27252</f>
        <v>1373827824.0000005</v>
      </c>
      <c r="AX56" s="466"/>
      <c r="AY56" s="425" t="s">
        <v>196</v>
      </c>
      <c r="AZ56" s="430">
        <f>AZ55*27252</f>
        <v>11303780774.4</v>
      </c>
      <c r="BA56" s="9"/>
    </row>
    <row r="57" spans="1:53" ht="30.75" thickBot="1" x14ac:dyDescent="0.3">
      <c r="A57" s="44"/>
      <c r="B57" s="61" t="s">
        <v>119</v>
      </c>
      <c r="C57" s="62" t="s">
        <v>118</v>
      </c>
      <c r="D57" s="9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</row>
    <row r="58" spans="1:53" ht="15" customHeight="1" x14ac:dyDescent="0.25">
      <c r="A58" s="44"/>
      <c r="B58" s="72">
        <v>1</v>
      </c>
      <c r="C58" s="73" t="s">
        <v>122</v>
      </c>
      <c r="D58" s="69"/>
      <c r="E58" s="70"/>
    </row>
    <row r="59" spans="1:53" ht="15" customHeight="1" x14ac:dyDescent="0.25">
      <c r="A59" s="44"/>
      <c r="B59" s="58">
        <v>2</v>
      </c>
      <c r="C59" s="64" t="s">
        <v>123</v>
      </c>
      <c r="D59" s="69"/>
      <c r="E59" s="71"/>
    </row>
    <row r="60" spans="1:53" ht="15" customHeight="1" x14ac:dyDescent="0.25">
      <c r="A60" s="44"/>
      <c r="B60" s="58">
        <v>3</v>
      </c>
      <c r="C60" s="64" t="s">
        <v>124</v>
      </c>
      <c r="D60" s="69"/>
      <c r="E60" s="71"/>
    </row>
    <row r="61" spans="1:53" ht="15" customHeight="1" x14ac:dyDescent="0.25">
      <c r="B61" s="58">
        <v>4</v>
      </c>
      <c r="C61" s="64" t="s">
        <v>125</v>
      </c>
      <c r="D61" s="71"/>
      <c r="E61" s="70"/>
    </row>
    <row r="62" spans="1:53" ht="15" customHeight="1" thickBot="1" x14ac:dyDescent="0.3">
      <c r="A62" s="44"/>
      <c r="B62" s="59">
        <v>5</v>
      </c>
      <c r="C62" s="65" t="s">
        <v>126</v>
      </c>
      <c r="D62" s="9"/>
    </row>
    <row r="63" spans="1:53" ht="15.75" thickBot="1" x14ac:dyDescent="0.3">
      <c r="A63" s="44"/>
      <c r="B63" s="52"/>
      <c r="C63" s="52"/>
      <c r="D63" s="9"/>
    </row>
    <row r="64" spans="1:53" ht="30.75" thickBot="1" x14ac:dyDescent="0.3">
      <c r="A64" s="44"/>
      <c r="B64" s="68" t="s">
        <v>120</v>
      </c>
      <c r="C64" s="62" t="s">
        <v>146</v>
      </c>
      <c r="D64" s="9"/>
    </row>
    <row r="65" spans="1:4" ht="15" customHeight="1" x14ac:dyDescent="0.25">
      <c r="A65" s="44"/>
      <c r="B65" s="60">
        <v>1</v>
      </c>
      <c r="C65" s="67">
        <v>0.01</v>
      </c>
      <c r="D65" s="9"/>
    </row>
    <row r="66" spans="1:4" ht="15" customHeight="1" x14ac:dyDescent="0.25">
      <c r="A66" s="44"/>
      <c r="B66" s="58">
        <v>2</v>
      </c>
      <c r="C66" s="66">
        <v>0.02</v>
      </c>
      <c r="D66" s="9"/>
    </row>
    <row r="67" spans="1:4" ht="15" customHeight="1" x14ac:dyDescent="0.25">
      <c r="A67" s="44"/>
      <c r="B67" s="58">
        <v>3</v>
      </c>
      <c r="C67" s="66">
        <v>0.03</v>
      </c>
      <c r="D67" s="9"/>
    </row>
    <row r="68" spans="1:4" ht="15" customHeight="1" x14ac:dyDescent="0.25">
      <c r="B68" s="58">
        <v>4</v>
      </c>
      <c r="C68" s="66">
        <v>0.04</v>
      </c>
    </row>
    <row r="69" spans="1:4" ht="15" customHeight="1" thickBot="1" x14ac:dyDescent="0.3">
      <c r="B69" s="59">
        <v>5</v>
      </c>
      <c r="C69" s="65" t="s">
        <v>121</v>
      </c>
    </row>
  </sheetData>
  <mergeCells count="695">
    <mergeCell ref="AQ56:AR56"/>
    <mergeCell ref="AS56:AT56"/>
    <mergeCell ref="AU56:AV56"/>
    <mergeCell ref="AW56:AX56"/>
    <mergeCell ref="Y56:Z56"/>
    <mergeCell ref="AA56:AB56"/>
    <mergeCell ref="AC56:AD56"/>
    <mergeCell ref="AE56:AF56"/>
    <mergeCell ref="AG56:AH56"/>
    <mergeCell ref="AI56:AJ56"/>
    <mergeCell ref="AK56:AL56"/>
    <mergeCell ref="AM56:AN56"/>
    <mergeCell ref="AO56:AP56"/>
    <mergeCell ref="G56:H56"/>
    <mergeCell ref="I56:J56"/>
    <mergeCell ref="K56:L56"/>
    <mergeCell ref="M56:N56"/>
    <mergeCell ref="O56:P56"/>
    <mergeCell ref="Q56:R56"/>
    <mergeCell ref="S56:T56"/>
    <mergeCell ref="U56:V56"/>
    <mergeCell ref="W56:X56"/>
    <mergeCell ref="G2:AH2"/>
    <mergeCell ref="AI2:AX2"/>
    <mergeCell ref="G3:P3"/>
    <mergeCell ref="Q3:V3"/>
    <mergeCell ref="W3:Z3"/>
    <mergeCell ref="AA3:AB3"/>
    <mergeCell ref="AC3:AF3"/>
    <mergeCell ref="AG3:AH3"/>
    <mergeCell ref="AI3:AN3"/>
    <mergeCell ref="AO3:AP3"/>
    <mergeCell ref="AQ3:AR3"/>
    <mergeCell ref="AS3:AX3"/>
    <mergeCell ref="D4:D6"/>
    <mergeCell ref="E4:E6"/>
    <mergeCell ref="F4:F6"/>
    <mergeCell ref="G4:H4"/>
    <mergeCell ref="I4:J4"/>
    <mergeCell ref="K4:L4"/>
    <mergeCell ref="M4:N4"/>
    <mergeCell ref="O4:P4"/>
    <mergeCell ref="AO4:AP4"/>
    <mergeCell ref="AQ4:AR4"/>
    <mergeCell ref="AS4:AT4"/>
    <mergeCell ref="AU4:AV4"/>
    <mergeCell ref="AW4:AX4"/>
    <mergeCell ref="G6:H6"/>
    <mergeCell ref="I6:J6"/>
    <mergeCell ref="K6:L6"/>
    <mergeCell ref="M6:N6"/>
    <mergeCell ref="O6:P6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O6:AP6"/>
    <mergeCell ref="AQ6:AR6"/>
    <mergeCell ref="AS6:AT6"/>
    <mergeCell ref="AU6:AV6"/>
    <mergeCell ref="AW6:AX6"/>
    <mergeCell ref="A7:A14"/>
    <mergeCell ref="B7:B10"/>
    <mergeCell ref="C7:C8"/>
    <mergeCell ref="D7:D8"/>
    <mergeCell ref="E7:E8"/>
    <mergeCell ref="AC6:AD6"/>
    <mergeCell ref="AE6:AF6"/>
    <mergeCell ref="AG6:AH6"/>
    <mergeCell ref="AI6:AJ6"/>
    <mergeCell ref="AK6:AL6"/>
    <mergeCell ref="AM6:AN6"/>
    <mergeCell ref="Q6:R6"/>
    <mergeCell ref="S6:T6"/>
    <mergeCell ref="U6:V6"/>
    <mergeCell ref="W6:X6"/>
    <mergeCell ref="Y6:Z6"/>
    <mergeCell ref="AA6:AB6"/>
    <mergeCell ref="C9:C10"/>
    <mergeCell ref="D9:D10"/>
    <mergeCell ref="E9:E10"/>
    <mergeCell ref="F9:F10"/>
    <mergeCell ref="G10:H10"/>
    <mergeCell ref="F7:F8"/>
    <mergeCell ref="G8:H8"/>
    <mergeCell ref="I8:J8"/>
    <mergeCell ref="K8:L8"/>
    <mergeCell ref="M8:N8"/>
    <mergeCell ref="O8:P8"/>
    <mergeCell ref="M10:N10"/>
    <mergeCell ref="O10:P10"/>
    <mergeCell ref="Q10:R10"/>
    <mergeCell ref="Q8:R8"/>
    <mergeCell ref="S10:T10"/>
    <mergeCell ref="AO8:AP8"/>
    <mergeCell ref="AQ8:AR8"/>
    <mergeCell ref="AS8:AT8"/>
    <mergeCell ref="AU8:AV8"/>
    <mergeCell ref="AW8:AX8"/>
    <mergeCell ref="AK8:AL8"/>
    <mergeCell ref="AM8:AN8"/>
    <mergeCell ref="AS10:AT10"/>
    <mergeCell ref="AU10:AV10"/>
    <mergeCell ref="AW10:AX10"/>
    <mergeCell ref="AK10:AL10"/>
    <mergeCell ref="AM10:AN10"/>
    <mergeCell ref="AO10:AP10"/>
    <mergeCell ref="AQ10:AR10"/>
    <mergeCell ref="AC8:AD8"/>
    <mergeCell ref="AE8:AF8"/>
    <mergeCell ref="AG8:AH8"/>
    <mergeCell ref="AI8:AJ8"/>
    <mergeCell ref="S8:T8"/>
    <mergeCell ref="U8:V8"/>
    <mergeCell ref="W8:X8"/>
    <mergeCell ref="Y8:Z8"/>
    <mergeCell ref="AA8:AB8"/>
    <mergeCell ref="B11:B14"/>
    <mergeCell ref="C11:C12"/>
    <mergeCell ref="D11:D12"/>
    <mergeCell ref="E11:E12"/>
    <mergeCell ref="F11:F12"/>
    <mergeCell ref="G12:H12"/>
    <mergeCell ref="I12:J12"/>
    <mergeCell ref="AG10:AH10"/>
    <mergeCell ref="AI10:AJ10"/>
    <mergeCell ref="U10:V10"/>
    <mergeCell ref="W10:X10"/>
    <mergeCell ref="Y10:Z10"/>
    <mergeCell ref="AA10:AB10"/>
    <mergeCell ref="AC10:AD10"/>
    <mergeCell ref="AE10:AF10"/>
    <mergeCell ref="I10:J10"/>
    <mergeCell ref="K10:L10"/>
    <mergeCell ref="AA12:AB12"/>
    <mergeCell ref="AC12:AD12"/>
    <mergeCell ref="AE12:AF12"/>
    <mergeCell ref="AG12:AH12"/>
    <mergeCell ref="K12:L12"/>
    <mergeCell ref="M12:N12"/>
    <mergeCell ref="O12:P12"/>
    <mergeCell ref="Q12:R12"/>
    <mergeCell ref="S12:T12"/>
    <mergeCell ref="U12:V12"/>
    <mergeCell ref="O14:P14"/>
    <mergeCell ref="Q14:R14"/>
    <mergeCell ref="S14:T14"/>
    <mergeCell ref="U14:V14"/>
    <mergeCell ref="W14:X14"/>
    <mergeCell ref="Y14:Z14"/>
    <mergeCell ref="AU12:AV12"/>
    <mergeCell ref="AW12:AX12"/>
    <mergeCell ref="C13:C14"/>
    <mergeCell ref="D13:D14"/>
    <mergeCell ref="E13:E14"/>
    <mergeCell ref="F13:F14"/>
    <mergeCell ref="G14:H14"/>
    <mergeCell ref="I14:J14"/>
    <mergeCell ref="K14:L14"/>
    <mergeCell ref="M14:N14"/>
    <mergeCell ref="AI12:AJ12"/>
    <mergeCell ref="AK12:AL12"/>
    <mergeCell ref="AM12:AN12"/>
    <mergeCell ref="AO12:AP12"/>
    <mergeCell ref="AQ12:AR12"/>
    <mergeCell ref="AS12:AT12"/>
    <mergeCell ref="W12:X12"/>
    <mergeCell ref="Y12:Z12"/>
    <mergeCell ref="AM14:AN14"/>
    <mergeCell ref="AO14:AP14"/>
    <mergeCell ref="AQ14:AR14"/>
    <mergeCell ref="AS14:AT14"/>
    <mergeCell ref="AU14:AV14"/>
    <mergeCell ref="AW14:AX14"/>
    <mergeCell ref="AA14:AB14"/>
    <mergeCell ref="AC14:AD14"/>
    <mergeCell ref="AE14:AF14"/>
    <mergeCell ref="AG14:AH14"/>
    <mergeCell ref="AI14:AJ14"/>
    <mergeCell ref="AK14:AL14"/>
    <mergeCell ref="AA16:AB16"/>
    <mergeCell ref="AC16:AD16"/>
    <mergeCell ref="G16:H16"/>
    <mergeCell ref="I16:J16"/>
    <mergeCell ref="K16:L16"/>
    <mergeCell ref="M16:N16"/>
    <mergeCell ref="O16:P16"/>
    <mergeCell ref="Q16:R16"/>
    <mergeCell ref="A15:A44"/>
    <mergeCell ref="B15:B28"/>
    <mergeCell ref="C15:C16"/>
    <mergeCell ref="D15:D16"/>
    <mergeCell ref="E15:E16"/>
    <mergeCell ref="F15:F16"/>
    <mergeCell ref="C25:C26"/>
    <mergeCell ref="D25:D26"/>
    <mergeCell ref="E25:E26"/>
    <mergeCell ref="F25:F26"/>
    <mergeCell ref="C33:C34"/>
    <mergeCell ref="D33:D34"/>
    <mergeCell ref="E33:E34"/>
    <mergeCell ref="F33:F34"/>
    <mergeCell ref="C35:C36"/>
    <mergeCell ref="D35:D36"/>
    <mergeCell ref="E35:E36"/>
    <mergeCell ref="F35:F36"/>
    <mergeCell ref="C37:C38"/>
    <mergeCell ref="D37:D38"/>
    <mergeCell ref="E37:E38"/>
    <mergeCell ref="F37:F38"/>
    <mergeCell ref="C41:C42"/>
    <mergeCell ref="D41:D42"/>
    <mergeCell ref="O18:P18"/>
    <mergeCell ref="Q18:R18"/>
    <mergeCell ref="S18:T18"/>
    <mergeCell ref="U18:V18"/>
    <mergeCell ref="AQ16:AR16"/>
    <mergeCell ref="AS16:AT16"/>
    <mergeCell ref="AU16:AV16"/>
    <mergeCell ref="AW16:AX16"/>
    <mergeCell ref="C17:C18"/>
    <mergeCell ref="D17:D18"/>
    <mergeCell ref="E17:E18"/>
    <mergeCell ref="F17:F18"/>
    <mergeCell ref="G18:H18"/>
    <mergeCell ref="I18:J18"/>
    <mergeCell ref="AE16:AF16"/>
    <mergeCell ref="AG16:AH16"/>
    <mergeCell ref="AI16:AJ16"/>
    <mergeCell ref="AK16:AL16"/>
    <mergeCell ref="AM16:AN16"/>
    <mergeCell ref="AO16:AP16"/>
    <mergeCell ref="S16:T16"/>
    <mergeCell ref="U16:V16"/>
    <mergeCell ref="W16:X16"/>
    <mergeCell ref="Y16:Z16"/>
    <mergeCell ref="AU18:AV18"/>
    <mergeCell ref="AW18:AX18"/>
    <mergeCell ref="C19:C20"/>
    <mergeCell ref="D19:D20"/>
    <mergeCell ref="E19:E20"/>
    <mergeCell ref="F19:F20"/>
    <mergeCell ref="G20:H20"/>
    <mergeCell ref="I20:J20"/>
    <mergeCell ref="K20:L20"/>
    <mergeCell ref="M20:N20"/>
    <mergeCell ref="AI18:AJ18"/>
    <mergeCell ref="AK18:AL18"/>
    <mergeCell ref="AM18:AN18"/>
    <mergeCell ref="AO18:AP18"/>
    <mergeCell ref="AQ18:AR18"/>
    <mergeCell ref="AS18:AT18"/>
    <mergeCell ref="W18:X18"/>
    <mergeCell ref="Y18:Z18"/>
    <mergeCell ref="AA18:AB18"/>
    <mergeCell ref="AC18:AD18"/>
    <mergeCell ref="AE18:AF18"/>
    <mergeCell ref="AG18:AH18"/>
    <mergeCell ref="K18:L18"/>
    <mergeCell ref="M18:N18"/>
    <mergeCell ref="O20:P20"/>
    <mergeCell ref="Q20:R20"/>
    <mergeCell ref="S20:T20"/>
    <mergeCell ref="U20:V20"/>
    <mergeCell ref="AW20:AX20"/>
    <mergeCell ref="C21:C22"/>
    <mergeCell ref="D21:D22"/>
    <mergeCell ref="E21:E22"/>
    <mergeCell ref="F21:F22"/>
    <mergeCell ref="G22:H22"/>
    <mergeCell ref="O24:P24"/>
    <mergeCell ref="Q24:R24"/>
    <mergeCell ref="S24:T24"/>
    <mergeCell ref="U24:V24"/>
    <mergeCell ref="W24:X24"/>
    <mergeCell ref="Y24:Z24"/>
    <mergeCell ref="U22:V22"/>
    <mergeCell ref="AW22:AX22"/>
    <mergeCell ref="C23:C24"/>
    <mergeCell ref="D23:D24"/>
    <mergeCell ref="E23:E24"/>
    <mergeCell ref="F23:F24"/>
    <mergeCell ref="G24:H24"/>
    <mergeCell ref="I24:J24"/>
    <mergeCell ref="K24:L24"/>
    <mergeCell ref="M24:N24"/>
    <mergeCell ref="I22:J22"/>
    <mergeCell ref="K22:L22"/>
    <mergeCell ref="M22:N22"/>
    <mergeCell ref="O22:P22"/>
    <mergeCell ref="Q22:R22"/>
    <mergeCell ref="S22:T22"/>
    <mergeCell ref="AM24:AN24"/>
    <mergeCell ref="AO24:AP24"/>
    <mergeCell ref="AQ24:AR24"/>
    <mergeCell ref="AS24:AT24"/>
    <mergeCell ref="AU24:AV24"/>
    <mergeCell ref="AW24:AX24"/>
    <mergeCell ref="AA24:AB24"/>
    <mergeCell ref="AC24:AD24"/>
    <mergeCell ref="AE24:AF24"/>
    <mergeCell ref="AG24:AH24"/>
    <mergeCell ref="AI24:AJ24"/>
    <mergeCell ref="AK24:AL24"/>
    <mergeCell ref="AS26:AT26"/>
    <mergeCell ref="AU26:AV26"/>
    <mergeCell ref="AW26:AX26"/>
    <mergeCell ref="C27:C28"/>
    <mergeCell ref="D27:D28"/>
    <mergeCell ref="E27:E28"/>
    <mergeCell ref="F27:F28"/>
    <mergeCell ref="G28:H28"/>
    <mergeCell ref="I28:J28"/>
    <mergeCell ref="AE26:AF26"/>
    <mergeCell ref="AG26:AH26"/>
    <mergeCell ref="AI26:AJ26"/>
    <mergeCell ref="AK26:AL26"/>
    <mergeCell ref="AM26:AN26"/>
    <mergeCell ref="AO26:AP26"/>
    <mergeCell ref="S26:T26"/>
    <mergeCell ref="U26:V26"/>
    <mergeCell ref="W26:X26"/>
    <mergeCell ref="Y26:Z26"/>
    <mergeCell ref="AA26:AB26"/>
    <mergeCell ref="AC26:AD26"/>
    <mergeCell ref="G26:H26"/>
    <mergeCell ref="I26:J26"/>
    <mergeCell ref="K26:L26"/>
    <mergeCell ref="AE28:AF28"/>
    <mergeCell ref="AG28:AH28"/>
    <mergeCell ref="K28:L28"/>
    <mergeCell ref="M28:N28"/>
    <mergeCell ref="O28:P28"/>
    <mergeCell ref="Q28:R28"/>
    <mergeCell ref="S28:T28"/>
    <mergeCell ref="U28:V28"/>
    <mergeCell ref="AQ26:AR26"/>
    <mergeCell ref="M26:N26"/>
    <mergeCell ref="O26:P26"/>
    <mergeCell ref="Q26:R26"/>
    <mergeCell ref="Q30:R30"/>
    <mergeCell ref="S30:T30"/>
    <mergeCell ref="U30:V30"/>
    <mergeCell ref="W30:X30"/>
    <mergeCell ref="AU28:AV28"/>
    <mergeCell ref="AW28:AX28"/>
    <mergeCell ref="B29:B44"/>
    <mergeCell ref="C29:C30"/>
    <mergeCell ref="D29:D30"/>
    <mergeCell ref="E29:E30"/>
    <mergeCell ref="F29:F30"/>
    <mergeCell ref="G30:H30"/>
    <mergeCell ref="I30:J30"/>
    <mergeCell ref="K30:L30"/>
    <mergeCell ref="AI28:AJ28"/>
    <mergeCell ref="AK28:AL28"/>
    <mergeCell ref="AM28:AN28"/>
    <mergeCell ref="AO28:AP28"/>
    <mergeCell ref="AQ28:AR28"/>
    <mergeCell ref="AS28:AT28"/>
    <mergeCell ref="W28:X28"/>
    <mergeCell ref="Y28:Z28"/>
    <mergeCell ref="AA28:AB28"/>
    <mergeCell ref="AC28:AD28"/>
    <mergeCell ref="AW30:AX30"/>
    <mergeCell ref="C31:C32"/>
    <mergeCell ref="D31:D32"/>
    <mergeCell ref="E31:E32"/>
    <mergeCell ref="F31:F32"/>
    <mergeCell ref="G32:H32"/>
    <mergeCell ref="I32:J32"/>
    <mergeCell ref="K32:L32"/>
    <mergeCell ref="M32:N32"/>
    <mergeCell ref="O32:P32"/>
    <mergeCell ref="AK30:AL30"/>
    <mergeCell ref="AM30:AN30"/>
    <mergeCell ref="AO30:AP30"/>
    <mergeCell ref="AQ30:AR30"/>
    <mergeCell ref="AS30:AT30"/>
    <mergeCell ref="AU30:AV30"/>
    <mergeCell ref="Y30:Z30"/>
    <mergeCell ref="AA30:AB30"/>
    <mergeCell ref="AC30:AD30"/>
    <mergeCell ref="AE30:AF30"/>
    <mergeCell ref="AG30:AH30"/>
    <mergeCell ref="AI30:AJ30"/>
    <mergeCell ref="M30:N30"/>
    <mergeCell ref="O30:P30"/>
    <mergeCell ref="G34:H34"/>
    <mergeCell ref="AC32:AD32"/>
    <mergeCell ref="AE32:AF32"/>
    <mergeCell ref="AG32:AH32"/>
    <mergeCell ref="AI32:AJ32"/>
    <mergeCell ref="Q32:R32"/>
    <mergeCell ref="S32:T32"/>
    <mergeCell ref="U32:V32"/>
    <mergeCell ref="W32:X32"/>
    <mergeCell ref="Y32:Z32"/>
    <mergeCell ref="AA32:AB32"/>
    <mergeCell ref="O34:P34"/>
    <mergeCell ref="Q34:R34"/>
    <mergeCell ref="S34:T34"/>
    <mergeCell ref="U34:V34"/>
    <mergeCell ref="I34:J34"/>
    <mergeCell ref="K34:L34"/>
    <mergeCell ref="AI34:AJ34"/>
    <mergeCell ref="W34:X34"/>
    <mergeCell ref="Y34:Z34"/>
    <mergeCell ref="AA34:AB34"/>
    <mergeCell ref="AC34:AD34"/>
    <mergeCell ref="AE34:AF34"/>
    <mergeCell ref="AG34:AH34"/>
    <mergeCell ref="AO36:AP36"/>
    <mergeCell ref="AQ36:AR36"/>
    <mergeCell ref="AO32:AP32"/>
    <mergeCell ref="AQ32:AR32"/>
    <mergeCell ref="AS32:AT32"/>
    <mergeCell ref="AU32:AV32"/>
    <mergeCell ref="AW32:AX32"/>
    <mergeCell ref="AK32:AL32"/>
    <mergeCell ref="AM32:AN32"/>
    <mergeCell ref="AU34:AV34"/>
    <mergeCell ref="AW34:AX34"/>
    <mergeCell ref="AS34:AT34"/>
    <mergeCell ref="AK34:AL34"/>
    <mergeCell ref="AM34:AN34"/>
    <mergeCell ref="AO34:AP34"/>
    <mergeCell ref="AQ34:AR34"/>
    <mergeCell ref="AS36:AT36"/>
    <mergeCell ref="AU36:AV36"/>
    <mergeCell ref="AW36:AX36"/>
    <mergeCell ref="AK36:AL36"/>
    <mergeCell ref="AM36:AN36"/>
    <mergeCell ref="G38:H38"/>
    <mergeCell ref="AC36:AD36"/>
    <mergeCell ref="AE36:AF36"/>
    <mergeCell ref="AG36:AH36"/>
    <mergeCell ref="AI36:AJ36"/>
    <mergeCell ref="Q36:R36"/>
    <mergeCell ref="S36:T36"/>
    <mergeCell ref="U36:V36"/>
    <mergeCell ref="W36:X36"/>
    <mergeCell ref="Y36:Z36"/>
    <mergeCell ref="AA36:AB36"/>
    <mergeCell ref="O38:P38"/>
    <mergeCell ref="Q38:R38"/>
    <mergeCell ref="S38:T38"/>
    <mergeCell ref="U38:V38"/>
    <mergeCell ref="AC38:AD38"/>
    <mergeCell ref="AE38:AF38"/>
    <mergeCell ref="AG38:AH38"/>
    <mergeCell ref="I38:J38"/>
    <mergeCell ref="K38:L38"/>
    <mergeCell ref="G36:H36"/>
    <mergeCell ref="I36:J36"/>
    <mergeCell ref="K36:L36"/>
    <mergeCell ref="O36:P36"/>
    <mergeCell ref="AU38:AV38"/>
    <mergeCell ref="AW38:AX38"/>
    <mergeCell ref="C39:C40"/>
    <mergeCell ref="D39:D40"/>
    <mergeCell ref="E39:E40"/>
    <mergeCell ref="F39:F40"/>
    <mergeCell ref="G40:H40"/>
    <mergeCell ref="I40:J40"/>
    <mergeCell ref="K40:L40"/>
    <mergeCell ref="O40:P40"/>
    <mergeCell ref="AI38:AJ38"/>
    <mergeCell ref="AK38:AL38"/>
    <mergeCell ref="AM38:AN38"/>
    <mergeCell ref="AO38:AP38"/>
    <mergeCell ref="AQ38:AR38"/>
    <mergeCell ref="AS38:AT38"/>
    <mergeCell ref="W38:X38"/>
    <mergeCell ref="Y38:Z38"/>
    <mergeCell ref="AA38:AB38"/>
    <mergeCell ref="AC40:AD40"/>
    <mergeCell ref="AE40:AF40"/>
    <mergeCell ref="AG40:AH40"/>
    <mergeCell ref="AI40:AJ40"/>
    <mergeCell ref="Q40:R40"/>
    <mergeCell ref="S40:T40"/>
    <mergeCell ref="U40:V40"/>
    <mergeCell ref="W40:X40"/>
    <mergeCell ref="Y40:Z40"/>
    <mergeCell ref="AA40:AB40"/>
    <mergeCell ref="AO40:AP40"/>
    <mergeCell ref="AQ40:AR40"/>
    <mergeCell ref="AS40:AT40"/>
    <mergeCell ref="AU40:AV40"/>
    <mergeCell ref="AW40:AX40"/>
    <mergeCell ref="AK40:AL40"/>
    <mergeCell ref="AM40:AN40"/>
    <mergeCell ref="AU42:AV42"/>
    <mergeCell ref="AW42:AX42"/>
    <mergeCell ref="AK42:AL42"/>
    <mergeCell ref="AM42:AN42"/>
    <mergeCell ref="AO42:AP42"/>
    <mergeCell ref="AQ42:AR42"/>
    <mergeCell ref="AS42:AT42"/>
    <mergeCell ref="C43:C44"/>
    <mergeCell ref="D43:D44"/>
    <mergeCell ref="E43:E44"/>
    <mergeCell ref="F43:F44"/>
    <mergeCell ref="G44:H44"/>
    <mergeCell ref="I44:J44"/>
    <mergeCell ref="K44:L44"/>
    <mergeCell ref="O44:P44"/>
    <mergeCell ref="AI42:AJ42"/>
    <mergeCell ref="W42:X42"/>
    <mergeCell ref="Y42:Z42"/>
    <mergeCell ref="AA42:AB42"/>
    <mergeCell ref="AC42:AD42"/>
    <mergeCell ref="AE42:AF42"/>
    <mergeCell ref="AG42:AH42"/>
    <mergeCell ref="I42:J42"/>
    <mergeCell ref="K42:L42"/>
    <mergeCell ref="E41:E42"/>
    <mergeCell ref="F41:F42"/>
    <mergeCell ref="G42:H42"/>
    <mergeCell ref="O42:P42"/>
    <mergeCell ref="Q42:R42"/>
    <mergeCell ref="S42:T42"/>
    <mergeCell ref="U42:V42"/>
    <mergeCell ref="AO44:AP44"/>
    <mergeCell ref="AQ44:AR44"/>
    <mergeCell ref="AS44:AT44"/>
    <mergeCell ref="AU44:AV44"/>
    <mergeCell ref="AW44:AX44"/>
    <mergeCell ref="A45:A50"/>
    <mergeCell ref="B45:C46"/>
    <mergeCell ref="D45:D46"/>
    <mergeCell ref="E45:E46"/>
    <mergeCell ref="F45:F46"/>
    <mergeCell ref="AC44:AD44"/>
    <mergeCell ref="AE44:AF44"/>
    <mergeCell ref="AG44:AH44"/>
    <mergeCell ref="AI44:AJ44"/>
    <mergeCell ref="AK44:AL44"/>
    <mergeCell ref="AM44:AN44"/>
    <mergeCell ref="Q44:R44"/>
    <mergeCell ref="S44:T44"/>
    <mergeCell ref="U44:V44"/>
    <mergeCell ref="W44:X44"/>
    <mergeCell ref="Y44:Z44"/>
    <mergeCell ref="AA44:AB44"/>
    <mergeCell ref="AS46:AT46"/>
    <mergeCell ref="AU46:AV46"/>
    <mergeCell ref="AW46:AX46"/>
    <mergeCell ref="B47:B50"/>
    <mergeCell ref="C47:C48"/>
    <mergeCell ref="D47:D48"/>
    <mergeCell ref="E47:E48"/>
    <mergeCell ref="F47:F48"/>
    <mergeCell ref="G48:H48"/>
    <mergeCell ref="AE46:AF46"/>
    <mergeCell ref="AG46:AH46"/>
    <mergeCell ref="AI46:AJ46"/>
    <mergeCell ref="AK46:AL46"/>
    <mergeCell ref="AM46:AN46"/>
    <mergeCell ref="AO46:AP46"/>
    <mergeCell ref="S46:T46"/>
    <mergeCell ref="U46:V46"/>
    <mergeCell ref="W46:X46"/>
    <mergeCell ref="Y46:Z46"/>
    <mergeCell ref="AA46:AB46"/>
    <mergeCell ref="AC46:AD46"/>
    <mergeCell ref="G46:H46"/>
    <mergeCell ref="I46:J46"/>
    <mergeCell ref="K46:L46"/>
    <mergeCell ref="AC48:AD48"/>
    <mergeCell ref="AE48:AF48"/>
    <mergeCell ref="I48:J48"/>
    <mergeCell ref="K48:L48"/>
    <mergeCell ref="M48:N48"/>
    <mergeCell ref="O48:P48"/>
    <mergeCell ref="Q48:R48"/>
    <mergeCell ref="S48:T48"/>
    <mergeCell ref="AQ46:AR46"/>
    <mergeCell ref="M46:N46"/>
    <mergeCell ref="O46:P46"/>
    <mergeCell ref="Q46:R46"/>
    <mergeCell ref="Q50:R50"/>
    <mergeCell ref="S50:T50"/>
    <mergeCell ref="U50:V50"/>
    <mergeCell ref="W50:X50"/>
    <mergeCell ref="AS48:AT48"/>
    <mergeCell ref="AU48:AV48"/>
    <mergeCell ref="AW48:AX48"/>
    <mergeCell ref="C49:C50"/>
    <mergeCell ref="D49:D50"/>
    <mergeCell ref="E49:E50"/>
    <mergeCell ref="F49:F50"/>
    <mergeCell ref="G50:H50"/>
    <mergeCell ref="I50:J50"/>
    <mergeCell ref="K50:L50"/>
    <mergeCell ref="AG48:AH48"/>
    <mergeCell ref="AI48:AJ48"/>
    <mergeCell ref="AK48:AL48"/>
    <mergeCell ref="AM48:AN48"/>
    <mergeCell ref="AO48:AP48"/>
    <mergeCell ref="AQ48:AR48"/>
    <mergeCell ref="U48:V48"/>
    <mergeCell ref="W48:X48"/>
    <mergeCell ref="Y48:Z48"/>
    <mergeCell ref="AA48:AB48"/>
    <mergeCell ref="AW50:AX50"/>
    <mergeCell ref="G53:H53"/>
    <mergeCell ref="I53:J53"/>
    <mergeCell ref="K53:L53"/>
    <mergeCell ref="M53:N53"/>
    <mergeCell ref="O53:P53"/>
    <mergeCell ref="Q53:R53"/>
    <mergeCell ref="S53:T53"/>
    <mergeCell ref="U53:V53"/>
    <mergeCell ref="W53:X53"/>
    <mergeCell ref="AK50:AL50"/>
    <mergeCell ref="AM50:AN50"/>
    <mergeCell ref="AO50:AP50"/>
    <mergeCell ref="AQ50:AR50"/>
    <mergeCell ref="AS50:AT50"/>
    <mergeCell ref="AU50:AV50"/>
    <mergeCell ref="Y50:Z50"/>
    <mergeCell ref="AA50:AB50"/>
    <mergeCell ref="AC50:AD50"/>
    <mergeCell ref="AE50:AF50"/>
    <mergeCell ref="AG50:AH50"/>
    <mergeCell ref="AI50:AJ50"/>
    <mergeCell ref="M50:N50"/>
    <mergeCell ref="O50:P50"/>
    <mergeCell ref="AW53:AX53"/>
    <mergeCell ref="G54:H54"/>
    <mergeCell ref="I54:J54"/>
    <mergeCell ref="K54:L54"/>
    <mergeCell ref="M54:N54"/>
    <mergeCell ref="O54:P54"/>
    <mergeCell ref="Q54:R54"/>
    <mergeCell ref="S54:T54"/>
    <mergeCell ref="U54:V54"/>
    <mergeCell ref="W54:X54"/>
    <mergeCell ref="AK53:AL53"/>
    <mergeCell ref="AM53:AN53"/>
    <mergeCell ref="AO53:AP53"/>
    <mergeCell ref="AQ53:AR53"/>
    <mergeCell ref="AS53:AT53"/>
    <mergeCell ref="AU53:AV53"/>
    <mergeCell ref="Y53:Z53"/>
    <mergeCell ref="AA53:AB53"/>
    <mergeCell ref="AC53:AD53"/>
    <mergeCell ref="AE53:AF53"/>
    <mergeCell ref="AG53:AH53"/>
    <mergeCell ref="AI53:AJ53"/>
    <mergeCell ref="AW54:AX54"/>
    <mergeCell ref="AK54:AL54"/>
    <mergeCell ref="G55:H55"/>
    <mergeCell ref="I55:J55"/>
    <mergeCell ref="K55:L55"/>
    <mergeCell ref="M55:N55"/>
    <mergeCell ref="O55:P55"/>
    <mergeCell ref="Q55:R55"/>
    <mergeCell ref="S55:T55"/>
    <mergeCell ref="U55:V55"/>
    <mergeCell ref="W55:X55"/>
    <mergeCell ref="AM54:AN54"/>
    <mergeCell ref="AO54:AP54"/>
    <mergeCell ref="AQ54:AR54"/>
    <mergeCell ref="AS54:AT54"/>
    <mergeCell ref="AU54:AV54"/>
    <mergeCell ref="Y54:Z54"/>
    <mergeCell ref="AA54:AB54"/>
    <mergeCell ref="AC54:AD54"/>
    <mergeCell ref="AE54:AF54"/>
    <mergeCell ref="AG54:AH54"/>
    <mergeCell ref="AI54:AJ54"/>
    <mergeCell ref="AW55:AX55"/>
    <mergeCell ref="AK55:AL55"/>
    <mergeCell ref="AM55:AN55"/>
    <mergeCell ref="AO55:AP55"/>
    <mergeCell ref="AQ55:AR55"/>
    <mergeCell ref="AS55:AT55"/>
    <mergeCell ref="AU55:AV55"/>
    <mergeCell ref="Y55:Z55"/>
    <mergeCell ref="AA55:AB55"/>
    <mergeCell ref="AC55:AD55"/>
    <mergeCell ref="AE55:AF55"/>
    <mergeCell ref="AG55:AH55"/>
    <mergeCell ref="AI55:AJ5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6A3-EB8D-4C67-97C6-54887BC21F2C}">
  <dimension ref="A1:BC151"/>
  <sheetViews>
    <sheetView zoomScale="90" zoomScaleNormal="90" workbookViewId="0">
      <pane xSplit="3" ySplit="6" topLeftCell="AP93" activePane="bottomRight" state="frozen"/>
      <selection pane="topRight" activeCell="D1" sqref="D1"/>
      <selection pane="bottomLeft" activeCell="A6" sqref="A6"/>
      <selection pane="bottomRight" activeCell="BB101" sqref="BB101"/>
    </sheetView>
  </sheetViews>
  <sheetFormatPr defaultColWidth="8.85546875" defaultRowHeight="15" x14ac:dyDescent="0.25"/>
  <cols>
    <col min="1" max="1" width="17.28515625" style="1" customWidth="1"/>
    <col min="2" max="8" width="22" style="1" customWidth="1"/>
    <col min="9" max="52" width="9.7109375" style="1" customWidth="1"/>
    <col min="53" max="53" width="17" style="1" customWidth="1"/>
    <col min="54" max="54" width="20.5703125" style="1" bestFit="1" customWidth="1"/>
    <col min="55" max="16384" width="8.85546875" style="1"/>
  </cols>
  <sheetData>
    <row r="1" spans="1:53" ht="27" thickBot="1" x14ac:dyDescent="0.45">
      <c r="A1" s="28" t="s">
        <v>66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</row>
    <row r="2" spans="1:53" ht="36.75" customHeight="1" thickBot="1" x14ac:dyDescent="0.45">
      <c r="A2" s="27"/>
      <c r="B2" s="10"/>
      <c r="C2" s="10"/>
      <c r="D2" s="10"/>
      <c r="E2" s="40"/>
      <c r="F2" s="10"/>
      <c r="G2" s="10"/>
      <c r="H2" s="35"/>
      <c r="I2" s="257" t="s">
        <v>77</v>
      </c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9"/>
      <c r="AK2" s="211" t="s">
        <v>78</v>
      </c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3"/>
      <c r="BA2" s="9"/>
    </row>
    <row r="3" spans="1:53" ht="54.75" customHeight="1" thickBot="1" x14ac:dyDescent="0.3">
      <c r="D3" s="22"/>
      <c r="E3" s="22"/>
      <c r="F3" s="22"/>
      <c r="G3" s="22"/>
      <c r="H3" s="56"/>
      <c r="I3" s="137" t="s">
        <v>67</v>
      </c>
      <c r="J3" s="262"/>
      <c r="K3" s="262"/>
      <c r="L3" s="262"/>
      <c r="M3" s="262"/>
      <c r="N3" s="262"/>
      <c r="O3" s="262"/>
      <c r="P3" s="262"/>
      <c r="Q3" s="262"/>
      <c r="R3" s="263"/>
      <c r="S3" s="137" t="s">
        <v>68</v>
      </c>
      <c r="T3" s="138"/>
      <c r="U3" s="138"/>
      <c r="V3" s="138"/>
      <c r="W3" s="138"/>
      <c r="X3" s="139"/>
      <c r="Y3" s="137" t="s">
        <v>69</v>
      </c>
      <c r="Z3" s="138"/>
      <c r="AA3" s="138"/>
      <c r="AB3" s="139"/>
      <c r="AC3" s="137" t="s">
        <v>70</v>
      </c>
      <c r="AD3" s="139"/>
      <c r="AE3" s="137" t="s">
        <v>71</v>
      </c>
      <c r="AF3" s="138"/>
      <c r="AG3" s="138"/>
      <c r="AH3" s="139"/>
      <c r="AI3" s="137" t="s">
        <v>72</v>
      </c>
      <c r="AJ3" s="139"/>
      <c r="AK3" s="137" t="s">
        <v>73</v>
      </c>
      <c r="AL3" s="138"/>
      <c r="AM3" s="138"/>
      <c r="AN3" s="138"/>
      <c r="AO3" s="138"/>
      <c r="AP3" s="139"/>
      <c r="AQ3" s="205" t="s">
        <v>74</v>
      </c>
      <c r="AR3" s="206"/>
      <c r="AS3" s="137" t="s">
        <v>75</v>
      </c>
      <c r="AT3" s="139"/>
      <c r="AU3" s="137" t="s">
        <v>76</v>
      </c>
      <c r="AV3" s="138"/>
      <c r="AW3" s="138"/>
      <c r="AX3" s="138"/>
      <c r="AY3" s="138"/>
      <c r="AZ3" s="139"/>
      <c r="BA3" s="9"/>
    </row>
    <row r="4" spans="1:53" s="3" customFormat="1" ht="72" customHeight="1" thickBot="1" x14ac:dyDescent="0.3">
      <c r="A4" s="25"/>
      <c r="C4" s="51"/>
      <c r="D4" s="153" t="s">
        <v>80</v>
      </c>
      <c r="E4" s="156" t="s">
        <v>81</v>
      </c>
      <c r="F4" s="168" t="s">
        <v>82</v>
      </c>
      <c r="G4" s="168" t="s">
        <v>83</v>
      </c>
      <c r="H4" s="159" t="s">
        <v>47</v>
      </c>
      <c r="I4" s="152" t="s">
        <v>34</v>
      </c>
      <c r="J4" s="150"/>
      <c r="K4" s="149" t="s">
        <v>48</v>
      </c>
      <c r="L4" s="150"/>
      <c r="M4" s="149" t="s">
        <v>49</v>
      </c>
      <c r="N4" s="150"/>
      <c r="O4" s="149" t="s">
        <v>50</v>
      </c>
      <c r="P4" s="150"/>
      <c r="Q4" s="149" t="s">
        <v>51</v>
      </c>
      <c r="R4" s="151"/>
      <c r="S4" s="152" t="s">
        <v>52</v>
      </c>
      <c r="T4" s="150"/>
      <c r="U4" s="149" t="s">
        <v>53</v>
      </c>
      <c r="V4" s="150"/>
      <c r="W4" s="149" t="s">
        <v>54</v>
      </c>
      <c r="X4" s="151"/>
      <c r="Y4" s="152" t="s">
        <v>55</v>
      </c>
      <c r="Z4" s="150"/>
      <c r="AA4" s="149" t="s">
        <v>56</v>
      </c>
      <c r="AB4" s="151"/>
      <c r="AC4" s="200" t="s">
        <v>7</v>
      </c>
      <c r="AD4" s="204"/>
      <c r="AE4" s="200" t="s">
        <v>57</v>
      </c>
      <c r="AF4" s="202"/>
      <c r="AG4" s="203" t="s">
        <v>58</v>
      </c>
      <c r="AH4" s="204"/>
      <c r="AI4" s="200" t="s">
        <v>8</v>
      </c>
      <c r="AJ4" s="204"/>
      <c r="AK4" s="200" t="s">
        <v>6</v>
      </c>
      <c r="AL4" s="202"/>
      <c r="AM4" s="203" t="s">
        <v>59</v>
      </c>
      <c r="AN4" s="202"/>
      <c r="AO4" s="203" t="s">
        <v>60</v>
      </c>
      <c r="AP4" s="210"/>
      <c r="AQ4" s="200" t="s">
        <v>61</v>
      </c>
      <c r="AR4" s="204"/>
      <c r="AS4" s="200" t="s">
        <v>62</v>
      </c>
      <c r="AT4" s="204"/>
      <c r="AU4" s="200" t="s">
        <v>63</v>
      </c>
      <c r="AV4" s="202"/>
      <c r="AW4" s="203" t="s">
        <v>64</v>
      </c>
      <c r="AX4" s="202"/>
      <c r="AY4" s="203" t="s">
        <v>65</v>
      </c>
      <c r="AZ4" s="204"/>
      <c r="BA4" s="24"/>
    </row>
    <row r="5" spans="1:53" x14ac:dyDescent="0.25">
      <c r="A5" s="26"/>
      <c r="C5" s="44"/>
      <c r="D5" s="154"/>
      <c r="E5" s="157"/>
      <c r="F5" s="264"/>
      <c r="G5" s="264"/>
      <c r="H5" s="160"/>
      <c r="I5" s="45" t="s">
        <v>35</v>
      </c>
      <c r="J5" s="46" t="s">
        <v>36</v>
      </c>
      <c r="K5" s="46" t="s">
        <v>35</v>
      </c>
      <c r="L5" s="46" t="s">
        <v>36</v>
      </c>
      <c r="M5" s="46" t="s">
        <v>35</v>
      </c>
      <c r="N5" s="46" t="s">
        <v>36</v>
      </c>
      <c r="O5" s="46" t="s">
        <v>35</v>
      </c>
      <c r="P5" s="46" t="s">
        <v>36</v>
      </c>
      <c r="Q5" s="46" t="s">
        <v>35</v>
      </c>
      <c r="R5" s="47" t="s">
        <v>36</v>
      </c>
      <c r="S5" s="45" t="s">
        <v>35</v>
      </c>
      <c r="T5" s="46" t="s">
        <v>36</v>
      </c>
      <c r="U5" s="46" t="s">
        <v>35</v>
      </c>
      <c r="V5" s="46" t="s">
        <v>36</v>
      </c>
      <c r="W5" s="46" t="s">
        <v>35</v>
      </c>
      <c r="X5" s="47" t="s">
        <v>36</v>
      </c>
      <c r="Y5" s="45" t="s">
        <v>35</v>
      </c>
      <c r="Z5" s="46" t="s">
        <v>36</v>
      </c>
      <c r="AA5" s="46" t="s">
        <v>35</v>
      </c>
      <c r="AB5" s="47" t="s">
        <v>36</v>
      </c>
      <c r="AC5" s="45" t="s">
        <v>35</v>
      </c>
      <c r="AD5" s="47" t="s">
        <v>36</v>
      </c>
      <c r="AE5" s="45" t="s">
        <v>35</v>
      </c>
      <c r="AF5" s="46" t="s">
        <v>36</v>
      </c>
      <c r="AG5" s="46" t="s">
        <v>35</v>
      </c>
      <c r="AH5" s="47" t="s">
        <v>36</v>
      </c>
      <c r="AI5" s="45" t="s">
        <v>35</v>
      </c>
      <c r="AJ5" s="47" t="s">
        <v>36</v>
      </c>
      <c r="AK5" s="45" t="s">
        <v>35</v>
      </c>
      <c r="AL5" s="46" t="s">
        <v>36</v>
      </c>
      <c r="AM5" s="46" t="s">
        <v>35</v>
      </c>
      <c r="AN5" s="46" t="s">
        <v>36</v>
      </c>
      <c r="AO5" s="46" t="s">
        <v>35</v>
      </c>
      <c r="AP5" s="47" t="s">
        <v>36</v>
      </c>
      <c r="AQ5" s="45" t="s">
        <v>35</v>
      </c>
      <c r="AR5" s="47" t="s">
        <v>36</v>
      </c>
      <c r="AS5" s="45" t="s">
        <v>35</v>
      </c>
      <c r="AT5" s="47" t="s">
        <v>36</v>
      </c>
      <c r="AU5" s="45" t="s">
        <v>35</v>
      </c>
      <c r="AV5" s="46" t="s">
        <v>36</v>
      </c>
      <c r="AW5" s="46" t="s">
        <v>35</v>
      </c>
      <c r="AX5" s="46" t="s">
        <v>36</v>
      </c>
      <c r="AY5" s="46" t="s">
        <v>35</v>
      </c>
      <c r="AZ5" s="47" t="s">
        <v>36</v>
      </c>
      <c r="BA5" s="9"/>
    </row>
    <row r="6" spans="1:53" ht="15.75" thickBot="1" x14ac:dyDescent="0.3">
      <c r="A6" s="29"/>
      <c r="B6" s="22"/>
      <c r="C6" s="56"/>
      <c r="D6" s="155"/>
      <c r="E6" s="158"/>
      <c r="F6" s="170"/>
      <c r="G6" s="170"/>
      <c r="H6" s="161"/>
      <c r="I6" s="214" t="s">
        <v>46</v>
      </c>
      <c r="J6" s="216"/>
      <c r="K6" s="216" t="s">
        <v>46</v>
      </c>
      <c r="L6" s="216"/>
      <c r="M6" s="216" t="s">
        <v>46</v>
      </c>
      <c r="N6" s="216"/>
      <c r="O6" s="216" t="s">
        <v>46</v>
      </c>
      <c r="P6" s="216"/>
      <c r="Q6" s="216" t="s">
        <v>46</v>
      </c>
      <c r="R6" s="215"/>
      <c r="S6" s="214" t="s">
        <v>46</v>
      </c>
      <c r="T6" s="216"/>
      <c r="U6" s="216" t="s">
        <v>46</v>
      </c>
      <c r="V6" s="216"/>
      <c r="W6" s="216" t="s">
        <v>46</v>
      </c>
      <c r="X6" s="215"/>
      <c r="Y6" s="214" t="s">
        <v>46</v>
      </c>
      <c r="Z6" s="216"/>
      <c r="AA6" s="216" t="s">
        <v>46</v>
      </c>
      <c r="AB6" s="215"/>
      <c r="AC6" s="214" t="s">
        <v>46</v>
      </c>
      <c r="AD6" s="215"/>
      <c r="AE6" s="214" t="s">
        <v>46</v>
      </c>
      <c r="AF6" s="216"/>
      <c r="AG6" s="216" t="s">
        <v>46</v>
      </c>
      <c r="AH6" s="215"/>
      <c r="AI6" s="214" t="s">
        <v>46</v>
      </c>
      <c r="AJ6" s="215"/>
      <c r="AK6" s="214" t="s">
        <v>46</v>
      </c>
      <c r="AL6" s="216"/>
      <c r="AM6" s="216" t="s">
        <v>46</v>
      </c>
      <c r="AN6" s="216"/>
      <c r="AO6" s="216" t="s">
        <v>46</v>
      </c>
      <c r="AP6" s="215"/>
      <c r="AQ6" s="214" t="s">
        <v>46</v>
      </c>
      <c r="AR6" s="215"/>
      <c r="AS6" s="214" t="s">
        <v>46</v>
      </c>
      <c r="AT6" s="215"/>
      <c r="AU6" s="214" t="s">
        <v>46</v>
      </c>
      <c r="AV6" s="216"/>
      <c r="AW6" s="216" t="s">
        <v>46</v>
      </c>
      <c r="AX6" s="216"/>
      <c r="AY6" s="216" t="s">
        <v>46</v>
      </c>
      <c r="AZ6" s="215"/>
      <c r="BA6" s="9"/>
    </row>
    <row r="7" spans="1:53" ht="15" customHeight="1" x14ac:dyDescent="0.25">
      <c r="A7" s="254" t="s">
        <v>2</v>
      </c>
      <c r="B7" s="187" t="s">
        <v>1</v>
      </c>
      <c r="C7" s="177" t="s">
        <v>0</v>
      </c>
      <c r="D7" s="266">
        <v>56684160</v>
      </c>
      <c r="E7" s="265">
        <f>D7/27252</f>
        <v>2080</v>
      </c>
      <c r="F7" s="266">
        <f>D7*H7</f>
        <v>6235257.6000000006</v>
      </c>
      <c r="G7" s="250">
        <f>E7*H7</f>
        <v>228.80000000000004</v>
      </c>
      <c r="H7" s="163">
        <f>SUM(I8:AZ8)</f>
        <v>0.11000000000000001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6">
        <v>3</v>
      </c>
      <c r="Z7" s="16">
        <v>1</v>
      </c>
      <c r="AA7" s="16">
        <v>1</v>
      </c>
      <c r="AB7" s="16">
        <v>4</v>
      </c>
      <c r="AC7" s="18"/>
      <c r="AD7" s="18"/>
      <c r="AE7" s="18"/>
      <c r="AF7" s="18"/>
      <c r="AG7" s="18"/>
      <c r="AH7" s="18"/>
      <c r="AI7" s="16">
        <v>2</v>
      </c>
      <c r="AJ7" s="16">
        <v>2</v>
      </c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  <c r="BA7" s="9"/>
    </row>
    <row r="8" spans="1:53" ht="15" customHeight="1" x14ac:dyDescent="0.25">
      <c r="A8" s="255"/>
      <c r="B8" s="185"/>
      <c r="C8" s="178"/>
      <c r="D8" s="252"/>
      <c r="E8" s="251"/>
      <c r="F8" s="148"/>
      <c r="G8" s="251"/>
      <c r="H8" s="148"/>
      <c r="I8" s="221"/>
      <c r="J8" s="222"/>
      <c r="K8" s="221"/>
      <c r="L8" s="222"/>
      <c r="M8" s="221"/>
      <c r="N8" s="222"/>
      <c r="O8" s="221"/>
      <c r="P8" s="222"/>
      <c r="Q8" s="221"/>
      <c r="R8" s="222"/>
      <c r="S8" s="221"/>
      <c r="T8" s="222"/>
      <c r="U8" s="221"/>
      <c r="V8" s="222"/>
      <c r="W8" s="221"/>
      <c r="X8" s="222"/>
      <c r="Y8" s="219">
        <v>0.03</v>
      </c>
      <c r="Z8" s="220"/>
      <c r="AA8" s="219">
        <v>0.04</v>
      </c>
      <c r="AB8" s="220"/>
      <c r="AC8" s="238"/>
      <c r="AD8" s="239"/>
      <c r="AE8" s="238"/>
      <c r="AF8" s="239"/>
      <c r="AG8" s="238"/>
      <c r="AH8" s="239"/>
      <c r="AI8" s="224">
        <f>AI7*AJ7/100</f>
        <v>0.04</v>
      </c>
      <c r="AJ8" s="260"/>
      <c r="AK8" s="238"/>
      <c r="AL8" s="239"/>
      <c r="AM8" s="238"/>
      <c r="AN8" s="239"/>
      <c r="AO8" s="238"/>
      <c r="AP8" s="239"/>
      <c r="AQ8" s="238"/>
      <c r="AR8" s="239"/>
      <c r="AS8" s="238"/>
      <c r="AT8" s="239"/>
      <c r="AU8" s="238"/>
      <c r="AV8" s="239"/>
      <c r="AW8" s="238"/>
      <c r="AX8" s="239"/>
      <c r="AY8" s="238"/>
      <c r="AZ8" s="242"/>
      <c r="BA8" s="9"/>
    </row>
    <row r="9" spans="1:53" ht="15" customHeight="1" x14ac:dyDescent="0.25">
      <c r="A9" s="255"/>
      <c r="B9" s="185"/>
      <c r="C9" s="178" t="s">
        <v>3</v>
      </c>
      <c r="D9" s="252">
        <v>141710400</v>
      </c>
      <c r="E9" s="268">
        <f>D9/27252</f>
        <v>5200</v>
      </c>
      <c r="F9" s="267">
        <f t="shared" ref="F9" si="0">D9*H9</f>
        <v>5668416</v>
      </c>
      <c r="G9" s="250">
        <f t="shared" ref="G9" si="1">E9*H9</f>
        <v>208</v>
      </c>
      <c r="H9" s="148">
        <f>SUM(I10:AZ10)</f>
        <v>0.04</v>
      </c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I9" s="23">
        <v>2</v>
      </c>
      <c r="AJ9" s="23">
        <v>2</v>
      </c>
      <c r="AZ9" s="20"/>
      <c r="BA9" s="9"/>
    </row>
    <row r="10" spans="1:53" ht="15" customHeight="1" thickBot="1" x14ac:dyDescent="0.3">
      <c r="A10" s="256"/>
      <c r="B10" s="186"/>
      <c r="C10" s="179"/>
      <c r="D10" s="269"/>
      <c r="E10" s="253"/>
      <c r="F10" s="148"/>
      <c r="G10" s="253"/>
      <c r="H10" s="162"/>
      <c r="I10" s="231"/>
      <c r="J10" s="232"/>
      <c r="K10" s="231"/>
      <c r="L10" s="232"/>
      <c r="M10" s="231"/>
      <c r="N10" s="232"/>
      <c r="O10" s="231"/>
      <c r="P10" s="232"/>
      <c r="Q10" s="231"/>
      <c r="R10" s="232"/>
      <c r="S10" s="231"/>
      <c r="T10" s="232"/>
      <c r="U10" s="231"/>
      <c r="V10" s="232"/>
      <c r="W10" s="231"/>
      <c r="X10" s="232"/>
      <c r="Y10" s="231"/>
      <c r="Z10" s="232"/>
      <c r="AA10" s="231"/>
      <c r="AB10" s="232"/>
      <c r="AC10" s="231"/>
      <c r="AD10" s="232"/>
      <c r="AE10" s="231"/>
      <c r="AF10" s="232"/>
      <c r="AG10" s="231"/>
      <c r="AH10" s="232"/>
      <c r="AI10" s="226">
        <f>AI9*AJ9/100</f>
        <v>0.04</v>
      </c>
      <c r="AJ10" s="261"/>
      <c r="AK10" s="240"/>
      <c r="AL10" s="241"/>
      <c r="AM10" s="240"/>
      <c r="AN10" s="241"/>
      <c r="AO10" s="240"/>
      <c r="AP10" s="241"/>
      <c r="AQ10" s="240"/>
      <c r="AR10" s="241"/>
      <c r="AS10" s="240"/>
      <c r="AT10" s="241"/>
      <c r="AU10" s="240"/>
      <c r="AV10" s="241"/>
      <c r="AW10" s="240"/>
      <c r="AX10" s="241"/>
      <c r="AY10" s="240"/>
      <c r="AZ10" s="243"/>
      <c r="BA10" s="9"/>
    </row>
    <row r="11" spans="1:53" ht="15" customHeight="1" x14ac:dyDescent="0.25">
      <c r="A11" s="140" t="s">
        <v>43</v>
      </c>
      <c r="B11" s="182" t="s">
        <v>45</v>
      </c>
      <c r="C11" s="178" t="s">
        <v>4</v>
      </c>
      <c r="D11" s="252">
        <v>30522240</v>
      </c>
      <c r="E11" s="250">
        <f t="shared" ref="E11" si="2">D11/27252</f>
        <v>1120</v>
      </c>
      <c r="F11" s="266">
        <f t="shared" ref="F11" si="3">D11*H11</f>
        <v>1220889.6000000001</v>
      </c>
      <c r="G11" s="250">
        <f t="shared" ref="G11" si="4">E11*H11</f>
        <v>44.800000000000004</v>
      </c>
      <c r="H11" s="148">
        <f>SUM(I12:AZ12)</f>
        <v>0.04</v>
      </c>
      <c r="I11" s="43"/>
      <c r="J11" s="43"/>
      <c r="K11" s="92">
        <v>1</v>
      </c>
      <c r="L11" s="92">
        <v>1</v>
      </c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6"/>
      <c r="Z11" s="6"/>
      <c r="AA11" s="6"/>
      <c r="AB11" s="6"/>
      <c r="AS11" s="92">
        <v>1</v>
      </c>
      <c r="AT11" s="92">
        <v>3</v>
      </c>
      <c r="AZ11" s="20"/>
      <c r="BA11" s="9"/>
    </row>
    <row r="12" spans="1:53" ht="15" customHeight="1" thickBot="1" x14ac:dyDescent="0.3">
      <c r="A12" s="141"/>
      <c r="B12" s="184"/>
      <c r="C12" s="179"/>
      <c r="D12" s="269"/>
      <c r="E12" s="253"/>
      <c r="F12" s="148"/>
      <c r="G12" s="253"/>
      <c r="H12" s="162"/>
      <c r="I12" s="231"/>
      <c r="J12" s="232"/>
      <c r="K12" s="175">
        <f>K11*L11/100</f>
        <v>0.01</v>
      </c>
      <c r="L12" s="176"/>
      <c r="M12" s="231"/>
      <c r="N12" s="232"/>
      <c r="O12" s="231"/>
      <c r="P12" s="232"/>
      <c r="Q12" s="231"/>
      <c r="R12" s="232"/>
      <c r="S12" s="231"/>
      <c r="T12" s="232"/>
      <c r="U12" s="231"/>
      <c r="V12" s="232"/>
      <c r="W12" s="231"/>
      <c r="X12" s="232"/>
      <c r="Y12" s="231"/>
      <c r="Z12" s="232"/>
      <c r="AA12" s="231"/>
      <c r="AB12" s="232"/>
      <c r="AC12" s="231"/>
      <c r="AD12" s="232"/>
      <c r="AE12" s="231"/>
      <c r="AF12" s="232"/>
      <c r="AG12" s="231"/>
      <c r="AH12" s="232"/>
      <c r="AI12" s="231"/>
      <c r="AJ12" s="232"/>
      <c r="AK12" s="231"/>
      <c r="AL12" s="232"/>
      <c r="AM12" s="231"/>
      <c r="AN12" s="232"/>
      <c r="AO12" s="231"/>
      <c r="AP12" s="232"/>
      <c r="AQ12" s="231"/>
      <c r="AR12" s="232"/>
      <c r="AS12" s="175">
        <f>AS11*AT11/100</f>
        <v>0.03</v>
      </c>
      <c r="AT12" s="176"/>
      <c r="AU12" s="240"/>
      <c r="AV12" s="241"/>
      <c r="AW12" s="240"/>
      <c r="AX12" s="241"/>
      <c r="AY12" s="240"/>
      <c r="AZ12" s="243"/>
      <c r="BA12" s="9"/>
    </row>
    <row r="13" spans="1:53" ht="15" customHeight="1" x14ac:dyDescent="0.25">
      <c r="A13" s="141"/>
      <c r="B13" s="182" t="s">
        <v>44</v>
      </c>
      <c r="C13" s="178" t="s">
        <v>4</v>
      </c>
      <c r="D13" s="252">
        <v>30522240</v>
      </c>
      <c r="E13" s="250">
        <f t="shared" ref="E13" si="5">D13/27252</f>
        <v>1120</v>
      </c>
      <c r="F13" s="266">
        <f t="shared" ref="F13" si="6">D13*H13</f>
        <v>915667.2</v>
      </c>
      <c r="G13" s="250">
        <f t="shared" ref="G13" si="7">E13*H13</f>
        <v>33.6</v>
      </c>
      <c r="H13" s="148">
        <f>SUM(I14:AZ14)</f>
        <v>0.03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S13" s="92">
        <v>1</v>
      </c>
      <c r="AT13" s="92">
        <v>3</v>
      </c>
      <c r="AZ13" s="20"/>
      <c r="BA13" s="9"/>
    </row>
    <row r="14" spans="1:53" ht="15" customHeight="1" thickBot="1" x14ac:dyDescent="0.3">
      <c r="A14" s="141"/>
      <c r="B14" s="184"/>
      <c r="C14" s="179"/>
      <c r="D14" s="269"/>
      <c r="E14" s="253"/>
      <c r="F14" s="148"/>
      <c r="G14" s="253"/>
      <c r="H14" s="162"/>
      <c r="I14" s="217"/>
      <c r="J14" s="218"/>
      <c r="K14" s="217"/>
      <c r="L14" s="218"/>
      <c r="M14" s="217"/>
      <c r="N14" s="218"/>
      <c r="O14" s="217"/>
      <c r="P14" s="218"/>
      <c r="Q14" s="217"/>
      <c r="R14" s="218"/>
      <c r="S14" s="217"/>
      <c r="T14" s="218"/>
      <c r="U14" s="217"/>
      <c r="V14" s="218"/>
      <c r="W14" s="217"/>
      <c r="X14" s="218"/>
      <c r="Y14" s="217"/>
      <c r="Z14" s="218"/>
      <c r="AA14" s="217"/>
      <c r="AB14" s="218"/>
      <c r="AC14" s="217"/>
      <c r="AD14" s="218"/>
      <c r="AE14" s="217"/>
      <c r="AF14" s="218"/>
      <c r="AG14" s="217"/>
      <c r="AH14" s="218"/>
      <c r="AI14" s="217"/>
      <c r="AJ14" s="218"/>
      <c r="AK14" s="217"/>
      <c r="AL14" s="218"/>
      <c r="AM14" s="217"/>
      <c r="AN14" s="218"/>
      <c r="AO14" s="217"/>
      <c r="AP14" s="218"/>
      <c r="AQ14" s="217"/>
      <c r="AR14" s="218"/>
      <c r="AS14" s="175">
        <f>AS13*AT13/100</f>
        <v>0.03</v>
      </c>
      <c r="AT14" s="176"/>
      <c r="AU14" s="240"/>
      <c r="AV14" s="241"/>
      <c r="AW14" s="240"/>
      <c r="AX14" s="241"/>
      <c r="AY14" s="240"/>
      <c r="AZ14" s="243"/>
      <c r="BA14" s="9"/>
    </row>
    <row r="15" spans="1:53" ht="15" customHeight="1" x14ac:dyDescent="0.25">
      <c r="A15" s="141"/>
      <c r="B15" s="187" t="s">
        <v>42</v>
      </c>
      <c r="C15" s="177" t="s">
        <v>9</v>
      </c>
      <c r="D15" s="266">
        <v>1526112000</v>
      </c>
      <c r="E15" s="250">
        <f t="shared" ref="E15" si="8">D15/27252</f>
        <v>56000</v>
      </c>
      <c r="F15" s="266">
        <f t="shared" ref="F15" si="9">D15*H15</f>
        <v>45783360</v>
      </c>
      <c r="G15" s="250">
        <f t="shared" ref="G15" si="10">E15*H15</f>
        <v>1680</v>
      </c>
      <c r="H15" s="163">
        <f>SUM(I16:AZ16)</f>
        <v>0.03</v>
      </c>
      <c r="I15" s="15"/>
      <c r="J15" s="15"/>
      <c r="K15" s="15"/>
      <c r="L15" s="15"/>
      <c r="M15" s="15"/>
      <c r="N15" s="15"/>
      <c r="O15" s="15"/>
      <c r="P15" s="15"/>
      <c r="Q15" s="16">
        <v>1</v>
      </c>
      <c r="R15" s="16">
        <v>1</v>
      </c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03">
        <v>1</v>
      </c>
      <c r="AP15" s="103">
        <v>1</v>
      </c>
      <c r="AQ15" s="105">
        <v>1</v>
      </c>
      <c r="AR15" s="105">
        <v>1</v>
      </c>
      <c r="AS15" s="18"/>
      <c r="AT15" s="18"/>
      <c r="AU15" s="18"/>
      <c r="AV15" s="18"/>
      <c r="AW15" s="18"/>
      <c r="AX15" s="18"/>
      <c r="AY15" s="18"/>
      <c r="AZ15" s="19"/>
      <c r="BA15" s="9"/>
    </row>
    <row r="16" spans="1:53" ht="15" customHeight="1" x14ac:dyDescent="0.25">
      <c r="A16" s="141"/>
      <c r="B16" s="185"/>
      <c r="C16" s="178"/>
      <c r="D16" s="252"/>
      <c r="E16" s="251"/>
      <c r="F16" s="148"/>
      <c r="G16" s="251"/>
      <c r="H16" s="148"/>
      <c r="I16" s="172"/>
      <c r="J16" s="173"/>
      <c r="K16" s="172"/>
      <c r="L16" s="173"/>
      <c r="M16" s="172"/>
      <c r="N16" s="173"/>
      <c r="O16" s="172"/>
      <c r="P16" s="173"/>
      <c r="Q16" s="219">
        <f>Q15*R15/100</f>
        <v>0.01</v>
      </c>
      <c r="R16" s="220"/>
      <c r="S16" s="172"/>
      <c r="T16" s="173"/>
      <c r="U16" s="172"/>
      <c r="V16" s="173"/>
      <c r="W16" s="172"/>
      <c r="X16" s="173"/>
      <c r="Y16" s="172"/>
      <c r="Z16" s="173"/>
      <c r="AA16" s="172"/>
      <c r="AB16" s="173"/>
      <c r="AC16" s="172"/>
      <c r="AD16" s="173"/>
      <c r="AE16" s="172"/>
      <c r="AF16" s="173"/>
      <c r="AG16" s="172"/>
      <c r="AH16" s="173"/>
      <c r="AI16" s="172"/>
      <c r="AJ16" s="173"/>
      <c r="AK16" s="172"/>
      <c r="AL16" s="173"/>
      <c r="AM16" s="172"/>
      <c r="AN16" s="173"/>
      <c r="AO16" s="419">
        <f>AO15*AP15/100</f>
        <v>0.01</v>
      </c>
      <c r="AP16" s="423"/>
      <c r="AQ16" s="419">
        <f>AQ15*AR15/100</f>
        <v>0.01</v>
      </c>
      <c r="AR16" s="423"/>
      <c r="AS16" s="238"/>
      <c r="AT16" s="239"/>
      <c r="AU16" s="238"/>
      <c r="AV16" s="239"/>
      <c r="AW16" s="238"/>
      <c r="AX16" s="239"/>
      <c r="AY16" s="238"/>
      <c r="AZ16" s="242"/>
      <c r="BA16" s="9"/>
    </row>
    <row r="17" spans="1:53" ht="15" customHeight="1" x14ac:dyDescent="0.25">
      <c r="A17" s="141"/>
      <c r="B17" s="185"/>
      <c r="C17" s="178" t="s">
        <v>10</v>
      </c>
      <c r="D17" s="252">
        <v>1526112000</v>
      </c>
      <c r="E17" s="268">
        <f t="shared" ref="E17" si="11">D17/27252</f>
        <v>56000</v>
      </c>
      <c r="F17" s="252">
        <f t="shared" ref="F17" si="12">D17*H17</f>
        <v>45783360</v>
      </c>
      <c r="G17" s="250">
        <f t="shared" ref="G17" si="13">E17*H17</f>
        <v>1680</v>
      </c>
      <c r="H17" s="148">
        <f>SUM(I18:AZ18)</f>
        <v>0.03</v>
      </c>
      <c r="I17" s="6"/>
      <c r="J17" s="6"/>
      <c r="K17" s="6"/>
      <c r="L17" s="6"/>
      <c r="M17" s="6"/>
      <c r="N17" s="6"/>
      <c r="O17" s="6"/>
      <c r="P17" s="6"/>
      <c r="Q17" s="92">
        <v>1</v>
      </c>
      <c r="R17" s="92">
        <v>1</v>
      </c>
      <c r="S17" s="6"/>
      <c r="T17" s="6"/>
      <c r="U17" s="6"/>
      <c r="V17" s="6"/>
      <c r="W17" s="6"/>
      <c r="X17" s="6"/>
      <c r="Y17" s="6"/>
      <c r="Z17" s="6"/>
      <c r="AA17" s="43"/>
      <c r="AB17" s="43"/>
      <c r="AO17" s="105">
        <v>1</v>
      </c>
      <c r="AP17" s="105">
        <v>1</v>
      </c>
      <c r="AQ17" s="104">
        <v>1</v>
      </c>
      <c r="AR17" s="104">
        <v>1</v>
      </c>
      <c r="AZ17" s="20"/>
      <c r="BA17" s="9"/>
    </row>
    <row r="18" spans="1:53" ht="15" customHeight="1" x14ac:dyDescent="0.25">
      <c r="A18" s="141"/>
      <c r="B18" s="185"/>
      <c r="C18" s="178"/>
      <c r="D18" s="252"/>
      <c r="E18" s="251"/>
      <c r="F18" s="148"/>
      <c r="G18" s="251"/>
      <c r="H18" s="148"/>
      <c r="I18" s="172"/>
      <c r="J18" s="173"/>
      <c r="K18" s="172"/>
      <c r="L18" s="173"/>
      <c r="M18" s="172"/>
      <c r="N18" s="173"/>
      <c r="O18" s="172"/>
      <c r="P18" s="173"/>
      <c r="Q18" s="219">
        <f>Q17*R17/100</f>
        <v>0.01</v>
      </c>
      <c r="R18" s="220"/>
      <c r="S18" s="172"/>
      <c r="T18" s="173"/>
      <c r="U18" s="172"/>
      <c r="V18" s="173"/>
      <c r="W18" s="172"/>
      <c r="X18" s="173"/>
      <c r="Y18" s="172"/>
      <c r="Z18" s="173"/>
      <c r="AA18" s="172"/>
      <c r="AB18" s="173"/>
      <c r="AC18" s="172"/>
      <c r="AD18" s="173"/>
      <c r="AE18" s="172"/>
      <c r="AF18" s="173"/>
      <c r="AG18" s="172"/>
      <c r="AH18" s="173"/>
      <c r="AI18" s="172"/>
      <c r="AJ18" s="173"/>
      <c r="AK18" s="172"/>
      <c r="AL18" s="173"/>
      <c r="AM18" s="172"/>
      <c r="AN18" s="173"/>
      <c r="AO18" s="419">
        <f t="shared" ref="AO18" si="14">AO17*AP17/100</f>
        <v>0.01</v>
      </c>
      <c r="AP18" s="423"/>
      <c r="AQ18" s="419">
        <f t="shared" ref="AQ18" si="15">AQ17*AR17/100</f>
        <v>0.01</v>
      </c>
      <c r="AR18" s="423"/>
      <c r="AS18" s="238"/>
      <c r="AT18" s="239"/>
      <c r="AU18" s="238"/>
      <c r="AV18" s="239"/>
      <c r="AW18" s="238"/>
      <c r="AX18" s="239"/>
      <c r="AY18" s="238"/>
      <c r="AZ18" s="242"/>
      <c r="BA18" s="9"/>
    </row>
    <row r="19" spans="1:53" ht="15" customHeight="1" x14ac:dyDescent="0.25">
      <c r="A19" s="141"/>
      <c r="B19" s="185"/>
      <c r="C19" s="178" t="s">
        <v>11</v>
      </c>
      <c r="D19" s="252">
        <v>1526112001</v>
      </c>
      <c r="E19" s="268">
        <f t="shared" ref="E19" si="16">D19/27252</f>
        <v>56000.000036694553</v>
      </c>
      <c r="F19" s="252">
        <f t="shared" ref="F19" si="17">D19*H19</f>
        <v>45783360.030000001</v>
      </c>
      <c r="G19" s="250">
        <f t="shared" ref="G19" si="18">E19*H19</f>
        <v>1680.0000011008365</v>
      </c>
      <c r="H19" s="148">
        <f>SUM(I20:AZ20)</f>
        <v>0.03</v>
      </c>
      <c r="I19" s="6"/>
      <c r="J19" s="6"/>
      <c r="K19" s="6"/>
      <c r="L19" s="6"/>
      <c r="M19" s="6"/>
      <c r="N19" s="6"/>
      <c r="O19" s="6"/>
      <c r="P19" s="6"/>
      <c r="Q19" s="92">
        <v>1</v>
      </c>
      <c r="R19" s="92">
        <v>1</v>
      </c>
      <c r="S19" s="6"/>
      <c r="T19" s="6"/>
      <c r="U19" s="6"/>
      <c r="V19" s="6"/>
      <c r="W19" s="6"/>
      <c r="X19" s="6"/>
      <c r="Y19" s="6"/>
      <c r="Z19" s="6"/>
      <c r="AA19" s="43"/>
      <c r="AB19" s="43"/>
      <c r="AO19" s="105">
        <v>1</v>
      </c>
      <c r="AP19" s="105">
        <v>1</v>
      </c>
      <c r="AQ19" s="104">
        <v>1</v>
      </c>
      <c r="AR19" s="104">
        <v>1</v>
      </c>
      <c r="AZ19" s="20"/>
      <c r="BA19" s="9"/>
    </row>
    <row r="20" spans="1:53" ht="15" customHeight="1" x14ac:dyDescent="0.25">
      <c r="A20" s="141"/>
      <c r="B20" s="185"/>
      <c r="C20" s="178"/>
      <c r="D20" s="252"/>
      <c r="E20" s="251"/>
      <c r="F20" s="148"/>
      <c r="G20" s="251"/>
      <c r="H20" s="148"/>
      <c r="I20" s="172"/>
      <c r="J20" s="173"/>
      <c r="K20" s="172"/>
      <c r="L20" s="173"/>
      <c r="M20" s="172"/>
      <c r="N20" s="173"/>
      <c r="O20" s="172"/>
      <c r="P20" s="173"/>
      <c r="Q20" s="219">
        <f t="shared" ref="Q20" si="19">Q19*R19/100</f>
        <v>0.01</v>
      </c>
      <c r="R20" s="220"/>
      <c r="S20" s="172"/>
      <c r="T20" s="173"/>
      <c r="U20" s="172"/>
      <c r="V20" s="173"/>
      <c r="W20" s="172"/>
      <c r="X20" s="173"/>
      <c r="Y20" s="172"/>
      <c r="Z20" s="173"/>
      <c r="AA20" s="172"/>
      <c r="AB20" s="173"/>
      <c r="AC20" s="172"/>
      <c r="AD20" s="173"/>
      <c r="AE20" s="172"/>
      <c r="AF20" s="173"/>
      <c r="AG20" s="172"/>
      <c r="AH20" s="173"/>
      <c r="AI20" s="172"/>
      <c r="AJ20" s="173"/>
      <c r="AK20" s="172"/>
      <c r="AL20" s="173"/>
      <c r="AM20" s="172"/>
      <c r="AN20" s="173"/>
      <c r="AO20" s="419">
        <f t="shared" ref="AO20" si="20">AO19*AP19/100</f>
        <v>0.01</v>
      </c>
      <c r="AP20" s="423"/>
      <c r="AQ20" s="419">
        <f t="shared" ref="AQ20" si="21">AQ19*AR19/100</f>
        <v>0.01</v>
      </c>
      <c r="AR20" s="423"/>
      <c r="AS20" s="238"/>
      <c r="AT20" s="239"/>
      <c r="AU20" s="238"/>
      <c r="AV20" s="239"/>
      <c r="AW20" s="238"/>
      <c r="AX20" s="239"/>
      <c r="AY20" s="238"/>
      <c r="AZ20" s="242"/>
      <c r="BA20" s="9"/>
    </row>
    <row r="21" spans="1:53" ht="15" customHeight="1" x14ac:dyDescent="0.25">
      <c r="A21" s="141"/>
      <c r="B21" s="185"/>
      <c r="C21" s="178" t="s">
        <v>12</v>
      </c>
      <c r="D21" s="252">
        <v>1526112002</v>
      </c>
      <c r="E21" s="268">
        <f t="shared" ref="E21" si="22">D21/27252</f>
        <v>56000.000073389107</v>
      </c>
      <c r="F21" s="252">
        <f t="shared" ref="F21" si="23">D21*H21</f>
        <v>45783360.059999995</v>
      </c>
      <c r="G21" s="250">
        <f t="shared" ref="G21" si="24">E21*H21</f>
        <v>1680.0000022016732</v>
      </c>
      <c r="H21" s="148">
        <f>SUM(I22:AZ22)</f>
        <v>0.03</v>
      </c>
      <c r="I21" s="6"/>
      <c r="J21" s="6"/>
      <c r="K21" s="6"/>
      <c r="L21" s="6"/>
      <c r="M21" s="6"/>
      <c r="N21" s="6"/>
      <c r="O21" s="6"/>
      <c r="P21" s="6"/>
      <c r="Q21" s="102">
        <v>1</v>
      </c>
      <c r="R21" s="102">
        <v>1</v>
      </c>
      <c r="S21" s="6"/>
      <c r="T21" s="6"/>
      <c r="U21" s="6"/>
      <c r="V21" s="6"/>
      <c r="W21" s="6"/>
      <c r="X21" s="6"/>
      <c r="Y21" s="6"/>
      <c r="Z21" s="6"/>
      <c r="AA21" s="43"/>
      <c r="AB21" s="43"/>
      <c r="AO21" s="105">
        <v>1</v>
      </c>
      <c r="AP21" s="105">
        <v>1</v>
      </c>
      <c r="AQ21" s="104">
        <v>1</v>
      </c>
      <c r="AR21" s="104">
        <v>1</v>
      </c>
      <c r="AZ21" s="20"/>
      <c r="BA21" s="9"/>
    </row>
    <row r="22" spans="1:53" ht="15" customHeight="1" x14ac:dyDescent="0.25">
      <c r="A22" s="141"/>
      <c r="B22" s="185"/>
      <c r="C22" s="178"/>
      <c r="D22" s="252"/>
      <c r="E22" s="251"/>
      <c r="F22" s="148"/>
      <c r="G22" s="251"/>
      <c r="H22" s="148"/>
      <c r="I22" s="172"/>
      <c r="J22" s="173"/>
      <c r="K22" s="172"/>
      <c r="L22" s="173"/>
      <c r="M22" s="172"/>
      <c r="N22" s="173"/>
      <c r="O22" s="172"/>
      <c r="P22" s="173"/>
      <c r="Q22" s="219">
        <f t="shared" ref="Q22" si="25">Q21*R21/100</f>
        <v>0.01</v>
      </c>
      <c r="R22" s="220"/>
      <c r="S22" s="172"/>
      <c r="T22" s="173"/>
      <c r="U22" s="172"/>
      <c r="V22" s="173"/>
      <c r="W22" s="172"/>
      <c r="X22" s="173"/>
      <c r="Y22" s="172"/>
      <c r="Z22" s="173"/>
      <c r="AA22" s="172"/>
      <c r="AB22" s="173"/>
      <c r="AC22" s="172"/>
      <c r="AD22" s="173"/>
      <c r="AE22" s="172"/>
      <c r="AF22" s="173"/>
      <c r="AG22" s="172"/>
      <c r="AH22" s="173"/>
      <c r="AI22" s="172"/>
      <c r="AJ22" s="173"/>
      <c r="AK22" s="172"/>
      <c r="AL22" s="173"/>
      <c r="AM22" s="172"/>
      <c r="AN22" s="173"/>
      <c r="AO22" s="419">
        <f t="shared" ref="AO22" si="26">AO21*AP21/100</f>
        <v>0.01</v>
      </c>
      <c r="AP22" s="423"/>
      <c r="AQ22" s="419">
        <f t="shared" ref="AQ22" si="27">AQ21*AR21/100</f>
        <v>0.01</v>
      </c>
      <c r="AR22" s="423"/>
      <c r="AS22" s="238"/>
      <c r="AT22" s="239"/>
      <c r="AU22" s="238"/>
      <c r="AV22" s="239"/>
      <c r="AW22" s="238"/>
      <c r="AX22" s="239"/>
      <c r="AY22" s="238"/>
      <c r="AZ22" s="242"/>
      <c r="BA22" s="9"/>
    </row>
    <row r="23" spans="1:53" ht="15" customHeight="1" x14ac:dyDescent="0.25">
      <c r="A23" s="141"/>
      <c r="B23" s="185"/>
      <c r="C23" s="192" t="s">
        <v>13</v>
      </c>
      <c r="D23" s="252">
        <v>1526112003</v>
      </c>
      <c r="E23" s="268">
        <f t="shared" ref="E23" si="28">D23/27252</f>
        <v>56000.000110083667</v>
      </c>
      <c r="F23" s="252">
        <f t="shared" ref="F23" si="29">D23*H23</f>
        <v>45783360.089999996</v>
      </c>
      <c r="G23" s="250">
        <f t="shared" ref="G23" si="30">E23*H23</f>
        <v>1680.0000033025099</v>
      </c>
      <c r="H23" s="148">
        <f>SUM(I24:AZ24)</f>
        <v>0.03</v>
      </c>
      <c r="I23" s="6"/>
      <c r="J23" s="6"/>
      <c r="K23" s="6"/>
      <c r="L23" s="6"/>
      <c r="M23" s="6"/>
      <c r="N23" s="6"/>
      <c r="O23" s="6"/>
      <c r="P23" s="6"/>
      <c r="Q23" s="102">
        <v>1</v>
      </c>
      <c r="R23" s="102">
        <v>1</v>
      </c>
      <c r="S23" s="6"/>
      <c r="T23" s="6"/>
      <c r="U23" s="6"/>
      <c r="V23" s="6"/>
      <c r="W23" s="6"/>
      <c r="X23" s="6"/>
      <c r="Y23" s="6"/>
      <c r="Z23" s="6"/>
      <c r="AA23" s="43"/>
      <c r="AB23" s="43"/>
      <c r="AO23" s="105">
        <v>1</v>
      </c>
      <c r="AP23" s="105">
        <v>1</v>
      </c>
      <c r="AQ23" s="104">
        <v>1</v>
      </c>
      <c r="AR23" s="104">
        <v>1</v>
      </c>
      <c r="AZ23" s="20"/>
      <c r="BA23" s="9"/>
    </row>
    <row r="24" spans="1:53" ht="15" customHeight="1" x14ac:dyDescent="0.25">
      <c r="A24" s="141"/>
      <c r="B24" s="185"/>
      <c r="C24" s="192"/>
      <c r="D24" s="252"/>
      <c r="E24" s="251"/>
      <c r="F24" s="148"/>
      <c r="G24" s="251"/>
      <c r="H24" s="148"/>
      <c r="I24" s="172"/>
      <c r="J24" s="173"/>
      <c r="K24" s="172"/>
      <c r="L24" s="173"/>
      <c r="M24" s="172"/>
      <c r="N24" s="173"/>
      <c r="O24" s="172"/>
      <c r="P24" s="173"/>
      <c r="Q24" s="219">
        <f t="shared" ref="Q24" si="31">Q23*R23/100</f>
        <v>0.01</v>
      </c>
      <c r="R24" s="220"/>
      <c r="S24" s="172"/>
      <c r="T24" s="173"/>
      <c r="U24" s="172"/>
      <c r="V24" s="173"/>
      <c r="W24" s="172"/>
      <c r="X24" s="173"/>
      <c r="Y24" s="172"/>
      <c r="Z24" s="173"/>
      <c r="AA24" s="172"/>
      <c r="AB24" s="173"/>
      <c r="AC24" s="172"/>
      <c r="AD24" s="173"/>
      <c r="AE24" s="172"/>
      <c r="AF24" s="173"/>
      <c r="AG24" s="172"/>
      <c r="AH24" s="173"/>
      <c r="AI24" s="172"/>
      <c r="AJ24" s="173"/>
      <c r="AK24" s="172"/>
      <c r="AL24" s="173"/>
      <c r="AM24" s="172"/>
      <c r="AN24" s="173"/>
      <c r="AO24" s="419">
        <f t="shared" ref="AO24" si="32">AO23*AP23/100</f>
        <v>0.01</v>
      </c>
      <c r="AP24" s="423"/>
      <c r="AQ24" s="419">
        <f t="shared" ref="AQ24" si="33">AQ23*AR23/100</f>
        <v>0.01</v>
      </c>
      <c r="AR24" s="423"/>
      <c r="AS24" s="238"/>
      <c r="AT24" s="239"/>
      <c r="AU24" s="238"/>
      <c r="AV24" s="239"/>
      <c r="AW24" s="238"/>
      <c r="AX24" s="239"/>
      <c r="AY24" s="238"/>
      <c r="AZ24" s="242"/>
      <c r="BA24" s="9"/>
    </row>
    <row r="25" spans="1:53" ht="15" customHeight="1" x14ac:dyDescent="0.25">
      <c r="A25" s="141"/>
      <c r="B25" s="185"/>
      <c r="C25" s="178" t="s">
        <v>14</v>
      </c>
      <c r="D25" s="252">
        <v>959270400</v>
      </c>
      <c r="E25" s="268">
        <f t="shared" ref="E25" si="34">D25/27252</f>
        <v>35200</v>
      </c>
      <c r="F25" s="252">
        <f t="shared" ref="F25" si="35">D25*H25</f>
        <v>28778112</v>
      </c>
      <c r="G25" s="250">
        <f t="shared" ref="G25" si="36">E25*H25</f>
        <v>1056</v>
      </c>
      <c r="H25" s="148">
        <f>SUM(I26:AZ26)</f>
        <v>0.03</v>
      </c>
      <c r="I25" s="6"/>
      <c r="J25" s="6"/>
      <c r="K25" s="6"/>
      <c r="L25" s="6"/>
      <c r="M25" s="6"/>
      <c r="N25" s="6"/>
      <c r="O25" s="6"/>
      <c r="P25" s="6"/>
      <c r="Q25" s="102">
        <v>1</v>
      </c>
      <c r="R25" s="102">
        <v>1</v>
      </c>
      <c r="S25" s="6"/>
      <c r="T25" s="6"/>
      <c r="U25" s="6"/>
      <c r="V25" s="6"/>
      <c r="W25" s="6"/>
      <c r="X25" s="6"/>
      <c r="Y25" s="6"/>
      <c r="Z25" s="6"/>
      <c r="AA25" s="43"/>
      <c r="AB25" s="43"/>
      <c r="AO25" s="105">
        <v>1</v>
      </c>
      <c r="AP25" s="105">
        <v>1</v>
      </c>
      <c r="AQ25" s="104">
        <v>1</v>
      </c>
      <c r="AR25" s="104">
        <v>1</v>
      </c>
      <c r="AZ25" s="20"/>
      <c r="BA25" s="9"/>
    </row>
    <row r="26" spans="1:53" ht="15" customHeight="1" x14ac:dyDescent="0.25">
      <c r="A26" s="141"/>
      <c r="B26" s="185"/>
      <c r="C26" s="178"/>
      <c r="D26" s="252"/>
      <c r="E26" s="251"/>
      <c r="F26" s="148"/>
      <c r="G26" s="251"/>
      <c r="H26" s="148"/>
      <c r="I26" s="172"/>
      <c r="J26" s="173"/>
      <c r="K26" s="172"/>
      <c r="L26" s="173"/>
      <c r="M26" s="172"/>
      <c r="N26" s="173"/>
      <c r="O26" s="172"/>
      <c r="P26" s="173"/>
      <c r="Q26" s="219">
        <f t="shared" ref="Q26" si="37">Q25*R25/100</f>
        <v>0.01</v>
      </c>
      <c r="R26" s="220"/>
      <c r="S26" s="172"/>
      <c r="T26" s="173"/>
      <c r="U26" s="172"/>
      <c r="V26" s="173"/>
      <c r="W26" s="172"/>
      <c r="X26" s="173"/>
      <c r="Y26" s="172"/>
      <c r="Z26" s="173"/>
      <c r="AA26" s="172"/>
      <c r="AB26" s="173"/>
      <c r="AC26" s="172"/>
      <c r="AD26" s="173"/>
      <c r="AE26" s="172"/>
      <c r="AF26" s="173"/>
      <c r="AG26" s="172"/>
      <c r="AH26" s="173"/>
      <c r="AI26" s="172"/>
      <c r="AJ26" s="173"/>
      <c r="AK26" s="172"/>
      <c r="AL26" s="173"/>
      <c r="AM26" s="172"/>
      <c r="AN26" s="173"/>
      <c r="AO26" s="419">
        <f t="shared" ref="AO26" si="38">AO25*AP25/100</f>
        <v>0.01</v>
      </c>
      <c r="AP26" s="423"/>
      <c r="AQ26" s="419">
        <f t="shared" ref="AQ26" si="39">AQ25*AR25/100</f>
        <v>0.01</v>
      </c>
      <c r="AR26" s="423"/>
      <c r="AS26" s="238"/>
      <c r="AT26" s="239"/>
      <c r="AU26" s="238"/>
      <c r="AV26" s="239"/>
      <c r="AW26" s="238"/>
      <c r="AX26" s="239"/>
      <c r="AY26" s="238"/>
      <c r="AZ26" s="242"/>
      <c r="BA26" s="9"/>
    </row>
    <row r="27" spans="1:53" ht="15" customHeight="1" x14ac:dyDescent="0.25">
      <c r="A27" s="141"/>
      <c r="B27" s="185"/>
      <c r="C27" s="178" t="s">
        <v>15</v>
      </c>
      <c r="D27" s="252">
        <v>1395302400</v>
      </c>
      <c r="E27" s="268">
        <f t="shared" ref="E27" si="40">D27/27252</f>
        <v>51200</v>
      </c>
      <c r="F27" s="252">
        <f t="shared" ref="F27" si="41">D27*H27</f>
        <v>41859072</v>
      </c>
      <c r="G27" s="250">
        <f t="shared" ref="G27" si="42">E27*H27</f>
        <v>1536</v>
      </c>
      <c r="H27" s="148">
        <f>SUM(I28:AZ28)</f>
        <v>0.03</v>
      </c>
      <c r="I27" s="6"/>
      <c r="J27" s="6"/>
      <c r="K27" s="6"/>
      <c r="L27" s="6"/>
      <c r="M27" s="6"/>
      <c r="N27" s="6"/>
      <c r="O27" s="6"/>
      <c r="P27" s="6"/>
      <c r="Q27" s="102">
        <v>1</v>
      </c>
      <c r="R27" s="102">
        <v>1</v>
      </c>
      <c r="S27" s="6"/>
      <c r="T27" s="6"/>
      <c r="U27" s="6"/>
      <c r="V27" s="6"/>
      <c r="W27" s="6"/>
      <c r="X27" s="6"/>
      <c r="Y27" s="6"/>
      <c r="Z27" s="6"/>
      <c r="AA27" s="43"/>
      <c r="AB27" s="43"/>
      <c r="AO27" s="105">
        <v>1</v>
      </c>
      <c r="AP27" s="105">
        <v>1</v>
      </c>
      <c r="AQ27" s="104">
        <v>1</v>
      </c>
      <c r="AR27" s="104">
        <v>1</v>
      </c>
      <c r="AZ27" s="20"/>
      <c r="BA27" s="9"/>
    </row>
    <row r="28" spans="1:53" ht="15" customHeight="1" x14ac:dyDescent="0.25">
      <c r="A28" s="141"/>
      <c r="B28" s="185"/>
      <c r="C28" s="178"/>
      <c r="D28" s="252"/>
      <c r="E28" s="251"/>
      <c r="F28" s="148"/>
      <c r="G28" s="251"/>
      <c r="H28" s="148"/>
      <c r="I28" s="172"/>
      <c r="J28" s="173"/>
      <c r="K28" s="172"/>
      <c r="L28" s="173"/>
      <c r="M28" s="172"/>
      <c r="N28" s="173"/>
      <c r="O28" s="172"/>
      <c r="P28" s="173"/>
      <c r="Q28" s="219">
        <f t="shared" ref="Q28" si="43">Q27*R27/100</f>
        <v>0.01</v>
      </c>
      <c r="R28" s="220"/>
      <c r="S28" s="172"/>
      <c r="T28" s="173"/>
      <c r="U28" s="172"/>
      <c r="V28" s="173"/>
      <c r="W28" s="172"/>
      <c r="X28" s="173"/>
      <c r="Y28" s="172"/>
      <c r="Z28" s="173"/>
      <c r="AA28" s="172"/>
      <c r="AB28" s="173"/>
      <c r="AC28" s="172"/>
      <c r="AD28" s="173"/>
      <c r="AE28" s="172"/>
      <c r="AF28" s="173"/>
      <c r="AG28" s="172"/>
      <c r="AH28" s="173"/>
      <c r="AI28" s="172"/>
      <c r="AJ28" s="173"/>
      <c r="AK28" s="172"/>
      <c r="AL28" s="173"/>
      <c r="AM28" s="172"/>
      <c r="AN28" s="173"/>
      <c r="AO28" s="419">
        <f t="shared" ref="AO28" si="44">AO27*AP27/100</f>
        <v>0.01</v>
      </c>
      <c r="AP28" s="423"/>
      <c r="AQ28" s="419">
        <f t="shared" ref="AQ28" si="45">AQ27*AR27/100</f>
        <v>0.01</v>
      </c>
      <c r="AR28" s="423"/>
      <c r="AS28" s="238"/>
      <c r="AT28" s="239"/>
      <c r="AU28" s="238"/>
      <c r="AV28" s="239"/>
      <c r="AW28" s="238"/>
      <c r="AX28" s="239"/>
      <c r="AY28" s="238"/>
      <c r="AZ28" s="242"/>
      <c r="BA28" s="9"/>
    </row>
    <row r="29" spans="1:53" ht="15" customHeight="1" x14ac:dyDescent="0.25">
      <c r="A29" s="141"/>
      <c r="B29" s="185"/>
      <c r="C29" s="178" t="s">
        <v>16</v>
      </c>
      <c r="D29" s="252">
        <v>1526112000</v>
      </c>
      <c r="E29" s="268">
        <f t="shared" ref="E29" si="46">D29/27252</f>
        <v>56000</v>
      </c>
      <c r="F29" s="252">
        <f t="shared" ref="F29" si="47">D29*H29</f>
        <v>45783360</v>
      </c>
      <c r="G29" s="250">
        <f t="shared" ref="G29" si="48">E29*H29</f>
        <v>1680</v>
      </c>
      <c r="H29" s="148">
        <f>SUM(I30:AZ30)</f>
        <v>0.03</v>
      </c>
      <c r="I29" s="6"/>
      <c r="J29" s="6"/>
      <c r="K29" s="6"/>
      <c r="L29" s="6"/>
      <c r="M29" s="6"/>
      <c r="N29" s="6"/>
      <c r="O29" s="6"/>
      <c r="P29" s="6"/>
      <c r="Q29" s="102">
        <v>1</v>
      </c>
      <c r="R29" s="102">
        <v>1</v>
      </c>
      <c r="S29" s="6"/>
      <c r="T29" s="6"/>
      <c r="U29" s="6"/>
      <c r="V29" s="6"/>
      <c r="W29" s="6"/>
      <c r="X29" s="6"/>
      <c r="Y29" s="6"/>
      <c r="Z29" s="6"/>
      <c r="AA29" s="43"/>
      <c r="AB29" s="43"/>
      <c r="AO29" s="105">
        <v>1</v>
      </c>
      <c r="AP29" s="105">
        <v>1</v>
      </c>
      <c r="AQ29" s="104">
        <v>1</v>
      </c>
      <c r="AR29" s="104">
        <v>1</v>
      </c>
      <c r="AZ29" s="20"/>
      <c r="BA29" s="9"/>
    </row>
    <row r="30" spans="1:53" ht="15" customHeight="1" x14ac:dyDescent="0.25">
      <c r="A30" s="141"/>
      <c r="B30" s="185"/>
      <c r="C30" s="178"/>
      <c r="D30" s="252"/>
      <c r="E30" s="251"/>
      <c r="F30" s="148"/>
      <c r="G30" s="251"/>
      <c r="H30" s="148"/>
      <c r="I30" s="172"/>
      <c r="J30" s="173"/>
      <c r="K30" s="172"/>
      <c r="L30" s="173"/>
      <c r="M30" s="172"/>
      <c r="N30" s="173"/>
      <c r="O30" s="172"/>
      <c r="P30" s="173"/>
      <c r="Q30" s="219">
        <f t="shared" ref="Q30" si="49">Q29*R29/100</f>
        <v>0.01</v>
      </c>
      <c r="R30" s="220"/>
      <c r="S30" s="172"/>
      <c r="T30" s="173"/>
      <c r="U30" s="172"/>
      <c r="V30" s="173"/>
      <c r="W30" s="172"/>
      <c r="X30" s="173"/>
      <c r="Y30" s="172"/>
      <c r="Z30" s="173"/>
      <c r="AA30" s="172"/>
      <c r="AB30" s="173"/>
      <c r="AC30" s="172"/>
      <c r="AD30" s="173"/>
      <c r="AE30" s="172"/>
      <c r="AF30" s="173"/>
      <c r="AG30" s="172"/>
      <c r="AH30" s="173"/>
      <c r="AI30" s="172"/>
      <c r="AJ30" s="173"/>
      <c r="AK30" s="172"/>
      <c r="AL30" s="173"/>
      <c r="AM30" s="172"/>
      <c r="AN30" s="173"/>
      <c r="AO30" s="419">
        <f t="shared" ref="AO30" si="50">AO29*AP29/100</f>
        <v>0.01</v>
      </c>
      <c r="AP30" s="423"/>
      <c r="AQ30" s="419">
        <f t="shared" ref="AQ30" si="51">AQ29*AR29/100</f>
        <v>0.01</v>
      </c>
      <c r="AR30" s="423"/>
      <c r="AS30" s="238"/>
      <c r="AT30" s="239"/>
      <c r="AU30" s="238"/>
      <c r="AV30" s="239"/>
      <c r="AW30" s="238"/>
      <c r="AX30" s="239"/>
      <c r="AY30" s="238"/>
      <c r="AZ30" s="242"/>
      <c r="BA30" s="9"/>
    </row>
    <row r="31" spans="1:53" ht="15" customHeight="1" x14ac:dyDescent="0.25">
      <c r="A31" s="141"/>
      <c r="B31" s="185"/>
      <c r="C31" s="178" t="s">
        <v>17</v>
      </c>
      <c r="D31" s="252">
        <v>1526112001</v>
      </c>
      <c r="E31" s="268">
        <f t="shared" ref="E31" si="52">D31/27252</f>
        <v>56000.000036694553</v>
      </c>
      <c r="F31" s="252">
        <f t="shared" ref="F31" si="53">D31*H31</f>
        <v>45783360.030000001</v>
      </c>
      <c r="G31" s="250">
        <f t="shared" ref="G31" si="54">E31*H31</f>
        <v>1680.0000011008365</v>
      </c>
      <c r="H31" s="148">
        <f>SUM(I32:AZ32)</f>
        <v>0.03</v>
      </c>
      <c r="I31" s="6"/>
      <c r="J31" s="6"/>
      <c r="K31" s="6"/>
      <c r="L31" s="6"/>
      <c r="M31" s="6"/>
      <c r="N31" s="6"/>
      <c r="O31" s="6"/>
      <c r="P31" s="6"/>
      <c r="Q31" s="102">
        <v>1</v>
      </c>
      <c r="R31" s="102">
        <v>1</v>
      </c>
      <c r="S31" s="6"/>
      <c r="T31" s="6"/>
      <c r="U31" s="6"/>
      <c r="V31" s="6"/>
      <c r="W31" s="6"/>
      <c r="X31" s="6"/>
      <c r="Y31" s="6"/>
      <c r="Z31" s="6"/>
      <c r="AA31" s="43"/>
      <c r="AB31" s="43"/>
      <c r="AO31" s="105">
        <v>1</v>
      </c>
      <c r="AP31" s="105">
        <v>1</v>
      </c>
      <c r="AQ31" s="104">
        <v>1</v>
      </c>
      <c r="AR31" s="104">
        <v>1</v>
      </c>
      <c r="AZ31" s="20"/>
      <c r="BA31" s="9"/>
    </row>
    <row r="32" spans="1:53" ht="15" customHeight="1" x14ac:dyDescent="0.25">
      <c r="A32" s="141"/>
      <c r="B32" s="185"/>
      <c r="C32" s="178"/>
      <c r="D32" s="252"/>
      <c r="E32" s="251"/>
      <c r="F32" s="148"/>
      <c r="G32" s="251"/>
      <c r="H32" s="148"/>
      <c r="I32" s="172"/>
      <c r="J32" s="173"/>
      <c r="K32" s="172"/>
      <c r="L32" s="173"/>
      <c r="M32" s="172"/>
      <c r="N32" s="173"/>
      <c r="O32" s="172"/>
      <c r="P32" s="173"/>
      <c r="Q32" s="219">
        <f t="shared" ref="Q32" si="55">Q31*R31/100</f>
        <v>0.01</v>
      </c>
      <c r="R32" s="220"/>
      <c r="S32" s="172"/>
      <c r="T32" s="173"/>
      <c r="U32" s="172"/>
      <c r="V32" s="173"/>
      <c r="W32" s="172"/>
      <c r="X32" s="173"/>
      <c r="Y32" s="172"/>
      <c r="Z32" s="173"/>
      <c r="AA32" s="172"/>
      <c r="AB32" s="173"/>
      <c r="AC32" s="172"/>
      <c r="AD32" s="173"/>
      <c r="AE32" s="172"/>
      <c r="AF32" s="173"/>
      <c r="AG32" s="172"/>
      <c r="AH32" s="173"/>
      <c r="AI32" s="172"/>
      <c r="AJ32" s="173"/>
      <c r="AK32" s="172"/>
      <c r="AL32" s="173"/>
      <c r="AM32" s="172"/>
      <c r="AN32" s="173"/>
      <c r="AO32" s="419">
        <f t="shared" ref="AO32" si="56">AO31*AP31/100</f>
        <v>0.01</v>
      </c>
      <c r="AP32" s="423"/>
      <c r="AQ32" s="419">
        <f t="shared" ref="AQ32" si="57">AQ31*AR31/100</f>
        <v>0.01</v>
      </c>
      <c r="AR32" s="423"/>
      <c r="AS32" s="238"/>
      <c r="AT32" s="239"/>
      <c r="AU32" s="238"/>
      <c r="AV32" s="239"/>
      <c r="AW32" s="238"/>
      <c r="AX32" s="239"/>
      <c r="AY32" s="238"/>
      <c r="AZ32" s="242"/>
      <c r="BA32" s="9"/>
    </row>
    <row r="33" spans="1:53" ht="15" customHeight="1" x14ac:dyDescent="0.25">
      <c r="A33" s="141"/>
      <c r="B33" s="185"/>
      <c r="C33" s="178" t="s">
        <v>18</v>
      </c>
      <c r="D33" s="252">
        <v>959270400</v>
      </c>
      <c r="E33" s="268">
        <f t="shared" ref="E33" si="58">D33/27252</f>
        <v>35200</v>
      </c>
      <c r="F33" s="252">
        <f t="shared" ref="F33" si="59">D33*H33</f>
        <v>28778112</v>
      </c>
      <c r="G33" s="250">
        <f t="shared" ref="G33" si="60">E33*H33</f>
        <v>1056</v>
      </c>
      <c r="H33" s="148">
        <f>SUM(I34:AZ34)</f>
        <v>0.03</v>
      </c>
      <c r="I33" s="6"/>
      <c r="J33" s="6"/>
      <c r="K33" s="6"/>
      <c r="L33" s="6"/>
      <c r="M33" s="6"/>
      <c r="N33" s="6"/>
      <c r="O33" s="6"/>
      <c r="P33" s="6"/>
      <c r="Q33" s="102">
        <v>1</v>
      </c>
      <c r="R33" s="102">
        <v>1</v>
      </c>
      <c r="S33" s="6"/>
      <c r="T33" s="6"/>
      <c r="U33" s="6"/>
      <c r="V33" s="6"/>
      <c r="W33" s="6"/>
      <c r="X33" s="6"/>
      <c r="Y33" s="6"/>
      <c r="Z33" s="6"/>
      <c r="AA33" s="43"/>
      <c r="AB33" s="43"/>
      <c r="AO33" s="105">
        <v>1</v>
      </c>
      <c r="AP33" s="105">
        <v>1</v>
      </c>
      <c r="AQ33" s="104">
        <v>1</v>
      </c>
      <c r="AR33" s="104">
        <v>1</v>
      </c>
      <c r="AZ33" s="20"/>
      <c r="BA33" s="9"/>
    </row>
    <row r="34" spans="1:53" ht="15" customHeight="1" x14ac:dyDescent="0.25">
      <c r="A34" s="141"/>
      <c r="B34" s="185"/>
      <c r="C34" s="178"/>
      <c r="D34" s="252"/>
      <c r="E34" s="251"/>
      <c r="F34" s="148"/>
      <c r="G34" s="251"/>
      <c r="H34" s="148"/>
      <c r="I34" s="172"/>
      <c r="J34" s="173"/>
      <c r="K34" s="172"/>
      <c r="L34" s="173"/>
      <c r="M34" s="172"/>
      <c r="N34" s="173"/>
      <c r="O34" s="172"/>
      <c r="P34" s="173"/>
      <c r="Q34" s="219">
        <f t="shared" ref="Q34" si="61">Q33*R33/100</f>
        <v>0.01</v>
      </c>
      <c r="R34" s="220"/>
      <c r="S34" s="172"/>
      <c r="T34" s="173"/>
      <c r="U34" s="6"/>
      <c r="V34" s="6"/>
      <c r="W34" s="172"/>
      <c r="X34" s="173"/>
      <c r="Y34" s="172"/>
      <c r="Z34" s="173"/>
      <c r="AA34" s="172"/>
      <c r="AB34" s="173"/>
      <c r="AC34" s="172"/>
      <c r="AD34" s="173"/>
      <c r="AE34" s="172"/>
      <c r="AF34" s="173"/>
      <c r="AG34" s="172"/>
      <c r="AH34" s="173"/>
      <c r="AI34" s="172"/>
      <c r="AJ34" s="173"/>
      <c r="AK34" s="172"/>
      <c r="AL34" s="173"/>
      <c r="AM34" s="172"/>
      <c r="AN34" s="173"/>
      <c r="AO34" s="419">
        <f t="shared" ref="AO34" si="62">AO33*AP33/100</f>
        <v>0.01</v>
      </c>
      <c r="AP34" s="423"/>
      <c r="AQ34" s="419">
        <f t="shared" ref="AQ34" si="63">AQ33*AR33/100</f>
        <v>0.01</v>
      </c>
      <c r="AR34" s="423"/>
      <c r="AS34" s="238"/>
      <c r="AT34" s="239"/>
      <c r="AU34" s="238"/>
      <c r="AV34" s="239"/>
      <c r="AW34" s="238"/>
      <c r="AX34" s="239"/>
      <c r="AY34" s="238"/>
      <c r="AZ34" s="242"/>
      <c r="BA34" s="9"/>
    </row>
    <row r="35" spans="1:53" ht="15" customHeight="1" x14ac:dyDescent="0.25">
      <c r="A35" s="141"/>
      <c r="B35" s="185"/>
      <c r="C35" s="178" t="s">
        <v>19</v>
      </c>
      <c r="D35" s="252">
        <v>1395302400</v>
      </c>
      <c r="E35" s="268">
        <f t="shared" ref="E35" si="64">D35/27252</f>
        <v>51200</v>
      </c>
      <c r="F35" s="252">
        <f t="shared" ref="F35" si="65">D35*H35</f>
        <v>41859072</v>
      </c>
      <c r="G35" s="250">
        <f t="shared" ref="G35" si="66">E35*H35</f>
        <v>1536</v>
      </c>
      <c r="H35" s="148">
        <f>SUM(I36:AZ36)</f>
        <v>0.03</v>
      </c>
      <c r="I35" s="6"/>
      <c r="J35" s="6"/>
      <c r="K35" s="6"/>
      <c r="L35" s="6"/>
      <c r="M35" s="6"/>
      <c r="N35" s="6"/>
      <c r="O35" s="6"/>
      <c r="P35" s="6"/>
      <c r="Q35" s="102">
        <v>1</v>
      </c>
      <c r="R35" s="102">
        <v>1</v>
      </c>
      <c r="S35" s="6"/>
      <c r="T35" s="6"/>
      <c r="U35" s="6"/>
      <c r="V35" s="6"/>
      <c r="W35" s="6"/>
      <c r="X35" s="6"/>
      <c r="Y35" s="6"/>
      <c r="Z35" s="6"/>
      <c r="AA35" s="43"/>
      <c r="AB35" s="43"/>
      <c r="AO35" s="105">
        <v>1</v>
      </c>
      <c r="AP35" s="105">
        <v>1</v>
      </c>
      <c r="AQ35" s="104">
        <v>1</v>
      </c>
      <c r="AR35" s="104">
        <v>1</v>
      </c>
      <c r="AZ35" s="20"/>
      <c r="BA35" s="9"/>
    </row>
    <row r="36" spans="1:53" ht="15" customHeight="1" x14ac:dyDescent="0.25">
      <c r="A36" s="141"/>
      <c r="B36" s="185"/>
      <c r="C36" s="178"/>
      <c r="D36" s="252"/>
      <c r="E36" s="251"/>
      <c r="F36" s="148"/>
      <c r="G36" s="251"/>
      <c r="H36" s="148"/>
      <c r="I36" s="172"/>
      <c r="J36" s="173"/>
      <c r="K36" s="172"/>
      <c r="L36" s="173"/>
      <c r="M36" s="172"/>
      <c r="N36" s="173"/>
      <c r="O36" s="172"/>
      <c r="P36" s="173"/>
      <c r="Q36" s="219">
        <f t="shared" ref="Q36" si="67">Q35*R35/100</f>
        <v>0.01</v>
      </c>
      <c r="R36" s="220"/>
      <c r="S36" s="172"/>
      <c r="T36" s="173"/>
      <c r="U36" s="6"/>
      <c r="V36" s="6"/>
      <c r="W36" s="172"/>
      <c r="X36" s="173"/>
      <c r="Y36" s="172"/>
      <c r="Z36" s="173"/>
      <c r="AA36" s="172"/>
      <c r="AB36" s="173"/>
      <c r="AC36" s="172"/>
      <c r="AD36" s="173"/>
      <c r="AE36" s="172"/>
      <c r="AF36" s="173"/>
      <c r="AG36" s="172"/>
      <c r="AH36" s="173"/>
      <c r="AI36" s="172"/>
      <c r="AJ36" s="173"/>
      <c r="AK36" s="172"/>
      <c r="AL36" s="173"/>
      <c r="AM36" s="172"/>
      <c r="AN36" s="173"/>
      <c r="AO36" s="419">
        <f t="shared" ref="AO36" si="68">AO35*AP35/100</f>
        <v>0.01</v>
      </c>
      <c r="AP36" s="423"/>
      <c r="AQ36" s="419">
        <f t="shared" ref="AQ36" si="69">AQ35*AR35/100</f>
        <v>0.01</v>
      </c>
      <c r="AR36" s="423"/>
      <c r="AS36" s="238"/>
      <c r="AT36" s="239"/>
      <c r="AU36" s="238"/>
      <c r="AV36" s="239"/>
      <c r="AW36" s="238"/>
      <c r="AX36" s="239"/>
      <c r="AY36" s="238"/>
      <c r="AZ36" s="242"/>
      <c r="BA36" s="9"/>
    </row>
    <row r="37" spans="1:53" ht="15" customHeight="1" x14ac:dyDescent="0.25">
      <c r="A37" s="141"/>
      <c r="B37" s="185"/>
      <c r="C37" s="192" t="s">
        <v>5</v>
      </c>
      <c r="D37" s="252">
        <v>1090080000</v>
      </c>
      <c r="E37" s="268">
        <f t="shared" ref="E37" si="70">D37/27252</f>
        <v>40000</v>
      </c>
      <c r="F37" s="252">
        <f t="shared" ref="F37" si="71">D37*H37</f>
        <v>32702400</v>
      </c>
      <c r="G37" s="250">
        <f t="shared" ref="G37" si="72">E37*H37</f>
        <v>1200</v>
      </c>
      <c r="H37" s="148">
        <f>SUM(I38:AZ38)</f>
        <v>0.03</v>
      </c>
      <c r="I37" s="6"/>
      <c r="J37" s="6"/>
      <c r="K37" s="6"/>
      <c r="L37" s="6"/>
      <c r="M37" s="6"/>
      <c r="N37" s="6"/>
      <c r="O37" s="6"/>
      <c r="P37" s="6"/>
      <c r="Q37" s="102">
        <v>1</v>
      </c>
      <c r="R37" s="102">
        <v>1</v>
      </c>
      <c r="S37" s="6"/>
      <c r="T37" s="6"/>
      <c r="U37" s="6"/>
      <c r="V37" s="6"/>
      <c r="W37" s="6"/>
      <c r="X37" s="6"/>
      <c r="Y37" s="6"/>
      <c r="Z37" s="6"/>
      <c r="AA37" s="43"/>
      <c r="AB37" s="43"/>
      <c r="AO37" s="105">
        <v>1</v>
      </c>
      <c r="AP37" s="105">
        <v>1</v>
      </c>
      <c r="AQ37" s="104">
        <v>1</v>
      </c>
      <c r="AR37" s="104">
        <v>1</v>
      </c>
      <c r="AZ37" s="20"/>
      <c r="BA37" s="9"/>
    </row>
    <row r="38" spans="1:53" ht="15" customHeight="1" x14ac:dyDescent="0.25">
      <c r="A38" s="141"/>
      <c r="B38" s="185"/>
      <c r="C38" s="192"/>
      <c r="D38" s="252"/>
      <c r="E38" s="251"/>
      <c r="F38" s="148"/>
      <c r="G38" s="251"/>
      <c r="H38" s="148"/>
      <c r="I38" s="172"/>
      <c r="J38" s="173"/>
      <c r="K38" s="172"/>
      <c r="L38" s="173"/>
      <c r="M38" s="172"/>
      <c r="N38" s="173"/>
      <c r="O38" s="172"/>
      <c r="P38" s="173"/>
      <c r="Q38" s="219">
        <f t="shared" ref="Q38" si="73">Q37*R37/100</f>
        <v>0.01</v>
      </c>
      <c r="R38" s="220"/>
      <c r="S38" s="172"/>
      <c r="T38" s="173"/>
      <c r="U38" s="6"/>
      <c r="V38" s="6"/>
      <c r="W38" s="172"/>
      <c r="X38" s="173"/>
      <c r="Y38" s="172"/>
      <c r="Z38" s="173"/>
      <c r="AA38" s="172"/>
      <c r="AB38" s="173"/>
      <c r="AC38" s="172"/>
      <c r="AD38" s="173"/>
      <c r="AE38" s="172"/>
      <c r="AF38" s="173"/>
      <c r="AG38" s="172"/>
      <c r="AH38" s="173"/>
      <c r="AI38" s="172"/>
      <c r="AJ38" s="173"/>
      <c r="AK38" s="172"/>
      <c r="AL38" s="173"/>
      <c r="AM38" s="172"/>
      <c r="AN38" s="173"/>
      <c r="AO38" s="419">
        <f t="shared" ref="AO38" si="74">AO37*AP37/100</f>
        <v>0.01</v>
      </c>
      <c r="AP38" s="423"/>
      <c r="AQ38" s="419">
        <f t="shared" ref="AQ38" si="75">AQ37*AR37/100</f>
        <v>0.01</v>
      </c>
      <c r="AR38" s="423"/>
      <c r="AS38" s="238"/>
      <c r="AT38" s="239"/>
      <c r="AU38" s="238"/>
      <c r="AV38" s="239"/>
      <c r="AW38" s="238"/>
      <c r="AX38" s="239"/>
      <c r="AY38" s="238"/>
      <c r="AZ38" s="242"/>
      <c r="BA38" s="9"/>
    </row>
    <row r="39" spans="1:53" ht="15" customHeight="1" x14ac:dyDescent="0.25">
      <c r="A39" s="141"/>
      <c r="B39" s="185"/>
      <c r="C39" s="178" t="s">
        <v>20</v>
      </c>
      <c r="D39" s="252">
        <v>457833600</v>
      </c>
      <c r="E39" s="268">
        <f t="shared" ref="E39" si="76">D39/27252</f>
        <v>16800</v>
      </c>
      <c r="F39" s="252">
        <f t="shared" ref="F39" si="77">D39*H39</f>
        <v>22891680</v>
      </c>
      <c r="G39" s="250">
        <f t="shared" ref="G39" si="78">E39*H39</f>
        <v>840</v>
      </c>
      <c r="H39" s="148">
        <f>SUM(I40:AZ40)</f>
        <v>0.05</v>
      </c>
      <c r="I39" s="6"/>
      <c r="J39" s="6"/>
      <c r="K39" s="6"/>
      <c r="L39" s="6"/>
      <c r="M39" s="6"/>
      <c r="N39" s="6"/>
      <c r="O39" s="6"/>
      <c r="P39" s="6"/>
      <c r="Q39" s="102">
        <v>1</v>
      </c>
      <c r="R39" s="102">
        <v>1</v>
      </c>
      <c r="S39" s="6"/>
      <c r="T39" s="6"/>
      <c r="U39" s="6"/>
      <c r="V39" s="6"/>
      <c r="W39" s="6"/>
      <c r="X39" s="6"/>
      <c r="Y39" s="6"/>
      <c r="Z39" s="6"/>
      <c r="AA39" s="43"/>
      <c r="AB39" s="43"/>
      <c r="AO39" s="105">
        <v>1</v>
      </c>
      <c r="AP39" s="105">
        <v>1</v>
      </c>
      <c r="AQ39" s="104">
        <v>1</v>
      </c>
      <c r="AR39" s="104">
        <v>1</v>
      </c>
      <c r="AU39" s="92">
        <v>2</v>
      </c>
      <c r="AV39" s="92">
        <v>1</v>
      </c>
      <c r="AZ39" s="20"/>
      <c r="BA39" s="9"/>
    </row>
    <row r="40" spans="1:53" ht="15" customHeight="1" x14ac:dyDescent="0.25">
      <c r="A40" s="141"/>
      <c r="B40" s="185"/>
      <c r="C40" s="178"/>
      <c r="D40" s="252"/>
      <c r="E40" s="251"/>
      <c r="F40" s="148"/>
      <c r="G40" s="251"/>
      <c r="H40" s="148"/>
      <c r="I40" s="172"/>
      <c r="J40" s="173"/>
      <c r="K40" s="172"/>
      <c r="L40" s="173"/>
      <c r="M40" s="172"/>
      <c r="N40" s="173"/>
      <c r="O40" s="172"/>
      <c r="P40" s="173"/>
      <c r="Q40" s="219">
        <f t="shared" ref="Q40" si="79">Q39*R39/100</f>
        <v>0.01</v>
      </c>
      <c r="R40" s="220"/>
      <c r="S40" s="172"/>
      <c r="T40" s="173"/>
      <c r="U40" s="6"/>
      <c r="V40" s="6"/>
      <c r="W40" s="172"/>
      <c r="X40" s="173"/>
      <c r="Y40" s="172"/>
      <c r="Z40" s="173"/>
      <c r="AA40" s="172"/>
      <c r="AB40" s="173"/>
      <c r="AC40" s="172"/>
      <c r="AD40" s="173"/>
      <c r="AE40" s="172"/>
      <c r="AF40" s="173"/>
      <c r="AG40" s="172"/>
      <c r="AH40" s="173"/>
      <c r="AI40" s="172"/>
      <c r="AJ40" s="173"/>
      <c r="AK40" s="172"/>
      <c r="AL40" s="173"/>
      <c r="AM40" s="172"/>
      <c r="AN40" s="173"/>
      <c r="AO40" s="419">
        <f t="shared" ref="AO40" si="80">AO39*AP39/100</f>
        <v>0.01</v>
      </c>
      <c r="AP40" s="423"/>
      <c r="AQ40" s="419">
        <f t="shared" ref="AQ40" si="81">AQ39*AR39/100</f>
        <v>0.01</v>
      </c>
      <c r="AR40" s="423"/>
      <c r="AS40" s="238"/>
      <c r="AT40" s="239"/>
      <c r="AU40" s="219">
        <f>AU39*AV39/100</f>
        <v>0.02</v>
      </c>
      <c r="AV40" s="220"/>
      <c r="AW40" s="238"/>
      <c r="AX40" s="239"/>
      <c r="AY40" s="238"/>
      <c r="AZ40" s="242"/>
      <c r="BA40" s="9"/>
    </row>
    <row r="41" spans="1:53" ht="15" customHeight="1" x14ac:dyDescent="0.25">
      <c r="A41" s="141"/>
      <c r="B41" s="185"/>
      <c r="C41" s="178" t="s">
        <v>21</v>
      </c>
      <c r="D41" s="252">
        <v>819740160</v>
      </c>
      <c r="E41" s="268">
        <f t="shared" ref="E41" si="82">D41/27252</f>
        <v>30080</v>
      </c>
      <c r="F41" s="252">
        <f t="shared" ref="F41" si="83">D41*H41</f>
        <v>57381811.199999996</v>
      </c>
      <c r="G41" s="250">
        <f t="shared" ref="G41" si="84">E41*H41</f>
        <v>2105.6</v>
      </c>
      <c r="H41" s="148">
        <f>SUM(I42:AZ42)</f>
        <v>6.9999999999999993E-2</v>
      </c>
      <c r="I41" s="6"/>
      <c r="J41" s="6"/>
      <c r="K41" s="6"/>
      <c r="L41" s="6"/>
      <c r="M41" s="6"/>
      <c r="N41" s="6"/>
      <c r="O41" s="6"/>
      <c r="P41" s="6"/>
      <c r="Q41" s="102">
        <v>1</v>
      </c>
      <c r="R41" s="102">
        <v>1</v>
      </c>
      <c r="S41" s="6"/>
      <c r="T41" s="6"/>
      <c r="U41" s="6"/>
      <c r="V41" s="6"/>
      <c r="W41" s="6"/>
      <c r="X41" s="6"/>
      <c r="Y41" s="6"/>
      <c r="Z41" s="6"/>
      <c r="AA41" s="43"/>
      <c r="AB41" s="43"/>
      <c r="AG41" s="92">
        <v>1</v>
      </c>
      <c r="AH41" s="92">
        <v>2</v>
      </c>
      <c r="AK41" s="92">
        <v>3</v>
      </c>
      <c r="AL41" s="92">
        <v>1</v>
      </c>
      <c r="AQ41" s="104">
        <v>1</v>
      </c>
      <c r="AR41" s="104">
        <v>1</v>
      </c>
      <c r="AZ41" s="20"/>
      <c r="BA41" s="9"/>
    </row>
    <row r="42" spans="1:53" ht="15" customHeight="1" x14ac:dyDescent="0.25">
      <c r="A42" s="141"/>
      <c r="B42" s="185"/>
      <c r="C42" s="178"/>
      <c r="D42" s="252"/>
      <c r="E42" s="251"/>
      <c r="F42" s="148"/>
      <c r="G42" s="251"/>
      <c r="H42" s="148"/>
      <c r="I42" s="172"/>
      <c r="J42" s="173"/>
      <c r="K42" s="172"/>
      <c r="L42" s="173"/>
      <c r="M42" s="172"/>
      <c r="N42" s="173"/>
      <c r="O42" s="172"/>
      <c r="P42" s="173"/>
      <c r="Q42" s="219">
        <f t="shared" ref="Q42" si="85">Q41*R41/100</f>
        <v>0.01</v>
      </c>
      <c r="R42" s="220"/>
      <c r="S42" s="172"/>
      <c r="T42" s="173"/>
      <c r="U42" s="6"/>
      <c r="V42" s="6"/>
      <c r="W42" s="172"/>
      <c r="X42" s="173"/>
      <c r="Y42" s="172"/>
      <c r="Z42" s="173"/>
      <c r="AA42" s="172"/>
      <c r="AB42" s="173"/>
      <c r="AC42" s="172"/>
      <c r="AD42" s="173"/>
      <c r="AE42" s="172"/>
      <c r="AF42" s="173"/>
      <c r="AG42" s="219">
        <v>0.02</v>
      </c>
      <c r="AH42" s="220"/>
      <c r="AI42" s="172"/>
      <c r="AJ42" s="173"/>
      <c r="AK42" s="219">
        <f>AK41*AL41/100</f>
        <v>0.03</v>
      </c>
      <c r="AL42" s="220"/>
      <c r="AM42" s="172"/>
      <c r="AN42" s="173"/>
      <c r="AO42" s="238"/>
      <c r="AP42" s="239"/>
      <c r="AQ42" s="419">
        <f t="shared" ref="AQ42" si="86">AQ41*AR41/100</f>
        <v>0.01</v>
      </c>
      <c r="AR42" s="423"/>
      <c r="AS42" s="238"/>
      <c r="AT42" s="239"/>
      <c r="AU42" s="238"/>
      <c r="AV42" s="239"/>
      <c r="AW42" s="238"/>
      <c r="AX42" s="239"/>
      <c r="AY42" s="238"/>
      <c r="AZ42" s="242"/>
      <c r="BA42" s="9"/>
    </row>
    <row r="43" spans="1:53" ht="15" customHeight="1" x14ac:dyDescent="0.25">
      <c r="A43" s="141"/>
      <c r="B43" s="185"/>
      <c r="C43" s="178" t="s">
        <v>22</v>
      </c>
      <c r="D43" s="252">
        <v>2354572800</v>
      </c>
      <c r="E43" s="268">
        <f t="shared" ref="E43" si="87">D43/27252</f>
        <v>86400</v>
      </c>
      <c r="F43" s="267">
        <f t="shared" ref="F43" si="88">D43*H43</f>
        <v>47091456</v>
      </c>
      <c r="G43" s="268">
        <f t="shared" ref="G43" si="89">E43*H43</f>
        <v>1728</v>
      </c>
      <c r="H43" s="148">
        <f>SUM(I44:AZ44)</f>
        <v>0.02</v>
      </c>
      <c r="I43" s="6"/>
      <c r="J43" s="6"/>
      <c r="K43" s="6"/>
      <c r="L43" s="6"/>
      <c r="M43" s="6"/>
      <c r="N43" s="6"/>
      <c r="O43" s="6"/>
      <c r="P43" s="6"/>
      <c r="Q43" s="102">
        <v>1</v>
      </c>
      <c r="R43" s="102">
        <v>1</v>
      </c>
      <c r="S43" s="6"/>
      <c r="T43" s="6"/>
      <c r="U43" s="6"/>
      <c r="V43" s="6"/>
      <c r="W43" s="6"/>
      <c r="X43" s="6"/>
      <c r="Y43" s="6"/>
      <c r="Z43" s="6"/>
      <c r="AA43" s="43"/>
      <c r="AB43" s="43"/>
      <c r="AQ43" s="104">
        <v>1</v>
      </c>
      <c r="AR43" s="104">
        <v>1</v>
      </c>
      <c r="AZ43" s="20"/>
      <c r="BA43" s="9"/>
    </row>
    <row r="44" spans="1:53" ht="15" customHeight="1" thickBot="1" x14ac:dyDescent="0.3">
      <c r="A44" s="142"/>
      <c r="B44" s="186"/>
      <c r="C44" s="179"/>
      <c r="D44" s="269"/>
      <c r="E44" s="253"/>
      <c r="F44" s="148"/>
      <c r="G44" s="253"/>
      <c r="H44" s="162"/>
      <c r="I44" s="172"/>
      <c r="J44" s="173"/>
      <c r="K44" s="172"/>
      <c r="L44" s="173"/>
      <c r="M44" s="172"/>
      <c r="N44" s="173"/>
      <c r="O44" s="217"/>
      <c r="P44" s="218"/>
      <c r="Q44" s="219">
        <f t="shared" ref="Q44" si="90">Q43*R43/100</f>
        <v>0.01</v>
      </c>
      <c r="R44" s="220"/>
      <c r="S44" s="217"/>
      <c r="T44" s="218"/>
      <c r="U44" s="21"/>
      <c r="V44" s="21"/>
      <c r="W44" s="172"/>
      <c r="X44" s="173"/>
      <c r="Y44" s="172"/>
      <c r="Z44" s="173"/>
      <c r="AA44" s="172"/>
      <c r="AB44" s="173"/>
      <c r="AC44" s="172"/>
      <c r="AD44" s="173"/>
      <c r="AE44" s="172"/>
      <c r="AF44" s="173"/>
      <c r="AG44" s="240"/>
      <c r="AH44" s="241"/>
      <c r="AI44" s="172"/>
      <c r="AJ44" s="173"/>
      <c r="AK44" s="240"/>
      <c r="AL44" s="241"/>
      <c r="AM44" s="172"/>
      <c r="AN44" s="173"/>
      <c r="AO44" s="240"/>
      <c r="AP44" s="241"/>
      <c r="AQ44" s="421">
        <f t="shared" ref="AQ44" si="91">AQ43*AR43/100</f>
        <v>0.01</v>
      </c>
      <c r="AR44" s="424"/>
      <c r="AS44" s="238"/>
      <c r="AT44" s="239"/>
      <c r="AU44" s="240"/>
      <c r="AV44" s="241"/>
      <c r="AW44" s="238"/>
      <c r="AX44" s="239"/>
      <c r="AY44" s="238"/>
      <c r="AZ44" s="242"/>
      <c r="BA44" s="9"/>
    </row>
    <row r="45" spans="1:53" ht="15" customHeight="1" x14ac:dyDescent="0.25">
      <c r="A45" s="140" t="s">
        <v>39</v>
      </c>
      <c r="B45" s="187" t="s">
        <v>41</v>
      </c>
      <c r="C45" s="177" t="s">
        <v>23</v>
      </c>
      <c r="D45" s="266">
        <v>18347040000</v>
      </c>
      <c r="E45" s="250">
        <f t="shared" ref="E45" si="92">D45/27252</f>
        <v>673236.45970937912</v>
      </c>
      <c r="F45" s="266">
        <f t="shared" ref="F45" si="93">D45*H45</f>
        <v>1100822400</v>
      </c>
      <c r="G45" s="250">
        <f t="shared" ref="G45" si="94">E45*H45</f>
        <v>40394.18758256275</v>
      </c>
      <c r="H45" s="163">
        <f>SUM(I46:AZ46)</f>
        <v>6.0000000000000005E-2</v>
      </c>
      <c r="I45" s="14"/>
      <c r="J45" s="14"/>
      <c r="K45" s="15"/>
      <c r="L45" s="15"/>
      <c r="M45" s="15"/>
      <c r="N45" s="15"/>
      <c r="O45" s="15"/>
      <c r="P45" s="15"/>
      <c r="Q45" s="16">
        <v>1</v>
      </c>
      <c r="R45" s="16">
        <v>1</v>
      </c>
      <c r="S45" s="103">
        <v>1</v>
      </c>
      <c r="T45" s="103">
        <v>1</v>
      </c>
      <c r="U45" s="15"/>
      <c r="V45" s="15"/>
      <c r="W45" s="103">
        <v>2</v>
      </c>
      <c r="X45" s="103">
        <v>1</v>
      </c>
      <c r="Y45" s="15"/>
      <c r="Z45" s="15"/>
      <c r="AA45" s="17"/>
      <c r="AB45" s="17"/>
      <c r="AC45" s="103">
        <v>1</v>
      </c>
      <c r="AD45" s="103">
        <v>1</v>
      </c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05">
        <v>1</v>
      </c>
      <c r="AR45" s="105">
        <v>1</v>
      </c>
      <c r="AS45" s="18"/>
      <c r="AT45" s="18"/>
      <c r="AU45" s="18"/>
      <c r="AV45" s="18"/>
      <c r="AW45" s="18"/>
      <c r="AX45" s="18"/>
      <c r="AY45" s="18"/>
      <c r="AZ45" s="19"/>
      <c r="BA45" s="9"/>
    </row>
    <row r="46" spans="1:53" ht="15" customHeight="1" x14ac:dyDescent="0.25">
      <c r="A46" s="141"/>
      <c r="B46" s="185"/>
      <c r="C46" s="178"/>
      <c r="D46" s="252"/>
      <c r="E46" s="251"/>
      <c r="F46" s="148"/>
      <c r="G46" s="251"/>
      <c r="H46" s="148"/>
      <c r="I46" s="172"/>
      <c r="J46" s="173"/>
      <c r="K46" s="172"/>
      <c r="L46" s="173"/>
      <c r="M46" s="172"/>
      <c r="N46" s="173"/>
      <c r="O46" s="172"/>
      <c r="P46" s="173"/>
      <c r="Q46" s="219">
        <f>Q45*R45/100</f>
        <v>0.01</v>
      </c>
      <c r="R46" s="220"/>
      <c r="S46" s="419">
        <f>S45*T45/100</f>
        <v>0.01</v>
      </c>
      <c r="T46" s="423"/>
      <c r="U46" s="172"/>
      <c r="V46" s="173"/>
      <c r="W46" s="419">
        <f>W45*X45/100</f>
        <v>0.02</v>
      </c>
      <c r="X46" s="423"/>
      <c r="Y46" s="172"/>
      <c r="Z46" s="173"/>
      <c r="AA46" s="172"/>
      <c r="AB46" s="173"/>
      <c r="AC46" s="419">
        <f>AC45*AD45/100</f>
        <v>0.01</v>
      </c>
      <c r="AD46" s="423"/>
      <c r="AE46" s="238"/>
      <c r="AF46" s="239"/>
      <c r="AG46" s="238"/>
      <c r="AH46" s="239"/>
      <c r="AI46" s="238"/>
      <c r="AJ46" s="239"/>
      <c r="AK46" s="238"/>
      <c r="AL46" s="239"/>
      <c r="AM46" s="238"/>
      <c r="AN46" s="239"/>
      <c r="AO46" s="238"/>
      <c r="AP46" s="239"/>
      <c r="AQ46" s="419">
        <f>AQ45*AR45/100</f>
        <v>0.01</v>
      </c>
      <c r="AR46" s="423"/>
      <c r="AS46" s="238"/>
      <c r="AT46" s="239"/>
      <c r="AU46" s="238"/>
      <c r="AV46" s="239"/>
      <c r="AW46" s="238"/>
      <c r="AX46" s="239"/>
      <c r="AY46" s="238"/>
      <c r="AZ46" s="242"/>
      <c r="BA46" s="9"/>
    </row>
    <row r="47" spans="1:53" ht="15" customHeight="1" x14ac:dyDescent="0.25">
      <c r="A47" s="141"/>
      <c r="B47" s="185"/>
      <c r="C47" s="178" t="s">
        <v>24</v>
      </c>
      <c r="D47" s="252">
        <v>39751920000</v>
      </c>
      <c r="E47" s="268">
        <f t="shared" ref="E47" si="95">D47/27252</f>
        <v>1458678.9960369882</v>
      </c>
      <c r="F47" s="252">
        <f t="shared" ref="F47" si="96">D47*H47</f>
        <v>2385115200</v>
      </c>
      <c r="G47" s="250">
        <f t="shared" ref="G47" si="97">E47*H47</f>
        <v>87520.739762219295</v>
      </c>
      <c r="H47" s="148">
        <f>SUM(I48:AZ48)</f>
        <v>6.0000000000000005E-2</v>
      </c>
      <c r="I47" s="6"/>
      <c r="J47" s="6"/>
      <c r="K47" s="6"/>
      <c r="L47" s="6"/>
      <c r="M47" s="6"/>
      <c r="N47" s="6"/>
      <c r="O47" s="6"/>
      <c r="P47" s="6"/>
      <c r="Q47" s="92">
        <v>1</v>
      </c>
      <c r="R47" s="92">
        <v>1</v>
      </c>
      <c r="S47" s="105">
        <v>1</v>
      </c>
      <c r="T47" s="105">
        <v>1</v>
      </c>
      <c r="U47" s="6"/>
      <c r="V47" s="6"/>
      <c r="W47" s="105">
        <v>2</v>
      </c>
      <c r="X47" s="105">
        <v>1</v>
      </c>
      <c r="Y47" s="6"/>
      <c r="Z47" s="6"/>
      <c r="AA47" s="43"/>
      <c r="AB47" s="43"/>
      <c r="AC47" s="105">
        <v>1</v>
      </c>
      <c r="AD47" s="105">
        <v>1</v>
      </c>
      <c r="AQ47" s="104">
        <v>1</v>
      </c>
      <c r="AR47" s="104">
        <v>1</v>
      </c>
      <c r="AZ47" s="20"/>
      <c r="BA47" s="9"/>
    </row>
    <row r="48" spans="1:53" ht="15" customHeight="1" x14ac:dyDescent="0.25">
      <c r="A48" s="141"/>
      <c r="B48" s="185"/>
      <c r="C48" s="178"/>
      <c r="D48" s="252"/>
      <c r="E48" s="251"/>
      <c r="F48" s="148"/>
      <c r="G48" s="251"/>
      <c r="H48" s="148"/>
      <c r="I48" s="172"/>
      <c r="J48" s="173"/>
      <c r="K48" s="172"/>
      <c r="L48" s="173"/>
      <c r="M48" s="172"/>
      <c r="N48" s="173"/>
      <c r="O48" s="172"/>
      <c r="P48" s="173"/>
      <c r="Q48" s="219">
        <f>Q47*R47/100</f>
        <v>0.01</v>
      </c>
      <c r="R48" s="220"/>
      <c r="S48" s="419">
        <f t="shared" ref="S48" si="98">S47*T47/100</f>
        <v>0.01</v>
      </c>
      <c r="T48" s="423"/>
      <c r="U48" s="172"/>
      <c r="V48" s="173"/>
      <c r="W48" s="419">
        <f t="shared" ref="W48" si="99">W47*X47/100</f>
        <v>0.02</v>
      </c>
      <c r="X48" s="423"/>
      <c r="Y48" s="172"/>
      <c r="Z48" s="173"/>
      <c r="AA48" s="172"/>
      <c r="AB48" s="173"/>
      <c r="AC48" s="419">
        <f t="shared" ref="AC48" si="100">AC47*AD47/100</f>
        <v>0.01</v>
      </c>
      <c r="AD48" s="423"/>
      <c r="AE48" s="238"/>
      <c r="AF48" s="239"/>
      <c r="AG48" s="238"/>
      <c r="AH48" s="239"/>
      <c r="AI48" s="238"/>
      <c r="AJ48" s="239"/>
      <c r="AK48" s="238"/>
      <c r="AL48" s="239"/>
      <c r="AM48" s="238"/>
      <c r="AN48" s="239"/>
      <c r="AO48" s="238"/>
      <c r="AP48" s="239"/>
      <c r="AQ48" s="419">
        <f t="shared" ref="AQ48" si="101">AQ47*AR47/100</f>
        <v>0.01</v>
      </c>
      <c r="AR48" s="423"/>
      <c r="AS48" s="238"/>
      <c r="AT48" s="239"/>
      <c r="AU48" s="238"/>
      <c r="AV48" s="239"/>
      <c r="AW48" s="238"/>
      <c r="AX48" s="239"/>
      <c r="AY48" s="238"/>
      <c r="AZ48" s="242"/>
      <c r="BA48" s="9"/>
    </row>
    <row r="49" spans="1:53" ht="15" customHeight="1" x14ac:dyDescent="0.25">
      <c r="A49" s="141"/>
      <c r="B49" s="185"/>
      <c r="C49" s="178" t="s">
        <v>25</v>
      </c>
      <c r="D49" s="252">
        <v>122313600000</v>
      </c>
      <c r="E49" s="268">
        <f t="shared" ref="E49" si="102">D49/27252</f>
        <v>4488243.0647291942</v>
      </c>
      <c r="F49" s="252">
        <f t="shared" ref="F49" si="103">D49*H49</f>
        <v>7338816000.000001</v>
      </c>
      <c r="G49" s="250">
        <f t="shared" ref="G49" si="104">E49*H49</f>
        <v>269294.58388375165</v>
      </c>
      <c r="H49" s="148">
        <f>SUM(I50:AZ50)</f>
        <v>6.0000000000000005E-2</v>
      </c>
      <c r="I49" s="6"/>
      <c r="J49" s="6"/>
      <c r="K49" s="6"/>
      <c r="L49" s="6"/>
      <c r="M49" s="6"/>
      <c r="N49" s="6"/>
      <c r="O49" s="6"/>
      <c r="P49" s="6"/>
      <c r="Q49" s="92">
        <v>1</v>
      </c>
      <c r="R49" s="92">
        <v>1</v>
      </c>
      <c r="S49" s="105">
        <v>1</v>
      </c>
      <c r="T49" s="105">
        <v>1</v>
      </c>
      <c r="U49" s="6"/>
      <c r="V49" s="6"/>
      <c r="W49" s="105">
        <v>2</v>
      </c>
      <c r="X49" s="105">
        <v>1</v>
      </c>
      <c r="Y49" s="6"/>
      <c r="Z49" s="6"/>
      <c r="AA49" s="43"/>
      <c r="AB49" s="43"/>
      <c r="AC49" s="105">
        <v>1</v>
      </c>
      <c r="AD49" s="105">
        <v>1</v>
      </c>
      <c r="AQ49" s="104">
        <v>1</v>
      </c>
      <c r="AR49" s="104">
        <v>1</v>
      </c>
      <c r="AZ49" s="20"/>
      <c r="BA49" s="9"/>
    </row>
    <row r="50" spans="1:53" ht="15" customHeight="1" x14ac:dyDescent="0.25">
      <c r="A50" s="141"/>
      <c r="B50" s="185"/>
      <c r="C50" s="178"/>
      <c r="D50" s="252"/>
      <c r="E50" s="251"/>
      <c r="F50" s="148"/>
      <c r="G50" s="251"/>
      <c r="H50" s="148"/>
      <c r="I50" s="172"/>
      <c r="J50" s="173"/>
      <c r="K50" s="172"/>
      <c r="L50" s="173"/>
      <c r="M50" s="172"/>
      <c r="N50" s="173"/>
      <c r="O50" s="172"/>
      <c r="P50" s="173"/>
      <c r="Q50" s="219">
        <f t="shared" ref="Q50" si="105">Q49*R49/100</f>
        <v>0.01</v>
      </c>
      <c r="R50" s="220"/>
      <c r="S50" s="419">
        <f t="shared" ref="S50" si="106">S49*T49/100</f>
        <v>0.01</v>
      </c>
      <c r="T50" s="423"/>
      <c r="U50" s="172"/>
      <c r="V50" s="173"/>
      <c r="W50" s="419">
        <f t="shared" ref="W50" si="107">W49*X49/100</f>
        <v>0.02</v>
      </c>
      <c r="X50" s="423"/>
      <c r="Y50" s="172"/>
      <c r="Z50" s="173"/>
      <c r="AA50" s="172"/>
      <c r="AB50" s="173"/>
      <c r="AC50" s="419">
        <f t="shared" ref="AC50" si="108">AC49*AD49/100</f>
        <v>0.01</v>
      </c>
      <c r="AD50" s="423"/>
      <c r="AE50" s="238"/>
      <c r="AF50" s="239"/>
      <c r="AG50" s="238"/>
      <c r="AH50" s="239"/>
      <c r="AI50" s="238"/>
      <c r="AJ50" s="239"/>
      <c r="AK50" s="238"/>
      <c r="AL50" s="239"/>
      <c r="AM50" s="238"/>
      <c r="AN50" s="239"/>
      <c r="AO50" s="238"/>
      <c r="AP50" s="239"/>
      <c r="AQ50" s="419">
        <f t="shared" ref="AQ50" si="109">AQ49*AR49/100</f>
        <v>0.01</v>
      </c>
      <c r="AR50" s="423"/>
      <c r="AS50" s="238"/>
      <c r="AT50" s="239"/>
      <c r="AU50" s="238"/>
      <c r="AV50" s="239"/>
      <c r="AW50" s="238"/>
      <c r="AX50" s="239"/>
      <c r="AY50" s="238"/>
      <c r="AZ50" s="242"/>
      <c r="BA50" s="9"/>
    </row>
    <row r="51" spans="1:53" ht="15" customHeight="1" x14ac:dyDescent="0.25">
      <c r="A51" s="141"/>
      <c r="B51" s="185"/>
      <c r="C51" s="178" t="s">
        <v>26</v>
      </c>
      <c r="D51" s="252">
        <v>61156800000</v>
      </c>
      <c r="E51" s="268">
        <f t="shared" ref="E51" si="110">D51/27252</f>
        <v>2244121.5323645971</v>
      </c>
      <c r="F51" s="252">
        <f t="shared" ref="F51" si="111">D51*H51</f>
        <v>3669408000.0000005</v>
      </c>
      <c r="G51" s="250">
        <f t="shared" ref="G51" si="112">E51*H51</f>
        <v>134647.29194187582</v>
      </c>
      <c r="H51" s="148">
        <f>SUM(I52:AZ52)</f>
        <v>6.0000000000000005E-2</v>
      </c>
      <c r="I51" s="6"/>
      <c r="J51" s="6"/>
      <c r="K51" s="6"/>
      <c r="L51" s="6"/>
      <c r="M51" s="6"/>
      <c r="N51" s="6"/>
      <c r="O51" s="6"/>
      <c r="P51" s="6"/>
      <c r="Q51" s="92">
        <v>1</v>
      </c>
      <c r="R51" s="92">
        <v>1</v>
      </c>
      <c r="S51" s="105">
        <v>1</v>
      </c>
      <c r="T51" s="105">
        <v>1</v>
      </c>
      <c r="U51" s="6"/>
      <c r="V51" s="6"/>
      <c r="W51" s="105">
        <v>2</v>
      </c>
      <c r="X51" s="105">
        <v>1</v>
      </c>
      <c r="Y51" s="6"/>
      <c r="Z51" s="6"/>
      <c r="AA51" s="43"/>
      <c r="AB51" s="43"/>
      <c r="AC51" s="105">
        <v>1</v>
      </c>
      <c r="AD51" s="105">
        <v>1</v>
      </c>
      <c r="AQ51" s="104">
        <v>1</v>
      </c>
      <c r="AR51" s="104">
        <v>1</v>
      </c>
      <c r="AZ51" s="20"/>
      <c r="BA51" s="9"/>
    </row>
    <row r="52" spans="1:53" ht="15" customHeight="1" x14ac:dyDescent="0.25">
      <c r="A52" s="141"/>
      <c r="B52" s="185"/>
      <c r="C52" s="178"/>
      <c r="D52" s="252"/>
      <c r="E52" s="251"/>
      <c r="F52" s="148"/>
      <c r="G52" s="251"/>
      <c r="H52" s="148"/>
      <c r="I52" s="172"/>
      <c r="J52" s="173"/>
      <c r="K52" s="172"/>
      <c r="L52" s="173"/>
      <c r="M52" s="172"/>
      <c r="N52" s="173"/>
      <c r="O52" s="172"/>
      <c r="P52" s="173"/>
      <c r="Q52" s="219">
        <f t="shared" ref="Q52" si="113">Q51*R51/100</f>
        <v>0.01</v>
      </c>
      <c r="R52" s="220"/>
      <c r="S52" s="419">
        <f t="shared" ref="S52" si="114">S51*T51/100</f>
        <v>0.01</v>
      </c>
      <c r="T52" s="423"/>
      <c r="U52" s="172"/>
      <c r="V52" s="173"/>
      <c r="W52" s="419">
        <f t="shared" ref="W52" si="115">W51*X51/100</f>
        <v>0.02</v>
      </c>
      <c r="X52" s="423"/>
      <c r="Y52" s="172"/>
      <c r="Z52" s="173"/>
      <c r="AA52" s="172"/>
      <c r="AB52" s="173"/>
      <c r="AC52" s="419">
        <f t="shared" ref="AC52" si="116">AC51*AD51/100</f>
        <v>0.01</v>
      </c>
      <c r="AD52" s="423"/>
      <c r="AE52" s="238"/>
      <c r="AF52" s="239"/>
      <c r="AG52" s="238"/>
      <c r="AH52" s="239"/>
      <c r="AI52" s="238"/>
      <c r="AJ52" s="239"/>
      <c r="AK52" s="238"/>
      <c r="AL52" s="239"/>
      <c r="AM52" s="238"/>
      <c r="AN52" s="239"/>
      <c r="AO52" s="238"/>
      <c r="AP52" s="239"/>
      <c r="AQ52" s="419">
        <f t="shared" ref="AQ52" si="117">AQ51*AR51/100</f>
        <v>0.01</v>
      </c>
      <c r="AR52" s="423"/>
      <c r="AS52" s="238"/>
      <c r="AT52" s="239"/>
      <c r="AU52" s="238"/>
      <c r="AV52" s="239"/>
      <c r="AW52" s="238"/>
      <c r="AX52" s="239"/>
      <c r="AY52" s="238"/>
      <c r="AZ52" s="242"/>
      <c r="BA52" s="9"/>
    </row>
    <row r="53" spans="1:53" ht="15" customHeight="1" x14ac:dyDescent="0.25">
      <c r="A53" s="141"/>
      <c r="B53" s="185"/>
      <c r="C53" s="178" t="s">
        <v>27</v>
      </c>
      <c r="D53" s="252">
        <v>1266455400</v>
      </c>
      <c r="E53" s="268">
        <f t="shared" ref="E53" si="118">D53/27252</f>
        <v>46472.016732716867</v>
      </c>
      <c r="F53" s="252">
        <f t="shared" ref="F53" si="119">D53*H53</f>
        <v>75987324</v>
      </c>
      <c r="G53" s="250">
        <f t="shared" ref="G53" si="120">E53*H53</f>
        <v>2788.3210039630121</v>
      </c>
      <c r="H53" s="148">
        <f>SUM(I54:AZ54)</f>
        <v>6.0000000000000005E-2</v>
      </c>
      <c r="I53" s="6"/>
      <c r="J53" s="6"/>
      <c r="K53" s="6"/>
      <c r="L53" s="6"/>
      <c r="M53" s="6"/>
      <c r="N53" s="6"/>
      <c r="O53" s="6"/>
      <c r="P53" s="6"/>
      <c r="Q53" s="92">
        <v>1</v>
      </c>
      <c r="R53" s="92">
        <v>1</v>
      </c>
      <c r="S53" s="105">
        <v>1</v>
      </c>
      <c r="T53" s="105">
        <v>1</v>
      </c>
      <c r="U53" s="6"/>
      <c r="V53" s="6"/>
      <c r="W53" s="105">
        <v>2</v>
      </c>
      <c r="X53" s="105">
        <v>1</v>
      </c>
      <c r="Y53" s="6"/>
      <c r="Z53" s="6"/>
      <c r="AA53" s="43"/>
      <c r="AB53" s="43"/>
      <c r="AC53" s="105">
        <v>1</v>
      </c>
      <c r="AD53" s="105">
        <v>1</v>
      </c>
      <c r="AQ53" s="104">
        <v>1</v>
      </c>
      <c r="AR53" s="104">
        <v>1</v>
      </c>
      <c r="AZ53" s="20"/>
      <c r="BA53" s="9"/>
    </row>
    <row r="54" spans="1:53" ht="15" customHeight="1" x14ac:dyDescent="0.25">
      <c r="A54" s="141"/>
      <c r="B54" s="185"/>
      <c r="C54" s="178"/>
      <c r="D54" s="252"/>
      <c r="E54" s="251"/>
      <c r="F54" s="148"/>
      <c r="G54" s="251"/>
      <c r="H54" s="148"/>
      <c r="I54" s="172"/>
      <c r="J54" s="173"/>
      <c r="K54" s="172"/>
      <c r="L54" s="173"/>
      <c r="M54" s="172"/>
      <c r="N54" s="173"/>
      <c r="O54" s="172"/>
      <c r="P54" s="173"/>
      <c r="Q54" s="219">
        <f t="shared" ref="Q54" si="121">Q53*R53/100</f>
        <v>0.01</v>
      </c>
      <c r="R54" s="220"/>
      <c r="S54" s="419">
        <f t="shared" ref="S54" si="122">S53*T53/100</f>
        <v>0.01</v>
      </c>
      <c r="T54" s="423"/>
      <c r="U54" s="172"/>
      <c r="V54" s="173"/>
      <c r="W54" s="419">
        <f t="shared" ref="W54" si="123">W53*X53/100</f>
        <v>0.02</v>
      </c>
      <c r="X54" s="423"/>
      <c r="Y54" s="172"/>
      <c r="Z54" s="173"/>
      <c r="AA54" s="172"/>
      <c r="AB54" s="173"/>
      <c r="AC54" s="419">
        <f t="shared" ref="AC54" si="124">AC53*AD53/100</f>
        <v>0.01</v>
      </c>
      <c r="AD54" s="423"/>
      <c r="AE54" s="238"/>
      <c r="AF54" s="239"/>
      <c r="AG54" s="238"/>
      <c r="AH54" s="239"/>
      <c r="AI54" s="238"/>
      <c r="AJ54" s="239"/>
      <c r="AK54" s="238"/>
      <c r="AL54" s="239"/>
      <c r="AM54" s="238"/>
      <c r="AN54" s="239"/>
      <c r="AO54" s="238"/>
      <c r="AP54" s="239"/>
      <c r="AQ54" s="419">
        <f t="shared" ref="AQ54" si="125">AQ53*AR53/100</f>
        <v>0.01</v>
      </c>
      <c r="AR54" s="423"/>
      <c r="AS54" s="238"/>
      <c r="AT54" s="239"/>
      <c r="AU54" s="238"/>
      <c r="AV54" s="239"/>
      <c r="AW54" s="238"/>
      <c r="AX54" s="239"/>
      <c r="AY54" s="238"/>
      <c r="AZ54" s="242"/>
      <c r="BA54" s="9"/>
    </row>
    <row r="55" spans="1:53" ht="15" customHeight="1" x14ac:dyDescent="0.25">
      <c r="A55" s="141"/>
      <c r="B55" s="185"/>
      <c r="C55" s="178" t="s">
        <v>28</v>
      </c>
      <c r="D55" s="252">
        <v>48925440000</v>
      </c>
      <c r="E55" s="268">
        <f t="shared" ref="E55" si="126">D55/27252</f>
        <v>1795297.2258916777</v>
      </c>
      <c r="F55" s="252">
        <f t="shared" ref="F55" si="127">D55*H55</f>
        <v>2935526400</v>
      </c>
      <c r="G55" s="250">
        <f t="shared" ref="G55" si="128">E55*H55</f>
        <v>107717.83355350066</v>
      </c>
      <c r="H55" s="148">
        <f>SUM(I56:AZ56)</f>
        <v>6.0000000000000005E-2</v>
      </c>
      <c r="I55" s="6"/>
      <c r="J55" s="6"/>
      <c r="K55" s="6"/>
      <c r="L55" s="6"/>
      <c r="M55" s="6"/>
      <c r="N55" s="6"/>
      <c r="O55" s="6"/>
      <c r="P55" s="6"/>
      <c r="Q55" s="92">
        <v>1</v>
      </c>
      <c r="R55" s="92">
        <v>1</v>
      </c>
      <c r="S55" s="105">
        <v>1</v>
      </c>
      <c r="T55" s="105">
        <v>1</v>
      </c>
      <c r="U55" s="6"/>
      <c r="V55" s="6"/>
      <c r="W55" s="105">
        <v>2</v>
      </c>
      <c r="X55" s="105">
        <v>1</v>
      </c>
      <c r="Y55" s="6"/>
      <c r="Z55" s="6"/>
      <c r="AA55" s="43"/>
      <c r="AB55" s="43"/>
      <c r="AC55" s="105">
        <v>1</v>
      </c>
      <c r="AD55" s="105">
        <v>1</v>
      </c>
      <c r="AQ55" s="104">
        <v>1</v>
      </c>
      <c r="AR55" s="104">
        <v>1</v>
      </c>
      <c r="AZ55" s="20"/>
      <c r="BA55" s="9"/>
    </row>
    <row r="56" spans="1:53" ht="15" customHeight="1" x14ac:dyDescent="0.25">
      <c r="A56" s="141"/>
      <c r="B56" s="185"/>
      <c r="C56" s="178"/>
      <c r="D56" s="252"/>
      <c r="E56" s="251"/>
      <c r="F56" s="148"/>
      <c r="G56" s="251"/>
      <c r="H56" s="148"/>
      <c r="I56" s="172"/>
      <c r="J56" s="173"/>
      <c r="K56" s="172"/>
      <c r="L56" s="173"/>
      <c r="M56" s="172"/>
      <c r="N56" s="173"/>
      <c r="O56" s="172"/>
      <c r="P56" s="173"/>
      <c r="Q56" s="219">
        <f t="shared" ref="Q56" si="129">Q55*R55/100</f>
        <v>0.01</v>
      </c>
      <c r="R56" s="220"/>
      <c r="S56" s="419">
        <f t="shared" ref="S56" si="130">S55*T55/100</f>
        <v>0.01</v>
      </c>
      <c r="T56" s="423"/>
      <c r="U56" s="172"/>
      <c r="V56" s="173"/>
      <c r="W56" s="419">
        <f t="shared" ref="W56" si="131">W55*X55/100</f>
        <v>0.02</v>
      </c>
      <c r="X56" s="423"/>
      <c r="Y56" s="172"/>
      <c r="Z56" s="173"/>
      <c r="AA56" s="172"/>
      <c r="AB56" s="173"/>
      <c r="AC56" s="419">
        <f t="shared" ref="AC56" si="132">AC55*AD55/100</f>
        <v>0.01</v>
      </c>
      <c r="AD56" s="423"/>
      <c r="AE56" s="238"/>
      <c r="AF56" s="239"/>
      <c r="AG56" s="238"/>
      <c r="AH56" s="239"/>
      <c r="AI56" s="238"/>
      <c r="AJ56" s="239"/>
      <c r="AK56" s="238"/>
      <c r="AL56" s="239"/>
      <c r="AM56" s="238"/>
      <c r="AN56" s="239"/>
      <c r="AO56" s="238"/>
      <c r="AP56" s="239"/>
      <c r="AQ56" s="419">
        <f t="shared" ref="AQ56" si="133">AQ55*AR55/100</f>
        <v>0.01</v>
      </c>
      <c r="AR56" s="423"/>
      <c r="AS56" s="238"/>
      <c r="AT56" s="239"/>
      <c r="AU56" s="238"/>
      <c r="AV56" s="239"/>
      <c r="AW56" s="238"/>
      <c r="AX56" s="239"/>
      <c r="AY56" s="238"/>
      <c r="AZ56" s="242"/>
      <c r="BA56" s="9"/>
    </row>
    <row r="57" spans="1:53" ht="15" customHeight="1" x14ac:dyDescent="0.25">
      <c r="A57" s="141"/>
      <c r="B57" s="185"/>
      <c r="C57" s="178" t="s">
        <v>30</v>
      </c>
      <c r="D57" s="252">
        <v>139393560000</v>
      </c>
      <c r="E57" s="268">
        <f t="shared" ref="E57" si="134">D57/27252</f>
        <v>5114984.5882870983</v>
      </c>
      <c r="F57" s="252">
        <f t="shared" ref="F57" si="135">D57*H57</f>
        <v>8363613600.000001</v>
      </c>
      <c r="G57" s="250">
        <f t="shared" ref="G57" si="136">E57*H57</f>
        <v>306899.07529722591</v>
      </c>
      <c r="H57" s="148">
        <f>SUM(I58:AZ58)</f>
        <v>6.0000000000000005E-2</v>
      </c>
      <c r="I57" s="6"/>
      <c r="J57" s="6"/>
      <c r="K57" s="6"/>
      <c r="L57" s="6"/>
      <c r="M57" s="6"/>
      <c r="N57" s="6"/>
      <c r="O57" s="6"/>
      <c r="P57" s="6"/>
      <c r="Q57" s="92">
        <v>1</v>
      </c>
      <c r="R57" s="92">
        <v>1</v>
      </c>
      <c r="S57" s="105">
        <v>1</v>
      </c>
      <c r="T57" s="105">
        <v>1</v>
      </c>
      <c r="U57" s="6"/>
      <c r="V57" s="6"/>
      <c r="W57" s="105">
        <v>2</v>
      </c>
      <c r="X57" s="105">
        <v>1</v>
      </c>
      <c r="Y57" s="6"/>
      <c r="Z57" s="6"/>
      <c r="AA57" s="43"/>
      <c r="AB57" s="43"/>
      <c r="AC57" s="105">
        <v>1</v>
      </c>
      <c r="AD57" s="105">
        <v>1</v>
      </c>
      <c r="AQ57" s="104">
        <v>1</v>
      </c>
      <c r="AR57" s="104">
        <v>1</v>
      </c>
      <c r="AZ57" s="20"/>
      <c r="BA57" s="9"/>
    </row>
    <row r="58" spans="1:53" ht="15" customHeight="1" x14ac:dyDescent="0.25">
      <c r="A58" s="141"/>
      <c r="B58" s="185"/>
      <c r="C58" s="178"/>
      <c r="D58" s="252"/>
      <c r="E58" s="251"/>
      <c r="F58" s="148"/>
      <c r="G58" s="251"/>
      <c r="H58" s="148"/>
      <c r="I58" s="172"/>
      <c r="J58" s="173"/>
      <c r="K58" s="172"/>
      <c r="L58" s="173"/>
      <c r="M58" s="172"/>
      <c r="N58" s="173"/>
      <c r="O58" s="172"/>
      <c r="P58" s="173"/>
      <c r="Q58" s="219">
        <f t="shared" ref="Q58" si="137">Q57*R57/100</f>
        <v>0.01</v>
      </c>
      <c r="R58" s="220"/>
      <c r="S58" s="419">
        <f t="shared" ref="S58" si="138">S57*T57/100</f>
        <v>0.01</v>
      </c>
      <c r="T58" s="423"/>
      <c r="U58" s="172"/>
      <c r="V58" s="173"/>
      <c r="W58" s="419">
        <f t="shared" ref="W58" si="139">W57*X57/100</f>
        <v>0.02</v>
      </c>
      <c r="X58" s="423"/>
      <c r="Y58" s="172"/>
      <c r="Z58" s="173"/>
      <c r="AA58" s="172"/>
      <c r="AB58" s="173"/>
      <c r="AC58" s="419">
        <f t="shared" ref="AC58" si="140">AC57*AD57/100</f>
        <v>0.01</v>
      </c>
      <c r="AD58" s="423"/>
      <c r="AE58" s="238"/>
      <c r="AF58" s="239"/>
      <c r="AG58" s="238"/>
      <c r="AH58" s="239"/>
      <c r="AI58" s="238"/>
      <c r="AJ58" s="239"/>
      <c r="AK58" s="238"/>
      <c r="AL58" s="239"/>
      <c r="AM58" s="238"/>
      <c r="AN58" s="239"/>
      <c r="AO58" s="238"/>
      <c r="AP58" s="239"/>
      <c r="AQ58" s="419">
        <f t="shared" ref="AQ58" si="141">AQ57*AR57/100</f>
        <v>0.01</v>
      </c>
      <c r="AR58" s="423"/>
      <c r="AS58" s="238"/>
      <c r="AT58" s="239"/>
      <c r="AU58" s="238"/>
      <c r="AV58" s="239"/>
      <c r="AW58" s="238"/>
      <c r="AX58" s="239"/>
      <c r="AY58" s="238"/>
      <c r="AZ58" s="242"/>
      <c r="BA58" s="9"/>
    </row>
    <row r="59" spans="1:53" ht="15" customHeight="1" x14ac:dyDescent="0.25">
      <c r="A59" s="141"/>
      <c r="B59" s="185"/>
      <c r="C59" s="178" t="s">
        <v>29</v>
      </c>
      <c r="D59" s="252">
        <v>33636240000</v>
      </c>
      <c r="E59" s="268">
        <f t="shared" ref="E59" si="142">D59/27252</f>
        <v>1234266.8428005285</v>
      </c>
      <c r="F59" s="267">
        <f t="shared" ref="F59" si="143">D59*H59</f>
        <v>2018174400.0000002</v>
      </c>
      <c r="G59" s="268">
        <f t="shared" ref="G59" si="144">E59*H59</f>
        <v>74056.010568031721</v>
      </c>
      <c r="H59" s="148">
        <f>SUM(I60:AZ60)</f>
        <v>6.0000000000000005E-2</v>
      </c>
      <c r="I59" s="6"/>
      <c r="J59" s="6"/>
      <c r="K59" s="6"/>
      <c r="L59" s="6"/>
      <c r="M59" s="6"/>
      <c r="N59" s="6"/>
      <c r="O59" s="6"/>
      <c r="P59" s="6"/>
      <c r="Q59" s="92">
        <v>1</v>
      </c>
      <c r="R59" s="92">
        <v>1</v>
      </c>
      <c r="S59" s="105">
        <v>1</v>
      </c>
      <c r="T59" s="105">
        <v>1</v>
      </c>
      <c r="U59" s="6"/>
      <c r="V59" s="6"/>
      <c r="W59" s="105">
        <v>2</v>
      </c>
      <c r="X59" s="105">
        <v>1</v>
      </c>
      <c r="Y59" s="6"/>
      <c r="Z59" s="6"/>
      <c r="AA59" s="43"/>
      <c r="AB59" s="43"/>
      <c r="AC59" s="105">
        <v>1</v>
      </c>
      <c r="AD59" s="105">
        <v>1</v>
      </c>
      <c r="AQ59" s="104">
        <v>1</v>
      </c>
      <c r="AR59" s="104">
        <v>1</v>
      </c>
      <c r="AZ59" s="20"/>
      <c r="BA59" s="9"/>
    </row>
    <row r="60" spans="1:53" ht="15" customHeight="1" thickBot="1" x14ac:dyDescent="0.3">
      <c r="A60" s="141"/>
      <c r="B60" s="186"/>
      <c r="C60" s="179"/>
      <c r="D60" s="269"/>
      <c r="E60" s="253"/>
      <c r="F60" s="148"/>
      <c r="G60" s="253"/>
      <c r="H60" s="162"/>
      <c r="I60" s="172"/>
      <c r="J60" s="173"/>
      <c r="K60" s="217"/>
      <c r="L60" s="218"/>
      <c r="M60" s="172"/>
      <c r="N60" s="173"/>
      <c r="O60" s="172"/>
      <c r="P60" s="173"/>
      <c r="Q60" s="219">
        <f t="shared" ref="Q60" si="145">Q59*R59/100</f>
        <v>0.01</v>
      </c>
      <c r="R60" s="220"/>
      <c r="S60" s="419">
        <f t="shared" ref="S60" si="146">S59*T59/100</f>
        <v>0.01</v>
      </c>
      <c r="T60" s="423"/>
      <c r="U60" s="172"/>
      <c r="V60" s="173"/>
      <c r="W60" s="421">
        <f t="shared" ref="W60" si="147">W59*X59/100</f>
        <v>0.02</v>
      </c>
      <c r="X60" s="424"/>
      <c r="Y60" s="172"/>
      <c r="Z60" s="173"/>
      <c r="AA60" s="172"/>
      <c r="AB60" s="173"/>
      <c r="AC60" s="419">
        <f t="shared" ref="AC60" si="148">AC59*AD59/100</f>
        <v>0.01</v>
      </c>
      <c r="AD60" s="423"/>
      <c r="AE60" s="238"/>
      <c r="AF60" s="239"/>
      <c r="AG60" s="238"/>
      <c r="AH60" s="239"/>
      <c r="AI60" s="238"/>
      <c r="AJ60" s="239"/>
      <c r="AK60" s="238"/>
      <c r="AL60" s="239"/>
      <c r="AM60" s="238"/>
      <c r="AN60" s="239"/>
      <c r="AO60" s="238"/>
      <c r="AP60" s="239"/>
      <c r="AQ60" s="419">
        <f t="shared" ref="AQ60" si="149">AQ59*AR59/100</f>
        <v>0.01</v>
      </c>
      <c r="AR60" s="423"/>
      <c r="AS60" s="238"/>
      <c r="AT60" s="239"/>
      <c r="AU60" s="238"/>
      <c r="AV60" s="239"/>
      <c r="AW60" s="238"/>
      <c r="AX60" s="239"/>
      <c r="AY60" s="238"/>
      <c r="AZ60" s="242"/>
      <c r="BA60" s="9"/>
    </row>
    <row r="61" spans="1:53" ht="15" customHeight="1" x14ac:dyDescent="0.25">
      <c r="A61" s="141"/>
      <c r="B61" s="187" t="s">
        <v>40</v>
      </c>
      <c r="C61" s="177" t="s">
        <v>31</v>
      </c>
      <c r="D61" s="266">
        <v>835273800</v>
      </c>
      <c r="E61" s="250">
        <f t="shared" ref="E61" si="150">D61/27252</f>
        <v>30650</v>
      </c>
      <c r="F61" s="266">
        <f t="shared" ref="F61" si="151">D61*H61</f>
        <v>41763690</v>
      </c>
      <c r="G61" s="250">
        <f t="shared" ref="G61" si="152">E61*H61</f>
        <v>1532.5</v>
      </c>
      <c r="H61" s="163">
        <f>SUM(I62:AZ62)</f>
        <v>0.05</v>
      </c>
      <c r="I61" s="15"/>
      <c r="J61" s="15"/>
      <c r="K61" s="16">
        <v>1</v>
      </c>
      <c r="L61" s="16">
        <v>1</v>
      </c>
      <c r="M61" s="16">
        <v>1</v>
      </c>
      <c r="N61" s="16">
        <v>4</v>
      </c>
      <c r="O61" s="15"/>
      <c r="P61" s="15"/>
      <c r="Q61" s="15"/>
      <c r="R61" s="15"/>
      <c r="S61" s="15"/>
      <c r="T61" s="15"/>
      <c r="U61" s="15"/>
      <c r="V61" s="15"/>
      <c r="W61" s="11"/>
      <c r="X61" s="11"/>
      <c r="Y61" s="15"/>
      <c r="Z61" s="15"/>
      <c r="AA61" s="17"/>
      <c r="AB61" s="17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9"/>
      <c r="BA61" s="9"/>
    </row>
    <row r="62" spans="1:53" ht="15" customHeight="1" x14ac:dyDescent="0.25">
      <c r="A62" s="141"/>
      <c r="B62" s="185"/>
      <c r="C62" s="178"/>
      <c r="D62" s="252"/>
      <c r="E62" s="251"/>
      <c r="F62" s="148"/>
      <c r="G62" s="251"/>
      <c r="H62" s="148"/>
      <c r="I62" s="172"/>
      <c r="J62" s="173"/>
      <c r="K62" s="219">
        <f>K61*L61/100</f>
        <v>0.01</v>
      </c>
      <c r="L62" s="220"/>
      <c r="M62" s="219">
        <f>M61*N61/100</f>
        <v>0.04</v>
      </c>
      <c r="N62" s="220"/>
      <c r="O62" s="172"/>
      <c r="P62" s="173"/>
      <c r="Q62" s="172"/>
      <c r="R62" s="173"/>
      <c r="S62" s="172"/>
      <c r="T62" s="173"/>
      <c r="U62" s="172"/>
      <c r="V62" s="173"/>
      <c r="W62" s="172"/>
      <c r="X62" s="173"/>
      <c r="Y62" s="172"/>
      <c r="Z62" s="173"/>
      <c r="AA62" s="172"/>
      <c r="AB62" s="173"/>
      <c r="AC62" s="172"/>
      <c r="AD62" s="173"/>
      <c r="AE62" s="172"/>
      <c r="AF62" s="173"/>
      <c r="AG62" s="172"/>
      <c r="AH62" s="173"/>
      <c r="AI62" s="172"/>
      <c r="AJ62" s="173"/>
      <c r="AK62" s="172"/>
      <c r="AL62" s="173"/>
      <c r="AM62" s="172"/>
      <c r="AN62" s="173"/>
      <c r="AO62" s="172"/>
      <c r="AP62" s="173"/>
      <c r="AQ62" s="172"/>
      <c r="AR62" s="173"/>
      <c r="AS62" s="172"/>
      <c r="AT62" s="173"/>
      <c r="AU62" s="172"/>
      <c r="AV62" s="173"/>
      <c r="AW62" s="172"/>
      <c r="AX62" s="173"/>
      <c r="AY62" s="238"/>
      <c r="AZ62" s="242"/>
      <c r="BA62" s="9"/>
    </row>
    <row r="63" spans="1:53" ht="15" customHeight="1" x14ac:dyDescent="0.25">
      <c r="A63" s="141"/>
      <c r="B63" s="185"/>
      <c r="C63" s="178" t="s">
        <v>31</v>
      </c>
      <c r="D63" s="252">
        <v>535501800</v>
      </c>
      <c r="E63" s="268">
        <f t="shared" ref="E63" si="153">D63/27252</f>
        <v>19650</v>
      </c>
      <c r="F63" s="252">
        <f t="shared" ref="F63" si="154">D63*H63</f>
        <v>26775090</v>
      </c>
      <c r="G63" s="250">
        <f t="shared" ref="G63" si="155">E63*H63</f>
        <v>982.5</v>
      </c>
      <c r="H63" s="148">
        <f>SUM(I64:AZ64)</f>
        <v>0.05</v>
      </c>
      <c r="I63" s="6"/>
      <c r="J63" s="6"/>
      <c r="K63" s="92">
        <v>1</v>
      </c>
      <c r="L63" s="92">
        <v>1</v>
      </c>
      <c r="M63" s="92">
        <v>1</v>
      </c>
      <c r="N63" s="92">
        <v>4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43"/>
      <c r="AB63" s="43"/>
      <c r="AZ63" s="20"/>
      <c r="BA63" s="9"/>
    </row>
    <row r="64" spans="1:53" ht="15" customHeight="1" x14ac:dyDescent="0.25">
      <c r="A64" s="141"/>
      <c r="B64" s="185"/>
      <c r="C64" s="178"/>
      <c r="D64" s="252"/>
      <c r="E64" s="251"/>
      <c r="F64" s="148"/>
      <c r="G64" s="251"/>
      <c r="H64" s="148"/>
      <c r="I64" s="172"/>
      <c r="J64" s="173"/>
      <c r="K64" s="219">
        <f>K63*L63/100</f>
        <v>0.01</v>
      </c>
      <c r="L64" s="220"/>
      <c r="M64" s="219">
        <f>M63*N63/100</f>
        <v>0.04</v>
      </c>
      <c r="N64" s="220"/>
      <c r="O64" s="172"/>
      <c r="P64" s="173"/>
      <c r="Q64" s="172"/>
      <c r="R64" s="173"/>
      <c r="S64" s="172"/>
      <c r="T64" s="173"/>
      <c r="U64" s="172"/>
      <c r="V64" s="173"/>
      <c r="W64" s="172"/>
      <c r="X64" s="173"/>
      <c r="Y64" s="172"/>
      <c r="Z64" s="173"/>
      <c r="AA64" s="172"/>
      <c r="AB64" s="173"/>
      <c r="AC64" s="172"/>
      <c r="AD64" s="173"/>
      <c r="AE64" s="172"/>
      <c r="AF64" s="173"/>
      <c r="AG64" s="172"/>
      <c r="AH64" s="173"/>
      <c r="AI64" s="172"/>
      <c r="AJ64" s="173"/>
      <c r="AK64" s="172"/>
      <c r="AL64" s="173"/>
      <c r="AM64" s="172"/>
      <c r="AN64" s="173"/>
      <c r="AO64" s="172"/>
      <c r="AP64" s="173"/>
      <c r="AQ64" s="172"/>
      <c r="AR64" s="173"/>
      <c r="AS64" s="172"/>
      <c r="AT64" s="173"/>
      <c r="AU64" s="172"/>
      <c r="AV64" s="173"/>
      <c r="AW64" s="172"/>
      <c r="AX64" s="173"/>
      <c r="AY64" s="238"/>
      <c r="AZ64" s="242"/>
      <c r="BA64" s="9"/>
    </row>
    <row r="65" spans="1:53" ht="15" customHeight="1" x14ac:dyDescent="0.25">
      <c r="A65" s="141"/>
      <c r="B65" s="185"/>
      <c r="C65" s="178" t="s">
        <v>31</v>
      </c>
      <c r="D65" s="252">
        <v>602269200</v>
      </c>
      <c r="E65" s="268">
        <f t="shared" ref="E65" si="156">D65/27252</f>
        <v>22100</v>
      </c>
      <c r="F65" s="267">
        <f t="shared" ref="F65" si="157">D65*H65</f>
        <v>30113460</v>
      </c>
      <c r="G65" s="268">
        <f t="shared" ref="G65" si="158">E65*H65</f>
        <v>1105</v>
      </c>
      <c r="H65" s="148">
        <f>SUM(I66:AZ66)</f>
        <v>0.05</v>
      </c>
      <c r="I65" s="6"/>
      <c r="J65" s="6"/>
      <c r="K65" s="92">
        <v>1</v>
      </c>
      <c r="L65" s="92">
        <v>1</v>
      </c>
      <c r="M65" s="92">
        <v>1</v>
      </c>
      <c r="N65" s="92">
        <v>4</v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43"/>
      <c r="AB65" s="43"/>
      <c r="AZ65" s="20"/>
      <c r="BA65" s="9"/>
    </row>
    <row r="66" spans="1:53" ht="15" customHeight="1" thickBot="1" x14ac:dyDescent="0.3">
      <c r="A66" s="141"/>
      <c r="B66" s="186"/>
      <c r="C66" s="179"/>
      <c r="D66" s="269"/>
      <c r="E66" s="253"/>
      <c r="F66" s="148"/>
      <c r="G66" s="253"/>
      <c r="H66" s="162"/>
      <c r="I66" s="217"/>
      <c r="J66" s="218"/>
      <c r="K66" s="175">
        <f>K65*L65/100</f>
        <v>0.01</v>
      </c>
      <c r="L66" s="176"/>
      <c r="M66" s="175">
        <f>M65*N65/100</f>
        <v>0.04</v>
      </c>
      <c r="N66" s="176"/>
      <c r="O66" s="217"/>
      <c r="P66" s="218"/>
      <c r="Q66" s="217"/>
      <c r="R66" s="218"/>
      <c r="S66" s="217"/>
      <c r="T66" s="218"/>
      <c r="U66" s="217"/>
      <c r="V66" s="218"/>
      <c r="W66" s="217"/>
      <c r="X66" s="218"/>
      <c r="Y66" s="217"/>
      <c r="Z66" s="218"/>
      <c r="AA66" s="217"/>
      <c r="AB66" s="218"/>
      <c r="AC66" s="217"/>
      <c r="AD66" s="218"/>
      <c r="AE66" s="217"/>
      <c r="AF66" s="218"/>
      <c r="AG66" s="217"/>
      <c r="AH66" s="218"/>
      <c r="AI66" s="217"/>
      <c r="AJ66" s="218"/>
      <c r="AK66" s="217"/>
      <c r="AL66" s="218"/>
      <c r="AM66" s="217"/>
      <c r="AN66" s="218"/>
      <c r="AO66" s="217"/>
      <c r="AP66" s="218"/>
      <c r="AQ66" s="217"/>
      <c r="AR66" s="218"/>
      <c r="AS66" s="217"/>
      <c r="AT66" s="218"/>
      <c r="AU66" s="217"/>
      <c r="AV66" s="218"/>
      <c r="AW66" s="217"/>
      <c r="AX66" s="218"/>
      <c r="AY66" s="240"/>
      <c r="AZ66" s="243"/>
      <c r="BA66" s="9"/>
    </row>
    <row r="67" spans="1:53" ht="15" customHeight="1" x14ac:dyDescent="0.25">
      <c r="A67" s="141"/>
      <c r="B67" s="187" t="s">
        <v>38</v>
      </c>
      <c r="C67" s="177" t="s">
        <v>9</v>
      </c>
      <c r="D67" s="266">
        <v>156481320</v>
      </c>
      <c r="E67" s="250">
        <f t="shared" ref="E67" si="159">D67/27252</f>
        <v>5742.0123293703218</v>
      </c>
      <c r="F67" s="266">
        <f t="shared" ref="F67" si="160">D67*H67</f>
        <v>4694439.5999999996</v>
      </c>
      <c r="G67" s="250">
        <f t="shared" ref="G67" si="161">E67*H67</f>
        <v>172.26036988110965</v>
      </c>
      <c r="H67" s="163">
        <f>SUM(I68:AZ68)</f>
        <v>0.03</v>
      </c>
      <c r="I67" s="15"/>
      <c r="J67" s="15"/>
      <c r="K67" s="15"/>
      <c r="L67" s="15"/>
      <c r="M67" s="15"/>
      <c r="N67" s="15"/>
      <c r="O67" s="15"/>
      <c r="P67" s="15"/>
      <c r="Q67" s="16">
        <v>1</v>
      </c>
      <c r="R67" s="16">
        <v>1</v>
      </c>
      <c r="S67" s="15"/>
      <c r="T67" s="15"/>
      <c r="U67" s="15"/>
      <c r="V67" s="15"/>
      <c r="W67" s="15"/>
      <c r="X67" s="15"/>
      <c r="Y67" s="15"/>
      <c r="Z67" s="15"/>
      <c r="AA67" s="17"/>
      <c r="AB67" s="17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05">
        <v>1</v>
      </c>
      <c r="AP67" s="105">
        <v>1</v>
      </c>
      <c r="AQ67" s="105">
        <v>1</v>
      </c>
      <c r="AR67" s="105">
        <v>1</v>
      </c>
      <c r="AS67" s="18"/>
      <c r="AT67" s="18"/>
      <c r="AU67" s="18"/>
      <c r="AV67" s="18"/>
      <c r="AW67" s="18"/>
      <c r="AX67" s="18"/>
      <c r="AY67" s="18"/>
      <c r="AZ67" s="19"/>
      <c r="BA67" s="9"/>
    </row>
    <row r="68" spans="1:53" ht="15" customHeight="1" x14ac:dyDescent="0.25">
      <c r="A68" s="141"/>
      <c r="B68" s="185"/>
      <c r="C68" s="178"/>
      <c r="D68" s="252"/>
      <c r="E68" s="251"/>
      <c r="F68" s="148"/>
      <c r="G68" s="251"/>
      <c r="H68" s="148"/>
      <c r="I68" s="172"/>
      <c r="J68" s="173"/>
      <c r="K68" s="172"/>
      <c r="L68" s="173"/>
      <c r="M68" s="172"/>
      <c r="N68" s="173"/>
      <c r="O68" s="172"/>
      <c r="P68" s="173"/>
      <c r="Q68" s="219">
        <f>Q67*R67/100</f>
        <v>0.01</v>
      </c>
      <c r="R68" s="220"/>
      <c r="S68" s="172"/>
      <c r="T68" s="173"/>
      <c r="U68" s="172"/>
      <c r="V68" s="173"/>
      <c r="W68" s="172"/>
      <c r="X68" s="173"/>
      <c r="Y68" s="172"/>
      <c r="Z68" s="173"/>
      <c r="AA68" s="172"/>
      <c r="AB68" s="173"/>
      <c r="AC68" s="172"/>
      <c r="AD68" s="173"/>
      <c r="AE68" s="172"/>
      <c r="AF68" s="173"/>
      <c r="AG68" s="172"/>
      <c r="AH68" s="173"/>
      <c r="AI68" s="172"/>
      <c r="AJ68" s="173"/>
      <c r="AK68" s="172"/>
      <c r="AL68" s="173"/>
      <c r="AM68" s="172"/>
      <c r="AN68" s="173"/>
      <c r="AO68" s="419">
        <f>AO67*AP67/100</f>
        <v>0.01</v>
      </c>
      <c r="AP68" s="423"/>
      <c r="AQ68" s="419">
        <f>AQ67*AR67/100</f>
        <v>0.01</v>
      </c>
      <c r="AR68" s="423"/>
      <c r="AS68" s="238"/>
      <c r="AT68" s="239"/>
      <c r="AU68" s="238"/>
      <c r="AV68" s="239"/>
      <c r="AW68" s="238"/>
      <c r="AX68" s="239"/>
      <c r="AY68" s="238"/>
      <c r="AZ68" s="242"/>
      <c r="BA68" s="9"/>
    </row>
    <row r="69" spans="1:53" ht="15" customHeight="1" x14ac:dyDescent="0.25">
      <c r="A69" s="141"/>
      <c r="B69" s="185"/>
      <c r="C69" s="178" t="s">
        <v>10</v>
      </c>
      <c r="D69" s="252">
        <v>167223272</v>
      </c>
      <c r="E69" s="268">
        <f t="shared" ref="E69" si="162">D69/27252</f>
        <v>6136.1834727726409</v>
      </c>
      <c r="F69" s="252">
        <f t="shared" ref="F69" si="163">D69*H69</f>
        <v>5016698.16</v>
      </c>
      <c r="G69" s="250">
        <f t="shared" ref="G69" si="164">E69*H69</f>
        <v>184.08550418317921</v>
      </c>
      <c r="H69" s="148">
        <f>SUM(I70:AZ70)</f>
        <v>0.03</v>
      </c>
      <c r="I69" s="6"/>
      <c r="J69" s="6"/>
      <c r="K69" s="6"/>
      <c r="L69" s="6"/>
      <c r="M69" s="6"/>
      <c r="N69" s="6"/>
      <c r="O69" s="6"/>
      <c r="P69" s="6"/>
      <c r="Q69" s="12">
        <v>1</v>
      </c>
      <c r="R69" s="12">
        <v>1</v>
      </c>
      <c r="S69" s="6"/>
      <c r="T69" s="6"/>
      <c r="U69" s="6"/>
      <c r="V69" s="6"/>
      <c r="W69" s="6"/>
      <c r="X69" s="6"/>
      <c r="Y69" s="6"/>
      <c r="Z69" s="6"/>
      <c r="AA69" s="43"/>
      <c r="AB69" s="43"/>
      <c r="AO69" s="104">
        <v>1</v>
      </c>
      <c r="AP69" s="104">
        <v>1</v>
      </c>
      <c r="AQ69" s="104">
        <v>1</v>
      </c>
      <c r="AR69" s="104">
        <v>1</v>
      </c>
      <c r="AZ69" s="20"/>
      <c r="BA69" s="9"/>
    </row>
    <row r="70" spans="1:53" ht="15" customHeight="1" x14ac:dyDescent="0.25">
      <c r="A70" s="141"/>
      <c r="B70" s="185"/>
      <c r="C70" s="178"/>
      <c r="D70" s="252"/>
      <c r="E70" s="251"/>
      <c r="F70" s="148"/>
      <c r="G70" s="251"/>
      <c r="H70" s="148"/>
      <c r="I70" s="172"/>
      <c r="J70" s="173"/>
      <c r="K70" s="172"/>
      <c r="L70" s="173"/>
      <c r="M70" s="172"/>
      <c r="N70" s="173"/>
      <c r="O70" s="172"/>
      <c r="P70" s="173"/>
      <c r="Q70" s="219">
        <f>Q69*R69/100</f>
        <v>0.01</v>
      </c>
      <c r="R70" s="220"/>
      <c r="S70" s="172"/>
      <c r="T70" s="173"/>
      <c r="U70" s="172"/>
      <c r="V70" s="173"/>
      <c r="W70" s="172"/>
      <c r="X70" s="173"/>
      <c r="Y70" s="172"/>
      <c r="Z70" s="173"/>
      <c r="AA70" s="172"/>
      <c r="AB70" s="173"/>
      <c r="AC70" s="172"/>
      <c r="AD70" s="173"/>
      <c r="AE70" s="172"/>
      <c r="AF70" s="173"/>
      <c r="AG70" s="172"/>
      <c r="AH70" s="173"/>
      <c r="AI70" s="172"/>
      <c r="AJ70" s="173"/>
      <c r="AK70" s="172"/>
      <c r="AL70" s="173"/>
      <c r="AM70" s="172"/>
      <c r="AN70" s="173"/>
      <c r="AO70" s="419">
        <f>AO69*AP69/100</f>
        <v>0.01</v>
      </c>
      <c r="AP70" s="423"/>
      <c r="AQ70" s="419">
        <f t="shared" ref="AQ70" si="165">AQ69*AR69/100</f>
        <v>0.01</v>
      </c>
      <c r="AR70" s="423"/>
      <c r="AS70" s="238"/>
      <c r="AT70" s="239"/>
      <c r="AU70" s="238"/>
      <c r="AV70" s="239"/>
      <c r="AW70" s="238"/>
      <c r="AX70" s="239"/>
      <c r="AY70" s="238"/>
      <c r="AZ70" s="242"/>
      <c r="BA70" s="9"/>
    </row>
    <row r="71" spans="1:53" ht="15" customHeight="1" x14ac:dyDescent="0.25">
      <c r="A71" s="141"/>
      <c r="B71" s="185"/>
      <c r="C71" s="178" t="s">
        <v>11</v>
      </c>
      <c r="D71" s="252">
        <v>156481320</v>
      </c>
      <c r="E71" s="268">
        <f t="shared" ref="E71" si="166">D71/27252</f>
        <v>5742.0123293703218</v>
      </c>
      <c r="F71" s="252">
        <f t="shared" ref="F71" si="167">D71*H71</f>
        <v>4694439.5999999996</v>
      </c>
      <c r="G71" s="250">
        <f t="shared" ref="G71" si="168">E71*H71</f>
        <v>172.26036988110965</v>
      </c>
      <c r="H71" s="148">
        <f>SUM(I72:AZ72)</f>
        <v>0.03</v>
      </c>
      <c r="I71" s="6"/>
      <c r="J71" s="6"/>
      <c r="K71" s="6"/>
      <c r="L71" s="6"/>
      <c r="M71" s="6"/>
      <c r="N71" s="6"/>
      <c r="O71" s="6"/>
      <c r="P71" s="6"/>
      <c r="Q71" s="12">
        <v>1</v>
      </c>
      <c r="R71" s="12">
        <v>1</v>
      </c>
      <c r="S71" s="6"/>
      <c r="T71" s="6"/>
      <c r="U71" s="6"/>
      <c r="V71" s="6"/>
      <c r="W71" s="6"/>
      <c r="X71" s="6"/>
      <c r="Y71" s="6"/>
      <c r="Z71" s="6"/>
      <c r="AA71" s="43"/>
      <c r="AB71" s="43"/>
      <c r="AO71" s="104">
        <v>1</v>
      </c>
      <c r="AP71" s="104">
        <v>1</v>
      </c>
      <c r="AQ71" s="104">
        <v>1</v>
      </c>
      <c r="AR71" s="104">
        <v>1</v>
      </c>
      <c r="AZ71" s="20"/>
      <c r="BA71" s="9"/>
    </row>
    <row r="72" spans="1:53" ht="15" customHeight="1" x14ac:dyDescent="0.25">
      <c r="A72" s="141"/>
      <c r="B72" s="185"/>
      <c r="C72" s="178"/>
      <c r="D72" s="252"/>
      <c r="E72" s="251"/>
      <c r="F72" s="148"/>
      <c r="G72" s="251"/>
      <c r="H72" s="148"/>
      <c r="I72" s="172"/>
      <c r="J72" s="173"/>
      <c r="K72" s="172"/>
      <c r="L72" s="173"/>
      <c r="M72" s="172"/>
      <c r="N72" s="173"/>
      <c r="O72" s="172"/>
      <c r="P72" s="173"/>
      <c r="Q72" s="219">
        <f t="shared" ref="Q72" si="169">Q71*R71/100</f>
        <v>0.01</v>
      </c>
      <c r="R72" s="220"/>
      <c r="S72" s="172"/>
      <c r="T72" s="173"/>
      <c r="U72" s="172"/>
      <c r="V72" s="173"/>
      <c r="W72" s="172"/>
      <c r="X72" s="173"/>
      <c r="Y72" s="172"/>
      <c r="Z72" s="173"/>
      <c r="AA72" s="172"/>
      <c r="AB72" s="173"/>
      <c r="AC72" s="172"/>
      <c r="AD72" s="173"/>
      <c r="AE72" s="172"/>
      <c r="AF72" s="173"/>
      <c r="AG72" s="172"/>
      <c r="AH72" s="173"/>
      <c r="AI72" s="172"/>
      <c r="AJ72" s="173"/>
      <c r="AK72" s="172"/>
      <c r="AL72" s="173"/>
      <c r="AM72" s="172"/>
      <c r="AN72" s="173"/>
      <c r="AO72" s="419">
        <f t="shared" ref="AO72" si="170">AO71*AP71/100</f>
        <v>0.01</v>
      </c>
      <c r="AP72" s="423"/>
      <c r="AQ72" s="419">
        <f t="shared" ref="AQ72" si="171">AQ71*AR71/100</f>
        <v>0.01</v>
      </c>
      <c r="AR72" s="423"/>
      <c r="AS72" s="238"/>
      <c r="AT72" s="239"/>
      <c r="AU72" s="238"/>
      <c r="AV72" s="239"/>
      <c r="AW72" s="238"/>
      <c r="AX72" s="239"/>
      <c r="AY72" s="238"/>
      <c r="AZ72" s="242"/>
      <c r="BA72" s="9"/>
    </row>
    <row r="73" spans="1:53" ht="15" customHeight="1" x14ac:dyDescent="0.25">
      <c r="A73" s="141"/>
      <c r="B73" s="185"/>
      <c r="C73" s="178" t="s">
        <v>12</v>
      </c>
      <c r="D73" s="252">
        <v>134067824</v>
      </c>
      <c r="E73" s="268">
        <f t="shared" ref="E73" si="172">D73/27252</f>
        <v>4919.5590782327899</v>
      </c>
      <c r="F73" s="252">
        <f t="shared" ref="F73" si="173">D73*H73</f>
        <v>4022034.7199999997</v>
      </c>
      <c r="G73" s="250">
        <f t="shared" ref="G73" si="174">E73*H73</f>
        <v>147.58677234698368</v>
      </c>
      <c r="H73" s="148">
        <f>SUM(I74:AZ74)</f>
        <v>0.03</v>
      </c>
      <c r="I73" s="6"/>
      <c r="J73" s="6"/>
      <c r="K73" s="6"/>
      <c r="L73" s="6"/>
      <c r="M73" s="6"/>
      <c r="N73" s="6"/>
      <c r="O73" s="6"/>
      <c r="P73" s="6"/>
      <c r="Q73" s="12">
        <v>1</v>
      </c>
      <c r="R73" s="12">
        <v>1</v>
      </c>
      <c r="S73" s="6"/>
      <c r="T73" s="6"/>
      <c r="U73" s="6"/>
      <c r="V73" s="6"/>
      <c r="W73" s="6"/>
      <c r="X73" s="6"/>
      <c r="Y73" s="6"/>
      <c r="Z73" s="6"/>
      <c r="AA73" s="43"/>
      <c r="AB73" s="43"/>
      <c r="AO73" s="104">
        <v>1</v>
      </c>
      <c r="AP73" s="104">
        <v>1</v>
      </c>
      <c r="AQ73" s="104">
        <v>1</v>
      </c>
      <c r="AR73" s="104">
        <v>1</v>
      </c>
      <c r="AZ73" s="20"/>
      <c r="BA73" s="9"/>
    </row>
    <row r="74" spans="1:53" ht="15" customHeight="1" x14ac:dyDescent="0.25">
      <c r="A74" s="141"/>
      <c r="B74" s="185"/>
      <c r="C74" s="178"/>
      <c r="D74" s="252"/>
      <c r="E74" s="251"/>
      <c r="F74" s="148"/>
      <c r="G74" s="251"/>
      <c r="H74" s="148"/>
      <c r="I74" s="172"/>
      <c r="J74" s="173"/>
      <c r="K74" s="172"/>
      <c r="L74" s="173"/>
      <c r="M74" s="172"/>
      <c r="N74" s="173"/>
      <c r="O74" s="172"/>
      <c r="P74" s="173"/>
      <c r="Q74" s="219">
        <f t="shared" ref="Q74" si="175">Q73*R73/100</f>
        <v>0.01</v>
      </c>
      <c r="R74" s="220"/>
      <c r="S74" s="172"/>
      <c r="T74" s="173"/>
      <c r="U74" s="172"/>
      <c r="V74" s="173"/>
      <c r="W74" s="172"/>
      <c r="X74" s="173"/>
      <c r="Y74" s="172"/>
      <c r="Z74" s="173"/>
      <c r="AA74" s="172"/>
      <c r="AB74" s="173"/>
      <c r="AC74" s="172"/>
      <c r="AD74" s="173"/>
      <c r="AE74" s="172"/>
      <c r="AF74" s="173"/>
      <c r="AG74" s="172"/>
      <c r="AH74" s="173"/>
      <c r="AI74" s="172"/>
      <c r="AJ74" s="173"/>
      <c r="AK74" s="172"/>
      <c r="AL74" s="173"/>
      <c r="AM74" s="172"/>
      <c r="AN74" s="173"/>
      <c r="AO74" s="419">
        <f t="shared" ref="AO74" si="176">AO73*AP73/100</f>
        <v>0.01</v>
      </c>
      <c r="AP74" s="423"/>
      <c r="AQ74" s="419">
        <f t="shared" ref="AQ74" si="177">AQ73*AR73/100</f>
        <v>0.01</v>
      </c>
      <c r="AR74" s="423"/>
      <c r="AS74" s="238"/>
      <c r="AT74" s="239"/>
      <c r="AU74" s="238"/>
      <c r="AV74" s="239"/>
      <c r="AW74" s="238"/>
      <c r="AX74" s="239"/>
      <c r="AY74" s="238"/>
      <c r="AZ74" s="242"/>
      <c r="BA74" s="9"/>
    </row>
    <row r="75" spans="1:53" ht="15" customHeight="1" x14ac:dyDescent="0.25">
      <c r="A75" s="141"/>
      <c r="B75" s="185"/>
      <c r="C75" s="192" t="s">
        <v>13</v>
      </c>
      <c r="D75" s="252">
        <v>156481320</v>
      </c>
      <c r="E75" s="268">
        <f t="shared" ref="E75" si="178">D75/27252</f>
        <v>5742.0123293703218</v>
      </c>
      <c r="F75" s="252">
        <f t="shared" ref="F75" si="179">D75*H75</f>
        <v>4694439.5999999996</v>
      </c>
      <c r="G75" s="250">
        <f t="shared" ref="G75" si="180">E75*H75</f>
        <v>172.26036988110965</v>
      </c>
      <c r="H75" s="148">
        <f>SUM(I76:AZ76)</f>
        <v>0.03</v>
      </c>
      <c r="I75" s="6"/>
      <c r="J75" s="6"/>
      <c r="K75" s="6"/>
      <c r="L75" s="6"/>
      <c r="M75" s="6"/>
      <c r="N75" s="6"/>
      <c r="O75" s="6"/>
      <c r="P75" s="6"/>
      <c r="Q75" s="12">
        <v>1</v>
      </c>
      <c r="R75" s="12">
        <v>1</v>
      </c>
      <c r="S75" s="6"/>
      <c r="T75" s="6"/>
      <c r="U75" s="6"/>
      <c r="V75" s="6"/>
      <c r="W75" s="6"/>
      <c r="X75" s="6"/>
      <c r="Y75" s="6"/>
      <c r="Z75" s="6"/>
      <c r="AA75" s="43"/>
      <c r="AB75" s="43"/>
      <c r="AO75" s="104">
        <v>1</v>
      </c>
      <c r="AP75" s="104">
        <v>1</v>
      </c>
      <c r="AQ75" s="104">
        <v>1</v>
      </c>
      <c r="AR75" s="104">
        <v>1</v>
      </c>
      <c r="AZ75" s="20"/>
      <c r="BA75" s="9"/>
    </row>
    <row r="76" spans="1:53" ht="15" customHeight="1" x14ac:dyDescent="0.25">
      <c r="A76" s="141"/>
      <c r="B76" s="185"/>
      <c r="C76" s="192"/>
      <c r="D76" s="252"/>
      <c r="E76" s="251"/>
      <c r="F76" s="148"/>
      <c r="G76" s="251"/>
      <c r="H76" s="148"/>
      <c r="I76" s="172"/>
      <c r="J76" s="173"/>
      <c r="K76" s="172"/>
      <c r="L76" s="173"/>
      <c r="M76" s="172"/>
      <c r="N76" s="173"/>
      <c r="O76" s="172"/>
      <c r="P76" s="173"/>
      <c r="Q76" s="219">
        <f t="shared" ref="Q76" si="181">Q75*R75/100</f>
        <v>0.01</v>
      </c>
      <c r="R76" s="220"/>
      <c r="S76" s="172"/>
      <c r="T76" s="173"/>
      <c r="U76" s="172"/>
      <c r="V76" s="173"/>
      <c r="W76" s="172"/>
      <c r="X76" s="173"/>
      <c r="Y76" s="172"/>
      <c r="Z76" s="173"/>
      <c r="AA76" s="172"/>
      <c r="AB76" s="173"/>
      <c r="AC76" s="172"/>
      <c r="AD76" s="173"/>
      <c r="AE76" s="172"/>
      <c r="AF76" s="173"/>
      <c r="AG76" s="172"/>
      <c r="AH76" s="173"/>
      <c r="AI76" s="172"/>
      <c r="AJ76" s="173"/>
      <c r="AK76" s="172"/>
      <c r="AL76" s="173"/>
      <c r="AM76" s="172"/>
      <c r="AN76" s="173"/>
      <c r="AO76" s="419">
        <f t="shared" ref="AO76" si="182">AO75*AP75/100</f>
        <v>0.01</v>
      </c>
      <c r="AP76" s="423"/>
      <c r="AQ76" s="419">
        <f t="shared" ref="AQ76" si="183">AQ75*AR75/100</f>
        <v>0.01</v>
      </c>
      <c r="AR76" s="423"/>
      <c r="AS76" s="238"/>
      <c r="AT76" s="239"/>
      <c r="AU76" s="238"/>
      <c r="AV76" s="239"/>
      <c r="AW76" s="238"/>
      <c r="AX76" s="239"/>
      <c r="AY76" s="238"/>
      <c r="AZ76" s="242"/>
      <c r="BA76" s="9"/>
    </row>
    <row r="77" spans="1:53" ht="15" customHeight="1" x14ac:dyDescent="0.25">
      <c r="A77" s="141"/>
      <c r="B77" s="185"/>
      <c r="C77" s="178" t="s">
        <v>14</v>
      </c>
      <c r="D77" s="252">
        <v>134067824</v>
      </c>
      <c r="E77" s="268">
        <f t="shared" ref="E77" si="184">D77/27252</f>
        <v>4919.5590782327899</v>
      </c>
      <c r="F77" s="252">
        <f t="shared" ref="F77" si="185">D77*H77</f>
        <v>4022034.7199999997</v>
      </c>
      <c r="G77" s="250">
        <f t="shared" ref="G77" si="186">E77*H77</f>
        <v>147.58677234698368</v>
      </c>
      <c r="H77" s="148">
        <f>SUM(I78:AZ78)</f>
        <v>0.03</v>
      </c>
      <c r="I77" s="6"/>
      <c r="J77" s="6"/>
      <c r="K77" s="6"/>
      <c r="L77" s="6"/>
      <c r="M77" s="6"/>
      <c r="N77" s="6"/>
      <c r="O77" s="6"/>
      <c r="P77" s="6"/>
      <c r="Q77" s="12">
        <v>1</v>
      </c>
      <c r="R77" s="12">
        <v>1</v>
      </c>
      <c r="S77" s="6"/>
      <c r="T77" s="6"/>
      <c r="U77" s="6"/>
      <c r="V77" s="6"/>
      <c r="W77" s="6"/>
      <c r="X77" s="6"/>
      <c r="Y77" s="6"/>
      <c r="Z77" s="6"/>
      <c r="AA77" s="43"/>
      <c r="AB77" s="43"/>
      <c r="AO77" s="104">
        <v>1</v>
      </c>
      <c r="AP77" s="104">
        <v>1</v>
      </c>
      <c r="AQ77" s="104">
        <v>1</v>
      </c>
      <c r="AR77" s="104">
        <v>1</v>
      </c>
      <c r="AZ77" s="20"/>
      <c r="BA77" s="9"/>
    </row>
    <row r="78" spans="1:53" ht="15" customHeight="1" x14ac:dyDescent="0.25">
      <c r="A78" s="141"/>
      <c r="B78" s="185"/>
      <c r="C78" s="178"/>
      <c r="D78" s="252"/>
      <c r="E78" s="251"/>
      <c r="F78" s="148"/>
      <c r="G78" s="251"/>
      <c r="H78" s="148"/>
      <c r="I78" s="172"/>
      <c r="J78" s="173"/>
      <c r="K78" s="172"/>
      <c r="L78" s="173"/>
      <c r="M78" s="172"/>
      <c r="N78" s="173"/>
      <c r="O78" s="172"/>
      <c r="P78" s="173"/>
      <c r="Q78" s="219">
        <f t="shared" ref="Q78" si="187">Q77*R77/100</f>
        <v>0.01</v>
      </c>
      <c r="R78" s="220"/>
      <c r="S78" s="172"/>
      <c r="T78" s="173"/>
      <c r="U78" s="172"/>
      <c r="V78" s="173"/>
      <c r="W78" s="172"/>
      <c r="X78" s="173"/>
      <c r="Y78" s="172"/>
      <c r="Z78" s="173"/>
      <c r="AA78" s="172"/>
      <c r="AB78" s="173"/>
      <c r="AC78" s="172"/>
      <c r="AD78" s="173"/>
      <c r="AE78" s="172"/>
      <c r="AF78" s="173"/>
      <c r="AG78" s="172"/>
      <c r="AH78" s="173"/>
      <c r="AI78" s="172"/>
      <c r="AJ78" s="173"/>
      <c r="AK78" s="172"/>
      <c r="AL78" s="173"/>
      <c r="AM78" s="172"/>
      <c r="AN78" s="173"/>
      <c r="AO78" s="419">
        <f t="shared" ref="AO78" si="188">AO77*AP77/100</f>
        <v>0.01</v>
      </c>
      <c r="AP78" s="423"/>
      <c r="AQ78" s="419">
        <f t="shared" ref="AQ78" si="189">AQ77*AR77/100</f>
        <v>0.01</v>
      </c>
      <c r="AR78" s="423"/>
      <c r="AS78" s="238"/>
      <c r="AT78" s="239"/>
      <c r="AU78" s="238"/>
      <c r="AV78" s="239"/>
      <c r="AW78" s="238"/>
      <c r="AX78" s="239"/>
      <c r="AY78" s="238"/>
      <c r="AZ78" s="242"/>
      <c r="BA78" s="9"/>
    </row>
    <row r="79" spans="1:53" ht="15" customHeight="1" x14ac:dyDescent="0.25">
      <c r="A79" s="141"/>
      <c r="B79" s="185"/>
      <c r="C79" s="178" t="s">
        <v>15</v>
      </c>
      <c r="D79" s="252">
        <v>187777584</v>
      </c>
      <c r="E79" s="268">
        <f t="shared" ref="E79" si="190">D79/27252</f>
        <v>6890.4147952443855</v>
      </c>
      <c r="F79" s="252">
        <f t="shared" ref="F79" si="191">D79*H79</f>
        <v>5633327.5199999996</v>
      </c>
      <c r="G79" s="250">
        <f t="shared" ref="G79" si="192">E79*H79</f>
        <v>206.71244385733155</v>
      </c>
      <c r="H79" s="148">
        <f>SUM(I80:AZ80)</f>
        <v>0.03</v>
      </c>
      <c r="I79" s="6"/>
      <c r="J79" s="6"/>
      <c r="K79" s="6"/>
      <c r="L79" s="6"/>
      <c r="M79" s="6"/>
      <c r="N79" s="6"/>
      <c r="O79" s="6"/>
      <c r="P79" s="6"/>
      <c r="Q79" s="12">
        <v>1</v>
      </c>
      <c r="R79" s="12">
        <v>1</v>
      </c>
      <c r="S79" s="6"/>
      <c r="T79" s="6"/>
      <c r="U79" s="6"/>
      <c r="V79" s="6"/>
      <c r="W79" s="6"/>
      <c r="X79" s="6"/>
      <c r="Y79" s="6"/>
      <c r="Z79" s="6"/>
      <c r="AA79" s="43"/>
      <c r="AB79" s="43"/>
      <c r="AO79" s="104">
        <v>1</v>
      </c>
      <c r="AP79" s="104">
        <v>1</v>
      </c>
      <c r="AQ79" s="104">
        <v>1</v>
      </c>
      <c r="AR79" s="104">
        <v>1</v>
      </c>
      <c r="AZ79" s="20"/>
      <c r="BA79" s="9"/>
    </row>
    <row r="80" spans="1:53" ht="15" customHeight="1" x14ac:dyDescent="0.25">
      <c r="A80" s="141"/>
      <c r="B80" s="185"/>
      <c r="C80" s="178"/>
      <c r="D80" s="252"/>
      <c r="E80" s="251"/>
      <c r="F80" s="148"/>
      <c r="G80" s="251"/>
      <c r="H80" s="148"/>
      <c r="I80" s="172"/>
      <c r="J80" s="173"/>
      <c r="K80" s="172"/>
      <c r="L80" s="173"/>
      <c r="M80" s="172"/>
      <c r="N80" s="173"/>
      <c r="O80" s="172"/>
      <c r="P80" s="173"/>
      <c r="Q80" s="219">
        <f t="shared" ref="Q80" si="193">Q79*R79/100</f>
        <v>0.01</v>
      </c>
      <c r="R80" s="220"/>
      <c r="S80" s="172"/>
      <c r="T80" s="173"/>
      <c r="U80" s="172"/>
      <c r="V80" s="173"/>
      <c r="W80" s="172"/>
      <c r="X80" s="173"/>
      <c r="Y80" s="172"/>
      <c r="Z80" s="173"/>
      <c r="AA80" s="172"/>
      <c r="AB80" s="173"/>
      <c r="AC80" s="172"/>
      <c r="AD80" s="173"/>
      <c r="AE80" s="172"/>
      <c r="AF80" s="173"/>
      <c r="AG80" s="172"/>
      <c r="AH80" s="173"/>
      <c r="AI80" s="172"/>
      <c r="AJ80" s="173"/>
      <c r="AK80" s="172"/>
      <c r="AL80" s="173"/>
      <c r="AM80" s="172"/>
      <c r="AN80" s="173"/>
      <c r="AO80" s="419">
        <f t="shared" ref="AO80" si="194">AO79*AP79/100</f>
        <v>0.01</v>
      </c>
      <c r="AP80" s="423"/>
      <c r="AQ80" s="419">
        <f t="shared" ref="AQ80" si="195">AQ79*AR79/100</f>
        <v>0.01</v>
      </c>
      <c r="AR80" s="423"/>
      <c r="AS80" s="238"/>
      <c r="AT80" s="239"/>
      <c r="AU80" s="238"/>
      <c r="AV80" s="239"/>
      <c r="AW80" s="238"/>
      <c r="AX80" s="239"/>
      <c r="AY80" s="238"/>
      <c r="AZ80" s="242"/>
      <c r="BA80" s="9"/>
    </row>
    <row r="81" spans="1:53" ht="15" customHeight="1" x14ac:dyDescent="0.25">
      <c r="A81" s="141"/>
      <c r="B81" s="185"/>
      <c r="C81" s="178" t="s">
        <v>16</v>
      </c>
      <c r="D81" s="252">
        <v>156481320</v>
      </c>
      <c r="E81" s="268">
        <f t="shared" ref="E81" si="196">D81/27252</f>
        <v>5742.0123293703218</v>
      </c>
      <c r="F81" s="252">
        <f t="shared" ref="F81" si="197">D81*H81</f>
        <v>4694439.5999999996</v>
      </c>
      <c r="G81" s="250">
        <f t="shared" ref="G81" si="198">E81*H81</f>
        <v>172.26036988110965</v>
      </c>
      <c r="H81" s="148">
        <f>SUM(I82:AZ82)</f>
        <v>0.03</v>
      </c>
      <c r="I81" s="6"/>
      <c r="J81" s="6"/>
      <c r="K81" s="6"/>
      <c r="L81" s="6"/>
      <c r="M81" s="6"/>
      <c r="N81" s="6"/>
      <c r="O81" s="6"/>
      <c r="P81" s="6"/>
      <c r="Q81" s="12">
        <v>1</v>
      </c>
      <c r="R81" s="12">
        <v>1</v>
      </c>
      <c r="S81" s="6"/>
      <c r="T81" s="6"/>
      <c r="U81" s="6"/>
      <c r="V81" s="6"/>
      <c r="W81" s="6"/>
      <c r="X81" s="6"/>
      <c r="Y81" s="6"/>
      <c r="Z81" s="6"/>
      <c r="AA81" s="43"/>
      <c r="AB81" s="43"/>
      <c r="AO81" s="104">
        <v>1</v>
      </c>
      <c r="AP81" s="104">
        <v>1</v>
      </c>
      <c r="AQ81" s="104">
        <v>1</v>
      </c>
      <c r="AR81" s="104">
        <v>1</v>
      </c>
      <c r="AZ81" s="20"/>
      <c r="BA81" s="9"/>
    </row>
    <row r="82" spans="1:53" ht="15" customHeight="1" x14ac:dyDescent="0.25">
      <c r="A82" s="141"/>
      <c r="B82" s="185"/>
      <c r="C82" s="178"/>
      <c r="D82" s="252"/>
      <c r="E82" s="251"/>
      <c r="F82" s="148"/>
      <c r="G82" s="251"/>
      <c r="H82" s="148"/>
      <c r="I82" s="172"/>
      <c r="J82" s="173"/>
      <c r="K82" s="172"/>
      <c r="L82" s="173"/>
      <c r="M82" s="172"/>
      <c r="N82" s="173"/>
      <c r="O82" s="172"/>
      <c r="P82" s="173"/>
      <c r="Q82" s="219">
        <f t="shared" ref="Q82" si="199">Q81*R81/100</f>
        <v>0.01</v>
      </c>
      <c r="R82" s="220"/>
      <c r="S82" s="172"/>
      <c r="T82" s="173"/>
      <c r="U82" s="172"/>
      <c r="V82" s="173"/>
      <c r="W82" s="172"/>
      <c r="X82" s="173"/>
      <c r="Y82" s="172"/>
      <c r="Z82" s="173"/>
      <c r="AA82" s="172"/>
      <c r="AB82" s="173"/>
      <c r="AC82" s="172"/>
      <c r="AD82" s="173"/>
      <c r="AE82" s="172"/>
      <c r="AF82" s="173"/>
      <c r="AG82" s="172"/>
      <c r="AH82" s="173"/>
      <c r="AI82" s="172"/>
      <c r="AJ82" s="173"/>
      <c r="AK82" s="172"/>
      <c r="AL82" s="173"/>
      <c r="AM82" s="172"/>
      <c r="AN82" s="173"/>
      <c r="AO82" s="419">
        <f t="shared" ref="AO82" si="200">AO81*AP81/100</f>
        <v>0.01</v>
      </c>
      <c r="AP82" s="423"/>
      <c r="AQ82" s="419">
        <f t="shared" ref="AQ82" si="201">AQ81*AR81/100</f>
        <v>0.01</v>
      </c>
      <c r="AR82" s="423"/>
      <c r="AS82" s="238"/>
      <c r="AT82" s="239"/>
      <c r="AU82" s="238"/>
      <c r="AV82" s="239"/>
      <c r="AW82" s="238"/>
      <c r="AX82" s="239"/>
      <c r="AY82" s="238"/>
      <c r="AZ82" s="242"/>
      <c r="BA82" s="9"/>
    </row>
    <row r="83" spans="1:53" ht="15" customHeight="1" x14ac:dyDescent="0.25">
      <c r="A83" s="141"/>
      <c r="B83" s="185"/>
      <c r="C83" s="178" t="s">
        <v>17</v>
      </c>
      <c r="D83" s="252">
        <v>134067824</v>
      </c>
      <c r="E83" s="268">
        <f t="shared" ref="E83" si="202">D83/27252</f>
        <v>4919.5590782327899</v>
      </c>
      <c r="F83" s="252">
        <f t="shared" ref="F83" si="203">D83*H83</f>
        <v>4022034.7199999997</v>
      </c>
      <c r="G83" s="250">
        <f t="shared" ref="G83" si="204">E83*H83</f>
        <v>147.58677234698368</v>
      </c>
      <c r="H83" s="148">
        <f>SUM(I84:AZ84)</f>
        <v>0.03</v>
      </c>
      <c r="I83" s="6"/>
      <c r="J83" s="6"/>
      <c r="K83" s="6"/>
      <c r="L83" s="6"/>
      <c r="M83" s="6"/>
      <c r="N83" s="6"/>
      <c r="O83" s="6"/>
      <c r="P83" s="6"/>
      <c r="Q83" s="12">
        <v>1</v>
      </c>
      <c r="R83" s="12">
        <v>1</v>
      </c>
      <c r="S83" s="6"/>
      <c r="T83" s="6"/>
      <c r="U83" s="6"/>
      <c r="V83" s="6"/>
      <c r="W83" s="6"/>
      <c r="X83" s="6"/>
      <c r="Y83" s="6"/>
      <c r="Z83" s="6"/>
      <c r="AA83" s="43"/>
      <c r="AB83" s="43"/>
      <c r="AO83" s="104">
        <v>1</v>
      </c>
      <c r="AP83" s="104">
        <v>1</v>
      </c>
      <c r="AQ83" s="104">
        <v>1</v>
      </c>
      <c r="AR83" s="104">
        <v>1</v>
      </c>
      <c r="AZ83" s="20"/>
      <c r="BA83" s="9"/>
    </row>
    <row r="84" spans="1:53" ht="15" customHeight="1" x14ac:dyDescent="0.25">
      <c r="A84" s="141"/>
      <c r="B84" s="185"/>
      <c r="C84" s="178"/>
      <c r="D84" s="252"/>
      <c r="E84" s="251"/>
      <c r="F84" s="148"/>
      <c r="G84" s="251"/>
      <c r="H84" s="148"/>
      <c r="I84" s="172"/>
      <c r="J84" s="173"/>
      <c r="K84" s="172"/>
      <c r="L84" s="173"/>
      <c r="M84" s="172"/>
      <c r="N84" s="173"/>
      <c r="O84" s="172"/>
      <c r="P84" s="173"/>
      <c r="Q84" s="219">
        <f t="shared" ref="Q84" si="205">Q83*R83/100</f>
        <v>0.01</v>
      </c>
      <c r="R84" s="220"/>
      <c r="S84" s="172"/>
      <c r="T84" s="173"/>
      <c r="U84" s="172"/>
      <c r="V84" s="173"/>
      <c r="W84" s="172"/>
      <c r="X84" s="173"/>
      <c r="Y84" s="172"/>
      <c r="Z84" s="173"/>
      <c r="AA84" s="172"/>
      <c r="AB84" s="173"/>
      <c r="AC84" s="172"/>
      <c r="AD84" s="173"/>
      <c r="AE84" s="172"/>
      <c r="AF84" s="173"/>
      <c r="AG84" s="172"/>
      <c r="AH84" s="173"/>
      <c r="AI84" s="172"/>
      <c r="AJ84" s="173"/>
      <c r="AK84" s="172"/>
      <c r="AL84" s="173"/>
      <c r="AM84" s="172"/>
      <c r="AN84" s="173"/>
      <c r="AO84" s="419">
        <f t="shared" ref="AO84" si="206">AO83*AP83/100</f>
        <v>0.01</v>
      </c>
      <c r="AP84" s="423"/>
      <c r="AQ84" s="419">
        <f t="shared" ref="AQ84" si="207">AQ83*AR83/100</f>
        <v>0.01</v>
      </c>
      <c r="AR84" s="423"/>
      <c r="AS84" s="238"/>
      <c r="AT84" s="239"/>
      <c r="AU84" s="238"/>
      <c r="AV84" s="239"/>
      <c r="AW84" s="238"/>
      <c r="AX84" s="239"/>
      <c r="AY84" s="238"/>
      <c r="AZ84" s="242"/>
      <c r="BA84" s="9"/>
    </row>
    <row r="85" spans="1:53" ht="15" customHeight="1" x14ac:dyDescent="0.25">
      <c r="A85" s="141"/>
      <c r="B85" s="185"/>
      <c r="C85" s="178" t="s">
        <v>18</v>
      </c>
      <c r="D85" s="252">
        <v>156481320</v>
      </c>
      <c r="E85" s="268">
        <f t="shared" ref="E85" si="208">D85/27252</f>
        <v>5742.0123293703218</v>
      </c>
      <c r="F85" s="252">
        <f t="shared" ref="F85" si="209">D85*H85</f>
        <v>4694439.5999999996</v>
      </c>
      <c r="G85" s="250">
        <f t="shared" ref="G85" si="210">E85*H85</f>
        <v>172.26036988110965</v>
      </c>
      <c r="H85" s="148">
        <f>SUM(I86:AZ86)</f>
        <v>0.03</v>
      </c>
      <c r="I85" s="6"/>
      <c r="J85" s="6"/>
      <c r="K85" s="6"/>
      <c r="L85" s="6"/>
      <c r="M85" s="6"/>
      <c r="N85" s="6"/>
      <c r="O85" s="6"/>
      <c r="P85" s="6"/>
      <c r="Q85" s="12">
        <v>1</v>
      </c>
      <c r="R85" s="12">
        <v>1</v>
      </c>
      <c r="S85" s="6"/>
      <c r="T85" s="6"/>
      <c r="U85" s="6"/>
      <c r="V85" s="6"/>
      <c r="W85" s="6"/>
      <c r="X85" s="6"/>
      <c r="Y85" s="6"/>
      <c r="Z85" s="6"/>
      <c r="AA85" s="43"/>
      <c r="AB85" s="43"/>
      <c r="AO85" s="104">
        <v>1</v>
      </c>
      <c r="AP85" s="104">
        <v>1</v>
      </c>
      <c r="AQ85" s="104">
        <v>1</v>
      </c>
      <c r="AR85" s="104">
        <v>1</v>
      </c>
      <c r="AZ85" s="20"/>
      <c r="BA85" s="9"/>
    </row>
    <row r="86" spans="1:53" ht="15" customHeight="1" x14ac:dyDescent="0.25">
      <c r="A86" s="141"/>
      <c r="B86" s="185"/>
      <c r="C86" s="178"/>
      <c r="D86" s="252"/>
      <c r="E86" s="251"/>
      <c r="F86" s="148"/>
      <c r="G86" s="251"/>
      <c r="H86" s="148"/>
      <c r="I86" s="172"/>
      <c r="J86" s="173"/>
      <c r="K86" s="172"/>
      <c r="L86" s="173"/>
      <c r="M86" s="172"/>
      <c r="N86" s="173"/>
      <c r="O86" s="172"/>
      <c r="P86" s="173"/>
      <c r="Q86" s="219">
        <f t="shared" ref="Q86" si="211">Q85*R85/100</f>
        <v>0.01</v>
      </c>
      <c r="R86" s="220"/>
      <c r="S86" s="172"/>
      <c r="T86" s="173"/>
      <c r="U86" s="172"/>
      <c r="V86" s="173"/>
      <c r="W86" s="172"/>
      <c r="X86" s="173"/>
      <c r="Y86" s="172"/>
      <c r="Z86" s="173"/>
      <c r="AA86" s="172"/>
      <c r="AB86" s="173"/>
      <c r="AC86" s="172"/>
      <c r="AD86" s="173"/>
      <c r="AE86" s="172"/>
      <c r="AF86" s="173"/>
      <c r="AG86" s="172"/>
      <c r="AH86" s="173"/>
      <c r="AI86" s="172"/>
      <c r="AJ86" s="173"/>
      <c r="AK86" s="172"/>
      <c r="AL86" s="173"/>
      <c r="AM86" s="172"/>
      <c r="AN86" s="173"/>
      <c r="AO86" s="419">
        <f t="shared" ref="AO86" si="212">AO85*AP85/100</f>
        <v>0.01</v>
      </c>
      <c r="AP86" s="423"/>
      <c r="AQ86" s="419">
        <f t="shared" ref="AQ86" si="213">AQ85*AR85/100</f>
        <v>0.01</v>
      </c>
      <c r="AR86" s="423"/>
      <c r="AS86" s="238"/>
      <c r="AT86" s="239"/>
      <c r="AU86" s="238"/>
      <c r="AV86" s="239"/>
      <c r="AW86" s="238"/>
      <c r="AX86" s="239"/>
      <c r="AY86" s="238"/>
      <c r="AZ86" s="242"/>
      <c r="BA86" s="9"/>
    </row>
    <row r="87" spans="1:53" ht="15" customHeight="1" x14ac:dyDescent="0.25">
      <c r="A87" s="141"/>
      <c r="B87" s="185"/>
      <c r="C87" s="178" t="s">
        <v>19</v>
      </c>
      <c r="D87" s="252">
        <v>154002408</v>
      </c>
      <c r="E87" s="268">
        <f t="shared" ref="E87" si="214">D87/27252</f>
        <v>5651.0497578159402</v>
      </c>
      <c r="F87" s="252">
        <f t="shared" ref="F87" si="215">D87*H87</f>
        <v>4620072.24</v>
      </c>
      <c r="G87" s="250">
        <f t="shared" ref="G87" si="216">E87*H87</f>
        <v>169.53149273447821</v>
      </c>
      <c r="H87" s="148">
        <f>SUM(I88:AZ88)</f>
        <v>0.03</v>
      </c>
      <c r="I87" s="6"/>
      <c r="J87" s="6"/>
      <c r="K87" s="6"/>
      <c r="L87" s="6"/>
      <c r="M87" s="6"/>
      <c r="N87" s="6"/>
      <c r="O87" s="6"/>
      <c r="P87" s="6"/>
      <c r="Q87" s="12">
        <v>1</v>
      </c>
      <c r="R87" s="12">
        <v>1</v>
      </c>
      <c r="S87" s="6"/>
      <c r="T87" s="6"/>
      <c r="U87" s="6"/>
      <c r="V87" s="6"/>
      <c r="W87" s="6"/>
      <c r="X87" s="6"/>
      <c r="Y87" s="6"/>
      <c r="Z87" s="6"/>
      <c r="AA87" s="43"/>
      <c r="AB87" s="43"/>
      <c r="AO87" s="104">
        <v>1</v>
      </c>
      <c r="AP87" s="104">
        <v>1</v>
      </c>
      <c r="AQ87" s="104">
        <v>1</v>
      </c>
      <c r="AR87" s="104">
        <v>1</v>
      </c>
      <c r="AZ87" s="20"/>
      <c r="BA87" s="9"/>
    </row>
    <row r="88" spans="1:53" ht="15" customHeight="1" x14ac:dyDescent="0.25">
      <c r="A88" s="141"/>
      <c r="B88" s="185"/>
      <c r="C88" s="178"/>
      <c r="D88" s="252"/>
      <c r="E88" s="251"/>
      <c r="F88" s="148"/>
      <c r="G88" s="251"/>
      <c r="H88" s="148"/>
      <c r="I88" s="172"/>
      <c r="J88" s="173"/>
      <c r="K88" s="172"/>
      <c r="L88" s="173"/>
      <c r="M88" s="172"/>
      <c r="N88" s="173"/>
      <c r="O88" s="172"/>
      <c r="P88" s="173"/>
      <c r="Q88" s="219">
        <f t="shared" ref="Q88" si="217">Q87*R87/100</f>
        <v>0.01</v>
      </c>
      <c r="R88" s="220"/>
      <c r="S88" s="172"/>
      <c r="T88" s="173"/>
      <c r="U88" s="172"/>
      <c r="V88" s="173"/>
      <c r="W88" s="172"/>
      <c r="X88" s="173"/>
      <c r="Y88" s="172"/>
      <c r="Z88" s="173"/>
      <c r="AA88" s="172"/>
      <c r="AB88" s="173"/>
      <c r="AC88" s="172"/>
      <c r="AD88" s="173"/>
      <c r="AE88" s="172"/>
      <c r="AF88" s="173"/>
      <c r="AG88" s="172"/>
      <c r="AH88" s="173"/>
      <c r="AI88" s="172"/>
      <c r="AJ88" s="173"/>
      <c r="AK88" s="172"/>
      <c r="AL88" s="173"/>
      <c r="AM88" s="172"/>
      <c r="AN88" s="173"/>
      <c r="AO88" s="419">
        <f t="shared" ref="AO88" si="218">AO87*AP87/100</f>
        <v>0.01</v>
      </c>
      <c r="AP88" s="423"/>
      <c r="AQ88" s="419">
        <f t="shared" ref="AQ88" si="219">AQ87*AR87/100</f>
        <v>0.01</v>
      </c>
      <c r="AR88" s="423"/>
      <c r="AS88" s="238"/>
      <c r="AT88" s="239"/>
      <c r="AU88" s="238"/>
      <c r="AV88" s="239"/>
      <c r="AW88" s="238"/>
      <c r="AX88" s="239"/>
      <c r="AY88" s="238"/>
      <c r="AZ88" s="242"/>
      <c r="BA88" s="9"/>
    </row>
    <row r="89" spans="1:53" ht="15" customHeight="1" x14ac:dyDescent="0.25">
      <c r="A89" s="141"/>
      <c r="B89" s="185"/>
      <c r="C89" s="192" t="s">
        <v>5</v>
      </c>
      <c r="D89" s="252">
        <v>167223272</v>
      </c>
      <c r="E89" s="268">
        <f t="shared" ref="E89" si="220">D89/27252</f>
        <v>6136.1834727726409</v>
      </c>
      <c r="F89" s="252">
        <f t="shared" ref="F89" si="221">D89*H89</f>
        <v>5016698.16</v>
      </c>
      <c r="G89" s="250">
        <f t="shared" ref="G89" si="222">E89*H89</f>
        <v>184.08550418317921</v>
      </c>
      <c r="H89" s="148">
        <f>SUM(I90:AZ90)</f>
        <v>0.03</v>
      </c>
      <c r="I89" s="6"/>
      <c r="J89" s="6"/>
      <c r="K89" s="6"/>
      <c r="L89" s="6"/>
      <c r="M89" s="6"/>
      <c r="N89" s="6"/>
      <c r="O89" s="6"/>
      <c r="P89" s="6"/>
      <c r="Q89" s="12">
        <v>1</v>
      </c>
      <c r="R89" s="12">
        <v>1</v>
      </c>
      <c r="S89" s="6"/>
      <c r="T89" s="6"/>
      <c r="U89" s="6"/>
      <c r="V89" s="6"/>
      <c r="W89" s="6"/>
      <c r="X89" s="6"/>
      <c r="Y89" s="6"/>
      <c r="Z89" s="6"/>
      <c r="AA89" s="43"/>
      <c r="AB89" s="43"/>
      <c r="AO89" s="104">
        <v>1</v>
      </c>
      <c r="AP89" s="104">
        <v>1</v>
      </c>
      <c r="AQ89" s="104">
        <v>1</v>
      </c>
      <c r="AR89" s="104">
        <v>1</v>
      </c>
      <c r="AZ89" s="20"/>
      <c r="BA89" s="9"/>
    </row>
    <row r="90" spans="1:53" ht="15" customHeight="1" x14ac:dyDescent="0.25">
      <c r="A90" s="141"/>
      <c r="B90" s="185"/>
      <c r="C90" s="192"/>
      <c r="D90" s="252"/>
      <c r="E90" s="251"/>
      <c r="F90" s="148"/>
      <c r="G90" s="251"/>
      <c r="H90" s="148"/>
      <c r="I90" s="172"/>
      <c r="J90" s="173"/>
      <c r="K90" s="172"/>
      <c r="L90" s="173"/>
      <c r="M90" s="172"/>
      <c r="N90" s="173"/>
      <c r="O90" s="172"/>
      <c r="P90" s="173"/>
      <c r="Q90" s="219">
        <f t="shared" ref="Q90" si="223">Q89*R89/100</f>
        <v>0.01</v>
      </c>
      <c r="R90" s="220"/>
      <c r="S90" s="172"/>
      <c r="T90" s="173"/>
      <c r="U90" s="172"/>
      <c r="V90" s="173"/>
      <c r="W90" s="172"/>
      <c r="X90" s="173"/>
      <c r="Y90" s="172"/>
      <c r="Z90" s="173"/>
      <c r="AA90" s="172"/>
      <c r="AB90" s="173"/>
      <c r="AC90" s="172"/>
      <c r="AD90" s="173"/>
      <c r="AE90" s="172"/>
      <c r="AF90" s="173"/>
      <c r="AG90" s="172"/>
      <c r="AH90" s="173"/>
      <c r="AI90" s="172"/>
      <c r="AJ90" s="173"/>
      <c r="AK90" s="172"/>
      <c r="AL90" s="173"/>
      <c r="AM90" s="172"/>
      <c r="AN90" s="173"/>
      <c r="AO90" s="419">
        <f t="shared" ref="AO90" si="224">AO89*AP89/100</f>
        <v>0.01</v>
      </c>
      <c r="AP90" s="423"/>
      <c r="AQ90" s="419">
        <f t="shared" ref="AQ90" si="225">AQ89*AR89/100</f>
        <v>0.01</v>
      </c>
      <c r="AR90" s="423"/>
      <c r="AS90" s="238"/>
      <c r="AT90" s="239"/>
      <c r="AU90" s="238"/>
      <c r="AV90" s="239"/>
      <c r="AW90" s="238"/>
      <c r="AX90" s="239"/>
      <c r="AY90" s="238"/>
      <c r="AZ90" s="242"/>
      <c r="BA90" s="9"/>
    </row>
    <row r="91" spans="1:53" ht="15" customHeight="1" x14ac:dyDescent="0.25">
      <c r="A91" s="141"/>
      <c r="B91" s="185"/>
      <c r="C91" s="178" t="s">
        <v>20</v>
      </c>
      <c r="D91" s="252">
        <v>572292000</v>
      </c>
      <c r="E91" s="268">
        <f t="shared" ref="E91" si="226">D91/27252</f>
        <v>21000</v>
      </c>
      <c r="F91" s="252">
        <f t="shared" ref="F91" si="227">D91*H91</f>
        <v>28614600</v>
      </c>
      <c r="G91" s="250">
        <f t="shared" ref="G91" si="228">E91*H91</f>
        <v>1050</v>
      </c>
      <c r="H91" s="148">
        <f>SUM(I92:AZ92)</f>
        <v>0.05</v>
      </c>
      <c r="I91" s="6"/>
      <c r="J91" s="6"/>
      <c r="K91" s="6"/>
      <c r="L91" s="6"/>
      <c r="M91" s="6"/>
      <c r="N91" s="6"/>
      <c r="O91" s="6"/>
      <c r="P91" s="6"/>
      <c r="Q91" s="12">
        <v>1</v>
      </c>
      <c r="R91" s="12">
        <v>1</v>
      </c>
      <c r="S91" s="6"/>
      <c r="T91" s="6"/>
      <c r="U91" s="6"/>
      <c r="V91" s="6"/>
      <c r="W91" s="6"/>
      <c r="X91" s="6"/>
      <c r="Y91" s="6"/>
      <c r="Z91" s="6"/>
      <c r="AA91" s="43"/>
      <c r="AB91" s="43"/>
      <c r="AO91" s="104">
        <v>1</v>
      </c>
      <c r="AP91" s="104">
        <v>1</v>
      </c>
      <c r="AQ91" s="104">
        <v>1</v>
      </c>
      <c r="AR91" s="104">
        <v>1</v>
      </c>
      <c r="AU91" s="92">
        <v>2</v>
      </c>
      <c r="AV91" s="92">
        <v>1</v>
      </c>
      <c r="AZ91" s="20"/>
      <c r="BA91" s="9"/>
    </row>
    <row r="92" spans="1:53" ht="15" customHeight="1" x14ac:dyDescent="0.25">
      <c r="A92" s="141"/>
      <c r="B92" s="185"/>
      <c r="C92" s="178"/>
      <c r="D92" s="252"/>
      <c r="E92" s="251"/>
      <c r="F92" s="148"/>
      <c r="G92" s="251"/>
      <c r="H92" s="148"/>
      <c r="I92" s="172"/>
      <c r="J92" s="173"/>
      <c r="K92" s="172"/>
      <c r="L92" s="173"/>
      <c r="M92" s="172"/>
      <c r="N92" s="173"/>
      <c r="O92" s="172"/>
      <c r="P92" s="173"/>
      <c r="Q92" s="219">
        <f t="shared" ref="Q92" si="229">Q91*R91/100</f>
        <v>0.01</v>
      </c>
      <c r="R92" s="220"/>
      <c r="S92" s="172"/>
      <c r="T92" s="173"/>
      <c r="U92" s="172"/>
      <c r="V92" s="173"/>
      <c r="W92" s="172"/>
      <c r="X92" s="173"/>
      <c r="Y92" s="172"/>
      <c r="Z92" s="173"/>
      <c r="AA92" s="172"/>
      <c r="AB92" s="173"/>
      <c r="AC92" s="172"/>
      <c r="AD92" s="173"/>
      <c r="AE92" s="172"/>
      <c r="AF92" s="173"/>
      <c r="AG92" s="172"/>
      <c r="AH92" s="173"/>
      <c r="AI92" s="172"/>
      <c r="AJ92" s="173"/>
      <c r="AK92" s="172"/>
      <c r="AL92" s="173"/>
      <c r="AM92" s="172"/>
      <c r="AN92" s="173"/>
      <c r="AO92" s="419">
        <f t="shared" ref="AO92" si="230">AO91*AP91/100</f>
        <v>0.01</v>
      </c>
      <c r="AP92" s="423"/>
      <c r="AQ92" s="419">
        <f t="shared" ref="AQ92" si="231">AQ91*AR91/100</f>
        <v>0.01</v>
      </c>
      <c r="AR92" s="423"/>
      <c r="AS92" s="238"/>
      <c r="AT92" s="239"/>
      <c r="AU92" s="219">
        <f>AU91*AV91/100</f>
        <v>0.02</v>
      </c>
      <c r="AV92" s="220"/>
      <c r="AW92" s="238"/>
      <c r="AX92" s="239"/>
      <c r="AY92" s="238"/>
      <c r="AZ92" s="242"/>
      <c r="BA92" s="9"/>
    </row>
    <row r="93" spans="1:53" ht="15" customHeight="1" x14ac:dyDescent="0.25">
      <c r="A93" s="141"/>
      <c r="B93" s="185"/>
      <c r="C93" s="178" t="s">
        <v>32</v>
      </c>
      <c r="D93" s="252">
        <v>259061600</v>
      </c>
      <c r="E93" s="268">
        <f t="shared" ref="E93" si="232">D93/27252</f>
        <v>9506.1500073389107</v>
      </c>
      <c r="F93" s="252">
        <f t="shared" ref="F93" si="233">D93*H93</f>
        <v>15543696.000000002</v>
      </c>
      <c r="G93" s="268">
        <f t="shared" ref="G93" si="234">E93*H93</f>
        <v>570.36900044033473</v>
      </c>
      <c r="H93" s="148">
        <f>SUM(I94:AZ94)</f>
        <v>6.0000000000000005E-2</v>
      </c>
      <c r="I93" s="6"/>
      <c r="J93" s="6"/>
      <c r="K93" s="6"/>
      <c r="L93" s="6"/>
      <c r="M93" s="6"/>
      <c r="N93" s="6"/>
      <c r="O93" s="6"/>
      <c r="P93" s="6"/>
      <c r="Q93" s="12">
        <v>1</v>
      </c>
      <c r="R93" s="12">
        <v>1</v>
      </c>
      <c r="S93" s="6"/>
      <c r="T93" s="6"/>
      <c r="U93" s="6"/>
      <c r="V93" s="6"/>
      <c r="W93" s="6"/>
      <c r="X93" s="6"/>
      <c r="Y93" s="6"/>
      <c r="Z93" s="6"/>
      <c r="AA93" s="43"/>
      <c r="AB93" s="43"/>
      <c r="AK93" s="92">
        <v>2</v>
      </c>
      <c r="AL93" s="92">
        <v>2</v>
      </c>
      <c r="AQ93" s="104">
        <v>1</v>
      </c>
      <c r="AR93" s="104">
        <v>1</v>
      </c>
      <c r="AZ93" s="20"/>
      <c r="BA93" s="9"/>
    </row>
    <row r="94" spans="1:53" ht="15" customHeight="1" thickBot="1" x14ac:dyDescent="0.3">
      <c r="A94" s="142"/>
      <c r="B94" s="186"/>
      <c r="C94" s="179"/>
      <c r="D94" s="269"/>
      <c r="E94" s="253"/>
      <c r="F94" s="162"/>
      <c r="G94" s="253"/>
      <c r="H94" s="162"/>
      <c r="I94" s="217"/>
      <c r="J94" s="218"/>
      <c r="K94" s="217"/>
      <c r="L94" s="218"/>
      <c r="M94" s="217"/>
      <c r="N94" s="218"/>
      <c r="O94" s="172"/>
      <c r="P94" s="173"/>
      <c r="Q94" s="219">
        <f t="shared" ref="Q94" si="235">Q93*R93/100</f>
        <v>0.01</v>
      </c>
      <c r="R94" s="220"/>
      <c r="S94" s="172"/>
      <c r="T94" s="173"/>
      <c r="U94" s="172"/>
      <c r="V94" s="173"/>
      <c r="W94" s="172"/>
      <c r="X94" s="173"/>
      <c r="Y94" s="172"/>
      <c r="Z94" s="173"/>
      <c r="AA94" s="172"/>
      <c r="AB94" s="173"/>
      <c r="AC94" s="172"/>
      <c r="AD94" s="173"/>
      <c r="AE94" s="172"/>
      <c r="AF94" s="173"/>
      <c r="AG94" s="172"/>
      <c r="AH94" s="173"/>
      <c r="AI94" s="172"/>
      <c r="AJ94" s="173"/>
      <c r="AK94" s="175">
        <f>AK93*AL93/100</f>
        <v>0.04</v>
      </c>
      <c r="AL94" s="176"/>
      <c r="AM94" s="172"/>
      <c r="AN94" s="173"/>
      <c r="AO94" s="172"/>
      <c r="AP94" s="173"/>
      <c r="AQ94" s="419">
        <f t="shared" ref="AQ94" si="236">AQ93*AR93/100</f>
        <v>0.01</v>
      </c>
      <c r="AR94" s="423"/>
      <c r="AS94" s="238"/>
      <c r="AT94" s="239"/>
      <c r="AU94" s="238"/>
      <c r="AV94" s="239"/>
      <c r="AW94" s="238"/>
      <c r="AX94" s="239"/>
      <c r="AY94" s="238"/>
      <c r="AZ94" s="242"/>
      <c r="BA94" s="9"/>
    </row>
    <row r="95" spans="1:53" ht="15" customHeight="1" x14ac:dyDescent="0.25">
      <c r="A95" s="140" t="s">
        <v>37</v>
      </c>
      <c r="B95" s="143" t="s">
        <v>33</v>
      </c>
      <c r="C95" s="144"/>
      <c r="D95" s="266">
        <v>998081920</v>
      </c>
      <c r="E95" s="250">
        <f t="shared" ref="E95" si="237">D95/27252</f>
        <v>36624.171436958757</v>
      </c>
      <c r="F95" s="267">
        <f t="shared" ref="F95" si="238">D95*H95</f>
        <v>19961638.400000002</v>
      </c>
      <c r="G95" s="250">
        <f t="shared" ref="G95" si="239">E95*H95</f>
        <v>732.48342873917511</v>
      </c>
      <c r="H95" s="163">
        <f>SUM(I96:AZ96)</f>
        <v>0.02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7"/>
      <c r="AB95" s="17"/>
      <c r="AC95" s="18"/>
      <c r="AD95" s="18"/>
      <c r="AE95" s="18"/>
      <c r="AF95" s="18"/>
      <c r="AG95" s="18"/>
      <c r="AH95" s="18"/>
      <c r="AI95" s="18"/>
      <c r="AJ95" s="18"/>
      <c r="AK95" s="16">
        <v>1</v>
      </c>
      <c r="AL95" s="16">
        <v>2</v>
      </c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9"/>
      <c r="BA95" s="9"/>
    </row>
    <row r="96" spans="1:53" ht="15" customHeight="1" thickBot="1" x14ac:dyDescent="0.3">
      <c r="A96" s="142"/>
      <c r="B96" s="145"/>
      <c r="C96" s="146"/>
      <c r="D96" s="269"/>
      <c r="E96" s="253"/>
      <c r="F96" s="162"/>
      <c r="G96" s="253"/>
      <c r="H96" s="162"/>
      <c r="I96" s="217"/>
      <c r="J96" s="218"/>
      <c r="K96" s="217"/>
      <c r="L96" s="218"/>
      <c r="M96" s="217"/>
      <c r="N96" s="218"/>
      <c r="O96" s="217"/>
      <c r="P96" s="218"/>
      <c r="Q96" s="217"/>
      <c r="R96" s="218"/>
      <c r="S96" s="217"/>
      <c r="T96" s="218"/>
      <c r="U96" s="217"/>
      <c r="V96" s="218"/>
      <c r="W96" s="217"/>
      <c r="X96" s="218"/>
      <c r="Y96" s="217"/>
      <c r="Z96" s="218"/>
      <c r="AA96" s="217"/>
      <c r="AB96" s="218"/>
      <c r="AC96" s="217"/>
      <c r="AD96" s="218"/>
      <c r="AE96" s="217"/>
      <c r="AF96" s="218"/>
      <c r="AG96" s="217"/>
      <c r="AH96" s="218"/>
      <c r="AI96" s="217"/>
      <c r="AJ96" s="218"/>
      <c r="AK96" s="175">
        <f>AK95*AL95/100</f>
        <v>0.02</v>
      </c>
      <c r="AL96" s="176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40"/>
      <c r="AZ96" s="243"/>
      <c r="BA96" s="9"/>
    </row>
    <row r="97" spans="1:55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spans="1:55" ht="15.75" thickBot="1" x14ac:dyDescent="0.3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</row>
    <row r="99" spans="1:55" ht="19.899999999999999" customHeight="1" thickBot="1" x14ac:dyDescent="0.3">
      <c r="D99" s="44"/>
      <c r="E99" s="48" t="s">
        <v>84</v>
      </c>
      <c r="F99" s="87">
        <f>SUM(F7:F95)</f>
        <v>28741926062.450001</v>
      </c>
      <c r="G99" s="88">
        <f>SUM(G7:G95)</f>
        <v>1054672.1731414199</v>
      </c>
      <c r="H99" s="55" t="s">
        <v>79</v>
      </c>
      <c r="I99" s="270">
        <v>0</v>
      </c>
      <c r="J99" s="271"/>
      <c r="K99" s="270">
        <f>K12+K62+K66+K64</f>
        <v>0.04</v>
      </c>
      <c r="L99" s="271"/>
      <c r="M99" s="270">
        <f>M62+M64+M66</f>
        <v>0.12</v>
      </c>
      <c r="N99" s="271"/>
      <c r="O99" s="270">
        <v>0</v>
      </c>
      <c r="P99" s="271"/>
      <c r="Q99" s="270">
        <f>Q16+Q18+Q20+Q22+Q24+Q26+Q28+Q30+Q32+Q34+Q36+Q38+Q40+Q42+Q44+Q46+Q48+Q50+Q52+Q54+Q56+Q58+Q60+Q68+Q70+Q72+Q74+Q76+Q78+Q80+Q82+Q84+Q86+Q88+Q90+Q92+Q94</f>
        <v>0.37000000000000016</v>
      </c>
      <c r="R99" s="271"/>
      <c r="S99" s="412">
        <f>S46+S48+S50+S52+S54+S56+S58+S60</f>
        <v>0.08</v>
      </c>
      <c r="T99" s="413"/>
      <c r="U99" s="270">
        <v>0</v>
      </c>
      <c r="V99" s="271"/>
      <c r="W99" s="412">
        <f>W46+W48+W50+W52+W54+W56+W58+W60</f>
        <v>0.16</v>
      </c>
      <c r="X99" s="413"/>
      <c r="Y99" s="270">
        <f>Y8</f>
        <v>0.03</v>
      </c>
      <c r="Z99" s="271"/>
      <c r="AA99" s="270">
        <f>AA8</f>
        <v>0.04</v>
      </c>
      <c r="AB99" s="271"/>
      <c r="AC99" s="412">
        <f>AC46+AC48+AC50+AC52+AC54+AC56+AC58+AC60</f>
        <v>0.08</v>
      </c>
      <c r="AD99" s="413"/>
      <c r="AE99" s="270">
        <v>0</v>
      </c>
      <c r="AF99" s="271"/>
      <c r="AG99" s="270">
        <f>AG42</f>
        <v>0.02</v>
      </c>
      <c r="AH99" s="271"/>
      <c r="AI99" s="270">
        <f>AI8+AI10</f>
        <v>0.08</v>
      </c>
      <c r="AJ99" s="271"/>
      <c r="AK99" s="270">
        <f>AK42+AK94+AK96</f>
        <v>9.0000000000000011E-2</v>
      </c>
      <c r="AL99" s="271"/>
      <c r="AM99" s="270">
        <v>0</v>
      </c>
      <c r="AN99" s="271"/>
      <c r="AO99" s="412">
        <f>AO16+AO18+AO20+AO22+AO24+AO26+AO28+AO30+AO32+AO34+AO36+AO38+AO40+AO68+AO70+AO72+AO74+AO76+AO78+AO80+AO82+AO84+AO86+AO88+AO90+AO92</f>
        <v>0.26000000000000006</v>
      </c>
      <c r="AP99" s="413"/>
      <c r="AQ99" s="412">
        <f>AQ16+AQ18+AQ20+AQ22+AQ24+AQ26+AQ28+AQ30+AQ32+AQ34+AQ36+AQ38+AQ40+AQ42+AQ44+AQ46+AQ48+AQ50+AQ52+AQ54+AQ56+AQ58+AQ60+AQ68+AQ70+AQ72+AQ74+AQ76+AQ78+AQ80+AQ82+AQ84+AQ86+AQ88+AQ90+AQ92+AQ94</f>
        <v>0.37000000000000016</v>
      </c>
      <c r="AR99" s="413"/>
      <c r="AS99" s="270">
        <f>AS12+AS14</f>
        <v>0.06</v>
      </c>
      <c r="AT99" s="271"/>
      <c r="AU99" s="270">
        <f>AU40+AU92</f>
        <v>0.04</v>
      </c>
      <c r="AV99" s="271"/>
      <c r="AW99" s="270">
        <v>0</v>
      </c>
      <c r="AX99" s="271"/>
      <c r="AY99" s="270">
        <v>0</v>
      </c>
      <c r="AZ99" s="272"/>
      <c r="BA99" s="84"/>
      <c r="BB99" s="10"/>
    </row>
    <row r="100" spans="1:55" ht="19.899999999999999" customHeight="1" thickBot="1" x14ac:dyDescent="0.3">
      <c r="E100" s="13"/>
      <c r="F100" s="13"/>
      <c r="G100" s="79"/>
      <c r="H100" s="80" t="s">
        <v>197</v>
      </c>
      <c r="I100" s="246">
        <f>I8*$E$7+I10*$E$9+I12*$E$11+I14*$E$13+I16*$E$15+I18*$E$17+I20*$E$19+I22*$E$21+I24*$E$23+I26*$E$25+I28*$E$27+I30*$E$29+I32*$E$31+I34*$E$33+I36*$E$35+I38*$E$37+I40*$E$39+I42*$E$41+I44*$E$43+I46*$E$45+I48*$E$47+I50*$E$49+I52*$E$51+I54*$E$53+I56*$E$55+I58*$E$57+I60*$E$59+I62*$E$61+I64*$E$63+I66*$E$65+I68*$E$67+I70*$E$69+I72*$E$71+I74*$E$73+I76*$E$75+I78*$E$77+I80*$E$79+I82*$E$81+I84*$E$83+I86*$E$85+I88*$E$87+I90*$E$89+I92*$E$91+I94*$E$93+I96*$E$95</f>
        <v>0</v>
      </c>
      <c r="J100" s="247"/>
      <c r="K100" s="246">
        <f t="shared" ref="K100" si="240">K8*$E$7+K10*$E$9+K12*$E$11+K14*$E$13+K16*$E$15+K18*$E$17+K20*$E$19+K22*$E$21+K24*$E$23+K26*$E$25+K28*$E$27+K30*$E$29+K32*$E$31+K34*$E$33+K36*$E$35+K38*$E$37+K40*$E$39+K42*$E$41+K44*$E$43+K46*$E$45+K48*$E$47+K50*$E$49+K52*$E$51+K54*$E$53+K56*$E$55+K58*$E$57+K60*$E$59+K62*$E$61+K64*$E$63+K66*$E$65+K68*$E$67+K70*$E$69+K72*$E$71+K74*$E$73+K76*$E$75+K78*$E$77+K80*$E$79+K82*$E$81+K84*$E$83+K86*$E$85+K88*$E$87+K90*$E$89+K92*$E$91+K94*$E$93+K96*$E$95</f>
        <v>735.2</v>
      </c>
      <c r="L100" s="247"/>
      <c r="M100" s="246">
        <f t="shared" ref="M100" si="241">M8*$E$7+M10*$E$9+M12*$E$11+M14*$E$13+M16*$E$15+M18*$E$17+M20*$E$19+M22*$E$21+M24*$E$23+M26*$E$25+M28*$E$27+M30*$E$29+M32*$E$31+M34*$E$33+M36*$E$35+M38*$E$37+M40*$E$39+M42*$E$41+M44*$E$43+M46*$E$45+M48*$E$47+M50*$E$49+M52*$E$51+M54*$E$53+M56*$E$55+M58*$E$57+M60*$E$59+M62*$E$61+M64*$E$63+M66*$E$65+M68*$E$67+M70*$E$69+M72*$E$71+M74*$E$73+M76*$E$75+M78*$E$77+M80*$E$79+M82*$E$81+M84*$E$83+M86*$E$85+M88*$E$87+M90*$E$89+M92*$E$91+M94*$E$93+M96*$E$95</f>
        <v>2896</v>
      </c>
      <c r="N100" s="247"/>
      <c r="O100" s="246">
        <f t="shared" ref="O100" si="242">O8*$E$7+O10*$E$9+O12*$E$11+O14*$E$13+O16*$E$15+O18*$E$17+O20*$E$19+O22*$E$21+O24*$E$23+O26*$E$25+O28*$E$27+O30*$E$29+O32*$E$31+O34*$E$33+O36*$E$35+O38*$E$37+O40*$E$39+O42*$E$41+O44*$E$43+O46*$E$45+O48*$E$47+O50*$E$49+O52*$E$51+O54*$E$53+O56*$E$55+O58*$E$57+O60*$E$59+O62*$E$61+O64*$E$63+O66*$E$65+O68*$E$67+O70*$E$69+O72*$E$71+O74*$E$73+O76*$E$75+O78*$E$77+O80*$E$79+O82*$E$81+O84*$E$83+O86*$E$85+O88*$E$87+O90*$E$89+O92*$E$91+O94*$E$93+O96*$E$95</f>
        <v>0</v>
      </c>
      <c r="P100" s="247"/>
      <c r="Q100" s="246">
        <f t="shared" ref="Q100" si="243">Q8*$E$7+Q10*$E$9+Q12*$E$11+Q14*$E$13+Q16*$E$15+Q18*$E$17+Q20*$E$19+Q22*$E$21+Q24*$E$23+Q26*$E$25+Q28*$E$27+Q30*$E$29+Q32*$E$31+Q34*$E$33+Q36*$E$35+Q38*$E$37+Q40*$E$39+Q42*$E$41+Q44*$E$43+Q46*$E$45+Q48*$E$47+Q50*$E$49+Q52*$E$51+Q54*$E$53+Q56*$E$55+Q58*$E$57+Q60*$E$59+Q62*$E$61+Q64*$E$63+Q66*$E$65+Q68*$E$67+Q70*$E$69+Q72*$E$71+Q74*$E$73+Q76*$E$75+Q78*$E$77+Q80*$E$79+Q82*$E$81+Q84*$E$83+Q86*$E$85+Q88*$E$87+Q90*$E$89+Q92*$E$91+Q94*$E$93+Q96*$E$95</f>
        <v>178921.69447196534</v>
      </c>
      <c r="R100" s="247"/>
      <c r="S100" s="409">
        <f t="shared" ref="S100" si="244">S8*$E$7+S10*$E$9+S12*$E$11+S14*$E$13+S16*$E$15+S18*$E$17+S20*$E$19+S22*$E$21+S24*$E$23+S26*$E$25+S28*$E$27+S30*$E$29+S32*$E$31+S34*$E$33+S36*$E$35+S38*$E$37+S40*$E$39+S42*$E$41+S44*$E$43+S46*$E$45+S48*$E$47+S50*$E$49+S52*$E$51+S54*$E$53+S56*$E$55+S58*$E$57+S60*$E$59+S62*$E$61+S64*$E$63+S66*$E$65+S68*$E$67+S70*$E$69+S72*$E$71+S74*$E$73+S76*$E$75+S78*$E$77+S80*$E$79+S82*$E$81+S84*$E$83+S86*$E$85+S88*$E$87+S90*$E$89+S92*$E$91+S94*$E$93+S96*$E$95</f>
        <v>170553.00726552177</v>
      </c>
      <c r="T100" s="411"/>
      <c r="U100" s="246">
        <f t="shared" ref="U100" si="245">U8*$E$7+U10*$E$9+U12*$E$11+U14*$E$13+U16*$E$15+U18*$E$17+U20*$E$19+U22*$E$21+U24*$E$23+U26*$E$25+U28*$E$27+U30*$E$29+U32*$E$31+U34*$E$33+U36*$E$35+U38*$E$37+U40*$E$39+U42*$E$41+U44*$E$43+U46*$E$45+U48*$E$47+U50*$E$49+U52*$E$51+U54*$E$53+U56*$E$55+U58*$E$57+U60*$E$59+U62*$E$61+U64*$E$63+U66*$E$65+U68*$E$67+U70*$E$69+U72*$E$71+U74*$E$73+U76*$E$75+U78*$E$77+U80*$E$79+U82*$E$81+U84*$E$83+U86*$E$85+U88*$E$87+U90*$E$89+U92*$E$91+U94*$E$93+U96*$E$95</f>
        <v>0</v>
      </c>
      <c r="V100" s="247"/>
      <c r="W100" s="409">
        <f t="shared" ref="W100" si="246">W8*$E$7+W10*$E$9+W12*$E$11+W14*$E$13+W16*$E$15+W18*$E$17+W20*$E$19+W22*$E$21+W24*$E$23+W26*$E$25+W28*$E$27+W30*$E$29+W32*$E$31+W34*$E$33+W36*$E$35+W38*$E$37+W40*$E$39+W42*$E$41+W44*$E$43+W46*$E$45+W48*$E$47+W50*$E$49+W52*$E$51+W54*$E$53+W56*$E$55+W58*$E$57+W60*$E$59+W62*$E$61+W64*$E$63+W66*$E$65+W68*$E$67+W70*$E$69+W72*$E$71+W74*$E$73+W76*$E$75+W78*$E$77+W80*$E$79+W82*$E$81+W84*$E$83+W86*$E$85+W88*$E$87+W90*$E$89+W92*$E$91+W94*$E$93+W96*$E$95</f>
        <v>341106.01453104353</v>
      </c>
      <c r="X100" s="411"/>
      <c r="Y100" s="246">
        <f t="shared" ref="Y100" si="247">Y8*$E$7+Y10*$E$9+Y12*$E$11+Y14*$E$13+Y16*$E$15+Y18*$E$17+Y20*$E$19+Y22*$E$21+Y24*$E$23+Y26*$E$25+Y28*$E$27+Y30*$E$29+Y32*$E$31+Y34*$E$33+Y36*$E$35+Y38*$E$37+Y40*$E$39+Y42*$E$41+Y44*$E$43+Y46*$E$45+Y48*$E$47+Y50*$E$49+Y52*$E$51+Y54*$E$53+Y56*$E$55+Y58*$E$57+Y60*$E$59+Y62*$E$61+Y64*$E$63+Y66*$E$65+Y68*$E$67+Y70*$E$69+Y72*$E$71+Y74*$E$73+Y76*$E$75+Y78*$E$77+Y80*$E$79+Y82*$E$81+Y84*$E$83+Y86*$E$85+Y88*$E$87+Y90*$E$89+Y92*$E$91+Y94*$E$93+Y96*$E$95</f>
        <v>62.4</v>
      </c>
      <c r="Z100" s="247"/>
      <c r="AA100" s="246">
        <f t="shared" ref="AA100" si="248">AA8*$E$7+AA10*$E$9+AA12*$E$11+AA14*$E$13+AA16*$E$15+AA18*$E$17+AA20*$E$19+AA22*$E$21+AA24*$E$23+AA26*$E$25+AA28*$E$27+AA30*$E$29+AA32*$E$31+AA34*$E$33+AA36*$E$35+AA38*$E$37+AA40*$E$39+AA42*$E$41+AA44*$E$43+AA46*$E$45+AA48*$E$47+AA50*$E$49+AA52*$E$51+AA54*$E$53+AA56*$E$55+AA58*$E$57+AA60*$E$59+AA62*$E$61+AA64*$E$63+AA66*$E$65+AA68*$E$67+AA70*$E$69+AA72*$E$71+AA74*$E$73+AA76*$E$75+AA78*$E$77+AA80*$E$79+AA82*$E$81+AA84*$E$83+AA86*$E$85+AA88*$E$87+AA90*$E$89+AA92*$E$91+AA94*$E$93+AA96*$E$95</f>
        <v>83.2</v>
      </c>
      <c r="AB100" s="247"/>
      <c r="AC100" s="409">
        <f t="shared" ref="AC100" si="249">AC8*$E$7+AC10*$E$9+AC12*$E$11+AC14*$E$13+AC16*$E$15+AC18*$E$17+AC20*$E$19+AC22*$E$21+AC24*$E$23+AC26*$E$25+AC28*$E$27+AC30*$E$29+AC32*$E$31+AC34*$E$33+AC36*$E$35+AC38*$E$37+AC40*$E$39+AC42*$E$41+AC44*$E$43+AC46*$E$45+AC48*$E$47+AC50*$E$49+AC52*$E$51+AC54*$E$53+AC56*$E$55+AC58*$E$57+AC60*$E$59+AC62*$E$61+AC64*$E$63+AC66*$E$65+AC68*$E$67+AC70*$E$69+AC72*$E$71+AC74*$E$73+AC76*$E$75+AC78*$E$77+AC80*$E$79+AC82*$E$81+AC84*$E$83+AC86*$E$85+AC88*$E$87+AC90*$E$89+AC92*$E$91+AC94*$E$93+AC96*$E$95</f>
        <v>170553.00726552177</v>
      </c>
      <c r="AD100" s="411"/>
      <c r="AE100" s="246">
        <f t="shared" ref="AE100" si="250">AE8*$E$7+AE10*$E$9+AE12*$E$11+AE14*$E$13+AE16*$E$15+AE18*$E$17+AE20*$E$19+AE22*$E$21+AE24*$E$23+AE26*$E$25+AE28*$E$27+AE30*$E$29+AE32*$E$31+AE34*$E$33+AE36*$E$35+AE38*$E$37+AE40*$E$39+AE42*$E$41+AE44*$E$43+AE46*$E$45+AE48*$E$47+AE50*$E$49+AE52*$E$51+AE54*$E$53+AE56*$E$55+AE58*$E$57+AE60*$E$59+AE62*$E$61+AE64*$E$63+AE66*$E$65+AE68*$E$67+AE70*$E$69+AE72*$E$71+AE74*$E$73+AE76*$E$75+AE78*$E$77+AE80*$E$79+AE82*$E$81+AE84*$E$83+AE86*$E$85+AE88*$E$87+AE90*$E$89+AE92*$E$91+AE94*$E$93+AE96*$E$95</f>
        <v>0</v>
      </c>
      <c r="AF100" s="247"/>
      <c r="AG100" s="246">
        <f t="shared" ref="AG100" si="251">AG8*$E$7+AG10*$E$9+AG12*$E$11+AG14*$E$13+AG16*$E$15+AG18*$E$17+AG20*$E$19+AG22*$E$21+AG24*$E$23+AG26*$E$25+AG28*$E$27+AG30*$E$29+AG32*$E$31+AG34*$E$33+AG36*$E$35+AG38*$E$37+AG40*$E$39+AG42*$E$41+AG44*$E$43+AG46*$E$45+AG48*$E$47+AG50*$E$49+AG52*$E$51+AG54*$E$53+AG56*$E$55+AG58*$E$57+AG60*$E$59+AG62*$E$61+AG64*$E$63+AG66*$E$65+AG68*$E$67+AG70*$E$69+AG72*$E$71+AG74*$E$73+AG76*$E$75+AG78*$E$77+AG80*$E$79+AG82*$E$81+AG84*$E$83+AG86*$E$85+AG88*$E$87+AG90*$E$89+AG92*$E$91+AG94*$E$93+AG96*$E$95</f>
        <v>601.6</v>
      </c>
      <c r="AH100" s="247"/>
      <c r="AI100" s="246">
        <f t="shared" ref="AI100" si="252">AI8*$E$7+AI10*$E$9+AI12*$E$11+AI14*$E$13+AI16*$E$15+AI18*$E$17+AI20*$E$19+AI22*$E$21+AI24*$E$23+AI26*$E$25+AI28*$E$27+AI30*$E$29+AI32*$E$31+AI34*$E$33+AI36*$E$35+AI38*$E$37+AI40*$E$39+AI42*$E$41+AI44*$E$43+AI46*$E$45+AI48*$E$47+AI50*$E$49+AI52*$E$51+AI54*$E$53+AI56*$E$55+AI58*$E$57+AI60*$E$59+AI62*$E$61+AI64*$E$63+AI66*$E$65+AI68*$E$67+AI70*$E$69+AI72*$E$71+AI74*$E$73+AI76*$E$75+AI78*$E$77+AI80*$E$79+AI82*$E$81+AI84*$E$83+AI86*$E$85+AI88*$E$87+AI90*$E$89+AI92*$E$91+AI94*$E$93+AI96*$E$95</f>
        <v>291.2</v>
      </c>
      <c r="AJ100" s="247"/>
      <c r="AK100" s="246">
        <f t="shared" ref="AK100" si="253">AK8*$E$7+AK10*$E$9+AK12*$E$11+AK14*$E$13+AK16*$E$15+AK18*$E$17+AK20*$E$19+AK22*$E$21+AK24*$E$23+AK26*$E$25+AK28*$E$27+AK30*$E$29+AK32*$E$31+AK34*$E$33+AK36*$E$35+AK38*$E$37+AK40*$E$39+AK42*$E$41+AK44*$E$43+AK46*$E$45+AK48*$E$47+AK50*$E$49+AK52*$E$51+AK54*$E$53+AK56*$E$55+AK58*$E$57+AK60*$E$59+AK62*$E$61+AK64*$E$63+AK66*$E$65+AK68*$E$67+AK70*$E$69+AK72*$E$71+AK74*$E$73+AK76*$E$75+AK78*$E$77+AK80*$E$79+AK82*$E$81+AK84*$E$83+AK86*$E$85+AK88*$E$87+AK90*$E$89+AK92*$E$91+AK94*$E$93+AK96*$E$95</f>
        <v>2015.1294290327314</v>
      </c>
      <c r="AL100" s="247"/>
      <c r="AM100" s="246">
        <f t="shared" ref="AM100" si="254">AM8*$E$7+AM10*$E$9+AM12*$E$11+AM14*$E$13+AM16*$E$15+AM18*$E$17+AM20*$E$19+AM22*$E$21+AM24*$E$23+AM26*$E$25+AM28*$E$27+AM30*$E$29+AM32*$E$31+AM34*$E$33+AM36*$E$35+AM38*$E$37+AM40*$E$39+AM42*$E$41+AM44*$E$43+AM46*$E$45+AM48*$E$47+AM50*$E$49+AM52*$E$51+AM54*$E$53+AM56*$E$55+AM58*$E$57+AM60*$E$59+AM62*$E$61+AM64*$E$63+AM66*$E$65+AM68*$E$67+AM70*$E$69+AM72*$E$71+AM74*$E$73+AM76*$E$75+AM78*$E$77+AM80*$E$79+AM82*$E$81+AM84*$E$83+AM86*$E$85+AM88*$E$87+AM90*$E$89+AM92*$E$91+AM94*$E$93+AM96*$E$95</f>
        <v>0</v>
      </c>
      <c r="AN100" s="247"/>
      <c r="AO100" s="409">
        <f t="shared" ref="AO100" si="255">AO8*$E$7+AO10*$E$9+AO12*$E$11+AO14*$E$13+AO16*$E$15+AO18*$E$17+AO20*$E$19+AO22*$E$21+AO24*$E$23+AO26*$E$25+AO28*$E$27+AO30*$E$29+AO32*$E$31+AO34*$E$33+AO36*$E$35+AO38*$E$37+AO40*$E$39+AO42*$E$41+AO44*$E$43+AO46*$E$45+AO48*$E$47+AO50*$E$49+AO52*$E$51+AO54*$E$53+AO56*$E$55+AO58*$E$57+AO60*$E$59+AO62*$E$61+AO64*$E$63+AO66*$E$65+AO68*$E$67+AO70*$E$69+AO72*$E$71+AO74*$E$73+AO76*$E$75+AO78*$E$77+AO80*$E$79+AO82*$E$81+AO84*$E$83+AO86*$E$85+AO88*$E$87+AO90*$E$89+AO92*$E$91+AO94*$E$93+AO96*$E$95</f>
        <v>7108.8257063701731</v>
      </c>
      <c r="AP100" s="411"/>
      <c r="AQ100" s="409">
        <f t="shared" ref="AQ100" si="256">AQ8*$E$7+AQ10*$E$9+AQ12*$E$11+AQ14*$E$13+AQ16*$E$15+AQ18*$E$17+AQ20*$E$19+AQ22*$E$21+AQ24*$E$23+AQ26*$E$25+AQ28*$E$27+AQ30*$E$29+AQ32*$E$31+AQ34*$E$33+AQ36*$E$35+AQ38*$E$37+AQ40*$E$39+AQ42*$E$41+AQ44*$E$43+AQ46*$E$45+AQ48*$E$47+AQ50*$E$49+AQ52*$E$51+AQ54*$E$53+AQ56*$E$55+AQ58*$E$57+AQ60*$E$59+AQ62*$E$61+AQ64*$E$63+AQ66*$E$65+AQ68*$E$67+AQ70*$E$69+AQ72*$E$71+AQ74*$E$73+AQ76*$E$75+AQ78*$E$77+AQ80*$E$79+AQ82*$E$81+AQ84*$E$83+AQ86*$E$85+AQ88*$E$87+AQ90*$E$89+AQ92*$E$91+AQ94*$E$93+AQ96*$E$95</f>
        <v>178921.69447196534</v>
      </c>
      <c r="AR100" s="411"/>
      <c r="AS100" s="246">
        <f t="shared" ref="AS100" si="257">AS8*$E$7+AS10*$E$9+AS12*$E$11+AS14*$E$13+AS16*$E$15+AS18*$E$17+AS20*$E$19+AS22*$E$21+AS24*$E$23+AS26*$E$25+AS28*$E$27+AS30*$E$29+AS32*$E$31+AS34*$E$33+AS36*$E$35+AS38*$E$37+AS40*$E$39+AS42*$E$41+AS44*$E$43+AS46*$E$45+AS48*$E$47+AS50*$E$49+AS52*$E$51+AS54*$E$53+AS56*$E$55+AS58*$E$57+AS60*$E$59+AS62*$E$61+AS64*$E$63+AS66*$E$65+AS68*$E$67+AS70*$E$69+AS72*$E$71+AS74*$E$73+AS76*$E$75+AS78*$E$77+AS80*$E$79+AS82*$E$81+AS84*$E$83+AS86*$E$85+AS88*$E$87+AS90*$E$89+AS92*$E$91+AS94*$E$93+AS96*$E$95</f>
        <v>67.2</v>
      </c>
      <c r="AT100" s="247"/>
      <c r="AU100" s="246">
        <f t="shared" ref="AU100" si="258">AU8*$E$7+AU10*$E$9+AU12*$E$11+AU14*$E$13+AU16*$E$15+AU18*$E$17+AU20*$E$19+AU22*$E$21+AU24*$E$23+AU26*$E$25+AU28*$E$27+AU30*$E$29+AU32*$E$31+AU34*$E$33+AU36*$E$35+AU38*$E$37+AU40*$E$39+AU42*$E$41+AU44*$E$43+AU46*$E$45+AU48*$E$47+AU50*$E$49+AU52*$E$51+AU54*$E$53+AU56*$E$55+AU58*$E$57+AU60*$E$59+AU62*$E$61+AU64*$E$63+AU66*$E$65+AU68*$E$67+AU70*$E$69+AU72*$E$71+AU74*$E$73+AU76*$E$75+AU78*$E$77+AU80*$E$79+AU82*$E$81+AU84*$E$83+AU86*$E$85+AU88*$E$87+AU90*$E$89+AU92*$E$91+AU94*$E$93+AU96*$E$95</f>
        <v>756</v>
      </c>
      <c r="AV100" s="247"/>
      <c r="AW100" s="246">
        <f t="shared" ref="AW100" si="259">AW8*$E$7+AW10*$E$9+AW12*$E$11+AW14*$E$13+AW16*$E$15+AW18*$E$17+AW20*$E$19+AW22*$E$21+AW24*$E$23+AW26*$E$25+AW28*$E$27+AW30*$E$29+AW32*$E$31+AW34*$E$33+AW36*$E$35+AW38*$E$37+AW40*$E$39+AW42*$E$41+AW44*$E$43+AW46*$E$45+AW48*$E$47+AW50*$E$49+AW52*$E$51+AW54*$E$53+AW56*$E$55+AW58*$E$57+AW60*$E$59+AW62*$E$61+AW64*$E$63+AW66*$E$65+AW68*$E$67+AW70*$E$69+AW72*$E$71+AW74*$E$73+AW76*$E$75+AW78*$E$77+AW80*$E$79+AW82*$E$81+AW84*$E$83+AW86*$E$85+AW88*$E$87+AW90*$E$89+AW92*$E$91+AW94*$E$93+AW96*$E$95</f>
        <v>0</v>
      </c>
      <c r="AX100" s="247"/>
      <c r="AY100" s="246">
        <f t="shared" ref="AY100" si="260">AY8*$E$7+AY10*$E$9+AY12*$E$11+AY14*$E$13+AY16*$E$15+AY18*$E$17+AY20*$E$19+AY22*$E$21+AY24*$E$23+AY26*$E$25+AY28*$E$27+AY30*$E$29+AY32*$E$31+AY34*$E$33+AY36*$E$35+AY38*$E$37+AY40*$E$39+AY42*$E$41+AY44*$E$43+AY46*$E$45+AY48*$E$47+AY50*$E$49+AY52*$E$51+AY54*$E$53+AY56*$E$55+AY58*$E$57+AY60*$E$59+AY62*$E$61+AY64*$E$63+AY66*$E$65+AY68*$E$67+AY70*$E$69+AY72*$E$71+AY74*$E$73+AY76*$E$75+AY78*$E$77+AY80*$E$79+AY82*$E$81+AY84*$E$83+AY86*$E$85+AY88*$E$87+AY90*$E$89+AY92*$E$91+AY94*$E$93+AY96*$E$95</f>
        <v>0</v>
      </c>
      <c r="AZ100" s="248"/>
      <c r="BA100" s="85" t="s">
        <v>195</v>
      </c>
      <c r="BB100" s="431">
        <f>SUM(I100:AZ100)</f>
        <v>1054672.1731414206</v>
      </c>
      <c r="BC100" s="9"/>
    </row>
    <row r="101" spans="1:55" ht="15.75" thickBot="1" x14ac:dyDescent="0.3">
      <c r="H101" s="80" t="s">
        <v>198</v>
      </c>
      <c r="I101" s="428">
        <f>I100*27252</f>
        <v>0</v>
      </c>
      <c r="J101" s="429"/>
      <c r="K101" s="428">
        <f t="shared" ref="K101" si="261">K100*27252</f>
        <v>20035670.400000002</v>
      </c>
      <c r="L101" s="429"/>
      <c r="M101" s="428">
        <f t="shared" ref="M101" si="262">M100*27252</f>
        <v>78921792</v>
      </c>
      <c r="N101" s="429"/>
      <c r="O101" s="428">
        <f t="shared" ref="O101" si="263">O100*27252</f>
        <v>0</v>
      </c>
      <c r="P101" s="429"/>
      <c r="Q101" s="428">
        <f t="shared" ref="Q101" si="264">Q100*27252</f>
        <v>4875974017.749999</v>
      </c>
      <c r="R101" s="429"/>
      <c r="S101" s="465">
        <f t="shared" ref="S101" si="265">S100*27252</f>
        <v>4647910553.999999</v>
      </c>
      <c r="T101" s="466"/>
      <c r="U101" s="428">
        <f t="shared" ref="U101" si="266">U100*27252</f>
        <v>0</v>
      </c>
      <c r="V101" s="429"/>
      <c r="W101" s="465">
        <f t="shared" ref="W101" si="267">W100*27252</f>
        <v>9295821107.9999981</v>
      </c>
      <c r="X101" s="466"/>
      <c r="Y101" s="428">
        <f t="shared" ref="Y101" si="268">Y100*27252</f>
        <v>1700524.8</v>
      </c>
      <c r="Z101" s="429"/>
      <c r="AA101" s="428">
        <f t="shared" ref="AA101" si="269">AA100*27252</f>
        <v>2267366.3999999999</v>
      </c>
      <c r="AB101" s="429"/>
      <c r="AC101" s="465">
        <f t="shared" ref="AC101" si="270">AC100*27252</f>
        <v>4647910553.999999</v>
      </c>
      <c r="AD101" s="466"/>
      <c r="AE101" s="428">
        <f t="shared" ref="AE101" si="271">AE100*27252</f>
        <v>0</v>
      </c>
      <c r="AF101" s="429"/>
      <c r="AG101" s="428">
        <f t="shared" ref="AG101" si="272">AG100*27252</f>
        <v>16394803.200000001</v>
      </c>
      <c r="AH101" s="429"/>
      <c r="AI101" s="428">
        <f t="shared" ref="AI101" si="273">AI100*27252</f>
        <v>7935782.3999999994</v>
      </c>
      <c r="AJ101" s="429"/>
      <c r="AK101" s="428">
        <f t="shared" ref="AK101" si="274">AK100*27252</f>
        <v>54916307.199999996</v>
      </c>
      <c r="AL101" s="429"/>
      <c r="AM101" s="428">
        <f t="shared" ref="AM101" si="275">AM100*27252</f>
        <v>0</v>
      </c>
      <c r="AN101" s="429"/>
      <c r="AO101" s="465">
        <f t="shared" ref="AO101" si="276">AO100*27252</f>
        <v>193729718.14999995</v>
      </c>
      <c r="AP101" s="466"/>
      <c r="AQ101" s="465">
        <f t="shared" ref="AQ101" si="277">AQ100*27252</f>
        <v>4875974017.749999</v>
      </c>
      <c r="AR101" s="466"/>
      <c r="AS101" s="428">
        <f t="shared" ref="AS101" si="278">AS100*27252</f>
        <v>1831334.4000000001</v>
      </c>
      <c r="AT101" s="429"/>
      <c r="AU101" s="428">
        <f t="shared" ref="AU101" si="279">AU100*27252</f>
        <v>20602512</v>
      </c>
      <c r="AV101" s="429"/>
      <c r="AW101" s="428">
        <f t="shared" ref="AW101" si="280">AW100*27252</f>
        <v>0</v>
      </c>
      <c r="AX101" s="429"/>
      <c r="AY101" s="428">
        <f t="shared" ref="AY101" si="281">AY100*27252</f>
        <v>0</v>
      </c>
      <c r="AZ101" s="429"/>
      <c r="BA101" s="425" t="s">
        <v>196</v>
      </c>
      <c r="BB101" s="430">
        <f>BB100*27252</f>
        <v>28741926062.449993</v>
      </c>
      <c r="BC101" s="9"/>
    </row>
    <row r="102" spans="1:55" ht="15.75" thickBot="1" x14ac:dyDescent="0.3"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spans="1:55" ht="30.75" thickBot="1" x14ac:dyDescent="0.3">
      <c r="B103" s="61" t="s">
        <v>119</v>
      </c>
      <c r="C103" s="62" t="s">
        <v>118</v>
      </c>
      <c r="E103" s="10"/>
      <c r="F103" s="10"/>
      <c r="G103" s="10"/>
      <c r="H103" s="10"/>
    </row>
    <row r="104" spans="1:55" ht="15" customHeight="1" x14ac:dyDescent="0.25">
      <c r="B104" s="60">
        <v>1</v>
      </c>
      <c r="C104" s="63" t="s">
        <v>122</v>
      </c>
      <c r="I104" s="9"/>
    </row>
    <row r="105" spans="1:55" ht="15" customHeight="1" x14ac:dyDescent="0.25">
      <c r="B105" s="58">
        <v>2</v>
      </c>
      <c r="C105" s="64" t="s">
        <v>123</v>
      </c>
      <c r="I105" s="9"/>
    </row>
    <row r="106" spans="1:55" ht="15" customHeight="1" x14ac:dyDescent="0.25">
      <c r="B106" s="58">
        <v>3</v>
      </c>
      <c r="C106" s="64" t="s">
        <v>124</v>
      </c>
      <c r="I106" s="9"/>
    </row>
    <row r="107" spans="1:55" ht="15" customHeight="1" x14ac:dyDescent="0.25">
      <c r="B107" s="58">
        <v>4</v>
      </c>
      <c r="C107" s="64" t="s">
        <v>125</v>
      </c>
      <c r="I107" s="9"/>
    </row>
    <row r="108" spans="1:55" ht="15" customHeight="1" thickBot="1" x14ac:dyDescent="0.3">
      <c r="B108" s="59">
        <v>5</v>
      </c>
      <c r="C108" s="65" t="s">
        <v>126</v>
      </c>
      <c r="I108" s="9"/>
    </row>
    <row r="109" spans="1:55" ht="15.75" thickBot="1" x14ac:dyDescent="0.3">
      <c r="I109" s="9"/>
    </row>
    <row r="110" spans="1:55" ht="30.75" thickBot="1" x14ac:dyDescent="0.3">
      <c r="B110" s="68" t="s">
        <v>120</v>
      </c>
      <c r="C110" s="62" t="s">
        <v>145</v>
      </c>
      <c r="I110" s="9"/>
    </row>
    <row r="111" spans="1:55" ht="15" customHeight="1" x14ac:dyDescent="0.25">
      <c r="B111" s="60">
        <v>1</v>
      </c>
      <c r="C111" s="67">
        <v>0.01</v>
      </c>
      <c r="I111" s="9"/>
    </row>
    <row r="112" spans="1:55" ht="15" customHeight="1" x14ac:dyDescent="0.25">
      <c r="B112" s="58">
        <v>2</v>
      </c>
      <c r="C112" s="66">
        <v>0.02</v>
      </c>
      <c r="I112" s="9"/>
    </row>
    <row r="113" spans="2:9" ht="15" customHeight="1" x14ac:dyDescent="0.25">
      <c r="B113" s="58">
        <v>3</v>
      </c>
      <c r="C113" s="66">
        <v>0.03</v>
      </c>
      <c r="I113" s="9"/>
    </row>
    <row r="114" spans="2:9" ht="15" customHeight="1" x14ac:dyDescent="0.25">
      <c r="B114" s="58">
        <v>4</v>
      </c>
      <c r="C114" s="66">
        <v>0.04</v>
      </c>
      <c r="I114" s="9"/>
    </row>
    <row r="115" spans="2:9" ht="15" customHeight="1" thickBot="1" x14ac:dyDescent="0.3">
      <c r="B115" s="59">
        <v>5</v>
      </c>
      <c r="C115" s="65" t="s">
        <v>121</v>
      </c>
      <c r="I115" s="9"/>
    </row>
    <row r="116" spans="2:9" x14ac:dyDescent="0.25">
      <c r="I116" s="9"/>
    </row>
    <row r="117" spans="2:9" x14ac:dyDescent="0.25">
      <c r="I117" s="9"/>
    </row>
    <row r="118" spans="2:9" ht="15" customHeight="1" x14ac:dyDescent="0.25">
      <c r="I118" s="9"/>
    </row>
    <row r="119" spans="2:9" x14ac:dyDescent="0.25">
      <c r="I119" s="9"/>
    </row>
    <row r="120" spans="2:9" ht="15" customHeight="1" x14ac:dyDescent="0.25">
      <c r="I120" s="9"/>
    </row>
    <row r="121" spans="2:9" x14ac:dyDescent="0.25">
      <c r="I121" s="9"/>
    </row>
    <row r="122" spans="2:9" x14ac:dyDescent="0.25">
      <c r="I122" s="9"/>
    </row>
    <row r="123" spans="2:9" x14ac:dyDescent="0.25">
      <c r="I123" s="9"/>
    </row>
    <row r="124" spans="2:9" ht="15" customHeight="1" x14ac:dyDescent="0.25">
      <c r="I124" s="9"/>
    </row>
    <row r="125" spans="2:9" x14ac:dyDescent="0.25">
      <c r="I125" s="9"/>
    </row>
    <row r="126" spans="2:9" x14ac:dyDescent="0.25">
      <c r="D126" s="13"/>
      <c r="E126" s="13"/>
      <c r="F126" s="13"/>
      <c r="G126" s="13"/>
      <c r="H126" s="13"/>
    </row>
    <row r="128" spans="2:9" x14ac:dyDescent="0.25">
      <c r="D128" s="10"/>
      <c r="E128" s="10"/>
      <c r="F128" s="10"/>
      <c r="G128" s="10"/>
      <c r="H128" s="10"/>
    </row>
    <row r="129" spans="3:9" x14ac:dyDescent="0.25">
      <c r="C129" s="44"/>
      <c r="D129" s="97"/>
      <c r="E129" s="98"/>
      <c r="F129" s="98"/>
      <c r="G129" s="98"/>
      <c r="H129" s="98"/>
      <c r="I129" s="9"/>
    </row>
    <row r="130" spans="3:9" x14ac:dyDescent="0.25">
      <c r="C130" s="44"/>
      <c r="D130" s="97"/>
      <c r="E130" s="98"/>
      <c r="F130" s="98"/>
      <c r="G130" s="98"/>
      <c r="H130" s="98"/>
      <c r="I130" s="9"/>
    </row>
    <row r="131" spans="3:9" x14ac:dyDescent="0.25">
      <c r="C131" s="96"/>
      <c r="D131" s="71"/>
      <c r="E131" s="95"/>
      <c r="F131" s="95"/>
      <c r="G131" s="95"/>
      <c r="H131" s="99"/>
      <c r="I131" s="9"/>
    </row>
    <row r="132" spans="3:9" x14ac:dyDescent="0.25">
      <c r="C132" s="96"/>
      <c r="D132" s="71"/>
      <c r="E132" s="95"/>
      <c r="F132" s="95"/>
      <c r="G132" s="95"/>
      <c r="H132" s="99"/>
      <c r="I132" s="9"/>
    </row>
    <row r="133" spans="3:9" x14ac:dyDescent="0.25">
      <c r="C133" s="96"/>
      <c r="D133" s="71"/>
      <c r="E133" s="95"/>
      <c r="F133" s="95"/>
      <c r="G133" s="95"/>
      <c r="H133" s="99"/>
      <c r="I133" s="9"/>
    </row>
    <row r="134" spans="3:9" x14ac:dyDescent="0.25">
      <c r="C134" s="96"/>
      <c r="D134" s="71"/>
      <c r="E134" s="95"/>
      <c r="F134" s="95"/>
      <c r="G134" s="95"/>
      <c r="H134" s="99"/>
      <c r="I134" s="9"/>
    </row>
    <row r="135" spans="3:9" x14ac:dyDescent="0.25">
      <c r="C135" s="96"/>
      <c r="D135" s="71"/>
      <c r="E135" s="95"/>
      <c r="F135" s="100"/>
      <c r="G135" s="95"/>
      <c r="H135" s="99"/>
      <c r="I135" s="9"/>
    </row>
    <row r="136" spans="3:9" x14ac:dyDescent="0.25">
      <c r="C136" s="96"/>
      <c r="D136" s="71"/>
      <c r="E136" s="95"/>
      <c r="F136" s="100"/>
      <c r="G136" s="95"/>
      <c r="H136" s="99"/>
      <c r="I136" s="9"/>
    </row>
    <row r="137" spans="3:9" x14ac:dyDescent="0.25">
      <c r="C137" s="96"/>
      <c r="D137" s="71"/>
      <c r="E137" s="95"/>
      <c r="F137" s="95"/>
      <c r="G137" s="95"/>
      <c r="H137" s="99"/>
      <c r="I137" s="9"/>
    </row>
    <row r="138" spans="3:9" x14ac:dyDescent="0.25">
      <c r="C138" s="96"/>
      <c r="D138" s="71"/>
      <c r="E138" s="95"/>
      <c r="F138" s="95"/>
      <c r="G138" s="95"/>
      <c r="H138" s="99"/>
      <c r="I138" s="9"/>
    </row>
    <row r="139" spans="3:9" x14ac:dyDescent="0.25">
      <c r="C139" s="96"/>
      <c r="D139" s="71"/>
      <c r="E139" s="95"/>
      <c r="F139" s="95"/>
      <c r="G139" s="95"/>
      <c r="H139" s="99"/>
      <c r="I139" s="9"/>
    </row>
    <row r="140" spans="3:9" x14ac:dyDescent="0.25">
      <c r="C140" s="96"/>
      <c r="D140" s="71"/>
      <c r="E140" s="95"/>
      <c r="F140" s="95"/>
      <c r="G140" s="95"/>
      <c r="H140" s="99"/>
      <c r="I140" s="9"/>
    </row>
    <row r="141" spans="3:9" x14ac:dyDescent="0.25">
      <c r="C141" s="96"/>
      <c r="D141" s="71"/>
      <c r="E141" s="95"/>
      <c r="F141" s="95"/>
      <c r="G141" s="95"/>
      <c r="H141" s="99"/>
      <c r="I141" s="9"/>
    </row>
    <row r="142" spans="3:9" x14ac:dyDescent="0.25">
      <c r="C142" s="96"/>
      <c r="D142" s="71"/>
      <c r="E142" s="95"/>
      <c r="F142" s="95"/>
      <c r="G142" s="95"/>
      <c r="H142" s="99"/>
      <c r="I142" s="9"/>
    </row>
    <row r="143" spans="3:9" x14ac:dyDescent="0.25">
      <c r="C143" s="96"/>
      <c r="D143" s="71"/>
      <c r="E143" s="95"/>
      <c r="F143" s="95"/>
      <c r="G143" s="95"/>
      <c r="H143" s="99"/>
      <c r="I143" s="9"/>
    </row>
    <row r="144" spans="3:9" x14ac:dyDescent="0.25">
      <c r="C144" s="96"/>
      <c r="D144" s="71"/>
      <c r="E144" s="95"/>
      <c r="F144" s="95"/>
      <c r="G144" s="95"/>
      <c r="H144" s="99"/>
      <c r="I144" s="9"/>
    </row>
    <row r="145" spans="3:9" x14ac:dyDescent="0.25">
      <c r="C145" s="96"/>
      <c r="D145" s="71"/>
      <c r="E145" s="95"/>
      <c r="F145" s="95"/>
      <c r="G145" s="95"/>
      <c r="H145" s="99"/>
      <c r="I145" s="9"/>
    </row>
    <row r="146" spans="3:9" x14ac:dyDescent="0.25">
      <c r="C146" s="96"/>
      <c r="D146" s="71"/>
      <c r="E146" s="95"/>
      <c r="F146" s="95"/>
      <c r="G146" s="95"/>
      <c r="H146" s="99"/>
      <c r="I146" s="9"/>
    </row>
    <row r="147" spans="3:9" x14ac:dyDescent="0.25">
      <c r="C147" s="96"/>
      <c r="D147" s="71"/>
      <c r="E147" s="95"/>
      <c r="F147" s="95"/>
      <c r="G147" s="95"/>
      <c r="H147" s="99"/>
      <c r="I147" s="9"/>
    </row>
    <row r="148" spans="3:9" x14ac:dyDescent="0.25">
      <c r="C148" s="96"/>
      <c r="D148" s="71"/>
      <c r="E148" s="95"/>
      <c r="F148" s="95"/>
      <c r="G148" s="95"/>
      <c r="H148" s="99"/>
      <c r="I148" s="9"/>
    </row>
    <row r="149" spans="3:9" x14ac:dyDescent="0.25">
      <c r="C149" s="96"/>
      <c r="D149" s="71"/>
      <c r="E149" s="95"/>
      <c r="F149" s="95"/>
      <c r="G149" s="95"/>
      <c r="H149" s="99"/>
      <c r="I149" s="9"/>
    </row>
    <row r="150" spans="3:9" x14ac:dyDescent="0.25">
      <c r="C150" s="96"/>
      <c r="D150" s="71"/>
      <c r="E150" s="95"/>
      <c r="F150" s="95"/>
      <c r="G150" s="95"/>
      <c r="H150" s="99"/>
      <c r="I150" s="9"/>
    </row>
    <row r="151" spans="3:9" x14ac:dyDescent="0.25">
      <c r="D151" s="101"/>
      <c r="E151" s="101"/>
      <c r="F151" s="101"/>
      <c r="G151" s="101"/>
      <c r="H151" s="101"/>
    </row>
  </sheetData>
  <mergeCells count="1386">
    <mergeCell ref="AQ101:AR101"/>
    <mergeCell ref="AS101:AT101"/>
    <mergeCell ref="AU101:AV101"/>
    <mergeCell ref="AW101:AX101"/>
    <mergeCell ref="AY101:AZ101"/>
    <mergeCell ref="I101:J101"/>
    <mergeCell ref="K101:L101"/>
    <mergeCell ref="M101:N101"/>
    <mergeCell ref="O101:P101"/>
    <mergeCell ref="Q101:R101"/>
    <mergeCell ref="S101:T101"/>
    <mergeCell ref="U101:V101"/>
    <mergeCell ref="W101:X101"/>
    <mergeCell ref="Y101:Z101"/>
    <mergeCell ref="AA101:AB101"/>
    <mergeCell ref="AC101:AD101"/>
    <mergeCell ref="AE101:AF101"/>
    <mergeCell ref="AG101:AH101"/>
    <mergeCell ref="AI101:AJ101"/>
    <mergeCell ref="AK101:AL101"/>
    <mergeCell ref="AM101:AN101"/>
    <mergeCell ref="AO101:AP101"/>
    <mergeCell ref="AS3:AT3"/>
    <mergeCell ref="AU3:AZ3"/>
    <mergeCell ref="D4:D6"/>
    <mergeCell ref="E4:E6"/>
    <mergeCell ref="F4:F6"/>
    <mergeCell ref="G4:G6"/>
    <mergeCell ref="H4:H6"/>
    <mergeCell ref="I4:J4"/>
    <mergeCell ref="K4:L4"/>
    <mergeCell ref="M4:N4"/>
    <mergeCell ref="I2:AJ2"/>
    <mergeCell ref="AK2:AZ2"/>
    <mergeCell ref="I3:R3"/>
    <mergeCell ref="S3:X3"/>
    <mergeCell ref="Y3:AB3"/>
    <mergeCell ref="AC3:AD3"/>
    <mergeCell ref="AE3:AH3"/>
    <mergeCell ref="AI3:AJ3"/>
    <mergeCell ref="AK3:AP3"/>
    <mergeCell ref="AQ3:AR3"/>
    <mergeCell ref="AY4:AZ4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M4:AN4"/>
    <mergeCell ref="AO4:AP4"/>
    <mergeCell ref="AQ4:AR4"/>
    <mergeCell ref="AS4:AT4"/>
    <mergeCell ref="AU4:AV4"/>
    <mergeCell ref="AW4:AX4"/>
    <mergeCell ref="AA4:AB4"/>
    <mergeCell ref="AC4:AD4"/>
    <mergeCell ref="AE4:AF4"/>
    <mergeCell ref="AG4:AH4"/>
    <mergeCell ref="AI4:AJ4"/>
    <mergeCell ref="AK4:AL4"/>
    <mergeCell ref="O4:P4"/>
    <mergeCell ref="Q4:R4"/>
    <mergeCell ref="S4:T4"/>
    <mergeCell ref="U4:V4"/>
    <mergeCell ref="W4:X4"/>
    <mergeCell ref="Y4:Z4"/>
    <mergeCell ref="AY6:AZ6"/>
    <mergeCell ref="A7:A10"/>
    <mergeCell ref="B7:B10"/>
    <mergeCell ref="C7:C8"/>
    <mergeCell ref="D7:D8"/>
    <mergeCell ref="E7:E8"/>
    <mergeCell ref="F7:F8"/>
    <mergeCell ref="G7:G8"/>
    <mergeCell ref="H7:H8"/>
    <mergeCell ref="I8:J8"/>
    <mergeCell ref="AM6:AN6"/>
    <mergeCell ref="AO6:AP6"/>
    <mergeCell ref="AQ6:AR6"/>
    <mergeCell ref="AS6:AT6"/>
    <mergeCell ref="AU6:AV6"/>
    <mergeCell ref="AW6:AX6"/>
    <mergeCell ref="AA6:AB6"/>
    <mergeCell ref="AC6:AD6"/>
    <mergeCell ref="AE6:AF6"/>
    <mergeCell ref="AG6:AH6"/>
    <mergeCell ref="AI6:AJ6"/>
    <mergeCell ref="AK6:AL6"/>
    <mergeCell ref="AU8:AV8"/>
    <mergeCell ref="AW8:AX8"/>
    <mergeCell ref="AY8:AZ8"/>
    <mergeCell ref="C9:C10"/>
    <mergeCell ref="D9:D10"/>
    <mergeCell ref="E9:E10"/>
    <mergeCell ref="F9:F10"/>
    <mergeCell ref="G9:G10"/>
    <mergeCell ref="H9:H10"/>
    <mergeCell ref="I10:J10"/>
    <mergeCell ref="AI8:AJ8"/>
    <mergeCell ref="AK8:AL8"/>
    <mergeCell ref="AM8:AN8"/>
    <mergeCell ref="AO8:AP8"/>
    <mergeCell ref="AQ8:AR8"/>
    <mergeCell ref="AS8:AT8"/>
    <mergeCell ref="W8:X8"/>
    <mergeCell ref="Y8:Z8"/>
    <mergeCell ref="AA8:AB8"/>
    <mergeCell ref="AC8:AD8"/>
    <mergeCell ref="AE8:AF8"/>
    <mergeCell ref="AG8:AH8"/>
    <mergeCell ref="K8:L8"/>
    <mergeCell ref="M8:N8"/>
    <mergeCell ref="O8:P8"/>
    <mergeCell ref="Q8:R8"/>
    <mergeCell ref="S8:T8"/>
    <mergeCell ref="U8:V8"/>
    <mergeCell ref="AU10:AV10"/>
    <mergeCell ref="AW10:AX10"/>
    <mergeCell ref="AY10:AZ10"/>
    <mergeCell ref="A11:A44"/>
    <mergeCell ref="B11:B12"/>
    <mergeCell ref="C11:C12"/>
    <mergeCell ref="D11:D12"/>
    <mergeCell ref="E11:E12"/>
    <mergeCell ref="F11:F12"/>
    <mergeCell ref="G11:G12"/>
    <mergeCell ref="AI10:AJ10"/>
    <mergeCell ref="AK10:AL10"/>
    <mergeCell ref="AM10:AN10"/>
    <mergeCell ref="AO10:AP10"/>
    <mergeCell ref="AQ10:AR10"/>
    <mergeCell ref="AS10:AT10"/>
    <mergeCell ref="W10:X10"/>
    <mergeCell ref="Y10:Z10"/>
    <mergeCell ref="AA10:AB10"/>
    <mergeCell ref="AC10:AD10"/>
    <mergeCell ref="AE10:AF10"/>
    <mergeCell ref="AG10:AH10"/>
    <mergeCell ref="K10:L10"/>
    <mergeCell ref="M10:N10"/>
    <mergeCell ref="O10:P10"/>
    <mergeCell ref="Q10:R10"/>
    <mergeCell ref="S10:T10"/>
    <mergeCell ref="U10:V10"/>
    <mergeCell ref="AQ12:AR12"/>
    <mergeCell ref="AS12:AT12"/>
    <mergeCell ref="C43:C44"/>
    <mergeCell ref="D43:D44"/>
    <mergeCell ref="E43:E44"/>
    <mergeCell ref="F43:F44"/>
    <mergeCell ref="AC14:AD14"/>
    <mergeCell ref="AU12:AV12"/>
    <mergeCell ref="AW12:AX12"/>
    <mergeCell ref="AY12:AZ12"/>
    <mergeCell ref="B13:B14"/>
    <mergeCell ref="C13:C14"/>
    <mergeCell ref="D13:D14"/>
    <mergeCell ref="E13:E14"/>
    <mergeCell ref="F13:F14"/>
    <mergeCell ref="AE12:AF12"/>
    <mergeCell ref="AG12:AH12"/>
    <mergeCell ref="AI12:AJ12"/>
    <mergeCell ref="AK12:AL12"/>
    <mergeCell ref="AM12:AN12"/>
    <mergeCell ref="AO12:AP12"/>
    <mergeCell ref="S12:T12"/>
    <mergeCell ref="U12:V12"/>
    <mergeCell ref="W12:X12"/>
    <mergeCell ref="Y12:Z12"/>
    <mergeCell ref="AA12:AB12"/>
    <mergeCell ref="AC12:AD12"/>
    <mergeCell ref="H11:H12"/>
    <mergeCell ref="I12:J12"/>
    <mergeCell ref="K12:L12"/>
    <mergeCell ref="M12:N12"/>
    <mergeCell ref="O12:P12"/>
    <mergeCell ref="Q12:R12"/>
    <mergeCell ref="AO14:AP14"/>
    <mergeCell ref="AQ14:AR14"/>
    <mergeCell ref="AS14:AT14"/>
    <mergeCell ref="AU14:AV14"/>
    <mergeCell ref="AW14:AX14"/>
    <mergeCell ref="AY14:AZ14"/>
    <mergeCell ref="AE14:AF14"/>
    <mergeCell ref="AG14:AH14"/>
    <mergeCell ref="AI14:AJ14"/>
    <mergeCell ref="AK14:AL14"/>
    <mergeCell ref="AM14:AN14"/>
    <mergeCell ref="Q14:R14"/>
    <mergeCell ref="S14:T14"/>
    <mergeCell ref="U14:V14"/>
    <mergeCell ref="W14:X14"/>
    <mergeCell ref="Y14:Z14"/>
    <mergeCell ref="AA14:AB14"/>
    <mergeCell ref="G13:G14"/>
    <mergeCell ref="H13:H14"/>
    <mergeCell ref="I14:J14"/>
    <mergeCell ref="K14:L14"/>
    <mergeCell ref="M14:N14"/>
    <mergeCell ref="O14:P14"/>
    <mergeCell ref="AQ16:AR16"/>
    <mergeCell ref="AS16:AT16"/>
    <mergeCell ref="AU16:AV16"/>
    <mergeCell ref="AW16:AX16"/>
    <mergeCell ref="AY16:AZ16"/>
    <mergeCell ref="C17:C18"/>
    <mergeCell ref="D17:D18"/>
    <mergeCell ref="E17:E18"/>
    <mergeCell ref="F17:F18"/>
    <mergeCell ref="G17:G18"/>
    <mergeCell ref="AE16:AF16"/>
    <mergeCell ref="AG16:AH16"/>
    <mergeCell ref="AI16:AJ16"/>
    <mergeCell ref="AK16:AL16"/>
    <mergeCell ref="AM16:AN16"/>
    <mergeCell ref="AO16:AP16"/>
    <mergeCell ref="S16:T16"/>
    <mergeCell ref="U16:V16"/>
    <mergeCell ref="W16:X16"/>
    <mergeCell ref="Y16:Z16"/>
    <mergeCell ref="AA16:AB16"/>
    <mergeCell ref="AC16:AD16"/>
    <mergeCell ref="H15:H16"/>
    <mergeCell ref="I16:J16"/>
    <mergeCell ref="K16:L16"/>
    <mergeCell ref="M16:N16"/>
    <mergeCell ref="O16:P16"/>
    <mergeCell ref="Q16:R16"/>
    <mergeCell ref="C15:C16"/>
    <mergeCell ref="D15:D16"/>
    <mergeCell ref="E15:E16"/>
    <mergeCell ref="F15:F16"/>
    <mergeCell ref="AQ18:AR18"/>
    <mergeCell ref="AS18:AT18"/>
    <mergeCell ref="AU18:AV18"/>
    <mergeCell ref="AW18:AX18"/>
    <mergeCell ref="AY18:AZ18"/>
    <mergeCell ref="C19:C20"/>
    <mergeCell ref="D19:D20"/>
    <mergeCell ref="E19:E20"/>
    <mergeCell ref="F19:F20"/>
    <mergeCell ref="G19:G20"/>
    <mergeCell ref="AE18:AF18"/>
    <mergeCell ref="AG18:AH18"/>
    <mergeCell ref="AI18:AJ18"/>
    <mergeCell ref="AK18:AL18"/>
    <mergeCell ref="AM18:AN18"/>
    <mergeCell ref="AO18:AP18"/>
    <mergeCell ref="S18:T18"/>
    <mergeCell ref="U18:V18"/>
    <mergeCell ref="W18:X18"/>
    <mergeCell ref="Y18:Z18"/>
    <mergeCell ref="AA18:AB18"/>
    <mergeCell ref="AC18:AD18"/>
    <mergeCell ref="H17:H18"/>
    <mergeCell ref="I18:J18"/>
    <mergeCell ref="K18:L18"/>
    <mergeCell ref="M18:N18"/>
    <mergeCell ref="O18:P18"/>
    <mergeCell ref="Q18:R18"/>
    <mergeCell ref="AQ20:AR20"/>
    <mergeCell ref="AS20:AT20"/>
    <mergeCell ref="AU20:AV20"/>
    <mergeCell ref="AW20:AX20"/>
    <mergeCell ref="AY20:AZ20"/>
    <mergeCell ref="C21:C22"/>
    <mergeCell ref="D21:D22"/>
    <mergeCell ref="E21:E22"/>
    <mergeCell ref="F21:F22"/>
    <mergeCell ref="G21:G22"/>
    <mergeCell ref="AE20:AF20"/>
    <mergeCell ref="AG20:AH20"/>
    <mergeCell ref="AI20:AJ20"/>
    <mergeCell ref="AK20:AL20"/>
    <mergeCell ref="AM20:AN20"/>
    <mergeCell ref="AO20:AP20"/>
    <mergeCell ref="S20:T20"/>
    <mergeCell ref="U20:V20"/>
    <mergeCell ref="W20:X20"/>
    <mergeCell ref="Y20:Z20"/>
    <mergeCell ref="AA20:AB20"/>
    <mergeCell ref="AC20:AD20"/>
    <mergeCell ref="H19:H20"/>
    <mergeCell ref="I20:J20"/>
    <mergeCell ref="K20:L20"/>
    <mergeCell ref="M20:N20"/>
    <mergeCell ref="O20:P20"/>
    <mergeCell ref="Q20:R20"/>
    <mergeCell ref="AQ22:AR22"/>
    <mergeCell ref="AS22:AT22"/>
    <mergeCell ref="AU22:AV22"/>
    <mergeCell ref="AW22:AX22"/>
    <mergeCell ref="AY22:AZ22"/>
    <mergeCell ref="C23:C24"/>
    <mergeCell ref="D23:D24"/>
    <mergeCell ref="E23:E24"/>
    <mergeCell ref="F23:F24"/>
    <mergeCell ref="G23:G24"/>
    <mergeCell ref="AE22:AF22"/>
    <mergeCell ref="AG22:AH22"/>
    <mergeCell ref="AI22:AJ22"/>
    <mergeCell ref="AK22:AL22"/>
    <mergeCell ref="AM22:AN22"/>
    <mergeCell ref="AO22:AP22"/>
    <mergeCell ref="S22:T22"/>
    <mergeCell ref="U22:V22"/>
    <mergeCell ref="W22:X22"/>
    <mergeCell ref="Y22:Z22"/>
    <mergeCell ref="AA22:AB22"/>
    <mergeCell ref="AC22:AD22"/>
    <mergeCell ref="H21:H22"/>
    <mergeCell ref="I22:J22"/>
    <mergeCell ref="K22:L22"/>
    <mergeCell ref="M22:N22"/>
    <mergeCell ref="O22:P22"/>
    <mergeCell ref="Q22:R22"/>
    <mergeCell ref="AQ24:AR24"/>
    <mergeCell ref="AS24:AT24"/>
    <mergeCell ref="AU24:AV24"/>
    <mergeCell ref="AW24:AX24"/>
    <mergeCell ref="AY24:AZ24"/>
    <mergeCell ref="C25:C26"/>
    <mergeCell ref="D25:D26"/>
    <mergeCell ref="E25:E26"/>
    <mergeCell ref="F25:F26"/>
    <mergeCell ref="G25:G26"/>
    <mergeCell ref="AE24:AF24"/>
    <mergeCell ref="AG24:AH24"/>
    <mergeCell ref="AI24:AJ24"/>
    <mergeCell ref="AK24:AL24"/>
    <mergeCell ref="AM24:AN24"/>
    <mergeCell ref="AO24:AP24"/>
    <mergeCell ref="S24:T24"/>
    <mergeCell ref="U24:V24"/>
    <mergeCell ref="W24:X24"/>
    <mergeCell ref="Y24:Z24"/>
    <mergeCell ref="AA24:AB24"/>
    <mergeCell ref="AC24:AD24"/>
    <mergeCell ref="H23:H24"/>
    <mergeCell ref="I24:J24"/>
    <mergeCell ref="K24:L24"/>
    <mergeCell ref="M24:N24"/>
    <mergeCell ref="O24:P24"/>
    <mergeCell ref="Q24:R24"/>
    <mergeCell ref="AQ26:AR26"/>
    <mergeCell ref="AS26:AT26"/>
    <mergeCell ref="AU26:AV26"/>
    <mergeCell ref="AW26:AX26"/>
    <mergeCell ref="AY26:AZ26"/>
    <mergeCell ref="C27:C28"/>
    <mergeCell ref="D27:D28"/>
    <mergeCell ref="E27:E28"/>
    <mergeCell ref="F27:F28"/>
    <mergeCell ref="G27:G28"/>
    <mergeCell ref="AE26:AF26"/>
    <mergeCell ref="AG26:AH26"/>
    <mergeCell ref="AI26:AJ26"/>
    <mergeCell ref="AK26:AL26"/>
    <mergeCell ref="AM26:AN26"/>
    <mergeCell ref="AO26:AP26"/>
    <mergeCell ref="S26:T26"/>
    <mergeCell ref="U26:V26"/>
    <mergeCell ref="W26:X26"/>
    <mergeCell ref="Y26:Z26"/>
    <mergeCell ref="AA26:AB26"/>
    <mergeCell ref="AC26:AD26"/>
    <mergeCell ref="H25:H26"/>
    <mergeCell ref="I26:J26"/>
    <mergeCell ref="K26:L26"/>
    <mergeCell ref="M26:N26"/>
    <mergeCell ref="O26:P26"/>
    <mergeCell ref="Q26:R26"/>
    <mergeCell ref="AQ28:AR28"/>
    <mergeCell ref="AS28:AT28"/>
    <mergeCell ref="AU28:AV28"/>
    <mergeCell ref="AW28:AX28"/>
    <mergeCell ref="AY28:AZ28"/>
    <mergeCell ref="C29:C30"/>
    <mergeCell ref="D29:D30"/>
    <mergeCell ref="E29:E30"/>
    <mergeCell ref="F29:F30"/>
    <mergeCell ref="G29:G30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H27:H28"/>
    <mergeCell ref="I28:J28"/>
    <mergeCell ref="K28:L28"/>
    <mergeCell ref="M28:N28"/>
    <mergeCell ref="O28:P28"/>
    <mergeCell ref="Q28:R28"/>
    <mergeCell ref="AQ30:AR30"/>
    <mergeCell ref="AS30:AT30"/>
    <mergeCell ref="AU30:AV30"/>
    <mergeCell ref="AW30:AX30"/>
    <mergeCell ref="AY30:AZ30"/>
    <mergeCell ref="C31:C32"/>
    <mergeCell ref="D31:D32"/>
    <mergeCell ref="E31:E32"/>
    <mergeCell ref="F31:F32"/>
    <mergeCell ref="G31:G32"/>
    <mergeCell ref="AE30:AF30"/>
    <mergeCell ref="AG30:AH30"/>
    <mergeCell ref="AI30:AJ30"/>
    <mergeCell ref="AK30:AL30"/>
    <mergeCell ref="AM30:AN30"/>
    <mergeCell ref="AO30:AP30"/>
    <mergeCell ref="S30:T30"/>
    <mergeCell ref="U30:V30"/>
    <mergeCell ref="W30:X30"/>
    <mergeCell ref="Y30:Z30"/>
    <mergeCell ref="AA30:AB30"/>
    <mergeCell ref="AC30:AD30"/>
    <mergeCell ref="H29:H30"/>
    <mergeCell ref="I30:J30"/>
    <mergeCell ref="K30:L30"/>
    <mergeCell ref="M30:N30"/>
    <mergeCell ref="O30:P30"/>
    <mergeCell ref="Q30:R30"/>
    <mergeCell ref="AQ32:AR32"/>
    <mergeCell ref="AS32:AT32"/>
    <mergeCell ref="AU32:AV32"/>
    <mergeCell ref="AW32:AX32"/>
    <mergeCell ref="AY32:AZ32"/>
    <mergeCell ref="C33:C34"/>
    <mergeCell ref="D33:D34"/>
    <mergeCell ref="E33:E34"/>
    <mergeCell ref="F33:F34"/>
    <mergeCell ref="G33:G34"/>
    <mergeCell ref="AE32:AF32"/>
    <mergeCell ref="AG32:AH32"/>
    <mergeCell ref="AI32:AJ32"/>
    <mergeCell ref="AK32:AL32"/>
    <mergeCell ref="AM32:AN32"/>
    <mergeCell ref="AO32:AP32"/>
    <mergeCell ref="S32:T32"/>
    <mergeCell ref="U32:V32"/>
    <mergeCell ref="W32:X32"/>
    <mergeCell ref="Y32:Z32"/>
    <mergeCell ref="AA32:AB32"/>
    <mergeCell ref="AC32:AD32"/>
    <mergeCell ref="H31:H32"/>
    <mergeCell ref="I32:J32"/>
    <mergeCell ref="K32:L32"/>
    <mergeCell ref="M32:N32"/>
    <mergeCell ref="O32:P32"/>
    <mergeCell ref="Q32:R32"/>
    <mergeCell ref="AS34:AT34"/>
    <mergeCell ref="AU34:AV34"/>
    <mergeCell ref="AW34:AX34"/>
    <mergeCell ref="AY34:AZ34"/>
    <mergeCell ref="E35:E36"/>
    <mergeCell ref="F35:F36"/>
    <mergeCell ref="G35:G36"/>
    <mergeCell ref="H35:H36"/>
    <mergeCell ref="AG34:AH34"/>
    <mergeCell ref="AI34:AJ34"/>
    <mergeCell ref="AK34:AL34"/>
    <mergeCell ref="AM34:AN34"/>
    <mergeCell ref="AO34:AP34"/>
    <mergeCell ref="AQ34:AR34"/>
    <mergeCell ref="S34:T34"/>
    <mergeCell ref="W34:X34"/>
    <mergeCell ref="Y34:Z34"/>
    <mergeCell ref="AA34:AB34"/>
    <mergeCell ref="AC34:AD34"/>
    <mergeCell ref="AE34:AF34"/>
    <mergeCell ref="H33:H34"/>
    <mergeCell ref="I34:J34"/>
    <mergeCell ref="K34:L34"/>
    <mergeCell ref="M34:N34"/>
    <mergeCell ref="O34:P34"/>
    <mergeCell ref="Q34:R34"/>
    <mergeCell ref="AU36:AV36"/>
    <mergeCell ref="AW36:AX36"/>
    <mergeCell ref="AY36:AZ36"/>
    <mergeCell ref="C37:C38"/>
    <mergeCell ref="D37:D38"/>
    <mergeCell ref="E37:E38"/>
    <mergeCell ref="F37:F38"/>
    <mergeCell ref="G37:G38"/>
    <mergeCell ref="H37:H38"/>
    <mergeCell ref="I38:J38"/>
    <mergeCell ref="AI36:AJ36"/>
    <mergeCell ref="AK36:AL36"/>
    <mergeCell ref="AM36:AN36"/>
    <mergeCell ref="AO36:AP36"/>
    <mergeCell ref="AQ36:AR36"/>
    <mergeCell ref="AS36:AT36"/>
    <mergeCell ref="W36:X36"/>
    <mergeCell ref="Y36:Z36"/>
    <mergeCell ref="AA36:AB36"/>
    <mergeCell ref="AC36:AD36"/>
    <mergeCell ref="AE36:AF36"/>
    <mergeCell ref="AG36:AH36"/>
    <mergeCell ref="I36:J36"/>
    <mergeCell ref="K36:L36"/>
    <mergeCell ref="M36:N36"/>
    <mergeCell ref="O36:P36"/>
    <mergeCell ref="Q36:R36"/>
    <mergeCell ref="S36:T36"/>
    <mergeCell ref="AW38:AX38"/>
    <mergeCell ref="AY38:AZ38"/>
    <mergeCell ref="C35:C36"/>
    <mergeCell ref="D35:D36"/>
    <mergeCell ref="C39:C40"/>
    <mergeCell ref="D39:D40"/>
    <mergeCell ref="E39:E40"/>
    <mergeCell ref="F39:F40"/>
    <mergeCell ref="G39:G40"/>
    <mergeCell ref="H39:H40"/>
    <mergeCell ref="I40:J40"/>
    <mergeCell ref="K40:L40"/>
    <mergeCell ref="AK38:AL38"/>
    <mergeCell ref="AM38:AN38"/>
    <mergeCell ref="AO38:AP38"/>
    <mergeCell ref="AQ38:AR38"/>
    <mergeCell ref="AS38:AT38"/>
    <mergeCell ref="AU38:AV38"/>
    <mergeCell ref="Y38:Z38"/>
    <mergeCell ref="AA38:AB38"/>
    <mergeCell ref="AC38:AD38"/>
    <mergeCell ref="AE38:AF38"/>
    <mergeCell ref="AG38:AH38"/>
    <mergeCell ref="AI38:AJ38"/>
    <mergeCell ref="K38:L38"/>
    <mergeCell ref="M38:N38"/>
    <mergeCell ref="O38:P38"/>
    <mergeCell ref="Q38:R38"/>
    <mergeCell ref="S38:T38"/>
    <mergeCell ref="W38:X38"/>
    <mergeCell ref="AY40:AZ40"/>
    <mergeCell ref="C41:C42"/>
    <mergeCell ref="D41:D42"/>
    <mergeCell ref="E41:E42"/>
    <mergeCell ref="F41:F42"/>
    <mergeCell ref="G41:G42"/>
    <mergeCell ref="H41:H42"/>
    <mergeCell ref="I42:J42"/>
    <mergeCell ref="K42:L42"/>
    <mergeCell ref="M42:N42"/>
    <mergeCell ref="AM40:AN40"/>
    <mergeCell ref="AO40:AP40"/>
    <mergeCell ref="AQ40:AR40"/>
    <mergeCell ref="AS40:AT40"/>
    <mergeCell ref="AU40:AV40"/>
    <mergeCell ref="AW40:AX40"/>
    <mergeCell ref="AA40:AB40"/>
    <mergeCell ref="AC40:AD40"/>
    <mergeCell ref="AE40:AF40"/>
    <mergeCell ref="AG40:AH40"/>
    <mergeCell ref="AI40:AJ40"/>
    <mergeCell ref="AK40:AL40"/>
    <mergeCell ref="M40:N40"/>
    <mergeCell ref="O40:P40"/>
    <mergeCell ref="Q40:R40"/>
    <mergeCell ref="S40:T40"/>
    <mergeCell ref="W40:X40"/>
    <mergeCell ref="Y40:Z40"/>
    <mergeCell ref="AO42:AP42"/>
    <mergeCell ref="AQ42:AR42"/>
    <mergeCell ref="AS42:AT42"/>
    <mergeCell ref="AU42:AV42"/>
    <mergeCell ref="AW42:AX42"/>
    <mergeCell ref="AY42:AZ42"/>
    <mergeCell ref="AC42:AD42"/>
    <mergeCell ref="AE42:AF42"/>
    <mergeCell ref="AG42:AH42"/>
    <mergeCell ref="AI42:AJ42"/>
    <mergeCell ref="AK42:AL42"/>
    <mergeCell ref="AM42:AN42"/>
    <mergeCell ref="O42:P42"/>
    <mergeCell ref="Q42:R42"/>
    <mergeCell ref="S42:T42"/>
    <mergeCell ref="W42:X42"/>
    <mergeCell ref="Y42:Z42"/>
    <mergeCell ref="AA42:AB42"/>
    <mergeCell ref="K46:L46"/>
    <mergeCell ref="M46:N46"/>
    <mergeCell ref="AQ44:AR44"/>
    <mergeCell ref="AS44:AT44"/>
    <mergeCell ref="AU44:AV44"/>
    <mergeCell ref="AW44:AX44"/>
    <mergeCell ref="AY44:AZ44"/>
    <mergeCell ref="AY46:AZ46"/>
    <mergeCell ref="A45:A94"/>
    <mergeCell ref="B45:B60"/>
    <mergeCell ref="C45:C46"/>
    <mergeCell ref="D45:D46"/>
    <mergeCell ref="E45:E46"/>
    <mergeCell ref="AE44:AF44"/>
    <mergeCell ref="AG44:AH44"/>
    <mergeCell ref="AI44:AJ44"/>
    <mergeCell ref="AK44:AL44"/>
    <mergeCell ref="AM44:AN44"/>
    <mergeCell ref="AO44:AP44"/>
    <mergeCell ref="Q44:R44"/>
    <mergeCell ref="S44:T44"/>
    <mergeCell ref="W44:X44"/>
    <mergeCell ref="Y44:Z44"/>
    <mergeCell ref="AA44:AB44"/>
    <mergeCell ref="AC44:AD44"/>
    <mergeCell ref="G43:G44"/>
    <mergeCell ref="H43:H44"/>
    <mergeCell ref="I44:J44"/>
    <mergeCell ref="K44:L44"/>
    <mergeCell ref="M44:N44"/>
    <mergeCell ref="O44:P44"/>
    <mergeCell ref="B15:B44"/>
    <mergeCell ref="G15:G16"/>
    <mergeCell ref="C47:C48"/>
    <mergeCell ref="D47:D48"/>
    <mergeCell ref="E47:E48"/>
    <mergeCell ref="F47:F48"/>
    <mergeCell ref="G47:G48"/>
    <mergeCell ref="H47:H48"/>
    <mergeCell ref="I48:J48"/>
    <mergeCell ref="K48:L48"/>
    <mergeCell ref="M48:N48"/>
    <mergeCell ref="AM46:AN46"/>
    <mergeCell ref="AO46:AP46"/>
    <mergeCell ref="AQ46:AR46"/>
    <mergeCell ref="AS46:AT46"/>
    <mergeCell ref="AU46:AV46"/>
    <mergeCell ref="AW46:AX46"/>
    <mergeCell ref="AA46:AB46"/>
    <mergeCell ref="AC46:AD46"/>
    <mergeCell ref="AE46:AF46"/>
    <mergeCell ref="AG46:AH46"/>
    <mergeCell ref="AI46:AJ46"/>
    <mergeCell ref="AK46:AL46"/>
    <mergeCell ref="O46:P46"/>
    <mergeCell ref="Q46:R46"/>
    <mergeCell ref="S46:T46"/>
    <mergeCell ref="U46:V46"/>
    <mergeCell ref="W46:X46"/>
    <mergeCell ref="Y46:Z46"/>
    <mergeCell ref="F45:F46"/>
    <mergeCell ref="G45:G46"/>
    <mergeCell ref="H45:H46"/>
    <mergeCell ref="I46:J46"/>
    <mergeCell ref="AY48:AZ48"/>
    <mergeCell ref="C49:C50"/>
    <mergeCell ref="D49:D50"/>
    <mergeCell ref="E49:E50"/>
    <mergeCell ref="F49:F50"/>
    <mergeCell ref="G49:G50"/>
    <mergeCell ref="H49:H50"/>
    <mergeCell ref="I50:J50"/>
    <mergeCell ref="K50:L50"/>
    <mergeCell ref="M50:N50"/>
    <mergeCell ref="AM48:AN48"/>
    <mergeCell ref="AO48:AP48"/>
    <mergeCell ref="AQ48:AR48"/>
    <mergeCell ref="AS48:AT48"/>
    <mergeCell ref="AU48:AV48"/>
    <mergeCell ref="AW48:AX48"/>
    <mergeCell ref="AA48:AB48"/>
    <mergeCell ref="AC48:AD48"/>
    <mergeCell ref="AE48:AF48"/>
    <mergeCell ref="AG48:AH48"/>
    <mergeCell ref="AI48:AJ48"/>
    <mergeCell ref="AK48:AL48"/>
    <mergeCell ref="O48:P48"/>
    <mergeCell ref="Q48:R48"/>
    <mergeCell ref="S48:T48"/>
    <mergeCell ref="U48:V48"/>
    <mergeCell ref="W48:X48"/>
    <mergeCell ref="Y48:Z48"/>
    <mergeCell ref="AY50:AZ50"/>
    <mergeCell ref="C51:C52"/>
    <mergeCell ref="D51:D52"/>
    <mergeCell ref="E51:E52"/>
    <mergeCell ref="F51:F52"/>
    <mergeCell ref="G51:G52"/>
    <mergeCell ref="H51:H52"/>
    <mergeCell ref="I52:J52"/>
    <mergeCell ref="K52:L52"/>
    <mergeCell ref="M52:N52"/>
    <mergeCell ref="AM50:AN50"/>
    <mergeCell ref="AO50:AP50"/>
    <mergeCell ref="AQ50:AR50"/>
    <mergeCell ref="AS50:AT50"/>
    <mergeCell ref="AU50:AV50"/>
    <mergeCell ref="AW50:AX50"/>
    <mergeCell ref="AA50:AB50"/>
    <mergeCell ref="AC50:AD50"/>
    <mergeCell ref="AE50:AF50"/>
    <mergeCell ref="AG50:AH50"/>
    <mergeCell ref="AI50:AJ50"/>
    <mergeCell ref="AK50:AL50"/>
    <mergeCell ref="O50:P50"/>
    <mergeCell ref="Q50:R50"/>
    <mergeCell ref="S50:T50"/>
    <mergeCell ref="U50:V50"/>
    <mergeCell ref="W50:X50"/>
    <mergeCell ref="Y50:Z50"/>
    <mergeCell ref="AY52:AZ52"/>
    <mergeCell ref="F53:F54"/>
    <mergeCell ref="G53:G54"/>
    <mergeCell ref="H53:H54"/>
    <mergeCell ref="I54:J54"/>
    <mergeCell ref="K54:L54"/>
    <mergeCell ref="M54:N54"/>
    <mergeCell ref="AM52:AN52"/>
    <mergeCell ref="AO52:AP52"/>
    <mergeCell ref="AQ52:AR52"/>
    <mergeCell ref="AS52:AT52"/>
    <mergeCell ref="AU52:AV52"/>
    <mergeCell ref="AW52:AX52"/>
    <mergeCell ref="AA52:AB52"/>
    <mergeCell ref="AC52:AD52"/>
    <mergeCell ref="AE52:AF52"/>
    <mergeCell ref="AG52:AH52"/>
    <mergeCell ref="AI52:AJ52"/>
    <mergeCell ref="AK52:AL52"/>
    <mergeCell ref="O52:P52"/>
    <mergeCell ref="Q52:R52"/>
    <mergeCell ref="S52:T52"/>
    <mergeCell ref="U52:V52"/>
    <mergeCell ref="W52:X52"/>
    <mergeCell ref="Y52:Z52"/>
    <mergeCell ref="AY54:AZ54"/>
    <mergeCell ref="C55:C56"/>
    <mergeCell ref="D55:D56"/>
    <mergeCell ref="E55:E56"/>
    <mergeCell ref="F55:F56"/>
    <mergeCell ref="G55:G56"/>
    <mergeCell ref="H55:H56"/>
    <mergeCell ref="I56:J56"/>
    <mergeCell ref="K56:L56"/>
    <mergeCell ref="M56:N56"/>
    <mergeCell ref="AM54:AN54"/>
    <mergeCell ref="AO54:AP54"/>
    <mergeCell ref="AQ54:AR54"/>
    <mergeCell ref="AS54:AT54"/>
    <mergeCell ref="AU54:AV54"/>
    <mergeCell ref="AW54:AX54"/>
    <mergeCell ref="AA54:AB54"/>
    <mergeCell ref="AC54:AD54"/>
    <mergeCell ref="AE54:AF54"/>
    <mergeCell ref="AG54:AH54"/>
    <mergeCell ref="AI54:AJ54"/>
    <mergeCell ref="AK54:AL54"/>
    <mergeCell ref="O54:P54"/>
    <mergeCell ref="Q54:R54"/>
    <mergeCell ref="S54:T54"/>
    <mergeCell ref="U54:V54"/>
    <mergeCell ref="W54:X54"/>
    <mergeCell ref="Y54:Z54"/>
    <mergeCell ref="AY56:AZ56"/>
    <mergeCell ref="C53:C54"/>
    <mergeCell ref="D53:D54"/>
    <mergeCell ref="E53:E54"/>
    <mergeCell ref="F57:F58"/>
    <mergeCell ref="G57:G58"/>
    <mergeCell ref="H57:H58"/>
    <mergeCell ref="I58:J58"/>
    <mergeCell ref="K58:L58"/>
    <mergeCell ref="M58:N58"/>
    <mergeCell ref="AM56:AN56"/>
    <mergeCell ref="AO56:AP56"/>
    <mergeCell ref="AQ56:AR56"/>
    <mergeCell ref="AS56:AT56"/>
    <mergeCell ref="AU56:AV56"/>
    <mergeCell ref="AW56:AX56"/>
    <mergeCell ref="AA56:AB56"/>
    <mergeCell ref="AC56:AD56"/>
    <mergeCell ref="AE56:AF56"/>
    <mergeCell ref="AG56:AH56"/>
    <mergeCell ref="AI56:AJ56"/>
    <mergeCell ref="AK56:AL56"/>
    <mergeCell ref="O56:P56"/>
    <mergeCell ref="Q56:R56"/>
    <mergeCell ref="S56:T56"/>
    <mergeCell ref="U56:V56"/>
    <mergeCell ref="W56:X56"/>
    <mergeCell ref="Y56:Z56"/>
    <mergeCell ref="AY58:AZ58"/>
    <mergeCell ref="C59:C60"/>
    <mergeCell ref="D59:D60"/>
    <mergeCell ref="E59:E60"/>
    <mergeCell ref="F59:F60"/>
    <mergeCell ref="G59:G60"/>
    <mergeCell ref="H59:H60"/>
    <mergeCell ref="I60:J60"/>
    <mergeCell ref="K60:L60"/>
    <mergeCell ref="M60:N60"/>
    <mergeCell ref="AM58:AN58"/>
    <mergeCell ref="AO58:AP58"/>
    <mergeCell ref="AQ58:AR58"/>
    <mergeCell ref="AS58:AT58"/>
    <mergeCell ref="AU58:AV58"/>
    <mergeCell ref="AW58:AX58"/>
    <mergeCell ref="AA58:AB58"/>
    <mergeCell ref="AC58:AD58"/>
    <mergeCell ref="AE58:AF58"/>
    <mergeCell ref="AG58:AH58"/>
    <mergeCell ref="AI58:AJ58"/>
    <mergeCell ref="AK58:AL58"/>
    <mergeCell ref="O58:P58"/>
    <mergeCell ref="Q58:R58"/>
    <mergeCell ref="S58:T58"/>
    <mergeCell ref="U58:V58"/>
    <mergeCell ref="W58:X58"/>
    <mergeCell ref="Y58:Z58"/>
    <mergeCell ref="AY60:AZ60"/>
    <mergeCell ref="C57:C58"/>
    <mergeCell ref="D57:D58"/>
    <mergeCell ref="E57:E58"/>
    <mergeCell ref="B61:B66"/>
    <mergeCell ref="C61:C62"/>
    <mergeCell ref="D61:D62"/>
    <mergeCell ref="E61:E62"/>
    <mergeCell ref="F61:F62"/>
    <mergeCell ref="G61:G62"/>
    <mergeCell ref="H61:H62"/>
    <mergeCell ref="I62:J62"/>
    <mergeCell ref="K62:L62"/>
    <mergeCell ref="AM60:AN60"/>
    <mergeCell ref="AO60:AP60"/>
    <mergeCell ref="AQ60:AR60"/>
    <mergeCell ref="AS60:AT60"/>
    <mergeCell ref="AU60:AV60"/>
    <mergeCell ref="AW60:AX60"/>
    <mergeCell ref="AA60:AB60"/>
    <mergeCell ref="AC60:AD60"/>
    <mergeCell ref="AE60:AF60"/>
    <mergeCell ref="AG60:AH60"/>
    <mergeCell ref="AI60:AJ60"/>
    <mergeCell ref="AK60:AL60"/>
    <mergeCell ref="O60:P60"/>
    <mergeCell ref="Q60:R60"/>
    <mergeCell ref="S60:T60"/>
    <mergeCell ref="U60:V60"/>
    <mergeCell ref="W60:X60"/>
    <mergeCell ref="Y60:Z60"/>
    <mergeCell ref="AW62:AX62"/>
    <mergeCell ref="C65:C66"/>
    <mergeCell ref="D65:D66"/>
    <mergeCell ref="E65:E66"/>
    <mergeCell ref="F65:F66"/>
    <mergeCell ref="AY62:AZ62"/>
    <mergeCell ref="C63:C64"/>
    <mergeCell ref="D63:D64"/>
    <mergeCell ref="E63:E64"/>
    <mergeCell ref="F63:F64"/>
    <mergeCell ref="G63:G64"/>
    <mergeCell ref="H63:H64"/>
    <mergeCell ref="I64:J64"/>
    <mergeCell ref="K64:L64"/>
    <mergeCell ref="AK62:AL62"/>
    <mergeCell ref="AM62:AN62"/>
    <mergeCell ref="AO62:AP62"/>
    <mergeCell ref="AQ62:AR62"/>
    <mergeCell ref="AS62:AT62"/>
    <mergeCell ref="AU62:AV62"/>
    <mergeCell ref="Y62:Z62"/>
    <mergeCell ref="AA62:AB62"/>
    <mergeCell ref="AC62:AD62"/>
    <mergeCell ref="AE62:AF62"/>
    <mergeCell ref="AG62:AH62"/>
    <mergeCell ref="AI62:AJ62"/>
    <mergeCell ref="M62:N62"/>
    <mergeCell ref="O62:P62"/>
    <mergeCell ref="Q62:R62"/>
    <mergeCell ref="S62:T62"/>
    <mergeCell ref="U62:V62"/>
    <mergeCell ref="W62:X62"/>
    <mergeCell ref="AW64:AX64"/>
    <mergeCell ref="AY64:AZ64"/>
    <mergeCell ref="G65:G66"/>
    <mergeCell ref="H65:H66"/>
    <mergeCell ref="I66:J66"/>
    <mergeCell ref="K66:L66"/>
    <mergeCell ref="AK64:AL64"/>
    <mergeCell ref="AM64:AN64"/>
    <mergeCell ref="AO64:AP64"/>
    <mergeCell ref="AQ64:AR64"/>
    <mergeCell ref="AS64:AT64"/>
    <mergeCell ref="AU64:AV64"/>
    <mergeCell ref="Y64:Z64"/>
    <mergeCell ref="AA64:AB64"/>
    <mergeCell ref="AC64:AD64"/>
    <mergeCell ref="AE64:AF64"/>
    <mergeCell ref="AG64:AH64"/>
    <mergeCell ref="AI64:AJ64"/>
    <mergeCell ref="M64:N64"/>
    <mergeCell ref="O64:P64"/>
    <mergeCell ref="Q64:R64"/>
    <mergeCell ref="S64:T64"/>
    <mergeCell ref="U64:V64"/>
    <mergeCell ref="W64:X64"/>
    <mergeCell ref="AW66:AX66"/>
    <mergeCell ref="AY66:AZ66"/>
    <mergeCell ref="B67:B94"/>
    <mergeCell ref="C67:C68"/>
    <mergeCell ref="D67:D68"/>
    <mergeCell ref="E67:E68"/>
    <mergeCell ref="F67:F68"/>
    <mergeCell ref="G67:G68"/>
    <mergeCell ref="H67:H68"/>
    <mergeCell ref="I68:J68"/>
    <mergeCell ref="AK66:AL66"/>
    <mergeCell ref="AM66:AN66"/>
    <mergeCell ref="AO66:AP66"/>
    <mergeCell ref="AQ66:AR66"/>
    <mergeCell ref="AS66:AT66"/>
    <mergeCell ref="AU66:AV66"/>
    <mergeCell ref="Y66:Z66"/>
    <mergeCell ref="AA66:AB66"/>
    <mergeCell ref="AC66:AD66"/>
    <mergeCell ref="AE66:AF66"/>
    <mergeCell ref="AG66:AH66"/>
    <mergeCell ref="AI66:AJ66"/>
    <mergeCell ref="M66:N66"/>
    <mergeCell ref="O66:P66"/>
    <mergeCell ref="Q66:R66"/>
    <mergeCell ref="S66:T66"/>
    <mergeCell ref="U66:V66"/>
    <mergeCell ref="W66:X66"/>
    <mergeCell ref="AU68:AV68"/>
    <mergeCell ref="AW68:AX68"/>
    <mergeCell ref="AY68:AZ68"/>
    <mergeCell ref="C69:C70"/>
    <mergeCell ref="E69:E70"/>
    <mergeCell ref="F69:F70"/>
    <mergeCell ref="G69:G70"/>
    <mergeCell ref="H69:H70"/>
    <mergeCell ref="I70:J70"/>
    <mergeCell ref="AI68:AJ68"/>
    <mergeCell ref="AK68:AL68"/>
    <mergeCell ref="AM68:AN68"/>
    <mergeCell ref="AO68:AP68"/>
    <mergeCell ref="AQ68:AR68"/>
    <mergeCell ref="AS68:AT68"/>
    <mergeCell ref="W68:X68"/>
    <mergeCell ref="Y68:Z68"/>
    <mergeCell ref="AA68:AB68"/>
    <mergeCell ref="AC68:AD68"/>
    <mergeCell ref="AE68:AF68"/>
    <mergeCell ref="AG68:AH68"/>
    <mergeCell ref="K68:L68"/>
    <mergeCell ref="M68:N68"/>
    <mergeCell ref="O68:P68"/>
    <mergeCell ref="Q68:R68"/>
    <mergeCell ref="S68:T68"/>
    <mergeCell ref="U68:V68"/>
    <mergeCell ref="AU70:AV70"/>
    <mergeCell ref="AW70:AX70"/>
    <mergeCell ref="AY70:AZ70"/>
    <mergeCell ref="C71:C72"/>
    <mergeCell ref="D71:D72"/>
    <mergeCell ref="E71:E72"/>
    <mergeCell ref="F71:F72"/>
    <mergeCell ref="G71:G72"/>
    <mergeCell ref="H71:H72"/>
    <mergeCell ref="I72:J72"/>
    <mergeCell ref="AI70:AJ70"/>
    <mergeCell ref="AK70:AL70"/>
    <mergeCell ref="AM70:AN70"/>
    <mergeCell ref="AO70:AP70"/>
    <mergeCell ref="AQ70:AR70"/>
    <mergeCell ref="AS70:AT70"/>
    <mergeCell ref="W70:X70"/>
    <mergeCell ref="Y70:Z70"/>
    <mergeCell ref="AA70:AB70"/>
    <mergeCell ref="AC70:AD70"/>
    <mergeCell ref="AE70:AF70"/>
    <mergeCell ref="AG70:AH70"/>
    <mergeCell ref="K70:L70"/>
    <mergeCell ref="M70:N70"/>
    <mergeCell ref="O70:P70"/>
    <mergeCell ref="Q70:R70"/>
    <mergeCell ref="S70:T70"/>
    <mergeCell ref="U70:V70"/>
    <mergeCell ref="AU72:AV72"/>
    <mergeCell ref="AW72:AX72"/>
    <mergeCell ref="AY72:AZ72"/>
    <mergeCell ref="D69:D70"/>
    <mergeCell ref="D73:D74"/>
    <mergeCell ref="E73:E74"/>
    <mergeCell ref="F73:F74"/>
    <mergeCell ref="G73:G74"/>
    <mergeCell ref="H73:H74"/>
    <mergeCell ref="I74:J74"/>
    <mergeCell ref="AI72:AJ72"/>
    <mergeCell ref="AK72:AL72"/>
    <mergeCell ref="AM72:AN72"/>
    <mergeCell ref="AO72:AP72"/>
    <mergeCell ref="AQ72:AR72"/>
    <mergeCell ref="AS72:AT72"/>
    <mergeCell ref="W72:X72"/>
    <mergeCell ref="Y72:Z72"/>
    <mergeCell ref="AA72:AB72"/>
    <mergeCell ref="AC72:AD72"/>
    <mergeCell ref="AE72:AF72"/>
    <mergeCell ref="AG72:AH72"/>
    <mergeCell ref="K72:L72"/>
    <mergeCell ref="M72:N72"/>
    <mergeCell ref="O72:P72"/>
    <mergeCell ref="Q72:R72"/>
    <mergeCell ref="S72:T72"/>
    <mergeCell ref="U72:V72"/>
    <mergeCell ref="AU74:AV74"/>
    <mergeCell ref="AW74:AX74"/>
    <mergeCell ref="AY74:AZ74"/>
    <mergeCell ref="C75:C76"/>
    <mergeCell ref="D75:D76"/>
    <mergeCell ref="E75:E76"/>
    <mergeCell ref="F75:F76"/>
    <mergeCell ref="G75:G76"/>
    <mergeCell ref="H75:H76"/>
    <mergeCell ref="I76:J76"/>
    <mergeCell ref="AI74:AJ74"/>
    <mergeCell ref="AK74:AL74"/>
    <mergeCell ref="AM74:AN74"/>
    <mergeCell ref="AO74:AP74"/>
    <mergeCell ref="AQ74:AR74"/>
    <mergeCell ref="AS74:AT74"/>
    <mergeCell ref="W74:X74"/>
    <mergeCell ref="Y74:Z74"/>
    <mergeCell ref="AA74:AB74"/>
    <mergeCell ref="AC74:AD74"/>
    <mergeCell ref="AE74:AF74"/>
    <mergeCell ref="AG74:AH74"/>
    <mergeCell ref="K74:L74"/>
    <mergeCell ref="M74:N74"/>
    <mergeCell ref="O74:P74"/>
    <mergeCell ref="Q74:R74"/>
    <mergeCell ref="S74:T74"/>
    <mergeCell ref="U74:V74"/>
    <mergeCell ref="AU76:AV76"/>
    <mergeCell ref="AW76:AX76"/>
    <mergeCell ref="AY76:AZ76"/>
    <mergeCell ref="C73:C74"/>
    <mergeCell ref="D77:D78"/>
    <mergeCell ref="E77:E78"/>
    <mergeCell ref="F77:F78"/>
    <mergeCell ref="G77:G78"/>
    <mergeCell ref="H77:H78"/>
    <mergeCell ref="I78:J78"/>
    <mergeCell ref="AI76:AJ76"/>
    <mergeCell ref="AK76:AL76"/>
    <mergeCell ref="AM76:AN76"/>
    <mergeCell ref="AO76:AP76"/>
    <mergeCell ref="AQ76:AR76"/>
    <mergeCell ref="AS76:AT76"/>
    <mergeCell ref="W76:X76"/>
    <mergeCell ref="Y76:Z76"/>
    <mergeCell ref="AA76:AB76"/>
    <mergeCell ref="AC76:AD76"/>
    <mergeCell ref="AE76:AF76"/>
    <mergeCell ref="AG76:AH76"/>
    <mergeCell ref="K76:L76"/>
    <mergeCell ref="M76:N76"/>
    <mergeCell ref="O76:P76"/>
    <mergeCell ref="Q76:R76"/>
    <mergeCell ref="S76:T76"/>
    <mergeCell ref="U76:V76"/>
    <mergeCell ref="AU78:AV78"/>
    <mergeCell ref="AW78:AX78"/>
    <mergeCell ref="AY78:AZ78"/>
    <mergeCell ref="C79:C80"/>
    <mergeCell ref="D79:D80"/>
    <mergeCell ref="E79:E80"/>
    <mergeCell ref="F79:F80"/>
    <mergeCell ref="G79:G80"/>
    <mergeCell ref="H79:H80"/>
    <mergeCell ref="I80:J80"/>
    <mergeCell ref="AI78:AJ78"/>
    <mergeCell ref="AK78:AL78"/>
    <mergeCell ref="AM78:AN78"/>
    <mergeCell ref="AO78:AP78"/>
    <mergeCell ref="AQ78:AR78"/>
    <mergeCell ref="AS78:AT78"/>
    <mergeCell ref="W78:X78"/>
    <mergeCell ref="Y78:Z78"/>
    <mergeCell ref="AA78:AB78"/>
    <mergeCell ref="AC78:AD78"/>
    <mergeCell ref="AE78:AF78"/>
    <mergeCell ref="AG78:AH78"/>
    <mergeCell ref="K78:L78"/>
    <mergeCell ref="M78:N78"/>
    <mergeCell ref="O78:P78"/>
    <mergeCell ref="Q78:R78"/>
    <mergeCell ref="S78:T78"/>
    <mergeCell ref="U78:V78"/>
    <mergeCell ref="AU80:AV80"/>
    <mergeCell ref="AW80:AX80"/>
    <mergeCell ref="AY80:AZ80"/>
    <mergeCell ref="C77:C78"/>
    <mergeCell ref="D81:D82"/>
    <mergeCell ref="E81:E82"/>
    <mergeCell ref="F81:F82"/>
    <mergeCell ref="G81:G82"/>
    <mergeCell ref="H81:H82"/>
    <mergeCell ref="I82:J82"/>
    <mergeCell ref="AI80:AJ80"/>
    <mergeCell ref="AK80:AL80"/>
    <mergeCell ref="AM80:AN80"/>
    <mergeCell ref="AO80:AP80"/>
    <mergeCell ref="AQ80:AR80"/>
    <mergeCell ref="AS80:AT80"/>
    <mergeCell ref="W80:X80"/>
    <mergeCell ref="Y80:Z80"/>
    <mergeCell ref="AA80:AB80"/>
    <mergeCell ref="AC80:AD80"/>
    <mergeCell ref="AE80:AF80"/>
    <mergeCell ref="AG80:AH80"/>
    <mergeCell ref="K80:L80"/>
    <mergeCell ref="M80:N80"/>
    <mergeCell ref="O80:P80"/>
    <mergeCell ref="Q80:R80"/>
    <mergeCell ref="S80:T80"/>
    <mergeCell ref="U80:V80"/>
    <mergeCell ref="AU82:AV82"/>
    <mergeCell ref="AW82:AX82"/>
    <mergeCell ref="AY82:AZ82"/>
    <mergeCell ref="C83:C84"/>
    <mergeCell ref="D83:D84"/>
    <mergeCell ref="E83:E84"/>
    <mergeCell ref="F83:F84"/>
    <mergeCell ref="G83:G84"/>
    <mergeCell ref="H83:H84"/>
    <mergeCell ref="I84:J84"/>
    <mergeCell ref="AI82:AJ82"/>
    <mergeCell ref="AK82:AL82"/>
    <mergeCell ref="AM82:AN82"/>
    <mergeCell ref="AO82:AP82"/>
    <mergeCell ref="AQ82:AR82"/>
    <mergeCell ref="AS82:AT82"/>
    <mergeCell ref="W82:X82"/>
    <mergeCell ref="Y82:Z82"/>
    <mergeCell ref="AA82:AB82"/>
    <mergeCell ref="AC82:AD82"/>
    <mergeCell ref="AE82:AF82"/>
    <mergeCell ref="AG82:AH82"/>
    <mergeCell ref="K82:L82"/>
    <mergeCell ref="M82:N82"/>
    <mergeCell ref="O82:P82"/>
    <mergeCell ref="Q82:R82"/>
    <mergeCell ref="S82:T82"/>
    <mergeCell ref="U82:V82"/>
    <mergeCell ref="AU84:AV84"/>
    <mergeCell ref="AW84:AX84"/>
    <mergeCell ref="AY84:AZ84"/>
    <mergeCell ref="C81:C82"/>
    <mergeCell ref="D85:D86"/>
    <mergeCell ref="E85:E86"/>
    <mergeCell ref="F85:F86"/>
    <mergeCell ref="G85:G86"/>
    <mergeCell ref="H85:H86"/>
    <mergeCell ref="I86:J86"/>
    <mergeCell ref="AI84:AJ84"/>
    <mergeCell ref="AK84:AL84"/>
    <mergeCell ref="AM84:AN84"/>
    <mergeCell ref="AO84:AP84"/>
    <mergeCell ref="AQ84:AR84"/>
    <mergeCell ref="AS84:AT84"/>
    <mergeCell ref="W84:X84"/>
    <mergeCell ref="Y84:Z84"/>
    <mergeCell ref="AA84:AB84"/>
    <mergeCell ref="AC84:AD84"/>
    <mergeCell ref="AE84:AF84"/>
    <mergeCell ref="AG84:AH84"/>
    <mergeCell ref="K84:L84"/>
    <mergeCell ref="M84:N84"/>
    <mergeCell ref="O84:P84"/>
    <mergeCell ref="Q84:R84"/>
    <mergeCell ref="S84:T84"/>
    <mergeCell ref="U84:V84"/>
    <mergeCell ref="AU86:AV86"/>
    <mergeCell ref="AW86:AX86"/>
    <mergeCell ref="AY86:AZ86"/>
    <mergeCell ref="C87:C88"/>
    <mergeCell ref="D87:D88"/>
    <mergeCell ref="E87:E88"/>
    <mergeCell ref="F87:F88"/>
    <mergeCell ref="G87:G88"/>
    <mergeCell ref="H87:H88"/>
    <mergeCell ref="I88:J88"/>
    <mergeCell ref="AI86:AJ86"/>
    <mergeCell ref="AK86:AL86"/>
    <mergeCell ref="AM86:AN86"/>
    <mergeCell ref="AO86:AP86"/>
    <mergeCell ref="AQ86:AR86"/>
    <mergeCell ref="AS86:AT86"/>
    <mergeCell ref="W86:X86"/>
    <mergeCell ref="Y86:Z86"/>
    <mergeCell ref="AA86:AB86"/>
    <mergeCell ref="AC86:AD86"/>
    <mergeCell ref="AE86:AF86"/>
    <mergeCell ref="AG86:AH86"/>
    <mergeCell ref="K86:L86"/>
    <mergeCell ref="M86:N86"/>
    <mergeCell ref="O86:P86"/>
    <mergeCell ref="Q86:R86"/>
    <mergeCell ref="S86:T86"/>
    <mergeCell ref="U86:V86"/>
    <mergeCell ref="AU88:AV88"/>
    <mergeCell ref="AW88:AX88"/>
    <mergeCell ref="AY88:AZ88"/>
    <mergeCell ref="C85:C86"/>
    <mergeCell ref="D89:D90"/>
    <mergeCell ref="E89:E90"/>
    <mergeCell ref="F89:F90"/>
    <mergeCell ref="G89:G90"/>
    <mergeCell ref="H89:H90"/>
    <mergeCell ref="I90:J90"/>
    <mergeCell ref="AI88:AJ88"/>
    <mergeCell ref="AK88:AL88"/>
    <mergeCell ref="AM88:AN88"/>
    <mergeCell ref="AO88:AP88"/>
    <mergeCell ref="AQ88:AR88"/>
    <mergeCell ref="AS88:AT88"/>
    <mergeCell ref="W88:X88"/>
    <mergeCell ref="Y88:Z88"/>
    <mergeCell ref="AA88:AB88"/>
    <mergeCell ref="AC88:AD88"/>
    <mergeCell ref="AE88:AF88"/>
    <mergeCell ref="AG88:AH88"/>
    <mergeCell ref="K88:L88"/>
    <mergeCell ref="M88:N88"/>
    <mergeCell ref="O88:P88"/>
    <mergeCell ref="Q88:R88"/>
    <mergeCell ref="S88:T88"/>
    <mergeCell ref="U88:V88"/>
    <mergeCell ref="AU90:AV90"/>
    <mergeCell ref="AW90:AX90"/>
    <mergeCell ref="AY90:AZ90"/>
    <mergeCell ref="C91:C92"/>
    <mergeCell ref="D91:D92"/>
    <mergeCell ref="E91:E92"/>
    <mergeCell ref="F91:F92"/>
    <mergeCell ref="G91:G92"/>
    <mergeCell ref="H91:H92"/>
    <mergeCell ref="I92:J92"/>
    <mergeCell ref="AI90:AJ90"/>
    <mergeCell ref="AK90:AL90"/>
    <mergeCell ref="AM90:AN90"/>
    <mergeCell ref="AO90:AP90"/>
    <mergeCell ref="AQ90:AR90"/>
    <mergeCell ref="AS90:AT90"/>
    <mergeCell ref="W90:X90"/>
    <mergeCell ref="Y90:Z90"/>
    <mergeCell ref="AA90:AB90"/>
    <mergeCell ref="AC90:AD90"/>
    <mergeCell ref="AE90:AF90"/>
    <mergeCell ref="AG90:AH90"/>
    <mergeCell ref="K90:L90"/>
    <mergeCell ref="M90:N90"/>
    <mergeCell ref="O90:P90"/>
    <mergeCell ref="Q90:R90"/>
    <mergeCell ref="S90:T90"/>
    <mergeCell ref="U90:V90"/>
    <mergeCell ref="AU92:AV92"/>
    <mergeCell ref="AW92:AX92"/>
    <mergeCell ref="AY92:AZ92"/>
    <mergeCell ref="C89:C90"/>
    <mergeCell ref="AU94:AV94"/>
    <mergeCell ref="AI92:AJ92"/>
    <mergeCell ref="AK92:AL92"/>
    <mergeCell ref="AM92:AN92"/>
    <mergeCell ref="AO92:AP92"/>
    <mergeCell ref="AQ92:AR92"/>
    <mergeCell ref="AS92:AT92"/>
    <mergeCell ref="W92:X92"/>
    <mergeCell ref="Y92:Z92"/>
    <mergeCell ref="AA92:AB92"/>
    <mergeCell ref="AC92:AD92"/>
    <mergeCell ref="AE92:AF92"/>
    <mergeCell ref="AG92:AH92"/>
    <mergeCell ref="K92:L92"/>
    <mergeCell ref="M92:N92"/>
    <mergeCell ref="O92:P92"/>
    <mergeCell ref="Q92:R92"/>
    <mergeCell ref="S92:T92"/>
    <mergeCell ref="U92:V92"/>
    <mergeCell ref="D93:D94"/>
    <mergeCell ref="E93:E94"/>
    <mergeCell ref="F93:F94"/>
    <mergeCell ref="G93:G94"/>
    <mergeCell ref="H93:H94"/>
    <mergeCell ref="I94:J94"/>
    <mergeCell ref="U96:V96"/>
    <mergeCell ref="W96:X96"/>
    <mergeCell ref="Y96:Z96"/>
    <mergeCell ref="AA96:AB96"/>
    <mergeCell ref="AC96:AD96"/>
    <mergeCell ref="AE96:AF96"/>
    <mergeCell ref="I96:J96"/>
    <mergeCell ref="K96:L96"/>
    <mergeCell ref="M96:N96"/>
    <mergeCell ref="O96:P96"/>
    <mergeCell ref="Q96:R96"/>
    <mergeCell ref="S96:T96"/>
    <mergeCell ref="AW94:AX94"/>
    <mergeCell ref="AY94:AZ94"/>
    <mergeCell ref="A95:A96"/>
    <mergeCell ref="B95:C96"/>
    <mergeCell ref="D95:D96"/>
    <mergeCell ref="E95:E96"/>
    <mergeCell ref="F95:F96"/>
    <mergeCell ref="G95:G96"/>
    <mergeCell ref="H95:H96"/>
    <mergeCell ref="AI94:AJ94"/>
    <mergeCell ref="AK94:AL94"/>
    <mergeCell ref="AM94:AN94"/>
    <mergeCell ref="AO94:AP94"/>
    <mergeCell ref="AQ94:AR94"/>
    <mergeCell ref="AS94:AT94"/>
    <mergeCell ref="W94:X94"/>
    <mergeCell ref="Y94:Z94"/>
    <mergeCell ref="AA94:AB94"/>
    <mergeCell ref="AC94:AD94"/>
    <mergeCell ref="AE94:AF94"/>
    <mergeCell ref="AG94:AH94"/>
    <mergeCell ref="K94:L94"/>
    <mergeCell ref="M94:N94"/>
    <mergeCell ref="O94:P94"/>
    <mergeCell ref="Q94:R94"/>
    <mergeCell ref="S94:T94"/>
    <mergeCell ref="U94:V94"/>
    <mergeCell ref="AG96:AH96"/>
    <mergeCell ref="AI96:AJ96"/>
    <mergeCell ref="AK96:AL96"/>
    <mergeCell ref="AY96:AZ96"/>
    <mergeCell ref="C93:C94"/>
    <mergeCell ref="I100:J100"/>
    <mergeCell ref="K100:L100"/>
    <mergeCell ref="M100:N100"/>
    <mergeCell ref="O100:P100"/>
    <mergeCell ref="Q100:R100"/>
    <mergeCell ref="S100:T100"/>
    <mergeCell ref="AG99:AH99"/>
    <mergeCell ref="AI99:AJ99"/>
    <mergeCell ref="AK99:AL99"/>
    <mergeCell ref="AM99:AN99"/>
    <mergeCell ref="AO99:AP99"/>
    <mergeCell ref="AQ99:AR99"/>
    <mergeCell ref="U99:V99"/>
    <mergeCell ref="W99:X99"/>
    <mergeCell ref="Y99:Z99"/>
    <mergeCell ref="AA99:AB99"/>
    <mergeCell ref="AC99:AD99"/>
    <mergeCell ref="AE99:AF99"/>
    <mergeCell ref="I99:J99"/>
    <mergeCell ref="K99:L99"/>
    <mergeCell ref="M99:N99"/>
    <mergeCell ref="O99:P99"/>
    <mergeCell ref="Q99:R99"/>
    <mergeCell ref="S99:T99"/>
    <mergeCell ref="AS100:AT100"/>
    <mergeCell ref="AU100:AV100"/>
    <mergeCell ref="AW100:AX100"/>
    <mergeCell ref="AY100:AZ100"/>
    <mergeCell ref="AG100:AH100"/>
    <mergeCell ref="AI100:AJ100"/>
    <mergeCell ref="AK100:AL100"/>
    <mergeCell ref="AM100:AN100"/>
    <mergeCell ref="AO100:AP100"/>
    <mergeCell ref="AQ100:AR100"/>
    <mergeCell ref="U100:V100"/>
    <mergeCell ref="W100:X100"/>
    <mergeCell ref="Y100:Z100"/>
    <mergeCell ref="AA100:AB100"/>
    <mergeCell ref="AC100:AD100"/>
    <mergeCell ref="AE100:AF100"/>
    <mergeCell ref="AS99:AT99"/>
    <mergeCell ref="AU99:AV99"/>
    <mergeCell ref="AW99:AX99"/>
    <mergeCell ref="AY99:AZ9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RBS</vt:lpstr>
      <vt:lpstr>RBM TEMPI</vt:lpstr>
      <vt:lpstr>RBM COSTI</vt:lpstr>
      <vt:lpstr>RISK DESCRIPTION</vt:lpstr>
      <vt:lpstr>RISK MITIGATION</vt:lpstr>
      <vt:lpstr>RBM TEMPI AFTER MITIGATION</vt:lpstr>
      <vt:lpstr>RBM COSTI AFTER MITIGATION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Bajardi</dc:creator>
  <cp:lastModifiedBy>Paola</cp:lastModifiedBy>
  <dcterms:created xsi:type="dcterms:W3CDTF">2020-11-08T16:45:14Z</dcterms:created>
  <dcterms:modified xsi:type="dcterms:W3CDTF">2020-12-02T15:35:11Z</dcterms:modified>
</cp:coreProperties>
</file>