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karen\Desktop\"/>
    </mc:Choice>
  </mc:AlternateContent>
  <xr:revisionPtr revIDLastSave="0" documentId="13_ncr:1_{97149545-9721-4CB4-8ADA-532EAD14E69E}" xr6:coauthVersionLast="47" xr6:coauthVersionMax="47" xr10:uidLastSave="{00000000-0000-0000-0000-000000000000}"/>
  <bookViews>
    <workbookView xWindow="-98" yWindow="-98" windowWidth="21795" windowHeight="13695" xr2:uid="{2EB0D3A9-5F98-4B5C-82AF-01986A57FA02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E21" i="1" s="1"/>
  <c r="D20" i="1"/>
  <c r="E20" i="1" s="1"/>
  <c r="D19" i="1"/>
  <c r="E19" i="1" s="1"/>
  <c r="D18" i="1"/>
  <c r="E18" i="1" s="1"/>
  <c r="J17" i="1"/>
  <c r="K17" i="1" s="1"/>
  <c r="D17" i="1"/>
  <c r="E17" i="1" s="1"/>
  <c r="J16" i="1"/>
  <c r="K16" i="1" s="1"/>
  <c r="D16" i="1"/>
  <c r="E16" i="1" s="1"/>
  <c r="J15" i="1"/>
  <c r="K15" i="1" s="1"/>
  <c r="J18" i="1" s="1"/>
  <c r="D15" i="1"/>
  <c r="E15" i="1" s="1"/>
  <c r="D22" i="1" s="1"/>
  <c r="D9" i="1"/>
  <c r="D8" i="1"/>
  <c r="D7" i="1"/>
  <c r="D6" i="1"/>
  <c r="J5" i="1"/>
  <c r="D5" i="1"/>
  <c r="J4" i="1"/>
  <c r="J6" i="1" s="1"/>
  <c r="D4" i="1"/>
  <c r="D10" i="1" s="1"/>
  <c r="J3" i="1"/>
  <c r="D3" i="1"/>
</calcChain>
</file>

<file path=xl/sharedStrings.xml><?xml version="1.0" encoding="utf-8"?>
<sst xmlns="http://schemas.openxmlformats.org/spreadsheetml/2006/main" count="41" uniqueCount="19">
  <si>
    <t>Basecase NB</t>
  </si>
  <si>
    <t>Basecase WB</t>
  </si>
  <si>
    <t>Movements</t>
  </si>
  <si>
    <t>PBTime + 2.5min</t>
  </si>
  <si>
    <t>22.7l/h</t>
  </si>
  <si>
    <t>A28</t>
  </si>
  <si>
    <t>E16</t>
  </si>
  <si>
    <t>AB28</t>
  </si>
  <si>
    <t>E28</t>
  </si>
  <si>
    <t>B28</t>
  </si>
  <si>
    <t>E31</t>
  </si>
  <si>
    <t>D28</t>
  </si>
  <si>
    <t>Total Costs for one year</t>
  </si>
  <si>
    <t>TaxiBot NB</t>
  </si>
  <si>
    <t>TaxiBot WB</t>
  </si>
  <si>
    <t>PBTime</t>
  </si>
  <si>
    <t>PB*2+2.5min</t>
  </si>
  <si>
    <t>32.3 l/h</t>
  </si>
  <si>
    <t>80.3 l/h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</si>
</sst>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5F3B-2C74-442A-80EF-C6E627F5100B}">
  <dimension ref="A1:K22"/>
  <sheetViews>
    <sheetView tabSelected="1" topLeftCell="C1" workbookViewId="0">
      <selection activeCell="D3" sqref="D3"/>
    </sheetView>
  </sheetViews>
  <sheetFormatPr defaultColWidth="11.42578125" defaultRowHeight="14.25"/>
  <cols>
    <col min="1" max="2" width="11.42578125" style="2"/>
    <col min="3" max="3" width="20" style="2" customWidth="1"/>
    <col min="4" max="4" width="38.42578125" style="2" customWidth="1"/>
    <col min="5" max="9" width="11.42578125" style="2"/>
    <col min="10" max="10" width="11.7109375" style="2" bestFit="1" customWidth="1"/>
    <col min="11" max="16384" width="11.42578125" style="2"/>
  </cols>
  <sheetData>
    <row r="1" spans="1:11">
      <c r="A1" s="1" t="s">
        <v>0</v>
      </c>
      <c r="G1" s="1" t="s">
        <v>1</v>
      </c>
    </row>
    <row r="2" spans="1:11">
      <c r="A2" s="3"/>
      <c r="B2" s="4" t="s">
        <v>2</v>
      </c>
      <c r="C2" s="4" t="s">
        <v>3</v>
      </c>
      <c r="D2" s="4" t="s">
        <v>4</v>
      </c>
      <c r="G2" s="3"/>
      <c r="H2" s="4" t="s">
        <v>2</v>
      </c>
      <c r="I2" s="4" t="s">
        <v>3</v>
      </c>
      <c r="J2" s="4"/>
    </row>
    <row r="3" spans="1:11">
      <c r="A3" s="5" t="s">
        <v>5</v>
      </c>
      <c r="B3" s="2">
        <v>6753</v>
      </c>
      <c r="C3" s="2">
        <v>229.44</v>
      </c>
      <c r="D3" s="2">
        <f t="shared" ref="D3:D9" si="0">(B3*C3)/3600*22.7*2.2632</f>
        <v>22111.192959167998</v>
      </c>
      <c r="G3" s="5" t="s">
        <v>6</v>
      </c>
      <c r="H3" s="2">
        <v>2962</v>
      </c>
      <c r="I3" s="2">
        <v>238.57</v>
      </c>
      <c r="J3" s="2">
        <f>(H3*I3)/3600*22.7*2.2632</f>
        <v>10084.332937649331</v>
      </c>
    </row>
    <row r="4" spans="1:11">
      <c r="A4" s="5" t="s">
        <v>7</v>
      </c>
      <c r="B4" s="2">
        <v>3784</v>
      </c>
      <c r="C4" s="2">
        <v>312.87</v>
      </c>
      <c r="D4" s="2">
        <f t="shared" si="0"/>
        <v>16895.122334991996</v>
      </c>
      <c r="G4" s="5" t="s">
        <v>8</v>
      </c>
      <c r="H4" s="2">
        <v>682</v>
      </c>
      <c r="I4" s="2">
        <v>232.37</v>
      </c>
      <c r="J4" s="2">
        <f>(H4*I4)/3600*22.7*2.2632</f>
        <v>2261.5735877826664</v>
      </c>
    </row>
    <row r="5" spans="1:11" ht="14.65" thickBot="1">
      <c r="A5" s="5" t="s">
        <v>9</v>
      </c>
      <c r="B5" s="2">
        <v>2404</v>
      </c>
      <c r="C5" s="2">
        <v>246.51</v>
      </c>
      <c r="D5" s="2">
        <f t="shared" si="0"/>
        <v>8456.9798514959984</v>
      </c>
      <c r="G5" s="5" t="s">
        <v>10</v>
      </c>
      <c r="H5" s="2">
        <v>979</v>
      </c>
      <c r="I5" s="2">
        <v>245.84</v>
      </c>
      <c r="J5" s="2">
        <f>(H5*I5)/3600*22.7*2.2632</f>
        <v>3434.6424239306662</v>
      </c>
    </row>
    <row r="6" spans="1:11" ht="14.65" thickBot="1">
      <c r="A6" s="5" t="s">
        <v>11</v>
      </c>
      <c r="B6" s="2">
        <v>776</v>
      </c>
      <c r="C6" s="2">
        <v>266</v>
      </c>
      <c r="D6" s="2">
        <f t="shared" si="0"/>
        <v>2945.7076917333334</v>
      </c>
      <c r="H6" s="8" t="s">
        <v>12</v>
      </c>
      <c r="I6" s="9"/>
      <c r="J6" s="7">
        <f>SUM(J3:J5)*(365/153)</f>
        <v>37646.407624296546</v>
      </c>
    </row>
    <row r="7" spans="1:11">
      <c r="A7" s="5" t="s">
        <v>6</v>
      </c>
      <c r="B7" s="2">
        <v>262</v>
      </c>
      <c r="C7" s="2">
        <v>219.17</v>
      </c>
      <c r="D7" s="2">
        <f t="shared" si="0"/>
        <v>819.46175566266652</v>
      </c>
    </row>
    <row r="8" spans="1:11">
      <c r="A8" s="5" t="s">
        <v>8</v>
      </c>
      <c r="B8" s="2">
        <v>2129</v>
      </c>
      <c r="C8" s="2">
        <v>223.4</v>
      </c>
      <c r="D8" s="2">
        <f t="shared" si="0"/>
        <v>6787.4262089733329</v>
      </c>
    </row>
    <row r="9" spans="1:11" ht="14.65" thickBot="1">
      <c r="A9" s="5" t="s">
        <v>10</v>
      </c>
      <c r="B9" s="2">
        <v>1576</v>
      </c>
      <c r="C9" s="2">
        <v>226</v>
      </c>
      <c r="D9" s="2">
        <f t="shared" si="0"/>
        <v>5082.8927157333328</v>
      </c>
    </row>
    <row r="10" spans="1:11" ht="14.65" thickBot="1">
      <c r="C10" s="6" t="s">
        <v>12</v>
      </c>
      <c r="D10" s="7">
        <f>SUM(D3:D9)*(365/153)</f>
        <v>150529.77767308438</v>
      </c>
    </row>
    <row r="13" spans="1:11">
      <c r="A13" s="1" t="s">
        <v>13</v>
      </c>
      <c r="G13" s="1" t="s">
        <v>14</v>
      </c>
    </row>
    <row r="14" spans="1:11">
      <c r="A14" s="3"/>
      <c r="B14" s="4" t="s">
        <v>2</v>
      </c>
      <c r="C14" s="4" t="s">
        <v>15</v>
      </c>
      <c r="D14" s="4" t="s">
        <v>16</v>
      </c>
      <c r="E14" s="4" t="s">
        <v>17</v>
      </c>
      <c r="G14" s="3"/>
      <c r="H14" s="4" t="s">
        <v>2</v>
      </c>
      <c r="I14" s="4" t="s">
        <v>15</v>
      </c>
      <c r="J14" s="4" t="s">
        <v>16</v>
      </c>
      <c r="K14" s="4" t="s">
        <v>18</v>
      </c>
    </row>
    <row r="15" spans="1:11">
      <c r="A15" s="5" t="s">
        <v>5</v>
      </c>
      <c r="B15" s="2">
        <v>6753</v>
      </c>
      <c r="C15" s="2">
        <v>79.44</v>
      </c>
      <c r="D15" s="2">
        <f t="shared" ref="D15:D21" si="1">C15*2+150</f>
        <v>308.88</v>
      </c>
      <c r="E15" s="2">
        <f>(B15*D15)/3600*32.3*2.2632</f>
        <v>42355.468934063989</v>
      </c>
      <c r="G15" s="5" t="s">
        <v>6</v>
      </c>
      <c r="H15" s="2">
        <v>2962</v>
      </c>
      <c r="I15" s="2">
        <v>88.57</v>
      </c>
      <c r="J15" s="2">
        <f>I15*2+150</f>
        <v>327.14</v>
      </c>
      <c r="K15" s="2">
        <f>(H15*J15)/3600*80.3*2.2632</f>
        <v>48916.421944514659</v>
      </c>
    </row>
    <row r="16" spans="1:11">
      <c r="A16" s="5" t="s">
        <v>7</v>
      </c>
      <c r="B16" s="2">
        <v>3784</v>
      </c>
      <c r="C16" s="2">
        <v>162.87</v>
      </c>
      <c r="D16" s="2">
        <f t="shared" si="1"/>
        <v>475.74</v>
      </c>
      <c r="E16" s="2">
        <f t="shared" ref="E16:E21" si="2">(B16*D16)/3600*32.3*2.2632</f>
        <v>36554.744435615998</v>
      </c>
      <c r="G16" s="5" t="s">
        <v>8</v>
      </c>
      <c r="H16" s="2">
        <v>682</v>
      </c>
      <c r="I16" s="2">
        <v>82.37</v>
      </c>
      <c r="J16" s="2">
        <f>I16*2+150</f>
        <v>314.74</v>
      </c>
      <c r="K16" s="2">
        <f>(H16*J16)/3600*80.3*2.2632</f>
        <v>10836.082281581334</v>
      </c>
    </row>
    <row r="17" spans="1:11" ht="14.65" thickBot="1">
      <c r="A17" s="5" t="s">
        <v>9</v>
      </c>
      <c r="B17" s="2">
        <v>2404</v>
      </c>
      <c r="C17" s="2">
        <v>96.51</v>
      </c>
      <c r="D17" s="2">
        <f t="shared" si="1"/>
        <v>343.02</v>
      </c>
      <c r="E17" s="2">
        <f t="shared" si="2"/>
        <v>16744.680369807997</v>
      </c>
      <c r="G17" s="5" t="s">
        <v>10</v>
      </c>
      <c r="H17" s="2">
        <v>979</v>
      </c>
      <c r="I17" s="2">
        <v>95.84</v>
      </c>
      <c r="J17" s="2">
        <f>I17*2+150</f>
        <v>341.68</v>
      </c>
      <c r="K17" s="2">
        <f>(H17*J17)/3600*80.3*2.2632</f>
        <v>16886.444974725335</v>
      </c>
    </row>
    <row r="18" spans="1:11" ht="14.65" thickBot="1">
      <c r="A18" s="5" t="s">
        <v>11</v>
      </c>
      <c r="B18" s="2">
        <v>776</v>
      </c>
      <c r="C18" s="2">
        <v>266</v>
      </c>
      <c r="D18" s="2">
        <f t="shared" si="1"/>
        <v>682</v>
      </c>
      <c r="E18" s="2">
        <f t="shared" si="2"/>
        <v>10746.549709866666</v>
      </c>
      <c r="H18" s="8" t="s">
        <v>12</v>
      </c>
      <c r="I18" s="9"/>
      <c r="J18" s="7">
        <f>SUM(K15:K17)</f>
        <v>76638.949200821327</v>
      </c>
    </row>
    <row r="19" spans="1:11">
      <c r="A19" s="5" t="s">
        <v>6</v>
      </c>
      <c r="B19" s="2">
        <v>262</v>
      </c>
      <c r="C19" s="2">
        <v>69.17</v>
      </c>
      <c r="D19" s="2">
        <f t="shared" si="1"/>
        <v>288.34000000000003</v>
      </c>
      <c r="E19" s="2">
        <f t="shared" si="2"/>
        <v>1534.0133581413331</v>
      </c>
    </row>
    <row r="20" spans="1:11">
      <c r="A20" s="5" t="s">
        <v>8</v>
      </c>
      <c r="B20" s="2">
        <v>2129</v>
      </c>
      <c r="C20" s="2">
        <v>73.400000000000006</v>
      </c>
      <c r="D20" s="2">
        <f t="shared" si="1"/>
        <v>296.8</v>
      </c>
      <c r="E20" s="2">
        <f t="shared" si="2"/>
        <v>12831.059357386666</v>
      </c>
    </row>
    <row r="21" spans="1:11" ht="14.65" thickBot="1">
      <c r="A21" s="5" t="s">
        <v>10</v>
      </c>
      <c r="B21" s="2">
        <v>1576</v>
      </c>
      <c r="C21" s="2">
        <v>76</v>
      </c>
      <c r="D21" s="2">
        <f t="shared" si="1"/>
        <v>302</v>
      </c>
      <c r="E21" s="2">
        <f t="shared" si="2"/>
        <v>9664.6495818666644</v>
      </c>
    </row>
    <row r="22" spans="1:11" ht="14.65" thickBot="1">
      <c r="C22" s="6" t="s">
        <v>12</v>
      </c>
      <c r="D22" s="7">
        <f>SUM(E15:E21)*(365/153)</f>
        <v>311159.31697753922</v>
      </c>
    </row>
  </sheetData>
  <mergeCells count="2">
    <mergeCell ref="H6:I6"/>
    <mergeCell ref="H18:I18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f73c37-3b70-45e7-bd3b-b0bd1fc56326">
      <Terms xmlns="http://schemas.microsoft.com/office/infopath/2007/PartnerControls"/>
    </lcf76f155ced4ddcb4097134ff3c332f>
    <TaxCatchAll xmlns="3ab3e476-11d1-458f-9d5a-7a72ccf4f44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CB48555BD07C34E9AA6A433F04E9F38" ma:contentTypeVersion="11" ma:contentTypeDescription="Ein neues Dokument erstellen." ma:contentTypeScope="" ma:versionID="41bee256e8d29b8837d1275d5e8af23a">
  <xsd:schema xmlns:xsd="http://www.w3.org/2001/XMLSchema" xmlns:xs="http://www.w3.org/2001/XMLSchema" xmlns:p="http://schemas.microsoft.com/office/2006/metadata/properties" xmlns:ns2="a3f73c37-3b70-45e7-bd3b-b0bd1fc56326" xmlns:ns3="3ab3e476-11d1-458f-9d5a-7a72ccf4f44b" targetNamespace="http://schemas.microsoft.com/office/2006/metadata/properties" ma:root="true" ma:fieldsID="1ca68e9c55580c2f2e666286bc502f08" ns2:_="" ns3:_="">
    <xsd:import namespace="a3f73c37-3b70-45e7-bd3b-b0bd1fc56326"/>
    <xsd:import namespace="3ab3e476-11d1-458f-9d5a-7a72ccf4f4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73c37-3b70-45e7-bd3b-b0bd1fc563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b3e476-11d1-458f-9d5a-7a72ccf4f44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05ad0e-0332-494c-a5bd-7ee8cc3b6e58}" ma:internalName="TaxCatchAll" ma:showField="CatchAllData" ma:web="3ab3e476-11d1-458f-9d5a-7a72ccf4f4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E0509C-116C-4B06-BD11-19DD05D4AE4E}"/>
</file>

<file path=customXml/itemProps2.xml><?xml version="1.0" encoding="utf-8"?>
<ds:datastoreItem xmlns:ds="http://schemas.openxmlformats.org/officeDocument/2006/customXml" ds:itemID="{5343F38B-CF66-4664-8AD8-E8FDA02E1849}"/>
</file>

<file path=customXml/itemProps3.xml><?xml version="1.0" encoding="utf-8"?>
<ds:datastoreItem xmlns:ds="http://schemas.openxmlformats.org/officeDocument/2006/customXml" ds:itemID="{09F9A777-D872-4EB9-B0F3-2A6BDBC880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Klöti</dc:creator>
  <cp:keywords/>
  <dc:description/>
  <cp:lastModifiedBy>Kühne Luca Robin (kuehnlu2)</cp:lastModifiedBy>
  <cp:revision/>
  <dcterms:created xsi:type="dcterms:W3CDTF">2025-06-05T19:33:31Z</dcterms:created>
  <dcterms:modified xsi:type="dcterms:W3CDTF">2025-06-06T06:47:59Z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0x010100ECB48555BD07C34E9AA6A433F04E9F38</vt:lpwstr>
  </property>
  <property fmtid="{D5CDD505-2E9C-101B-9397-08002B2CF9AE}" pid="3" name="MediaServiceImageTags">
    <vt:lpwstr/>
  </property>
</Properties>
</file>