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8" windowWidth="14808" windowHeight="7836" firstSheet="1" activeTab="3"/>
  </bookViews>
  <sheets>
    <sheet name="foxz" sheetId="12" state="veryHidden" r:id="rId1"/>
    <sheet name="NGÀY" sheetId="4" r:id="rId2"/>
    <sheet name="VỊ TRÍ" sheetId="5" r:id="rId3"/>
    <sheet name="KQPT_NM" sheetId="1" r:id="rId4"/>
    <sheet name="Sheet1" sheetId="6" r:id="rId5"/>
    <sheet name="ia lốp" sheetId="7" r:id="rId6"/>
    <sheet name="ia lốp (2)" sheetId="18" r:id="rId7"/>
    <sheet name="ia lốp (3)" sheetId="19" r:id="rId8"/>
    <sheet name="sông ba" sheetId="9" r:id="rId9"/>
    <sheet name="sông ba (2)" sheetId="14" r:id="rId10"/>
    <sheet name="sông ba (3)" sheetId="15" r:id="rId11"/>
    <sheet name="SS1" sheetId="16" r:id="rId12"/>
    <sheet name="SS2" sheetId="11" r:id="rId13"/>
    <sheet name="SS3" sheetId="17" r:id="rId14"/>
  </sheets>
  <calcPr calcId="144525"/>
</workbook>
</file>

<file path=xl/calcChain.xml><?xml version="1.0" encoding="utf-8"?>
<calcChain xmlns="http://schemas.openxmlformats.org/spreadsheetml/2006/main">
  <c r="D117" i="1" l="1"/>
  <c r="E117" i="1"/>
  <c r="F117" i="1"/>
  <c r="G117" i="1"/>
  <c r="H117" i="1"/>
  <c r="I117" i="1"/>
  <c r="J117" i="1"/>
  <c r="K117" i="1"/>
  <c r="L117" i="1"/>
  <c r="M117" i="1"/>
  <c r="N117" i="1"/>
  <c r="O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18" i="1"/>
  <c r="C119" i="1"/>
  <c r="C120" i="1"/>
  <c r="C121" i="1"/>
  <c r="C122" i="1"/>
  <c r="C117" i="1"/>
  <c r="C68" i="1"/>
  <c r="J14" i="18"/>
  <c r="K14" i="18"/>
  <c r="L14" i="18"/>
  <c r="M14" i="18"/>
  <c r="N14" i="18"/>
  <c r="J15" i="18"/>
  <c r="K15" i="18"/>
  <c r="L15" i="18"/>
  <c r="M15" i="18"/>
  <c r="N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14" i="19" l="1"/>
  <c r="K14" i="19"/>
  <c r="Q14" i="19" s="1"/>
  <c r="L14" i="19"/>
  <c r="M14" i="19"/>
  <c r="N14" i="19"/>
  <c r="J15" i="19"/>
  <c r="Q15" i="19" s="1"/>
  <c r="K15" i="19"/>
  <c r="L15" i="19"/>
  <c r="M15" i="19"/>
  <c r="N15" i="19"/>
  <c r="J16" i="19"/>
  <c r="K16" i="19"/>
  <c r="Q16" i="19" s="1"/>
  <c r="L16" i="19"/>
  <c r="M16" i="19"/>
  <c r="N16" i="19"/>
  <c r="J17" i="19"/>
  <c r="Q17" i="19" s="1"/>
  <c r="K17" i="19"/>
  <c r="L17" i="19"/>
  <c r="M17" i="19"/>
  <c r="N17" i="19"/>
  <c r="J18" i="19"/>
  <c r="K18" i="19"/>
  <c r="L18" i="19"/>
  <c r="M18" i="19"/>
  <c r="N18" i="19"/>
  <c r="J19" i="19"/>
  <c r="Q19" i="19" s="1"/>
  <c r="K19" i="19"/>
  <c r="L19" i="19"/>
  <c r="M19" i="19"/>
  <c r="N19" i="19"/>
  <c r="Q18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C55" i="19"/>
  <c r="C56" i="19"/>
  <c r="C57" i="19"/>
  <c r="C58" i="19"/>
  <c r="C59" i="19"/>
  <c r="C54" i="19"/>
  <c r="N26" i="19"/>
  <c r="M26" i="19"/>
  <c r="L26" i="19"/>
  <c r="K26" i="19"/>
  <c r="J26" i="19"/>
  <c r="N25" i="19"/>
  <c r="M25" i="19"/>
  <c r="L25" i="19"/>
  <c r="K25" i="19"/>
  <c r="J25" i="19"/>
  <c r="N24" i="19"/>
  <c r="M24" i="19"/>
  <c r="L24" i="19"/>
  <c r="K24" i="19"/>
  <c r="J24" i="19"/>
  <c r="N23" i="19"/>
  <c r="M23" i="19"/>
  <c r="L23" i="19"/>
  <c r="K23" i="19"/>
  <c r="J23" i="19"/>
  <c r="N22" i="19"/>
  <c r="M22" i="19"/>
  <c r="L22" i="19"/>
  <c r="K22" i="19"/>
  <c r="J22" i="19"/>
  <c r="N21" i="19"/>
  <c r="M21" i="19"/>
  <c r="L21" i="19"/>
  <c r="K21" i="19"/>
  <c r="J21" i="19"/>
  <c r="N20" i="19"/>
  <c r="M20" i="19"/>
  <c r="L20" i="19"/>
  <c r="K20" i="19"/>
  <c r="J20" i="19"/>
  <c r="N17" i="7"/>
  <c r="K17" i="7"/>
  <c r="J17" i="7"/>
  <c r="J14" i="7"/>
  <c r="K14" i="7"/>
  <c r="L14" i="7"/>
  <c r="M14" i="7"/>
  <c r="N14" i="7"/>
  <c r="J15" i="7"/>
  <c r="K15" i="7"/>
  <c r="L15" i="7"/>
  <c r="M15" i="7"/>
  <c r="N15" i="7"/>
  <c r="J16" i="7"/>
  <c r="K16" i="7"/>
  <c r="L16" i="7"/>
  <c r="M16" i="7"/>
  <c r="N16" i="7"/>
  <c r="L17" i="7"/>
  <c r="M17" i="7"/>
  <c r="J18" i="7"/>
  <c r="K18" i="7"/>
  <c r="L18" i="7"/>
  <c r="M18" i="7"/>
  <c r="N18" i="7"/>
  <c r="J19" i="7"/>
  <c r="K19" i="7"/>
  <c r="L19" i="7"/>
  <c r="M19" i="7"/>
  <c r="N19" i="7"/>
  <c r="D54" i="18"/>
  <c r="E54" i="18"/>
  <c r="F54" i="18"/>
  <c r="G54" i="18"/>
  <c r="H54" i="18"/>
  <c r="I54" i="18"/>
  <c r="J54" i="18"/>
  <c r="K54" i="18"/>
  <c r="L54" i="18"/>
  <c r="M54" i="18"/>
  <c r="N54" i="18"/>
  <c r="O54" i="18"/>
  <c r="D55" i="18"/>
  <c r="E55" i="18"/>
  <c r="F55" i="18"/>
  <c r="G55" i="18"/>
  <c r="H55" i="18"/>
  <c r="I55" i="18"/>
  <c r="J55" i="18"/>
  <c r="K55" i="18"/>
  <c r="L55" i="18"/>
  <c r="M55" i="18"/>
  <c r="N55" i="18"/>
  <c r="O55" i="18"/>
  <c r="D56" i="18"/>
  <c r="E56" i="18"/>
  <c r="F56" i="18"/>
  <c r="G56" i="18"/>
  <c r="H56" i="18"/>
  <c r="I56" i="18"/>
  <c r="J56" i="18"/>
  <c r="K56" i="18"/>
  <c r="L56" i="18"/>
  <c r="M56" i="18"/>
  <c r="N56" i="18"/>
  <c r="O56" i="18"/>
  <c r="D57" i="18"/>
  <c r="E57" i="18"/>
  <c r="F57" i="18"/>
  <c r="G57" i="18"/>
  <c r="H57" i="18"/>
  <c r="I57" i="18"/>
  <c r="J57" i="18"/>
  <c r="K57" i="18"/>
  <c r="L57" i="18"/>
  <c r="M57" i="18"/>
  <c r="N57" i="18"/>
  <c r="O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C55" i="18"/>
  <c r="C56" i="18"/>
  <c r="C57" i="18"/>
  <c r="C58" i="18"/>
  <c r="C59" i="18"/>
  <c r="C54" i="18"/>
  <c r="N26" i="18"/>
  <c r="M26" i="18"/>
  <c r="L26" i="18"/>
  <c r="K26" i="18"/>
  <c r="J26" i="18"/>
  <c r="N25" i="18"/>
  <c r="M25" i="18"/>
  <c r="L25" i="18"/>
  <c r="K25" i="18"/>
  <c r="J25" i="18"/>
  <c r="N24" i="18"/>
  <c r="M24" i="18"/>
  <c r="L24" i="18"/>
  <c r="K24" i="18"/>
  <c r="J24" i="18"/>
  <c r="N23" i="18"/>
  <c r="M23" i="18"/>
  <c r="L23" i="18"/>
  <c r="K23" i="18"/>
  <c r="J23" i="18"/>
  <c r="N22" i="18"/>
  <c r="M22" i="18"/>
  <c r="L22" i="18"/>
  <c r="K22" i="18"/>
  <c r="J22" i="18"/>
  <c r="N21" i="18"/>
  <c r="M21" i="18"/>
  <c r="L21" i="18"/>
  <c r="K21" i="18"/>
  <c r="J21" i="18"/>
  <c r="N20" i="18"/>
  <c r="M20" i="18"/>
  <c r="L20" i="18"/>
  <c r="K20" i="18"/>
  <c r="J20" i="18"/>
  <c r="Q19" i="18"/>
  <c r="Q15" i="18"/>
  <c r="D30" i="17"/>
  <c r="E30" i="17"/>
  <c r="F30" i="17"/>
  <c r="G30" i="17"/>
  <c r="H30" i="17"/>
  <c r="D31" i="17"/>
  <c r="E31" i="17"/>
  <c r="F31" i="17"/>
  <c r="G31" i="17"/>
  <c r="H31" i="17"/>
  <c r="D32" i="17"/>
  <c r="E32" i="17"/>
  <c r="F32" i="17"/>
  <c r="G32" i="17"/>
  <c r="H32" i="17"/>
  <c r="D33" i="17"/>
  <c r="E33" i="17"/>
  <c r="F33" i="17"/>
  <c r="G33" i="17"/>
  <c r="H33" i="17"/>
  <c r="D34" i="17"/>
  <c r="E34" i="17"/>
  <c r="F34" i="17"/>
  <c r="G34" i="17"/>
  <c r="H34" i="17"/>
  <c r="D35" i="17"/>
  <c r="E35" i="17"/>
  <c r="F35" i="17"/>
  <c r="G35" i="17"/>
  <c r="H35" i="17"/>
  <c r="C31" i="17"/>
  <c r="C32" i="17"/>
  <c r="C33" i="17"/>
  <c r="C34" i="17"/>
  <c r="C35" i="17"/>
  <c r="C30" i="17"/>
  <c r="N19" i="17"/>
  <c r="M19" i="17"/>
  <c r="L19" i="17"/>
  <c r="K19" i="17"/>
  <c r="J19" i="17"/>
  <c r="N18" i="17"/>
  <c r="M18" i="17"/>
  <c r="L18" i="17"/>
  <c r="K18" i="17"/>
  <c r="J18" i="17"/>
  <c r="N17" i="17"/>
  <c r="M17" i="17"/>
  <c r="L17" i="17"/>
  <c r="K17" i="17"/>
  <c r="J17" i="17"/>
  <c r="N16" i="17"/>
  <c r="M16" i="17"/>
  <c r="L16" i="17"/>
  <c r="K16" i="17"/>
  <c r="J16" i="17"/>
  <c r="N15" i="17"/>
  <c r="M15" i="17"/>
  <c r="L15" i="17"/>
  <c r="K15" i="17"/>
  <c r="J15" i="17"/>
  <c r="Q15" i="17" s="1"/>
  <c r="N14" i="17"/>
  <c r="M14" i="17"/>
  <c r="L14" i="17"/>
  <c r="K14" i="17"/>
  <c r="J14" i="17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D30" i="11"/>
  <c r="E30" i="11"/>
  <c r="F30" i="11"/>
  <c r="G30" i="11"/>
  <c r="H30" i="11"/>
  <c r="C30" i="11"/>
  <c r="C31" i="16"/>
  <c r="N19" i="16"/>
  <c r="M19" i="16"/>
  <c r="L19" i="16"/>
  <c r="K19" i="16"/>
  <c r="J19" i="16"/>
  <c r="N18" i="16"/>
  <c r="M18" i="16"/>
  <c r="L18" i="16"/>
  <c r="K18" i="16"/>
  <c r="J18" i="16"/>
  <c r="N17" i="16"/>
  <c r="M17" i="16"/>
  <c r="L17" i="16"/>
  <c r="K17" i="16"/>
  <c r="J17" i="16"/>
  <c r="Q17" i="16" s="1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D36" i="15"/>
  <c r="E36" i="15"/>
  <c r="F36" i="15"/>
  <c r="G36" i="15"/>
  <c r="H36" i="15"/>
  <c r="I36" i="15"/>
  <c r="J36" i="15"/>
  <c r="K36" i="15"/>
  <c r="L36" i="15"/>
  <c r="M36" i="15"/>
  <c r="N36" i="15"/>
  <c r="O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C37" i="15"/>
  <c r="C38" i="15"/>
  <c r="C39" i="15"/>
  <c r="C40" i="15"/>
  <c r="C41" i="15"/>
  <c r="C36" i="15"/>
  <c r="N26" i="15"/>
  <c r="M26" i="15"/>
  <c r="L26" i="15"/>
  <c r="K26" i="15"/>
  <c r="J26" i="15"/>
  <c r="N25" i="15"/>
  <c r="M25" i="15"/>
  <c r="L25" i="15"/>
  <c r="K25" i="15"/>
  <c r="J25" i="15"/>
  <c r="N24" i="15"/>
  <c r="M24" i="15"/>
  <c r="L24" i="15"/>
  <c r="K24" i="15"/>
  <c r="J24" i="15"/>
  <c r="Q24" i="15" s="1"/>
  <c r="N23" i="15"/>
  <c r="M23" i="15"/>
  <c r="L23" i="15"/>
  <c r="K23" i="15"/>
  <c r="J23" i="15"/>
  <c r="N22" i="15"/>
  <c r="M22" i="15"/>
  <c r="L22" i="15"/>
  <c r="K22" i="15"/>
  <c r="J22" i="15"/>
  <c r="N21" i="15"/>
  <c r="M21" i="15"/>
  <c r="L21" i="15"/>
  <c r="K21" i="15"/>
  <c r="J21" i="15"/>
  <c r="N20" i="15"/>
  <c r="M20" i="15"/>
  <c r="L20" i="15"/>
  <c r="K20" i="15"/>
  <c r="J20" i="15"/>
  <c r="Q20" i="15" s="1"/>
  <c r="N19" i="15"/>
  <c r="M19" i="15"/>
  <c r="L19" i="15"/>
  <c r="K19" i="15"/>
  <c r="J19" i="15"/>
  <c r="N18" i="15"/>
  <c r="M18" i="15"/>
  <c r="L18" i="15"/>
  <c r="K18" i="15"/>
  <c r="J18" i="15"/>
  <c r="N17" i="15"/>
  <c r="M17" i="15"/>
  <c r="L17" i="15"/>
  <c r="K17" i="15"/>
  <c r="J17" i="15"/>
  <c r="N16" i="15"/>
  <c r="M16" i="15"/>
  <c r="L16" i="15"/>
  <c r="K16" i="15"/>
  <c r="J16" i="15"/>
  <c r="Q16" i="15" s="1"/>
  <c r="N15" i="15"/>
  <c r="M15" i="15"/>
  <c r="L15" i="15"/>
  <c r="K15" i="15"/>
  <c r="J15" i="15"/>
  <c r="N14" i="15"/>
  <c r="M14" i="15"/>
  <c r="L14" i="15"/>
  <c r="K14" i="15"/>
  <c r="J14" i="15"/>
  <c r="J14" i="14"/>
  <c r="K14" i="14"/>
  <c r="L14" i="14"/>
  <c r="M14" i="14"/>
  <c r="N14" i="14"/>
  <c r="J15" i="14"/>
  <c r="K15" i="14"/>
  <c r="L15" i="14"/>
  <c r="M15" i="14"/>
  <c r="Q15" i="14" s="1"/>
  <c r="N15" i="14"/>
  <c r="J16" i="14"/>
  <c r="K16" i="14"/>
  <c r="L16" i="14"/>
  <c r="M16" i="14"/>
  <c r="N16" i="14"/>
  <c r="J17" i="14"/>
  <c r="K17" i="14"/>
  <c r="L17" i="14"/>
  <c r="M17" i="14"/>
  <c r="N17" i="14"/>
  <c r="J18" i="14"/>
  <c r="Q18" i="14" s="1"/>
  <c r="K18" i="14"/>
  <c r="L18" i="14"/>
  <c r="M18" i="14"/>
  <c r="N18" i="14"/>
  <c r="J19" i="14"/>
  <c r="K19" i="14"/>
  <c r="L19" i="14"/>
  <c r="M19" i="14"/>
  <c r="Q19" i="14" s="1"/>
  <c r="N19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C37" i="14"/>
  <c r="C38" i="14"/>
  <c r="C39" i="14"/>
  <c r="C40" i="14"/>
  <c r="C41" i="14"/>
  <c r="C36" i="14"/>
  <c r="N26" i="14"/>
  <c r="M26" i="14"/>
  <c r="L26" i="14"/>
  <c r="K26" i="14"/>
  <c r="J26" i="14"/>
  <c r="N25" i="14"/>
  <c r="M25" i="14"/>
  <c r="L25" i="14"/>
  <c r="K25" i="14"/>
  <c r="J25" i="14"/>
  <c r="N24" i="14"/>
  <c r="M24" i="14"/>
  <c r="L24" i="14"/>
  <c r="K24" i="14"/>
  <c r="J24" i="14"/>
  <c r="N23" i="14"/>
  <c r="M23" i="14"/>
  <c r="L23" i="14"/>
  <c r="K23" i="14"/>
  <c r="J23" i="14"/>
  <c r="N22" i="14"/>
  <c r="M22" i="14"/>
  <c r="L22" i="14"/>
  <c r="K22" i="14"/>
  <c r="J22" i="14"/>
  <c r="N21" i="14"/>
  <c r="M21" i="14"/>
  <c r="L21" i="14"/>
  <c r="K21" i="14"/>
  <c r="J21" i="14"/>
  <c r="N20" i="14"/>
  <c r="M20" i="14"/>
  <c r="L20" i="14"/>
  <c r="K20" i="14"/>
  <c r="J20" i="14"/>
  <c r="Q14" i="14"/>
  <c r="Q23" i="19" l="1"/>
  <c r="Q21" i="19"/>
  <c r="Q25" i="19"/>
  <c r="Q20" i="19"/>
  <c r="Q24" i="19"/>
  <c r="Q22" i="19"/>
  <c r="Q28" i="19" s="1"/>
  <c r="Q26" i="19"/>
  <c r="Q23" i="18"/>
  <c r="Q16" i="18"/>
  <c r="Q20" i="18"/>
  <c r="Q24" i="18"/>
  <c r="Q17" i="18"/>
  <c r="Q21" i="18"/>
  <c r="Q25" i="18"/>
  <c r="Q14" i="18"/>
  <c r="Q18" i="18"/>
  <c r="Q22" i="18"/>
  <c r="Q26" i="18"/>
  <c r="Q17" i="17"/>
  <c r="Q19" i="17"/>
  <c r="Q16" i="17"/>
  <c r="Q14" i="17"/>
  <c r="Q21" i="17" s="1"/>
  <c r="Q18" i="17"/>
  <c r="Q14" i="16"/>
  <c r="Q21" i="16" s="1"/>
  <c r="Q18" i="16"/>
  <c r="Q15" i="16"/>
  <c r="Q19" i="16"/>
  <c r="Q16" i="16"/>
  <c r="Q17" i="15"/>
  <c r="Q29" i="15" s="1"/>
  <c r="Q21" i="15"/>
  <c r="Q25" i="15"/>
  <c r="Q14" i="15"/>
  <c r="Q18" i="15"/>
  <c r="Q27" i="15" s="1"/>
  <c r="Q22" i="15"/>
  <c r="Q26" i="15"/>
  <c r="Q15" i="15"/>
  <c r="Q19" i="15"/>
  <c r="Q23" i="15"/>
  <c r="Q28" i="15"/>
  <c r="Q23" i="14"/>
  <c r="Q16" i="14"/>
  <c r="Q22" i="14"/>
  <c r="Q26" i="14"/>
  <c r="Q17" i="14"/>
  <c r="Q29" i="14" s="1"/>
  <c r="Q20" i="14"/>
  <c r="Q21" i="14"/>
  <c r="Q24" i="14"/>
  <c r="Q25" i="14"/>
  <c r="Q29" i="19" l="1"/>
  <c r="Q27" i="19"/>
  <c r="Q29" i="18"/>
  <c r="Q28" i="18"/>
  <c r="Q27" i="18"/>
  <c r="Q20" i="17"/>
  <c r="Q22" i="17"/>
  <c r="Q20" i="16"/>
  <c r="Q22" i="16"/>
  <c r="Q27" i="14"/>
  <c r="Q28" i="14"/>
  <c r="J14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Q14" i="11" l="1"/>
  <c r="Q18" i="11"/>
  <c r="Q15" i="11"/>
  <c r="Q19" i="11"/>
  <c r="Q16" i="11"/>
  <c r="Q17" i="11"/>
  <c r="Q22" i="11" l="1"/>
  <c r="Q20" i="11"/>
  <c r="Q21" i="11"/>
  <c r="Q29" i="9" l="1"/>
  <c r="Q28" i="9"/>
  <c r="Q27" i="9"/>
  <c r="J14" i="9"/>
  <c r="K14" i="9"/>
  <c r="L14" i="9"/>
  <c r="M14" i="9"/>
  <c r="N14" i="9"/>
  <c r="J15" i="9"/>
  <c r="K15" i="9"/>
  <c r="L15" i="9"/>
  <c r="M15" i="9"/>
  <c r="N15" i="9"/>
  <c r="J16" i="9"/>
  <c r="K16" i="9"/>
  <c r="L16" i="9"/>
  <c r="M16" i="9"/>
  <c r="N16" i="9"/>
  <c r="J17" i="9"/>
  <c r="K17" i="9"/>
  <c r="L17" i="9"/>
  <c r="M17" i="9"/>
  <c r="N17" i="9"/>
  <c r="J18" i="9"/>
  <c r="K18" i="9"/>
  <c r="L18" i="9"/>
  <c r="M18" i="9"/>
  <c r="N18" i="9"/>
  <c r="J19" i="9"/>
  <c r="K19" i="9"/>
  <c r="L19" i="9"/>
  <c r="M19" i="9"/>
  <c r="N19" i="9"/>
  <c r="N26" i="9" l="1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Q17" i="9"/>
  <c r="Q21" i="9" l="1"/>
  <c r="Q23" i="9"/>
  <c r="Q24" i="9"/>
  <c r="Q25" i="9"/>
  <c r="Q26" i="9"/>
  <c r="Q14" i="9"/>
  <c r="Q18" i="9"/>
  <c r="Q22" i="9"/>
  <c r="Q15" i="9"/>
  <c r="Q19" i="9"/>
  <c r="Q16" i="9"/>
  <c r="Q20" i="9"/>
  <c r="N21" i="7"/>
  <c r="M20" i="7"/>
  <c r="Q15" i="7" l="1"/>
  <c r="Q16" i="7"/>
  <c r="Q17" i="7"/>
  <c r="Q18" i="7"/>
  <c r="Q19" i="7"/>
  <c r="Q14" i="7"/>
  <c r="N20" i="7"/>
  <c r="N22" i="7"/>
  <c r="N23" i="7"/>
  <c r="N24" i="7"/>
  <c r="N25" i="7"/>
  <c r="N26" i="7"/>
  <c r="M21" i="7"/>
  <c r="M22" i="7"/>
  <c r="M23" i="7"/>
  <c r="M24" i="7"/>
  <c r="M25" i="7"/>
  <c r="M26" i="7"/>
  <c r="L20" i="7"/>
  <c r="L21" i="7"/>
  <c r="L22" i="7"/>
  <c r="L23" i="7"/>
  <c r="L24" i="7"/>
  <c r="L25" i="7"/>
  <c r="L26" i="7"/>
  <c r="K20" i="7"/>
  <c r="K21" i="7"/>
  <c r="K22" i="7"/>
  <c r="K23" i="7"/>
  <c r="K24" i="7"/>
  <c r="K25" i="7"/>
  <c r="K26" i="7"/>
  <c r="F75" i="6"/>
  <c r="F76" i="6"/>
  <c r="F77" i="6"/>
  <c r="F78" i="6"/>
  <c r="F79" i="6"/>
  <c r="F74" i="6"/>
  <c r="J20" i="7"/>
  <c r="Q20" i="7" s="1"/>
  <c r="J21" i="7"/>
  <c r="J22" i="7"/>
  <c r="Q22" i="7" s="1"/>
  <c r="J23" i="7"/>
  <c r="J24" i="7"/>
  <c r="J25" i="7"/>
  <c r="J26" i="7"/>
  <c r="Q26" i="7" l="1"/>
  <c r="Q24" i="7"/>
  <c r="Q25" i="7"/>
  <c r="Q27" i="7" s="1"/>
  <c r="Q21" i="7"/>
  <c r="Q23" i="7"/>
  <c r="D74" i="6"/>
  <c r="E74" i="6"/>
  <c r="G74" i="6"/>
  <c r="H74" i="6"/>
  <c r="I74" i="6"/>
  <c r="J74" i="6"/>
  <c r="K74" i="6"/>
  <c r="L74" i="6"/>
  <c r="M74" i="6"/>
  <c r="N74" i="6"/>
  <c r="O74" i="6"/>
  <c r="D75" i="6"/>
  <c r="E75" i="6"/>
  <c r="G75" i="6"/>
  <c r="H75" i="6"/>
  <c r="I75" i="6"/>
  <c r="J75" i="6"/>
  <c r="K75" i="6"/>
  <c r="L75" i="6"/>
  <c r="M75" i="6"/>
  <c r="N75" i="6"/>
  <c r="O75" i="6"/>
  <c r="D76" i="6"/>
  <c r="E76" i="6"/>
  <c r="G76" i="6"/>
  <c r="H76" i="6"/>
  <c r="I76" i="6"/>
  <c r="J76" i="6"/>
  <c r="K76" i="6"/>
  <c r="L76" i="6"/>
  <c r="M76" i="6"/>
  <c r="N76" i="6"/>
  <c r="O76" i="6"/>
  <c r="D77" i="6"/>
  <c r="E77" i="6"/>
  <c r="G77" i="6"/>
  <c r="H77" i="6"/>
  <c r="I77" i="6"/>
  <c r="J77" i="6"/>
  <c r="K77" i="6"/>
  <c r="L77" i="6"/>
  <c r="M77" i="6"/>
  <c r="N77" i="6"/>
  <c r="O77" i="6"/>
  <c r="D78" i="6"/>
  <c r="E78" i="6"/>
  <c r="G78" i="6"/>
  <c r="H78" i="6"/>
  <c r="I78" i="6"/>
  <c r="J78" i="6"/>
  <c r="K78" i="6"/>
  <c r="L78" i="6"/>
  <c r="M78" i="6"/>
  <c r="N78" i="6"/>
  <c r="O78" i="6"/>
  <c r="D79" i="6"/>
  <c r="E79" i="6"/>
  <c r="G79" i="6"/>
  <c r="H79" i="6"/>
  <c r="I79" i="6"/>
  <c r="J79" i="6"/>
  <c r="K79" i="6"/>
  <c r="L79" i="6"/>
  <c r="M79" i="6"/>
  <c r="N79" i="6"/>
  <c r="O79" i="6"/>
  <c r="C75" i="6"/>
  <c r="C76" i="6"/>
  <c r="C77" i="6"/>
  <c r="C78" i="6"/>
  <c r="C79" i="6"/>
  <c r="C74" i="6"/>
  <c r="Q28" i="7" l="1"/>
  <c r="Q29" i="7"/>
  <c r="D68" i="1"/>
  <c r="E68" i="1"/>
  <c r="F68" i="1"/>
  <c r="G68" i="1"/>
  <c r="H68" i="1"/>
  <c r="I68" i="1"/>
  <c r="J68" i="1"/>
  <c r="K68" i="1"/>
  <c r="L68" i="1"/>
  <c r="M68" i="1"/>
  <c r="N68" i="1"/>
  <c r="O68" i="1"/>
  <c r="D67" i="1"/>
  <c r="E67" i="1"/>
  <c r="F67" i="1"/>
  <c r="G67" i="1"/>
  <c r="H67" i="1"/>
  <c r="I67" i="1"/>
  <c r="J67" i="1"/>
  <c r="K67" i="1"/>
  <c r="L67" i="1"/>
  <c r="M67" i="1"/>
  <c r="N67" i="1"/>
  <c r="O67" i="1"/>
  <c r="D66" i="1"/>
  <c r="E66" i="1"/>
  <c r="F66" i="1"/>
  <c r="G66" i="1"/>
  <c r="H66" i="1"/>
  <c r="I66" i="1"/>
  <c r="J66" i="1"/>
  <c r="K66" i="1"/>
  <c r="L66" i="1"/>
  <c r="M66" i="1"/>
  <c r="N66" i="1"/>
  <c r="O66" i="1"/>
  <c r="D65" i="1"/>
  <c r="E65" i="1"/>
  <c r="F65" i="1"/>
  <c r="G65" i="1"/>
  <c r="H65" i="1"/>
  <c r="I65" i="1"/>
  <c r="J65" i="1"/>
  <c r="K65" i="1"/>
  <c r="L65" i="1"/>
  <c r="M65" i="1"/>
  <c r="N65" i="1"/>
  <c r="O65" i="1"/>
  <c r="C67" i="1"/>
  <c r="C66" i="1"/>
  <c r="C65" i="1"/>
  <c r="D64" i="1"/>
  <c r="E64" i="1"/>
  <c r="F64" i="1"/>
  <c r="G64" i="1"/>
  <c r="H64" i="1"/>
  <c r="I64" i="1"/>
  <c r="J64" i="1"/>
  <c r="K64" i="1"/>
  <c r="L64" i="1"/>
  <c r="M64" i="1"/>
  <c r="N64" i="1"/>
  <c r="O64" i="1"/>
  <c r="C64" i="1"/>
  <c r="D63" i="1"/>
  <c r="E63" i="1"/>
  <c r="F63" i="1"/>
  <c r="G63" i="1"/>
  <c r="H63" i="1"/>
  <c r="I63" i="1"/>
  <c r="J63" i="1"/>
  <c r="K63" i="1"/>
  <c r="L63" i="1"/>
  <c r="M63" i="1"/>
  <c r="N63" i="1"/>
  <c r="O63" i="1"/>
  <c r="C63" i="1"/>
</calcChain>
</file>

<file path=xl/sharedStrings.xml><?xml version="1.0" encoding="utf-8"?>
<sst xmlns="http://schemas.openxmlformats.org/spreadsheetml/2006/main" count="1093" uniqueCount="109">
  <si>
    <t>TSS</t>
  </si>
  <si>
    <t>COD</t>
  </si>
  <si>
    <t>BOD</t>
  </si>
  <si>
    <t>Amoni</t>
  </si>
  <si>
    <t>Nitrat</t>
  </si>
  <si>
    <t>Phosphat</t>
  </si>
  <si>
    <t>Vị trí</t>
  </si>
  <si>
    <t>Đợt 1</t>
  </si>
  <si>
    <t>Đợt 2</t>
  </si>
  <si>
    <t>Đợt 3</t>
  </si>
  <si>
    <t>Đợt 4</t>
  </si>
  <si>
    <t>Đợt 5</t>
  </si>
  <si>
    <t>Đợt 6</t>
  </si>
  <si>
    <t>Đợt 7</t>
  </si>
  <si>
    <t>Đợt 8</t>
  </si>
  <si>
    <t>Đợt 9</t>
  </si>
  <si>
    <t>Đợt 10</t>
  </si>
  <si>
    <t>STT</t>
  </si>
  <si>
    <t>Loại mẫu</t>
  </si>
  <si>
    <t xml:space="preserve">Địa điểm lấy mẫu </t>
  </si>
  <si>
    <t>Tổng số lượng mẫu nước mặt</t>
  </si>
  <si>
    <t>Tổng số lượng mẫu nước thải</t>
  </si>
  <si>
    <t>Nước sông</t>
  </si>
  <si>
    <t>Kí hiệu</t>
  </si>
  <si>
    <t>X</t>
  </si>
  <si>
    <t>Y</t>
  </si>
  <si>
    <t>Điểm cuối suối Ia Lốp ( Chư Prông)</t>
  </si>
  <si>
    <t>S20</t>
  </si>
  <si>
    <t>Phụ lưu suối Ia Lốp (Chư Prông) 1</t>
  </si>
  <si>
    <t>S21</t>
  </si>
  <si>
    <t>Phụ lưu suối Ia Lốp (Chư Prông) 2</t>
  </si>
  <si>
    <t>S22</t>
  </si>
  <si>
    <t>Phụ lưu suối Ia Lốp (Chư Prông) 3</t>
  </si>
  <si>
    <t>S23</t>
  </si>
  <si>
    <t>Phụ lưu suối Ia Chnoech - suối Ia Lốp</t>
  </si>
  <si>
    <t>S24</t>
  </si>
  <si>
    <t>Hợp lưu nhánh Ia Lốp (Chư Prông)</t>
  </si>
  <si>
    <t>S25</t>
  </si>
  <si>
    <t>Phụ lưu nhánh Ia Lốp (Chư Prông) 1</t>
  </si>
  <si>
    <t>S26</t>
  </si>
  <si>
    <t>Hồ PleiPai</t>
  </si>
  <si>
    <t>S27</t>
  </si>
  <si>
    <t>Điểm đầu nhánh Ia Lốp (Chư Sê) 1</t>
  </si>
  <si>
    <t>S28</t>
  </si>
  <si>
    <t>Hợp lưu nhánh Ia Lốp (Chư Pưh)</t>
  </si>
  <si>
    <t>S29</t>
  </si>
  <si>
    <t>S30</t>
  </si>
  <si>
    <t>Điểm đầu nhánh Ia Lốp (Ia Hlop- Chư Sê) 2</t>
  </si>
  <si>
    <t>S31</t>
  </si>
  <si>
    <t>Hợp lưu Ia Lốp tại Ia Blang - Chư Sê</t>
  </si>
  <si>
    <t>S32</t>
  </si>
  <si>
    <t>Trung
bình</t>
  </si>
  <si>
    <t>Trung bình 12 đợt</t>
  </si>
  <si>
    <t>WQI COD</t>
  </si>
  <si>
    <t>WQI BOD</t>
  </si>
  <si>
    <t>WQI Amoni</t>
  </si>
  <si>
    <t>WQI Phosphat</t>
  </si>
  <si>
    <t>WQI Nitrat</t>
  </si>
  <si>
    <t>WQI TSS</t>
  </si>
  <si>
    <t>WQI KLN</t>
  </si>
  <si>
    <t>WQI pH</t>
  </si>
  <si>
    <t>i</t>
  </si>
  <si>
    <t>qi</t>
  </si>
  <si>
    <t>Giá trị BPi quy định đối với từng thông số</t>
  </si>
  <si>
    <r>
      <t>BOD</t>
    </r>
    <r>
      <rPr>
        <b/>
        <vertAlign val="subscript"/>
        <sz val="10"/>
        <rFont val="Arial"/>
        <family val="2"/>
      </rPr>
      <t>5</t>
    </r>
  </si>
  <si>
    <t>TOC</t>
  </si>
  <si>
    <r>
      <t>N- NH</t>
    </r>
    <r>
      <rPr>
        <b/>
        <vertAlign val="subscript"/>
        <sz val="10"/>
        <rFont val="Arial"/>
        <family val="2"/>
      </rPr>
      <t>4</t>
    </r>
  </si>
  <si>
    <r>
      <t>N- NO</t>
    </r>
    <r>
      <rPr>
        <b/>
        <vertAlign val="subscript"/>
        <sz val="10"/>
        <rFont val="Arial"/>
        <family val="2"/>
      </rPr>
      <t>3</t>
    </r>
  </si>
  <si>
    <r>
      <t>N-NO</t>
    </r>
    <r>
      <rPr>
        <b/>
        <vertAlign val="subscript"/>
        <sz val="10"/>
        <rFont val="Arial"/>
        <family val="2"/>
      </rPr>
      <t>2</t>
    </r>
  </si>
  <si>
    <r>
      <t>P-PO</t>
    </r>
    <r>
      <rPr>
        <b/>
        <vertAlign val="subscript"/>
        <sz val="10"/>
        <rFont val="Arial"/>
        <family val="2"/>
      </rPr>
      <t>4</t>
    </r>
  </si>
  <si>
    <t>mg/L</t>
  </si>
  <si>
    <t>1.</t>
  </si>
  <si>
    <t>≤4</t>
  </si>
  <si>
    <t>≤10</t>
  </si>
  <si>
    <t>&lt;0,3</t>
  </si>
  <si>
    <t>≤2</t>
  </si>
  <si>
    <t>≤0,05</t>
  </si>
  <si>
    <t>≤0,1</t>
  </si>
  <si>
    <t>2.</t>
  </si>
  <si>
    <t>-</t>
  </si>
  <si>
    <t>3.</t>
  </si>
  <si>
    <t>4.</t>
  </si>
  <si>
    <t>5.</t>
  </si>
  <si>
    <t>≥50</t>
  </si>
  <si>
    <t>≥150</t>
  </si>
  <si>
    <t>≥5</t>
  </si>
  <si>
    <t>&gt;15</t>
  </si>
  <si>
    <t>&gt;0,05</t>
  </si>
  <si>
    <t>≥4</t>
  </si>
  <si>
    <t>WQI công bố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</si>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</sst>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0" fontId="0" fillId="0" borderId="1" xfId="0" applyBorder="1"/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3" fontId="0" fillId="0" borderId="1" xfId="1" applyFont="1" applyBorder="1"/>
    <xf numFmtId="0" fontId="5" fillId="2" borderId="1" xfId="0" applyFont="1" applyFill="1" applyBorder="1"/>
    <xf numFmtId="43" fontId="0" fillId="2" borderId="1" xfId="0" applyNumberFormat="1" applyFill="1" applyBorder="1"/>
    <xf numFmtId="0" fontId="1" fillId="0" borderId="1" xfId="0" applyFont="1" applyBorder="1" applyAlignment="1">
      <alignment horizontal="center" vertical="center"/>
    </xf>
    <xf numFmtId="43" fontId="1" fillId="0" borderId="0" xfId="1" applyFont="1"/>
    <xf numFmtId="43" fontId="1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1" fillId="0" borderId="0" xfId="1" applyFont="1" applyAlignment="1">
      <alignment horizontal="center"/>
    </xf>
    <xf numFmtId="43" fontId="2" fillId="0" borderId="1" xfId="1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43" fontId="9" fillId="2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3" fontId="1" fillId="0" borderId="1" xfId="1" applyFont="1" applyBorder="1"/>
    <xf numFmtId="43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2"/>
  <sheetViews>
    <sheetView topLeftCell="A16" workbookViewId="0">
      <selection activeCell="R26" sqref="R26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7" max="17" width="17.5546875" customWidth="1"/>
  </cols>
  <sheetData>
    <row r="4" spans="2:17" ht="16.8" x14ac:dyDescent="0.3">
      <c r="B4" s="44"/>
      <c r="C4" s="45" t="s">
        <v>90</v>
      </c>
      <c r="D4" s="45" t="s">
        <v>91</v>
      </c>
      <c r="E4" s="45" t="s">
        <v>92</v>
      </c>
      <c r="F4" s="45" t="s">
        <v>93</v>
      </c>
      <c r="G4" s="45" t="s">
        <v>94</v>
      </c>
      <c r="H4" s="45" t="s">
        <v>95</v>
      </c>
      <c r="I4" s="45" t="s">
        <v>96</v>
      </c>
      <c r="J4" s="45" t="s">
        <v>97</v>
      </c>
      <c r="K4" s="45" t="s">
        <v>98</v>
      </c>
      <c r="L4" s="45" t="s">
        <v>99</v>
      </c>
      <c r="M4" s="45" t="s">
        <v>100</v>
      </c>
      <c r="N4" s="45" t="s">
        <v>101</v>
      </c>
      <c r="O4" s="45" t="s">
        <v>102</v>
      </c>
    </row>
    <row r="5" spans="2:17" ht="16.8" x14ac:dyDescent="0.3">
      <c r="B5" s="46" t="s">
        <v>0</v>
      </c>
      <c r="C5" s="47">
        <v>37.793416666666673</v>
      </c>
      <c r="D5" s="47">
        <v>36.043854166666662</v>
      </c>
      <c r="E5" s="47">
        <v>39.387104166666674</v>
      </c>
      <c r="F5" s="47">
        <v>40.760416666666671</v>
      </c>
      <c r="G5" s="47">
        <v>36.062666666666658</v>
      </c>
      <c r="H5" s="47">
        <v>45.063999999999993</v>
      </c>
      <c r="I5" s="47">
        <v>42.188375000000001</v>
      </c>
      <c r="J5" s="47">
        <v>44.584729166666669</v>
      </c>
      <c r="K5" s="47">
        <v>50.404062499999995</v>
      </c>
      <c r="L5" s="47">
        <v>47.559791666666676</v>
      </c>
      <c r="M5" s="47">
        <v>49.551229166666666</v>
      </c>
      <c r="N5" s="47">
        <v>49.728604166666663</v>
      </c>
      <c r="O5" s="47">
        <v>54.970124999999996</v>
      </c>
    </row>
    <row r="6" spans="2:17" ht="16.8" x14ac:dyDescent="0.3">
      <c r="B6" s="46" t="s">
        <v>1</v>
      </c>
      <c r="C6" s="47">
        <v>20.261062499999998</v>
      </c>
      <c r="D6" s="47">
        <v>20.476958333333336</v>
      </c>
      <c r="E6" s="47">
        <v>20.6588125</v>
      </c>
      <c r="F6" s="47">
        <v>20.484124999999999</v>
      </c>
      <c r="G6" s="47">
        <v>21.732916666666668</v>
      </c>
      <c r="H6" s="47">
        <v>27.146437500000001</v>
      </c>
      <c r="I6" s="47">
        <v>23.564</v>
      </c>
      <c r="J6" s="47">
        <v>25.393291666666666</v>
      </c>
      <c r="K6" s="47">
        <v>28.723104166666669</v>
      </c>
      <c r="L6" s="47">
        <v>25.543791666666667</v>
      </c>
      <c r="M6" s="47">
        <v>26.104583333333331</v>
      </c>
      <c r="N6" s="47">
        <v>31.54945833333333</v>
      </c>
      <c r="O6" s="47">
        <v>32.763312500000005</v>
      </c>
    </row>
    <row r="7" spans="2:17" ht="16.8" x14ac:dyDescent="0.3">
      <c r="B7" s="46" t="s">
        <v>2</v>
      </c>
      <c r="C7" s="47">
        <v>14.258979166666666</v>
      </c>
      <c r="D7" s="47">
        <v>13.743875000000001</v>
      </c>
      <c r="E7" s="47">
        <v>14.713166666666666</v>
      </c>
      <c r="F7" s="47">
        <v>15.592874999999996</v>
      </c>
      <c r="G7" s="47">
        <v>14.866354166666666</v>
      </c>
      <c r="H7" s="47">
        <v>16.888249999999999</v>
      </c>
      <c r="I7" s="47">
        <v>16.695645833333334</v>
      </c>
      <c r="J7" s="47">
        <v>18.157645833333333</v>
      </c>
      <c r="K7" s="47">
        <v>19.566791666666663</v>
      </c>
      <c r="L7" s="47">
        <v>19.616062499999998</v>
      </c>
      <c r="M7" s="47">
        <v>18.203333333333333</v>
      </c>
      <c r="N7" s="47">
        <v>22.264145833333334</v>
      </c>
      <c r="O7" s="47">
        <v>20.812895833333332</v>
      </c>
    </row>
    <row r="8" spans="2:17" ht="16.8" x14ac:dyDescent="0.3">
      <c r="B8" s="48" t="s">
        <v>3</v>
      </c>
      <c r="C8" s="47">
        <v>0.37848958333333327</v>
      </c>
      <c r="D8" s="47">
        <v>0.3483</v>
      </c>
      <c r="E8" s="47">
        <v>0.38431249999999995</v>
      </c>
      <c r="F8" s="47">
        <v>0.40321458333333338</v>
      </c>
      <c r="G8" s="47">
        <v>0.38305833333333333</v>
      </c>
      <c r="H8" s="47">
        <v>0.6598708333333333</v>
      </c>
      <c r="I8" s="47">
        <v>0.42104166666666665</v>
      </c>
      <c r="J8" s="47">
        <v>0.44648333333333329</v>
      </c>
      <c r="K8" s="47">
        <v>0.49844166666666667</v>
      </c>
      <c r="L8" s="47">
        <v>0.48643750000000008</v>
      </c>
      <c r="M8" s="47">
        <v>0.42955208333333333</v>
      </c>
      <c r="N8" s="47">
        <v>0.48939375000000007</v>
      </c>
      <c r="O8" s="47">
        <v>0.57476666666666665</v>
      </c>
    </row>
    <row r="9" spans="2:17" ht="16.8" x14ac:dyDescent="0.3">
      <c r="B9" s="48" t="s">
        <v>4</v>
      </c>
      <c r="C9" s="47">
        <v>1.755922916666667</v>
      </c>
      <c r="D9" s="47">
        <v>1.781902083333333</v>
      </c>
      <c r="E9" s="47">
        <v>1.7038749999999996</v>
      </c>
      <c r="F9" s="47">
        <v>1.7967729166666664</v>
      </c>
      <c r="G9" s="47">
        <v>1.8240062499999998</v>
      </c>
      <c r="H9" s="47">
        <v>2.2472875000000001</v>
      </c>
      <c r="I9" s="47">
        <v>1.7796624999999999</v>
      </c>
      <c r="J9" s="47">
        <v>2.2631437500000002</v>
      </c>
      <c r="K9" s="47">
        <v>2.0628354166666663</v>
      </c>
      <c r="L9" s="47">
        <v>2.4661395833333333</v>
      </c>
      <c r="M9" s="47">
        <v>2.1979270833333331</v>
      </c>
      <c r="N9" s="47">
        <v>2.0577291666666668</v>
      </c>
      <c r="O9" s="47">
        <v>2.440877083333334</v>
      </c>
    </row>
    <row r="10" spans="2:17" ht="16.8" x14ac:dyDescent="0.3">
      <c r="B10" s="48" t="s">
        <v>5</v>
      </c>
      <c r="C10" s="47">
        <v>0.74219791666666668</v>
      </c>
      <c r="D10" s="47">
        <v>0.71630833333333332</v>
      </c>
      <c r="E10" s="47">
        <v>0.71371041666666657</v>
      </c>
      <c r="F10" s="47">
        <v>0.64912083333333326</v>
      </c>
      <c r="G10" s="47">
        <v>0.60549375000000005</v>
      </c>
      <c r="H10" s="47">
        <v>0.94017708333333327</v>
      </c>
      <c r="I10" s="47">
        <v>0.73064166666666674</v>
      </c>
      <c r="J10" s="47">
        <v>0.78260000000000007</v>
      </c>
      <c r="K10" s="47">
        <v>0.98523749999999999</v>
      </c>
      <c r="L10" s="47">
        <v>0.60764375000000004</v>
      </c>
      <c r="M10" s="47">
        <v>0.78636249999999996</v>
      </c>
      <c r="N10" s="47">
        <v>0.84163541666666675</v>
      </c>
      <c r="O10" s="47">
        <v>0.97448749999999995</v>
      </c>
    </row>
    <row r="13" spans="2:17" ht="19.2" x14ac:dyDescent="0.4">
      <c r="B13" s="44"/>
      <c r="C13" s="46" t="s">
        <v>0</v>
      </c>
      <c r="D13" s="46" t="s">
        <v>1</v>
      </c>
      <c r="E13" s="46" t="s">
        <v>2</v>
      </c>
      <c r="F13" s="48" t="s">
        <v>3</v>
      </c>
      <c r="G13" s="48" t="s">
        <v>4</v>
      </c>
      <c r="H13" s="48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45" t="s">
        <v>90</v>
      </c>
      <c r="C14" s="47">
        <v>37.793416666666673</v>
      </c>
      <c r="D14" s="47">
        <v>20.261062499999998</v>
      </c>
      <c r="E14" s="47">
        <v>14.258979166666666</v>
      </c>
      <c r="F14" s="47">
        <v>0.37848958333333327</v>
      </c>
      <c r="G14" s="47">
        <v>1.755922916666667</v>
      </c>
      <c r="H14" s="47">
        <v>0.74219791666666668</v>
      </c>
      <c r="I14" s="26">
        <v>0</v>
      </c>
      <c r="J14" s="40">
        <f>IF(D14&lt;$D$48,100,IF(D14&lt;'sông ba (2)'!$D$49,(('sông ba (2)'!$B$48-'sông ba (2)'!$B$49)/('sông ba (2)'!$D$49-'sông ba (2)'!$D$48)*('sông ba (2)'!$D$49-'sông ba (2)'!D14)+'sông ba (2)'!$B$49),IF('sông ba (2)'!D14&lt;'sông ba (2)'!$D$50,(('sông ba (2)'!$B$49-'sông ba (2)'!$B$50)/('sông ba (2)'!$D$50-'sông ba (2)'!$D$49)*('sông ba (2)'!$D$50-'sông ba (2)'!D14)+'sông ba (2)'!$B$50),IF('sông ba (2)'!D14&lt;'sông ba (2)'!$D$51,(('sông ba (2)'!$B$50-'sông ba (2)'!$B$51)/('sông ba (2)'!$D$51-'sông ba (2)'!$D$50)*('sông ba (2)'!$D$51-'sông ba (2)'!D14)+'sông ba (2)'!$B$51),IF('sông ba (2)'!D14&lt;'sông ba (2)'!$D$52,(('sông ba (2)'!$B$51-'sông ba (2)'!$B$52)/('sông ba (2)'!$D$52-'sông ba (2)'!$D$51)*('sông ba (2)'!$D$52-'sông ba (2)'!D14)+'sông ba (2)'!$B$52),0)))))</f>
        <v>66.23156250000001</v>
      </c>
      <c r="K14" s="40">
        <f>IF(E14&lt;$E$48,100,IF(E14&lt;'sông ba (2)'!$E$49,(('sông ba (2)'!$B$48-'sông ba (2)'!$B$49)/('sông ba (2)'!$E$49-'sông ba (2)'!$E$48)*('sông ba (2)'!$E$49-'sông ba (2)'!E14)+'sông ba (2)'!$B$49),IF('sông ba (2)'!E14&lt;'sông ba (2)'!$E$50,(('sông ba (2)'!$B$49-'sông ba (2)'!$B$50)/('sông ba (2)'!$E$50-'sông ba (2)'!$E$49)*('sông ba (2)'!$E$50-'sông ba (2)'!E14)+'sông ba (2)'!$B$50),IF('sông ba (2)'!E14&lt;'sông ba (2)'!$E$51,(('sông ba (2)'!$B$50-'sông ba (2)'!$B$51)/('sông ba (2)'!$E$51-'sông ba (2)'!$E$50)*('sông ba (2)'!$E$51-'sông ba (2)'!E14)+'sông ba (2)'!$B$51),IF('sông ba (2)'!E14&lt;'sông ba (2)'!$E$52,(('sông ba (2)'!$B$51-'sông ba (2)'!$B$52)/('sông ba (2)'!$E$52-'sông ba (2)'!$E$51)*('sông ba (2)'!$E$52-'sông ba (2)'!E14)+'sông ba (2)'!$B$52),0)))))</f>
        <v>52.058391203703707</v>
      </c>
      <c r="L14" s="40">
        <f>IF(F14&lt;$F$48,100,IF(F14&lt;'sông ba (2)'!$F$49,(('sông ba (2)'!$B$48-'sông ba (2)'!$B$49)/('sông ba (2)'!$F$49-'sông ba (2)'!$F$48)*('sông ba (2)'!$F$49-'sông ba (2)'!F14)+'sông ba (2)'!$B$49),IF('sông ba (2)'!F14&lt;'sông ba (2)'!$F$50,(('sông ba (2)'!$B$49-'sông ba (2)'!$B$50)/('sông ba (2)'!$F$50-'sông ba (2)'!$F$49)*('sông ba (2)'!$F$50-'sông ba (2)'!F14)+'sông ba (2)'!$B$50),IF('sông ba (2)'!F14&lt;'sông ba (2)'!$F$51,(('sông ba (2)'!$B$50-'sông ba (2)'!$B$51)/('sông ba (2)'!$F$51-'sông ba (2)'!$F$50)*('sông ba (2)'!$F$51-'sông ba (2)'!F14)+'sông ba (2)'!$B$51),IF('sông ba (2)'!F14&lt;'sông ba (2)'!$F$52,(('sông ba (2)'!$B$51-'sông ba (2)'!$B$52)/('sông ba (2)'!$F$52-'sông ba (2)'!$F$51)*('sông ba (2)'!$F$52-'sông ba (2)'!F14)+'sông ba (2)'!$B$52),0)))))</f>
        <v>68.459201388888886</v>
      </c>
      <c r="M14" s="40">
        <f>IF(G14&lt;$G$48,100,IF(G14&lt;'sông ba (2)'!$G$49,(('sông ba (2)'!$B$48-'sông ba (2)'!$B$49)/('sông ba (2)'!$G$49-'sông ba (2)'!$G$48)*('sông ba (2)'!$G$49-'sông ba (2)'!G14)+'sông ba (2)'!$B$49),IF('sông ba (2)'!G14&lt;'sông ba (2)'!$G$50,(('sông ba (2)'!$B$49-'sông ba (2)'!$B$50)/('sông ba (2)'!$G$50-'sông ba (2)'!$G$49)*('sông ba (2)'!$G$50-'sông ba (2)'!G14)+'sông ba (2)'!$B$50),IF('sông ba (2)'!G14&lt;'sông ba (2)'!$G$51,(('sông ba (2)'!$B$50-'sông ba (2)'!$B$51)/('sông ba (2)'!$G$51-'sông ba (2)'!$G$50)*('sông ba (2)'!$G$51-'sông ba (2)'!G14)+'sông ba (2)'!$B$51),IF('sông ba (2)'!G14&lt;'sông ba (2)'!$G$52,(('sông ba (2)'!$B$51-'sông ba (2)'!$B$52)/('sông ba (2)'!$G$52-'sông ba (2)'!$G$51)*('sông ba (2)'!$G$52-'sông ba (2)'!G14)+'sông ba (2)'!$B$52),0)))))</f>
        <v>100</v>
      </c>
      <c r="N14" s="40">
        <f>IF(H14&lt;$H$48,100,IF(H14&lt;'sông ba (2)'!$H$49,(('sông ba (2)'!$B$48-'sông ba (2)'!$B$49)/('sông ba (2)'!$H$49-'sông ba (2)'!$H$48)*('sông ba (2)'!$H$49-'sông ba (2)'!H14)+'sông ba (2)'!$B$49),IF('sông ba (2)'!H14&lt;'sông ba (2)'!$H$50,(('sông ba (2)'!$B$49-'sông ba (2)'!$B$50)/('sông ba (2)'!$H$50-'sông ba (2)'!$H$49)*('sông ba (2)'!$H$50-'sông ba (2)'!H14)+'sông ba (2)'!$B$50),IF('sông ba (2)'!H14&lt;'sông ba (2)'!$H$51,(('sông ba (2)'!$B$50-'sông ba (2)'!$B$51)/('sông ba (2)'!$H$51-'sông ba (2)'!$H$50)*('sông ba (2)'!$H$51-'sông ba (2)'!H14)+'sông ba (2)'!$B$51),IF('sông ba (2)'!H14&lt;'sông ba (2)'!$H$52,(('sông ba (2)'!$B$51-'sông ba (2)'!$B$52)/('sông ba (2)'!$H$52-'sông ba (2)'!$H$51)*('sông ba (2)'!$H$52-'sông ba (2)'!H14)+'sông ba (2)'!$B$52),0)))))</f>
        <v>23.962008928571429</v>
      </c>
      <c r="O14" s="26">
        <v>100</v>
      </c>
      <c r="P14" s="26">
        <v>100</v>
      </c>
      <c r="Q14" s="42">
        <f>O14/100*P14/100*AVERAGE(J14:N14)</f>
        <v>62.142232804232812</v>
      </c>
    </row>
    <row r="15" spans="2:17" ht="16.8" x14ac:dyDescent="0.3">
      <c r="B15" s="45" t="s">
        <v>91</v>
      </c>
      <c r="C15" s="47">
        <v>36.043854166666662</v>
      </c>
      <c r="D15" s="47">
        <v>20.476958333333336</v>
      </c>
      <c r="E15" s="47">
        <v>13.743875000000001</v>
      </c>
      <c r="F15" s="47">
        <v>0.3483</v>
      </c>
      <c r="G15" s="47">
        <v>1.781902083333333</v>
      </c>
      <c r="H15" s="47">
        <v>0.71630833333333332</v>
      </c>
      <c r="I15" s="26">
        <v>0</v>
      </c>
      <c r="J15" s="40">
        <f>IF(D15&lt;$D$48,100,IF(D15&lt;'sông ba (2)'!$D$49,(('sông ba (2)'!$B$48-'sông ba (2)'!$B$49)/('sông ba (2)'!$D$49-'sông ba (2)'!$D$48)*('sông ba (2)'!$D$49-'sông ba (2)'!D15)+'sông ba (2)'!$B$49),IF('sông ba (2)'!D15&lt;'sông ba (2)'!$D$50,(('sông ba (2)'!$B$49-'sông ba (2)'!$B$50)/('sông ba (2)'!$D$50-'sông ba (2)'!$D$49)*('sông ba (2)'!$D$50-'sông ba (2)'!D15)+'sông ba (2)'!$B$50),IF('sông ba (2)'!D15&lt;'sông ba (2)'!$D$51,(('sông ba (2)'!$B$50-'sông ba (2)'!$B$51)/('sông ba (2)'!$D$51-'sông ba (2)'!$D$50)*('sông ba (2)'!$D$51-'sông ba (2)'!D15)+'sông ba (2)'!$B$51),IF('sông ba (2)'!D15&lt;'sông ba (2)'!$D$52,(('sông ba (2)'!$B$51-'sông ba (2)'!$B$52)/('sông ba (2)'!$D$52-'sông ba (2)'!$D$51)*('sông ba (2)'!$D$52-'sông ba (2)'!D15)+'sông ba (2)'!$B$52),0)))))</f>
        <v>65.871736111111105</v>
      </c>
      <c r="K15" s="40">
        <f>IF(E15&lt;$E$48,100,IF(E15&lt;'sông ba (2)'!$E$49,(('sông ba (2)'!$B$48-'sông ba (2)'!$B$49)/('sông ba (2)'!$E$49-'sông ba (2)'!$E$48)*('sông ba (2)'!$E$49-'sông ba (2)'!E15)+'sông ba (2)'!$B$49),IF('sông ba (2)'!E15&lt;'sông ba (2)'!$E$50,(('sông ba (2)'!$B$49-'sông ba (2)'!$B$50)/('sông ba (2)'!$E$50-'sông ba (2)'!$E$49)*('sông ba (2)'!$E$50-'sông ba (2)'!E15)+'sông ba (2)'!$B$50),IF('sông ba (2)'!E15&lt;'sông ba (2)'!$E$51,(('sông ba (2)'!$B$50-'sông ba (2)'!$B$51)/('sông ba (2)'!$E$51-'sông ba (2)'!$E$50)*('sông ba (2)'!$E$51-'sông ba (2)'!E15)+'sông ba (2)'!$B$51),IF('sông ba (2)'!E15&lt;'sông ba (2)'!$E$52,(('sông ba (2)'!$B$51-'sông ba (2)'!$B$52)/('sông ba (2)'!$E$52-'sông ba (2)'!$E$51)*('sông ba (2)'!$E$52-'sông ba (2)'!E15)+'sông ba (2)'!$B$52),0)))))</f>
        <v>53.489236111111111</v>
      </c>
      <c r="L15" s="40">
        <f>IF(F15&lt;$F$48,100,IF(F15&lt;'sông ba (2)'!$F$49,(('sông ba (2)'!$B$48-'sông ba (2)'!$B$49)/('sông ba (2)'!$F$49-'sông ba (2)'!$F$48)*('sông ba (2)'!$F$49-'sông ba (2)'!F15)+'sông ba (2)'!$B$49),IF('sông ba (2)'!F15&lt;'sông ba (2)'!$F$50,(('sông ba (2)'!$B$49-'sông ba (2)'!$B$50)/('sông ba (2)'!$F$50-'sông ba (2)'!$F$49)*('sông ba (2)'!$F$50-'sông ba (2)'!F15)+'sông ba (2)'!$B$50),IF('sông ba (2)'!F15&lt;'sông ba (2)'!$F$51,(('sông ba (2)'!$B$50-'sông ba (2)'!$B$51)/('sông ba (2)'!$F$51-'sông ba (2)'!$F$50)*('sông ba (2)'!$F$51-'sông ba (2)'!F15)+'sông ba (2)'!$B$51),IF('sông ba (2)'!F15&lt;'sông ba (2)'!$F$52,(('sông ba (2)'!$B$51-'sông ba (2)'!$B$52)/('sông ba (2)'!$F$52-'sông ba (2)'!$F$51)*('sông ba (2)'!$F$52-'sông ba (2)'!F15)+'sông ba (2)'!$B$52),0)))))</f>
        <v>70.974999999999994</v>
      </c>
      <c r="M15" s="40">
        <f>IF(G15&lt;$G$48,100,IF(G15&lt;'sông ba (2)'!$G$49,(('sông ba (2)'!$B$48-'sông ba (2)'!$B$49)/('sông ba (2)'!$G$49-'sông ba (2)'!$G$48)*('sông ba (2)'!$G$49-'sông ba (2)'!G15)+'sông ba (2)'!$B$49),IF('sông ba (2)'!G15&lt;'sông ba (2)'!$G$50,(('sông ba (2)'!$B$49-'sông ba (2)'!$B$50)/('sông ba (2)'!$G$50-'sông ba (2)'!$G$49)*('sông ba (2)'!$G$50-'sông ba (2)'!G15)+'sông ba (2)'!$B$50),IF('sông ba (2)'!G15&lt;'sông ba (2)'!$G$51,(('sông ba (2)'!$B$50-'sông ba (2)'!$B$51)/('sông ba (2)'!$G$51-'sông ba (2)'!$G$50)*('sông ba (2)'!$G$51-'sông ba (2)'!G15)+'sông ba (2)'!$B$51),IF('sông ba (2)'!G15&lt;'sông ba (2)'!$G$52,(('sông ba (2)'!$B$51-'sông ba (2)'!$B$52)/('sông ba (2)'!$G$52-'sông ba (2)'!$G$51)*('sông ba (2)'!$G$52-'sông ba (2)'!G15)+'sông ba (2)'!$B$52),0)))))</f>
        <v>100</v>
      </c>
      <c r="N15" s="40">
        <f>IF(H15&lt;$H$48,100,IF(H15&lt;'sông ba (2)'!$H$49,(('sông ba (2)'!$B$48-'sông ba (2)'!$B$49)/('sông ba (2)'!$H$49-'sông ba (2)'!$H$48)*('sông ba (2)'!$H$49-'sông ba (2)'!H15)+'sông ba (2)'!$B$49),IF('sông ba (2)'!H15&lt;'sông ba (2)'!$H$50,(('sông ba (2)'!$B$49-'sông ba (2)'!$B$50)/('sông ba (2)'!$H$50-'sông ba (2)'!$H$49)*('sông ba (2)'!$H$50-'sông ba (2)'!H15)+'sông ba (2)'!$B$50),IF('sông ba (2)'!H15&lt;'sông ba (2)'!$H$51,(('sông ba (2)'!$B$50-'sông ba (2)'!$B$51)/('sông ba (2)'!$H$51-'sông ba (2)'!$H$50)*('sông ba (2)'!$H$51-'sông ba (2)'!H15)+'sông ba (2)'!$B$51),IF('sông ba (2)'!H15&lt;'sông ba (2)'!$H$52,(('sông ba (2)'!$B$51-'sông ba (2)'!$B$52)/('sông ba (2)'!$H$52-'sông ba (2)'!$H$51)*('sông ba (2)'!$H$52-'sông ba (2)'!H15)+'sông ba (2)'!$B$52),0)))))</f>
        <v>24.072964285714285</v>
      </c>
      <c r="O15" s="26">
        <v>100</v>
      </c>
      <c r="P15" s="26">
        <v>100</v>
      </c>
      <c r="Q15" s="42">
        <f t="shared" ref="Q15:Q26" si="0">O15/100*P15/100*AVERAGE(J15:N15)</f>
        <v>62.881787301587302</v>
      </c>
    </row>
    <row r="16" spans="2:17" ht="16.8" x14ac:dyDescent="0.3">
      <c r="B16" s="45" t="s">
        <v>92</v>
      </c>
      <c r="C16" s="47">
        <v>39.387104166666674</v>
      </c>
      <c r="D16" s="47">
        <v>20.6588125</v>
      </c>
      <c r="E16" s="47">
        <v>14.713166666666666</v>
      </c>
      <c r="F16" s="47">
        <v>0.38431249999999995</v>
      </c>
      <c r="G16" s="47">
        <v>1.7038749999999996</v>
      </c>
      <c r="H16" s="47">
        <v>0.71371041666666657</v>
      </c>
      <c r="I16" s="26">
        <v>0</v>
      </c>
      <c r="J16" s="40">
        <f>IF(D16&lt;$D$48,100,IF(D16&lt;'sông ba (2)'!$D$49,(('sông ba (2)'!$B$48-'sông ba (2)'!$B$49)/('sông ba (2)'!$D$49-'sông ba (2)'!$D$48)*('sông ba (2)'!$D$49-'sông ba (2)'!D16)+'sông ba (2)'!$B$49),IF('sông ba (2)'!D16&lt;'sông ba (2)'!$D$50,(('sông ba (2)'!$B$49-'sông ba (2)'!$B$50)/('sông ba (2)'!$D$50-'sông ba (2)'!$D$49)*('sông ba (2)'!$D$50-'sông ba (2)'!D16)+'sông ba (2)'!$B$50),IF('sông ba (2)'!D16&lt;'sông ba (2)'!$D$51,(('sông ba (2)'!$B$50-'sông ba (2)'!$B$51)/('sông ba (2)'!$D$51-'sông ba (2)'!$D$50)*('sông ba (2)'!$D$51-'sông ba (2)'!D16)+'sông ba (2)'!$B$51),IF('sông ba (2)'!D16&lt;'sông ba (2)'!$D$52,(('sông ba (2)'!$B$51-'sông ba (2)'!$B$52)/('sông ba (2)'!$D$52-'sông ba (2)'!$D$51)*('sông ba (2)'!$D$52-'sông ba (2)'!D16)+'sông ba (2)'!$B$52),0)))))</f>
        <v>65.568645833333335</v>
      </c>
      <c r="K16" s="40">
        <f>IF(E16&lt;$E$48,100,IF(E16&lt;'sông ba (2)'!$E$49,(('sông ba (2)'!$B$48-'sông ba (2)'!$B$49)/('sông ba (2)'!$E$49-'sông ba (2)'!$E$48)*('sông ba (2)'!$E$49-'sông ba (2)'!E16)+'sông ba (2)'!$B$49),IF('sông ba (2)'!E16&lt;'sông ba (2)'!$E$50,(('sông ba (2)'!$B$49-'sông ba (2)'!$B$50)/('sông ba (2)'!$E$50-'sông ba (2)'!$E$49)*('sông ba (2)'!$E$50-'sông ba (2)'!E16)+'sông ba (2)'!$B$50),IF('sông ba (2)'!E16&lt;'sông ba (2)'!$E$51,(('sông ba (2)'!$B$50-'sông ba (2)'!$B$51)/('sông ba (2)'!$E$51-'sông ba (2)'!$E$50)*('sông ba (2)'!$E$51-'sông ba (2)'!E16)+'sông ba (2)'!$B$51),IF('sông ba (2)'!E16&lt;'sông ba (2)'!$E$52,(('sông ba (2)'!$B$51-'sông ba (2)'!$B$52)/('sông ba (2)'!$E$52-'sông ba (2)'!$E$51)*('sông ba (2)'!$E$52-'sông ba (2)'!E16)+'sông ba (2)'!$B$52),0)))))</f>
        <v>50.796759259259261</v>
      </c>
      <c r="L16" s="40">
        <f>IF(F16&lt;$F$48,100,IF(F16&lt;'sông ba (2)'!$F$49,(('sông ba (2)'!$B$48-'sông ba (2)'!$B$49)/('sông ba (2)'!$F$49-'sông ba (2)'!$F$48)*('sông ba (2)'!$F$49-'sông ba (2)'!F16)+'sông ba (2)'!$B$49),IF('sông ba (2)'!F16&lt;'sông ba (2)'!$F$50,(('sông ba (2)'!$B$49-'sông ba (2)'!$B$50)/('sông ba (2)'!$F$50-'sông ba (2)'!$F$49)*('sông ba (2)'!$F$50-'sông ba (2)'!F16)+'sông ba (2)'!$B$50),IF('sông ba (2)'!F16&lt;'sông ba (2)'!$F$51,(('sông ba (2)'!$B$50-'sông ba (2)'!$B$51)/('sông ba (2)'!$F$51-'sông ba (2)'!$F$50)*('sông ba (2)'!$F$51-'sông ba (2)'!F16)+'sông ba (2)'!$B$51),IF('sông ba (2)'!F16&lt;'sông ba (2)'!$F$52,(('sông ba (2)'!$B$51-'sông ba (2)'!$B$52)/('sông ba (2)'!$F$52-'sông ba (2)'!$F$51)*('sông ba (2)'!$F$52-'sông ba (2)'!F16)+'sông ba (2)'!$B$52),0)))))</f>
        <v>67.973958333333343</v>
      </c>
      <c r="M16" s="40">
        <f>IF(G16&lt;$G$48,100,IF(G16&lt;'sông ba (2)'!$G$49,(('sông ba (2)'!$B$48-'sông ba (2)'!$B$49)/('sông ba (2)'!$G$49-'sông ba (2)'!$G$48)*('sông ba (2)'!$G$49-'sông ba (2)'!G16)+'sông ba (2)'!$B$49),IF('sông ba (2)'!G16&lt;'sông ba (2)'!$G$50,(('sông ba (2)'!$B$49-'sông ba (2)'!$B$50)/('sông ba (2)'!$G$50-'sông ba (2)'!$G$49)*('sông ba (2)'!$G$50-'sông ba (2)'!G16)+'sông ba (2)'!$B$50),IF('sông ba (2)'!G16&lt;'sông ba (2)'!$G$51,(('sông ba (2)'!$B$50-'sông ba (2)'!$B$51)/('sông ba (2)'!$G$51-'sông ba (2)'!$G$50)*('sông ba (2)'!$G$51-'sông ba (2)'!G16)+'sông ba (2)'!$B$51),IF('sông ba (2)'!G16&lt;'sông ba (2)'!$G$52,(('sông ba (2)'!$B$51-'sông ba (2)'!$B$52)/('sông ba (2)'!$G$52-'sông ba (2)'!$G$51)*('sông ba (2)'!$G$52-'sông ba (2)'!G16)+'sông ba (2)'!$B$52),0)))))</f>
        <v>100</v>
      </c>
      <c r="N16" s="40">
        <f>IF(H16&lt;$H$48,100,IF(H16&lt;'sông ba (2)'!$H$49,(('sông ba (2)'!$B$48-'sông ba (2)'!$B$49)/('sông ba (2)'!$H$49-'sông ba (2)'!$H$48)*('sông ba (2)'!$H$49-'sông ba (2)'!H16)+'sông ba (2)'!$B$49),IF('sông ba (2)'!H16&lt;'sông ba (2)'!$H$50,(('sông ba (2)'!$B$49-'sông ba (2)'!$B$50)/('sông ba (2)'!$H$50-'sông ba (2)'!$H$49)*('sông ba (2)'!$H$50-'sông ba (2)'!H16)+'sông ba (2)'!$B$50),IF('sông ba (2)'!H16&lt;'sông ba (2)'!$H$51,(('sông ba (2)'!$B$50-'sông ba (2)'!$B$51)/('sông ba (2)'!$H$51-'sông ba (2)'!$H$50)*('sông ba (2)'!$H$51-'sông ba (2)'!H16)+'sông ba (2)'!$B$51),IF('sông ba (2)'!H16&lt;'sông ba (2)'!$H$52,(('sông ba (2)'!$B$51-'sông ba (2)'!$B$52)/('sông ba (2)'!$H$52-'sông ba (2)'!$H$51)*('sông ba (2)'!$H$52-'sông ba (2)'!H16)+'sông ba (2)'!$B$52),0)))))</f>
        <v>24.084098214285717</v>
      </c>
      <c r="O16" s="26">
        <v>100</v>
      </c>
      <c r="P16" s="26">
        <v>100</v>
      </c>
      <c r="Q16" s="42">
        <f t="shared" si="0"/>
        <v>61.684692328042345</v>
      </c>
    </row>
    <row r="17" spans="2:17" ht="16.8" x14ac:dyDescent="0.3">
      <c r="B17" s="45" t="s">
        <v>93</v>
      </c>
      <c r="C17" s="47">
        <v>40.760416666666671</v>
      </c>
      <c r="D17" s="47">
        <v>20.484124999999999</v>
      </c>
      <c r="E17" s="47">
        <v>15.592874999999996</v>
      </c>
      <c r="F17" s="47">
        <v>0.40321458333333338</v>
      </c>
      <c r="G17" s="47">
        <v>1.7967729166666664</v>
      </c>
      <c r="H17" s="47">
        <v>0.64912083333333326</v>
      </c>
      <c r="I17" s="26">
        <v>0</v>
      </c>
      <c r="J17" s="40">
        <f>IF(D17&lt;$D$48,100,IF(D17&lt;'sông ba (2)'!$D$49,(('sông ba (2)'!$B$48-'sông ba (2)'!$B$49)/('sông ba (2)'!$D$49-'sông ba (2)'!$D$48)*('sông ba (2)'!$D$49-'sông ba (2)'!D17)+'sông ba (2)'!$B$49),IF('sông ba (2)'!D17&lt;'sông ba (2)'!$D$50,(('sông ba (2)'!$B$49-'sông ba (2)'!$B$50)/('sông ba (2)'!$D$50-'sông ba (2)'!$D$49)*('sông ba (2)'!$D$50-'sông ba (2)'!D17)+'sông ba (2)'!$B$50),IF('sông ba (2)'!D17&lt;'sông ba (2)'!$D$51,(('sông ba (2)'!$B$50-'sông ba (2)'!$B$51)/('sông ba (2)'!$D$51-'sông ba (2)'!$D$50)*('sông ba (2)'!$D$51-'sông ba (2)'!D17)+'sông ba (2)'!$B$51),IF('sông ba (2)'!D17&lt;'sông ba (2)'!$D$52,(('sông ba (2)'!$B$51-'sông ba (2)'!$B$52)/('sông ba (2)'!$D$52-'sông ba (2)'!$D$51)*('sông ba (2)'!$D$52-'sông ba (2)'!D17)+'sông ba (2)'!$B$52),0)))))</f>
        <v>65.859791666666666</v>
      </c>
      <c r="K17" s="40">
        <f>IF(E17&lt;$E$48,100,IF(E17&lt;'sông ba (2)'!$E$49,(('sông ba (2)'!$B$48-'sông ba (2)'!$B$49)/('sông ba (2)'!$E$49-'sông ba (2)'!$E$48)*('sông ba (2)'!$E$49-'sông ba (2)'!E17)+'sông ba (2)'!$B$49),IF('sông ba (2)'!E17&lt;'sông ba (2)'!$E$50,(('sông ba (2)'!$B$49-'sông ba (2)'!$B$50)/('sông ba (2)'!$E$50-'sông ba (2)'!$E$49)*('sông ba (2)'!$E$50-'sông ba (2)'!E17)+'sông ba (2)'!$B$50),IF('sông ba (2)'!E17&lt;'sông ba (2)'!$E$51,(('sông ba (2)'!$B$50-'sông ba (2)'!$B$51)/('sông ba (2)'!$E$51-'sông ba (2)'!$E$50)*('sông ba (2)'!$E$51-'sông ba (2)'!E17)+'sông ba (2)'!$B$51),IF('sông ba (2)'!E17&lt;'sông ba (2)'!$E$52,(('sông ba (2)'!$B$51-'sông ba (2)'!$B$52)/('sông ba (2)'!$E$52-'sông ba (2)'!$E$51)*('sông ba (2)'!$E$52-'sông ba (2)'!E17)+'sông ba (2)'!$B$52),0)))))</f>
        <v>48.517812500000012</v>
      </c>
      <c r="L17" s="40">
        <f>IF(F17&lt;$F$48,100,IF(F17&lt;'sông ba (2)'!$F$49,(('sông ba (2)'!$B$48-'sông ba (2)'!$B$49)/('sông ba (2)'!$F$49-'sông ba (2)'!$F$48)*('sông ba (2)'!$F$49-'sông ba (2)'!F17)+'sông ba (2)'!$B$49),IF('sông ba (2)'!F17&lt;'sông ba (2)'!$F$50,(('sông ba (2)'!$B$49-'sông ba (2)'!$B$50)/('sông ba (2)'!$F$50-'sông ba (2)'!$F$49)*('sông ba (2)'!$F$50-'sông ba (2)'!F17)+'sông ba (2)'!$B$50),IF('sông ba (2)'!F17&lt;'sông ba (2)'!$F$51,(('sông ba (2)'!$B$50-'sông ba (2)'!$B$51)/('sông ba (2)'!$F$51-'sông ba (2)'!$F$50)*('sông ba (2)'!$F$51-'sông ba (2)'!F17)+'sông ba (2)'!$B$51),IF('sông ba (2)'!F17&lt;'sông ba (2)'!$F$52,(('sông ba (2)'!$B$51-'sông ba (2)'!$B$52)/('sông ba (2)'!$F$52-'sông ba (2)'!$F$51)*('sông ba (2)'!$F$52-'sông ba (2)'!F17)+'sông ba (2)'!$B$52),0)))))</f>
        <v>66.398784722222217</v>
      </c>
      <c r="M17" s="40">
        <f>IF(G17&lt;$G$48,100,IF(G17&lt;'sông ba (2)'!$G$49,(('sông ba (2)'!$B$48-'sông ba (2)'!$B$49)/('sông ba (2)'!$G$49-'sông ba (2)'!$G$48)*('sông ba (2)'!$G$49-'sông ba (2)'!G17)+'sông ba (2)'!$B$49),IF('sông ba (2)'!G17&lt;'sông ba (2)'!$G$50,(('sông ba (2)'!$B$49-'sông ba (2)'!$B$50)/('sông ba (2)'!$G$50-'sông ba (2)'!$G$49)*('sông ba (2)'!$G$50-'sông ba (2)'!G17)+'sông ba (2)'!$B$50),IF('sông ba (2)'!G17&lt;'sông ba (2)'!$G$51,(('sông ba (2)'!$B$50-'sông ba (2)'!$B$51)/('sông ba (2)'!$G$51-'sông ba (2)'!$G$50)*('sông ba (2)'!$G$51-'sông ba (2)'!G17)+'sông ba (2)'!$B$51),IF('sông ba (2)'!G17&lt;'sông ba (2)'!$G$52,(('sông ba (2)'!$B$51-'sông ba (2)'!$B$52)/('sông ba (2)'!$G$52-'sông ba (2)'!$G$51)*('sông ba (2)'!$G$52-'sông ba (2)'!G17)+'sông ba (2)'!$B$52),0)))))</f>
        <v>100</v>
      </c>
      <c r="N17" s="40">
        <f>IF(H17&lt;$H$48,100,IF(H17&lt;'sông ba (2)'!$H$49,(('sông ba (2)'!$B$48-'sông ba (2)'!$B$49)/('sông ba (2)'!$H$49-'sông ba (2)'!$H$48)*('sông ba (2)'!$H$49-'sông ba (2)'!H17)+'sông ba (2)'!$B$49),IF('sông ba (2)'!H17&lt;'sông ba (2)'!$H$50,(('sông ba (2)'!$B$49-'sông ba (2)'!$B$50)/('sông ba (2)'!$H$50-'sông ba (2)'!$H$49)*('sông ba (2)'!$H$50-'sông ba (2)'!H17)+'sông ba (2)'!$B$50),IF('sông ba (2)'!H17&lt;'sông ba (2)'!$H$51,(('sông ba (2)'!$B$50-'sông ba (2)'!$B$51)/('sông ba (2)'!$H$51-'sông ba (2)'!$H$50)*('sông ba (2)'!$H$51-'sông ba (2)'!H17)+'sông ba (2)'!$B$51),IF('sông ba (2)'!H17&lt;'sông ba (2)'!$H$52,(('sông ba (2)'!$B$51-'sông ba (2)'!$B$52)/('sông ba (2)'!$H$52-'sông ba (2)'!$H$51)*('sông ba (2)'!$H$52-'sông ba (2)'!H17)+'sông ba (2)'!$B$52),0)))))</f>
        <v>24.360910714285716</v>
      </c>
      <c r="O17" s="26">
        <v>100</v>
      </c>
      <c r="P17" s="26">
        <v>100</v>
      </c>
      <c r="Q17" s="42">
        <f t="shared" si="0"/>
        <v>61.027459920634918</v>
      </c>
    </row>
    <row r="18" spans="2:17" ht="16.8" x14ac:dyDescent="0.3">
      <c r="B18" s="45" t="s">
        <v>94</v>
      </c>
      <c r="C18" s="47">
        <v>36.062666666666658</v>
      </c>
      <c r="D18" s="47">
        <v>21.732916666666668</v>
      </c>
      <c r="E18" s="47">
        <v>14.866354166666666</v>
      </c>
      <c r="F18" s="47">
        <v>0.38305833333333333</v>
      </c>
      <c r="G18" s="47">
        <v>1.8240062499999998</v>
      </c>
      <c r="H18" s="47">
        <v>0.60549375000000005</v>
      </c>
      <c r="I18" s="26">
        <v>0</v>
      </c>
      <c r="J18" s="40">
        <f>IF(D18&lt;$D$48,100,IF(D18&lt;'sông ba (2)'!$D$49,(('sông ba (2)'!$B$48-'sông ba (2)'!$B$49)/('sông ba (2)'!$D$49-'sông ba (2)'!$D$48)*('sông ba (2)'!$D$49-'sông ba (2)'!D18)+'sông ba (2)'!$B$49),IF('sông ba (2)'!D18&lt;'sông ba (2)'!$D$50,(('sông ba (2)'!$B$49-'sông ba (2)'!$B$50)/('sông ba (2)'!$D$50-'sông ba (2)'!$D$49)*('sông ba (2)'!$D$50-'sông ba (2)'!D18)+'sông ba (2)'!$B$50),IF('sông ba (2)'!D18&lt;'sông ba (2)'!$D$51,(('sông ba (2)'!$B$50-'sông ba (2)'!$B$51)/('sông ba (2)'!$D$51-'sông ba (2)'!$D$50)*('sông ba (2)'!$D$51-'sông ba (2)'!D18)+'sông ba (2)'!$B$51),IF('sông ba (2)'!D18&lt;'sông ba (2)'!$D$52,(('sông ba (2)'!$B$51-'sông ba (2)'!$B$52)/('sông ba (2)'!$D$52-'sông ba (2)'!$D$51)*('sông ba (2)'!$D$52-'sông ba (2)'!D18)+'sông ba (2)'!$B$52),0)))))</f>
        <v>63.77847222222222</v>
      </c>
      <c r="K18" s="40">
        <f>IF(E18&lt;$E$48,100,IF(E18&lt;'sông ba (2)'!$E$49,(('sông ba (2)'!$B$48-'sông ba (2)'!$B$49)/('sông ba (2)'!$E$49-'sông ba (2)'!$E$48)*('sông ba (2)'!$E$49-'sông ba (2)'!E18)+'sông ba (2)'!$B$49),IF('sông ba (2)'!E18&lt;'sông ba (2)'!$E$50,(('sông ba (2)'!$B$49-'sông ba (2)'!$B$50)/('sông ba (2)'!$E$50-'sông ba (2)'!$E$49)*('sông ba (2)'!$E$50-'sông ba (2)'!E18)+'sông ba (2)'!$B$50),IF('sông ba (2)'!E18&lt;'sông ba (2)'!$E$51,(('sông ba (2)'!$B$50-'sông ba (2)'!$B$51)/('sông ba (2)'!$E$51-'sông ba (2)'!$E$50)*('sông ba (2)'!$E$51-'sông ba (2)'!E18)+'sông ba (2)'!$B$51),IF('sông ba (2)'!E18&lt;'sông ba (2)'!$E$52,(('sông ba (2)'!$B$51-'sông ba (2)'!$B$52)/('sông ba (2)'!$E$52-'sông ba (2)'!$E$51)*('sông ba (2)'!$E$52-'sông ba (2)'!E18)+'sông ba (2)'!$B$52),0)))))</f>
        <v>50.371238425925931</v>
      </c>
      <c r="L18" s="40">
        <f>IF(F18&lt;$F$48,100,IF(F18&lt;'sông ba (2)'!$F$49,(('sông ba (2)'!$B$48-'sông ba (2)'!$B$49)/('sông ba (2)'!$F$49-'sông ba (2)'!$F$48)*('sông ba (2)'!$F$49-'sông ba (2)'!F18)+'sông ba (2)'!$B$49),IF('sông ba (2)'!F18&lt;'sông ba (2)'!$F$50,(('sông ba (2)'!$B$49-'sông ba (2)'!$B$50)/('sông ba (2)'!$F$50-'sông ba (2)'!$F$49)*('sông ba (2)'!$F$50-'sông ba (2)'!F18)+'sông ba (2)'!$B$50),IF('sông ba (2)'!F18&lt;'sông ba (2)'!$F$51,(('sông ba (2)'!$B$50-'sông ba (2)'!$B$51)/('sông ba (2)'!$F$51-'sông ba (2)'!$F$50)*('sông ba (2)'!$F$51-'sông ba (2)'!F18)+'sông ba (2)'!$B$51),IF('sông ba (2)'!F18&lt;'sông ba (2)'!$F$52,(('sông ba (2)'!$B$51-'sông ba (2)'!$B$52)/('sông ba (2)'!$F$52-'sông ba (2)'!$F$51)*('sông ba (2)'!$F$52-'sông ba (2)'!F18)+'sông ba (2)'!$B$52),0)))))</f>
        <v>68.078472222222217</v>
      </c>
      <c r="M18" s="40">
        <f>IF(G18&lt;$G$48,100,IF(G18&lt;'sông ba (2)'!$G$49,(('sông ba (2)'!$B$48-'sông ba (2)'!$B$49)/('sông ba (2)'!$G$49-'sông ba (2)'!$G$48)*('sông ba (2)'!$G$49-'sông ba (2)'!G18)+'sông ba (2)'!$B$49),IF('sông ba (2)'!G18&lt;'sông ba (2)'!$G$50,(('sông ba (2)'!$B$49-'sông ba (2)'!$B$50)/('sông ba (2)'!$G$50-'sông ba (2)'!$G$49)*('sông ba (2)'!$G$50-'sông ba (2)'!G18)+'sông ba (2)'!$B$50),IF('sông ba (2)'!G18&lt;'sông ba (2)'!$G$51,(('sông ba (2)'!$B$50-'sông ba (2)'!$B$51)/('sông ba (2)'!$G$51-'sông ba (2)'!$G$50)*('sông ba (2)'!$G$51-'sông ba (2)'!G18)+'sông ba (2)'!$B$51),IF('sông ba (2)'!G18&lt;'sông ba (2)'!$G$52,(('sông ba (2)'!$B$51-'sông ba (2)'!$B$52)/('sông ba (2)'!$G$52-'sông ba (2)'!$G$51)*('sông ba (2)'!$G$52-'sông ba (2)'!G18)+'sông ba (2)'!$B$52),0)))))</f>
        <v>100</v>
      </c>
      <c r="N18" s="40">
        <f>IF(H18&lt;$H$48,100,IF(H18&lt;'sông ba (2)'!$H$49,(('sông ba (2)'!$B$48-'sông ba (2)'!$B$49)/('sông ba (2)'!$H$49-'sông ba (2)'!$H$48)*('sông ba (2)'!$H$49-'sông ba (2)'!H18)+'sông ba (2)'!$B$49),IF('sông ba (2)'!H18&lt;'sông ba (2)'!$H$50,(('sông ba (2)'!$B$49-'sông ba (2)'!$B$50)/('sông ba (2)'!$H$50-'sông ba (2)'!$H$49)*('sông ba (2)'!$H$50-'sông ba (2)'!H18)+'sông ba (2)'!$B$50),IF('sông ba (2)'!H18&lt;'sông ba (2)'!$H$51,(('sông ba (2)'!$B$50-'sông ba (2)'!$B$51)/('sông ba (2)'!$H$51-'sông ba (2)'!$H$50)*('sông ba (2)'!$H$51-'sông ba (2)'!H18)+'sông ba (2)'!$B$51),IF('sông ba (2)'!H18&lt;'sông ba (2)'!$H$52,(('sông ba (2)'!$B$51-'sông ba (2)'!$B$52)/('sông ba (2)'!$H$52-'sông ba (2)'!$H$51)*('sông ba (2)'!$H$52-'sông ba (2)'!H18)+'sông ba (2)'!$B$52),0)))))</f>
        <v>24.54788392857143</v>
      </c>
      <c r="O18" s="26">
        <v>100</v>
      </c>
      <c r="P18" s="26">
        <v>100</v>
      </c>
      <c r="Q18" s="42">
        <f t="shared" si="0"/>
        <v>61.355213359788351</v>
      </c>
    </row>
    <row r="19" spans="2:17" ht="16.8" x14ac:dyDescent="0.3">
      <c r="B19" s="45" t="s">
        <v>95</v>
      </c>
      <c r="C19" s="47">
        <v>45.063999999999993</v>
      </c>
      <c r="D19" s="47">
        <v>27.146437500000001</v>
      </c>
      <c r="E19" s="47">
        <v>16.888249999999999</v>
      </c>
      <c r="F19" s="47">
        <v>0.6598708333333333</v>
      </c>
      <c r="G19" s="47">
        <v>2.2472875000000001</v>
      </c>
      <c r="H19" s="47">
        <v>0.94017708333333327</v>
      </c>
      <c r="I19" s="26">
        <v>0</v>
      </c>
      <c r="J19" s="40">
        <f>IF(D19&lt;$D$48,100,IF(D19&lt;'sông ba (2)'!$D$49,(('sông ba (2)'!$B$48-'sông ba (2)'!$B$49)/('sông ba (2)'!$D$49-'sông ba (2)'!$D$48)*('sông ba (2)'!$D$49-'sông ba (2)'!D19)+'sông ba (2)'!$B$49),IF('sông ba (2)'!D19&lt;'sông ba (2)'!$D$50,(('sông ba (2)'!$B$49-'sông ba (2)'!$B$50)/('sông ba (2)'!$D$50-'sông ba (2)'!$D$49)*('sông ba (2)'!$D$50-'sông ba (2)'!D19)+'sông ba (2)'!$B$50),IF('sông ba (2)'!D19&lt;'sông ba (2)'!$D$51,(('sông ba (2)'!$B$50-'sông ba (2)'!$B$51)/('sông ba (2)'!$D$51-'sông ba (2)'!$D$50)*('sông ba (2)'!$D$51-'sông ba (2)'!D19)+'sông ba (2)'!$B$51),IF('sông ba (2)'!D19&lt;'sông ba (2)'!$D$52,(('sông ba (2)'!$B$51-'sông ba (2)'!$B$52)/('sông ba (2)'!$D$52-'sông ba (2)'!$D$51)*('sông ba (2)'!$D$52-'sông ba (2)'!D19)+'sông ba (2)'!$B$52),0)))))</f>
        <v>54.755937500000002</v>
      </c>
      <c r="K19" s="40">
        <f>IF(E19&lt;$E$48,100,IF(E19&lt;'sông ba (2)'!$E$49,(('sông ba (2)'!$B$48-'sông ba (2)'!$B$49)/('sông ba (2)'!$E$49-'sông ba (2)'!$E$48)*('sông ba (2)'!$E$49-'sông ba (2)'!E19)+'sông ba (2)'!$B$49),IF('sông ba (2)'!E19&lt;'sông ba (2)'!$E$50,(('sông ba (2)'!$B$49-'sông ba (2)'!$B$50)/('sông ba (2)'!$E$50-'sông ba (2)'!$E$49)*('sông ba (2)'!$E$50-'sông ba (2)'!E19)+'sông ba (2)'!$B$50),IF('sông ba (2)'!E19&lt;'sông ba (2)'!$E$51,(('sông ba (2)'!$B$50-'sông ba (2)'!$B$51)/('sông ba (2)'!$E$51-'sông ba (2)'!$E$50)*('sông ba (2)'!$E$51-'sông ba (2)'!E19)+'sông ba (2)'!$B$51),IF('sông ba (2)'!E19&lt;'sông ba (2)'!$E$52,(('sông ba (2)'!$B$51-'sông ba (2)'!$B$52)/('sông ba (2)'!$E$52-'sông ba (2)'!$E$51)*('sông ba (2)'!$E$52-'sông ba (2)'!E19)+'sông ba (2)'!$B$52),0)))))</f>
        <v>45.279375000000002</v>
      </c>
      <c r="L19" s="40">
        <f>IF(F19&lt;$F$48,100,IF(F19&lt;'sông ba (2)'!$F$49,(('sông ba (2)'!$B$48-'sông ba (2)'!$B$49)/('sông ba (2)'!$F$49-'sông ba (2)'!$F$48)*('sông ba (2)'!$F$49-'sông ba (2)'!F19)+'sông ba (2)'!$B$49),IF('sông ba (2)'!F19&lt;'sông ba (2)'!$F$50,(('sông ba (2)'!$B$49-'sông ba (2)'!$B$50)/('sông ba (2)'!$F$50-'sông ba (2)'!$F$49)*('sông ba (2)'!$F$50-'sông ba (2)'!F19)+'sông ba (2)'!$B$50),IF('sông ba (2)'!F19&lt;'sông ba (2)'!$F$51,(('sông ba (2)'!$B$50-'sông ba (2)'!$B$51)/('sông ba (2)'!$F$51-'sông ba (2)'!$F$50)*('sông ba (2)'!$F$51-'sông ba (2)'!F19)+'sông ba (2)'!$B$51),IF('sông ba (2)'!F19&lt;'sông ba (2)'!$F$52,(('sông ba (2)'!$B$51-'sông ba (2)'!$B$52)/('sông ba (2)'!$F$52-'sông ba (2)'!$F$51)*('sông ba (2)'!$F$52-'sông ba (2)'!F19)+'sông ba (2)'!$B$52),0)))))</f>
        <v>45.010763888888889</v>
      </c>
      <c r="M19" s="40">
        <f>IF(G19&lt;$G$48,100,IF(G19&lt;'sông ba (2)'!$G$49,(('sông ba (2)'!$B$48-'sông ba (2)'!$B$49)/('sông ba (2)'!$G$49-'sông ba (2)'!$G$48)*('sông ba (2)'!$G$49-'sông ba (2)'!G19)+'sông ba (2)'!$B$49),IF('sông ba (2)'!G19&lt;'sông ba (2)'!$G$50,(('sông ba (2)'!$B$49-'sông ba (2)'!$B$50)/('sông ba (2)'!$G$50-'sông ba (2)'!$G$49)*('sông ba (2)'!$G$50-'sông ba (2)'!G19)+'sông ba (2)'!$B$50),IF('sông ba (2)'!G19&lt;'sông ba (2)'!$G$51,(('sông ba (2)'!$B$50-'sông ba (2)'!$B$51)/('sông ba (2)'!$G$51-'sông ba (2)'!$G$50)*('sông ba (2)'!$G$51-'sông ba (2)'!G19)+'sông ba (2)'!$B$51),IF('sông ba (2)'!G19&lt;'sông ba (2)'!$G$52,(('sông ba (2)'!$B$51-'sông ba (2)'!$B$52)/('sông ba (2)'!$G$52-'sông ba (2)'!$G$51)*('sông ba (2)'!$G$52-'sông ba (2)'!G19)+'sông ba (2)'!$B$52),0)))))</f>
        <v>97.939270833333339</v>
      </c>
      <c r="N19" s="40">
        <f>IF(H19&lt;$H$48,100,IF(H19&lt;'sông ba (2)'!$H$49,(('sông ba (2)'!$B$48-'sông ba (2)'!$B$49)/('sông ba (2)'!$H$49-'sông ba (2)'!$H$48)*('sông ba (2)'!$H$49-'sông ba (2)'!H19)+'sông ba (2)'!$B$49),IF('sông ba (2)'!H19&lt;'sông ba (2)'!$H$50,(('sông ba (2)'!$B$49-'sông ba (2)'!$B$50)/('sông ba (2)'!$H$50-'sông ba (2)'!$H$49)*('sông ba (2)'!$H$50-'sông ba (2)'!H19)+'sông ba (2)'!$B$50),IF('sông ba (2)'!H19&lt;'sông ba (2)'!$H$51,(('sông ba (2)'!$B$50-'sông ba (2)'!$B$51)/('sông ba (2)'!$H$51-'sông ba (2)'!$H$50)*('sông ba (2)'!$H$51-'sông ba (2)'!H19)+'sông ba (2)'!$B$51),IF('sông ba (2)'!H19&lt;'sông ba (2)'!$H$52,(('sông ba (2)'!$B$51-'sông ba (2)'!$B$52)/('sông ba (2)'!$H$52-'sông ba (2)'!$H$51)*('sông ba (2)'!$H$52-'sông ba (2)'!H19)+'sông ba (2)'!$B$52),0)))))</f>
        <v>23.113526785714285</v>
      </c>
      <c r="O19" s="26">
        <v>100</v>
      </c>
      <c r="P19" s="26">
        <v>100</v>
      </c>
      <c r="Q19" s="51">
        <f t="shared" si="0"/>
        <v>53.219774801587299</v>
      </c>
    </row>
    <row r="20" spans="2:17" ht="16.8" x14ac:dyDescent="0.3">
      <c r="B20" s="45" t="s">
        <v>96</v>
      </c>
      <c r="C20" s="47">
        <v>42.188375000000001</v>
      </c>
      <c r="D20" s="47">
        <v>23.564</v>
      </c>
      <c r="E20" s="47">
        <v>16.695645833333334</v>
      </c>
      <c r="F20" s="47">
        <v>0.42104166666666665</v>
      </c>
      <c r="G20" s="47">
        <v>1.7796624999999999</v>
      </c>
      <c r="H20" s="47">
        <v>0.73064166666666674</v>
      </c>
      <c r="I20" s="26">
        <v>0</v>
      </c>
      <c r="J20" s="40">
        <f>IF(D20&lt;$D$48,100,IF(D20&lt;'sông ba (2)'!$D$49,(('sông ba (2)'!$B$48-'sông ba (2)'!$B$49)/('sông ba (2)'!$D$49-'sông ba (2)'!$D$48)*('sông ba (2)'!$D$49-'sông ba (2)'!D20)+'sông ba (2)'!$B$49),IF('sông ba (2)'!D20&lt;'sông ba (2)'!$D$50,(('sông ba (2)'!$B$49-'sông ba (2)'!$B$50)/('sông ba (2)'!$D$50-'sông ba (2)'!$D$49)*('sông ba (2)'!$D$50-'sông ba (2)'!D20)+'sông ba (2)'!$B$50),IF('sông ba (2)'!D20&lt;'sông ba (2)'!$D$51,(('sông ba (2)'!$B$50-'sông ba (2)'!$B$51)/('sông ba (2)'!$D$51-'sông ba (2)'!$D$50)*('sông ba (2)'!$D$51-'sông ba (2)'!D20)+'sông ba (2)'!$B$51),IF('sông ba (2)'!D20&lt;'sông ba (2)'!$D$52,(('sông ba (2)'!$B$51-'sông ba (2)'!$B$52)/('sông ba (2)'!$D$52-'sông ba (2)'!$D$51)*('sông ba (2)'!$D$52-'sông ba (2)'!D20)+'sông ba (2)'!$B$52),0)))))</f>
        <v>60.726666666666667</v>
      </c>
      <c r="K20" s="40">
        <f>IF(E20&lt;$E$48,100,IF(E20&lt;'sông ba (2)'!$E$49,(('sông ba (2)'!$B$48-'sông ba (2)'!$B$49)/('sông ba (2)'!$E$49-'sông ba (2)'!$E$48)*('sông ba (2)'!$E$49-'sông ba (2)'!E20)+'sông ba (2)'!$B$49),IF('sông ba (2)'!E20&lt;'sông ba (2)'!$E$50,(('sông ba (2)'!$B$49-'sông ba (2)'!$B$50)/('sông ba (2)'!$E$50-'sông ba (2)'!$E$49)*('sông ba (2)'!$E$50-'sông ba (2)'!E20)+'sông ba (2)'!$B$50),IF('sông ba (2)'!E20&lt;'sông ba (2)'!$E$51,(('sông ba (2)'!$B$50-'sông ba (2)'!$B$51)/('sông ba (2)'!$E$51-'sông ba (2)'!$E$50)*('sông ba (2)'!$E$51-'sông ba (2)'!E20)+'sông ba (2)'!$B$51),IF('sông ba (2)'!E20&lt;'sông ba (2)'!$E$52,(('sông ba (2)'!$B$51-'sông ba (2)'!$B$52)/('sông ba (2)'!$E$52-'sông ba (2)'!$E$51)*('sông ba (2)'!$E$52-'sông ba (2)'!E20)+'sông ba (2)'!$B$52),0)))))</f>
        <v>45.760885416666667</v>
      </c>
      <c r="L20" s="40">
        <f>IF(F20&lt;$F$48,100,IF(F20&lt;'sông ba (2)'!$F$49,(('sông ba (2)'!$B$48-'sông ba (2)'!$B$49)/('sông ba (2)'!$F$49-'sông ba (2)'!$F$48)*('sông ba (2)'!$F$49-'sông ba (2)'!F20)+'sông ba (2)'!$B$49),IF('sông ba (2)'!F20&lt;'sông ba (2)'!$F$50,(('sông ba (2)'!$B$49-'sông ba (2)'!$B$50)/('sông ba (2)'!$F$50-'sông ba (2)'!$F$49)*('sông ba (2)'!$F$50-'sông ba (2)'!F20)+'sông ba (2)'!$B$50),IF('sông ba (2)'!F20&lt;'sông ba (2)'!$F$51,(('sông ba (2)'!$B$50-'sông ba (2)'!$B$51)/('sông ba (2)'!$F$51-'sông ba (2)'!$F$50)*('sông ba (2)'!$F$51-'sông ba (2)'!F20)+'sông ba (2)'!$B$51),IF('sông ba (2)'!F20&lt;'sông ba (2)'!$F$52,(('sông ba (2)'!$B$51-'sông ba (2)'!$B$52)/('sông ba (2)'!$F$52-'sông ba (2)'!$F$51)*('sông ba (2)'!$F$52-'sông ba (2)'!F20)+'sông ba (2)'!$B$52),0)))))</f>
        <v>64.913194444444443</v>
      </c>
      <c r="M20" s="40">
        <f>IF(G20&lt;$G$48,100,IF(G20&lt;'sông ba (2)'!$G$49,(('sông ba (2)'!$B$48-'sông ba (2)'!$B$49)/('sông ba (2)'!$G$49-'sông ba (2)'!$G$48)*('sông ba (2)'!$G$49-'sông ba (2)'!G20)+'sông ba (2)'!$B$49),IF('sông ba (2)'!G20&lt;'sông ba (2)'!$G$50,(('sông ba (2)'!$B$49-'sông ba (2)'!$B$50)/('sông ba (2)'!$G$50-'sông ba (2)'!$G$49)*('sông ba (2)'!$G$50-'sông ba (2)'!G20)+'sông ba (2)'!$B$50),IF('sông ba (2)'!G20&lt;'sông ba (2)'!$G$51,(('sông ba (2)'!$B$50-'sông ba (2)'!$B$51)/('sông ba (2)'!$G$51-'sông ba (2)'!$G$50)*('sông ba (2)'!$G$51-'sông ba (2)'!G20)+'sông ba (2)'!$B$51),IF('sông ba (2)'!G20&lt;'sông ba (2)'!$G$52,(('sông ba (2)'!$B$51-'sông ba (2)'!$B$52)/('sông ba (2)'!$G$52-'sông ba (2)'!$G$51)*('sông ba (2)'!$G$52-'sông ba (2)'!G20)+'sông ba (2)'!$B$52),0)))))</f>
        <v>100</v>
      </c>
      <c r="N20" s="40">
        <f>IF(H20&lt;$H$48,100,IF(H20&lt;'sông ba (2)'!$H$49,(('sông ba (2)'!$B$48-'sông ba (2)'!$B$49)/('sông ba (2)'!$H$49-'sông ba (2)'!$H$48)*('sông ba (2)'!$H$49-'sông ba (2)'!H20)+'sông ba (2)'!$B$49),IF('sông ba (2)'!H20&lt;'sông ba (2)'!$H$50,(('sông ba (2)'!$B$49-'sông ba (2)'!$B$50)/('sông ba (2)'!$H$50-'sông ba (2)'!$H$49)*('sông ba (2)'!$H$50-'sông ba (2)'!H20)+'sông ba (2)'!$B$50),IF('sông ba (2)'!H20&lt;'sông ba (2)'!$H$51,(('sông ba (2)'!$B$50-'sông ba (2)'!$B$51)/('sông ba (2)'!$H$51-'sông ba (2)'!$H$50)*('sông ba (2)'!$H$51-'sông ba (2)'!H20)+'sông ba (2)'!$B$51),IF('sông ba (2)'!H20&lt;'sông ba (2)'!$H$52,(('sông ba (2)'!$B$51-'sông ba (2)'!$B$52)/('sông ba (2)'!$H$52-'sông ba (2)'!$H$51)*('sông ba (2)'!$H$52-'sông ba (2)'!H20)+'sông ba (2)'!$B$52),0)))))</f>
        <v>24.011535714285714</v>
      </c>
      <c r="O20" s="26">
        <v>100</v>
      </c>
      <c r="P20" s="26">
        <v>100</v>
      </c>
      <c r="Q20" s="42">
        <f t="shared" si="0"/>
        <v>59.0824564484127</v>
      </c>
    </row>
    <row r="21" spans="2:17" ht="16.8" x14ac:dyDescent="0.3">
      <c r="B21" s="45" t="s">
        <v>97</v>
      </c>
      <c r="C21" s="47">
        <v>44.584729166666669</v>
      </c>
      <c r="D21" s="47">
        <v>25.393291666666666</v>
      </c>
      <c r="E21" s="47">
        <v>18.157645833333333</v>
      </c>
      <c r="F21" s="47">
        <v>0.44648333333333329</v>
      </c>
      <c r="G21" s="47">
        <v>2.2631437500000002</v>
      </c>
      <c r="H21" s="47">
        <v>0.78260000000000007</v>
      </c>
      <c r="I21" s="26">
        <v>0</v>
      </c>
      <c r="J21" s="40">
        <f>IF(D21&lt;$D$48,100,IF(D21&lt;'sông ba (2)'!$D$49,(('sông ba (2)'!$B$48-'sông ba (2)'!$B$49)/('sông ba (2)'!$D$49-'sông ba (2)'!$D$48)*('sông ba (2)'!$D$49-'sông ba (2)'!D21)+'sông ba (2)'!$B$49),IF('sông ba (2)'!D21&lt;'sông ba (2)'!$D$50,(('sông ba (2)'!$B$49-'sông ba (2)'!$B$50)/('sông ba (2)'!$D$50-'sông ba (2)'!$D$49)*('sông ba (2)'!$D$50-'sông ba (2)'!D21)+'sông ba (2)'!$B$50),IF('sông ba (2)'!D21&lt;'sông ba (2)'!$D$51,(('sông ba (2)'!$B$50-'sông ba (2)'!$B$51)/('sông ba (2)'!$D$51-'sông ba (2)'!$D$50)*('sông ba (2)'!$D$51-'sông ba (2)'!D21)+'sông ba (2)'!$B$51),IF('sông ba (2)'!D21&lt;'sông ba (2)'!$D$52,(('sông ba (2)'!$B$51-'sông ba (2)'!$B$52)/('sông ba (2)'!$D$52-'sông ba (2)'!$D$51)*('sông ba (2)'!$D$52-'sông ba (2)'!D21)+'sông ba (2)'!$B$52),0)))))</f>
        <v>57.677847222222226</v>
      </c>
      <c r="K21" s="40">
        <f>IF(E21&lt;$E$48,100,IF(E21&lt;'sông ba (2)'!$E$49,(('sông ba (2)'!$B$48-'sông ba (2)'!$B$49)/('sông ba (2)'!$E$49-'sông ba (2)'!$E$48)*('sông ba (2)'!$E$49-'sông ba (2)'!E21)+'sông ba (2)'!$B$49),IF('sông ba (2)'!E21&lt;'sông ba (2)'!$E$50,(('sông ba (2)'!$B$49-'sông ba (2)'!$B$50)/('sông ba (2)'!$E$50-'sông ba (2)'!$E$49)*('sông ba (2)'!$E$50-'sông ba (2)'!E21)+'sông ba (2)'!$B$50),IF('sông ba (2)'!E21&lt;'sông ba (2)'!$E$51,(('sông ba (2)'!$B$50-'sông ba (2)'!$B$51)/('sông ba (2)'!$E$51-'sông ba (2)'!$E$50)*('sông ba (2)'!$E$51-'sông ba (2)'!E21)+'sông ba (2)'!$B$51),IF('sông ba (2)'!E21&lt;'sông ba (2)'!$E$52,(('sông ba (2)'!$B$51-'sông ba (2)'!$B$52)/('sông ba (2)'!$E$52-'sông ba (2)'!$E$51)*('sông ba (2)'!$E$52-'sông ba (2)'!E21)+'sông ba (2)'!$B$52),0)))))</f>
        <v>42.105885416666666</v>
      </c>
      <c r="L21" s="40">
        <f>IF(F21&lt;$F$48,100,IF(F21&lt;'sông ba (2)'!$F$49,(('sông ba (2)'!$B$48-'sông ba (2)'!$B$49)/('sông ba (2)'!$F$49-'sông ba (2)'!$F$48)*('sông ba (2)'!$F$49-'sông ba (2)'!F21)+'sông ba (2)'!$B$49),IF('sông ba (2)'!F21&lt;'sông ba (2)'!$F$50,(('sông ba (2)'!$B$49-'sông ba (2)'!$B$50)/('sông ba (2)'!$F$50-'sông ba (2)'!$F$49)*('sông ba (2)'!$F$50-'sông ba (2)'!F21)+'sông ba (2)'!$B$50),IF('sông ba (2)'!F21&lt;'sông ba (2)'!$F$51,(('sông ba (2)'!$B$50-'sông ba (2)'!$B$51)/('sông ba (2)'!$F$51-'sông ba (2)'!$F$50)*('sông ba (2)'!$F$51-'sông ba (2)'!F21)+'sông ba (2)'!$B$51),IF('sông ba (2)'!F21&lt;'sông ba (2)'!$F$52,(('sông ba (2)'!$B$51-'sông ba (2)'!$B$52)/('sông ba (2)'!$F$52-'sông ba (2)'!$F$51)*('sông ba (2)'!$F$52-'sông ba (2)'!F21)+'sông ba (2)'!$B$52),0)))))</f>
        <v>62.793055555555561</v>
      </c>
      <c r="M21" s="40">
        <f>IF(G21&lt;$G$48,100,IF(G21&lt;'sông ba (2)'!$G$49,(('sông ba (2)'!$B$48-'sông ba (2)'!$B$49)/('sông ba (2)'!$G$49-'sông ba (2)'!$G$48)*('sông ba (2)'!$G$49-'sông ba (2)'!G21)+'sông ba (2)'!$B$49),IF('sông ba (2)'!G21&lt;'sông ba (2)'!$G$50,(('sông ba (2)'!$B$49-'sông ba (2)'!$B$50)/('sông ba (2)'!$G$50-'sông ba (2)'!$G$49)*('sông ba (2)'!$G$50-'sông ba (2)'!G21)+'sông ba (2)'!$B$50),IF('sông ba (2)'!G21&lt;'sông ba (2)'!$G$51,(('sông ba (2)'!$B$50-'sông ba (2)'!$B$51)/('sông ba (2)'!$G$51-'sông ba (2)'!$G$50)*('sông ba (2)'!$G$51-'sông ba (2)'!G21)+'sông ba (2)'!$B$51),IF('sông ba (2)'!G21&lt;'sông ba (2)'!$G$52,(('sông ba (2)'!$B$51-'sông ba (2)'!$B$52)/('sông ba (2)'!$G$52-'sông ba (2)'!$G$51)*('sông ba (2)'!$G$52-'sông ba (2)'!G21)+'sông ba (2)'!$B$52),0)))))</f>
        <v>97.807135416666668</v>
      </c>
      <c r="N21" s="40">
        <f>IF(H21&lt;$H$48,100,IF(H21&lt;'sông ba (2)'!$H$49,(('sông ba (2)'!$B$48-'sông ba (2)'!$B$49)/('sông ba (2)'!$H$49-'sông ba (2)'!$H$48)*('sông ba (2)'!$H$49-'sông ba (2)'!H21)+'sông ba (2)'!$B$49),IF('sông ba (2)'!H21&lt;'sông ba (2)'!$H$50,(('sông ba (2)'!$B$49-'sông ba (2)'!$B$50)/('sông ba (2)'!$H$50-'sông ba (2)'!$H$49)*('sông ba (2)'!$H$50-'sông ba (2)'!H21)+'sông ba (2)'!$B$50),IF('sông ba (2)'!H21&lt;'sông ba (2)'!$H$51,(('sông ba (2)'!$B$50-'sông ba (2)'!$B$51)/('sông ba (2)'!$H$51-'sông ba (2)'!$H$50)*('sông ba (2)'!$H$51-'sông ba (2)'!H21)+'sông ba (2)'!$B$51),IF('sông ba (2)'!H21&lt;'sông ba (2)'!$H$52,(('sông ba (2)'!$B$51-'sông ba (2)'!$B$52)/('sông ba (2)'!$H$52-'sông ba (2)'!$H$51)*('sông ba (2)'!$H$52-'sông ba (2)'!H21)+'sông ba (2)'!$B$52),0)))))</f>
        <v>23.788857142857143</v>
      </c>
      <c r="O21" s="26">
        <v>100</v>
      </c>
      <c r="P21" s="26">
        <v>100</v>
      </c>
      <c r="Q21" s="42">
        <f t="shared" si="0"/>
        <v>56.834556150793652</v>
      </c>
    </row>
    <row r="22" spans="2:17" ht="16.8" x14ac:dyDescent="0.3">
      <c r="B22" s="45" t="s">
        <v>98</v>
      </c>
      <c r="C22" s="47">
        <v>50.404062499999995</v>
      </c>
      <c r="D22" s="47">
        <v>28.723104166666669</v>
      </c>
      <c r="E22" s="47">
        <v>19.566791666666663</v>
      </c>
      <c r="F22" s="47">
        <v>0.49844166666666667</v>
      </c>
      <c r="G22" s="47">
        <v>2.0628354166666663</v>
      </c>
      <c r="H22" s="47">
        <v>0.98523749999999999</v>
      </c>
      <c r="I22" s="26">
        <v>0</v>
      </c>
      <c r="J22" s="40">
        <f>IF(D22&lt;$D$48,100,IF(D22&lt;'sông ba (2)'!$D$49,(('sông ba (2)'!$B$48-'sông ba (2)'!$B$49)/('sông ba (2)'!$D$49-'sông ba (2)'!$D$48)*('sông ba (2)'!$D$49-'sông ba (2)'!D22)+'sông ba (2)'!$B$49),IF('sông ba (2)'!D22&lt;'sông ba (2)'!$D$50,(('sông ba (2)'!$B$49-'sông ba (2)'!$B$50)/('sông ba (2)'!$D$50-'sông ba (2)'!$D$49)*('sông ba (2)'!$D$50-'sông ba (2)'!D22)+'sông ba (2)'!$B$50),IF('sông ba (2)'!D22&lt;'sông ba (2)'!$D$51,(('sông ba (2)'!$B$50-'sông ba (2)'!$B$51)/('sông ba (2)'!$D$51-'sông ba (2)'!$D$50)*('sông ba (2)'!$D$51-'sông ba (2)'!D22)+'sông ba (2)'!$B$51),IF('sông ba (2)'!D22&lt;'sông ba (2)'!$D$52,(('sông ba (2)'!$B$51-'sông ba (2)'!$B$52)/('sông ba (2)'!$D$52-'sông ba (2)'!$D$51)*('sông ba (2)'!$D$52-'sông ba (2)'!D22)+'sông ba (2)'!$B$52),0)))))</f>
        <v>52.128159722222222</v>
      </c>
      <c r="K22" s="40">
        <f>IF(E22&lt;$E$48,100,IF(E22&lt;'sông ba (2)'!$E$49,(('sông ba (2)'!$B$48-'sông ba (2)'!$B$49)/('sông ba (2)'!$E$49-'sông ba (2)'!$E$48)*('sông ba (2)'!$E$49-'sông ba (2)'!E22)+'sông ba (2)'!$B$49),IF('sông ba (2)'!E22&lt;'sông ba (2)'!$E$50,(('sông ba (2)'!$B$49-'sông ba (2)'!$B$50)/('sông ba (2)'!$E$50-'sông ba (2)'!$E$49)*('sông ba (2)'!$E$50-'sông ba (2)'!E22)+'sông ba (2)'!$B$50),IF('sông ba (2)'!E22&lt;'sông ba (2)'!$E$51,(('sông ba (2)'!$B$50-'sông ba (2)'!$B$51)/('sông ba (2)'!$E$51-'sông ba (2)'!$E$50)*('sông ba (2)'!$E$51-'sông ba (2)'!E22)+'sông ba (2)'!$B$51),IF('sông ba (2)'!E22&lt;'sông ba (2)'!$E$52,(('sông ba (2)'!$B$51-'sông ba (2)'!$B$52)/('sông ba (2)'!$E$52-'sông ba (2)'!$E$51)*('sông ba (2)'!$E$52-'sông ba (2)'!E22)+'sông ba (2)'!$B$52),0)))))</f>
        <v>38.583020833333343</v>
      </c>
      <c r="L22" s="40">
        <f>IF(F22&lt;$F$48,100,IF(F22&lt;'sông ba (2)'!$F$49,(('sông ba (2)'!$B$48-'sông ba (2)'!$B$49)/('sông ba (2)'!$F$49-'sông ba (2)'!$F$48)*('sông ba (2)'!$F$49-'sông ba (2)'!F22)+'sông ba (2)'!$B$49),IF('sông ba (2)'!F22&lt;'sông ba (2)'!$F$50,(('sông ba (2)'!$B$49-'sông ba (2)'!$B$50)/('sông ba (2)'!$F$50-'sông ba (2)'!$F$49)*('sông ba (2)'!$F$50-'sông ba (2)'!F22)+'sông ba (2)'!$B$50),IF('sông ba (2)'!F22&lt;'sông ba (2)'!$F$51,(('sông ba (2)'!$B$50-'sông ba (2)'!$B$51)/('sông ba (2)'!$F$51-'sông ba (2)'!$F$50)*('sông ba (2)'!$F$51-'sông ba (2)'!F22)+'sông ba (2)'!$B$51),IF('sông ba (2)'!F22&lt;'sông ba (2)'!$F$52,(('sông ba (2)'!$B$51-'sông ba (2)'!$B$52)/('sông ba (2)'!$F$52-'sông ba (2)'!$F$51)*('sông ba (2)'!$F$52-'sông ba (2)'!F22)+'sông ba (2)'!$B$52),0)))))</f>
        <v>58.46319444444444</v>
      </c>
      <c r="M22" s="40">
        <f>IF(G22&lt;$G$48,100,IF(G22&lt;'sông ba (2)'!$G$49,(('sông ba (2)'!$B$48-'sông ba (2)'!$B$49)/('sông ba (2)'!$G$49-'sông ba (2)'!$G$48)*('sông ba (2)'!$G$49-'sông ba (2)'!G22)+'sông ba (2)'!$B$49),IF('sông ba (2)'!G22&lt;'sông ba (2)'!$G$50,(('sông ba (2)'!$B$49-'sông ba (2)'!$B$50)/('sông ba (2)'!$G$50-'sông ba (2)'!$G$49)*('sông ba (2)'!$G$50-'sông ba (2)'!G22)+'sông ba (2)'!$B$50),IF('sông ba (2)'!G22&lt;'sông ba (2)'!$G$51,(('sông ba (2)'!$B$50-'sông ba (2)'!$B$51)/('sông ba (2)'!$G$51-'sông ba (2)'!$G$50)*('sông ba (2)'!$G$51-'sông ba (2)'!G22)+'sông ba (2)'!$B$51),IF('sông ba (2)'!G22&lt;'sông ba (2)'!$G$52,(('sông ba (2)'!$B$51-'sông ba (2)'!$B$52)/('sông ba (2)'!$G$52-'sông ba (2)'!$G$51)*('sông ba (2)'!$G$52-'sông ba (2)'!G22)+'sông ba (2)'!$B$52),0)))))</f>
        <v>99.476371527777786</v>
      </c>
      <c r="N22" s="40">
        <f>IF(H22&lt;$H$48,100,IF(H22&lt;'sông ba (2)'!$H$49,(('sông ba (2)'!$B$48-'sông ba (2)'!$B$49)/('sông ba (2)'!$H$49-'sông ba (2)'!$H$48)*('sông ba (2)'!$H$49-'sông ba (2)'!H22)+'sông ba (2)'!$B$49),IF('sông ba (2)'!H22&lt;'sông ba (2)'!$H$50,(('sông ba (2)'!$B$49-'sông ba (2)'!$B$50)/('sông ba (2)'!$H$50-'sông ba (2)'!$H$49)*('sông ba (2)'!$H$50-'sông ba (2)'!H22)+'sông ba (2)'!$B$50),IF('sông ba (2)'!H22&lt;'sông ba (2)'!$H$51,(('sông ba (2)'!$B$50-'sông ba (2)'!$B$51)/('sông ba (2)'!$H$51-'sông ba (2)'!$H$50)*('sông ba (2)'!$H$51-'sông ba (2)'!H22)+'sông ba (2)'!$B$51),IF('sông ba (2)'!H22&lt;'sông ba (2)'!$H$52,(('sông ba (2)'!$B$51-'sông ba (2)'!$B$52)/('sông ba (2)'!$H$52-'sông ba (2)'!$H$51)*('sông ba (2)'!$H$52-'sông ba (2)'!H22)+'sông ba (2)'!$B$52),0)))))</f>
        <v>22.920410714285715</v>
      </c>
      <c r="O22" s="26">
        <v>100</v>
      </c>
      <c r="P22" s="26">
        <v>100</v>
      </c>
      <c r="Q22" s="42">
        <f t="shared" si="0"/>
        <v>54.314231448412706</v>
      </c>
    </row>
    <row r="23" spans="2:17" ht="16.8" x14ac:dyDescent="0.3">
      <c r="B23" s="45" t="s">
        <v>99</v>
      </c>
      <c r="C23" s="47">
        <v>47.559791666666676</v>
      </c>
      <c r="D23" s="47">
        <v>25.543791666666667</v>
      </c>
      <c r="E23" s="47">
        <v>19.616062499999998</v>
      </c>
      <c r="F23" s="47">
        <v>0.48643750000000008</v>
      </c>
      <c r="G23" s="47">
        <v>2.4661395833333333</v>
      </c>
      <c r="H23" s="47">
        <v>0.60764375000000004</v>
      </c>
      <c r="I23" s="26">
        <v>0</v>
      </c>
      <c r="J23" s="40">
        <f>IF(D23&lt;$D$48,100,IF(D23&lt;'sông ba (2)'!$D$49,(('sông ba (2)'!$B$48-'sông ba (2)'!$B$49)/('sông ba (2)'!$D$49-'sông ba (2)'!$D$48)*('sông ba (2)'!$D$49-'sông ba (2)'!D23)+'sông ba (2)'!$B$49),IF('sông ba (2)'!D23&lt;'sông ba (2)'!$D$50,(('sông ba (2)'!$B$49-'sông ba (2)'!$B$50)/('sông ba (2)'!$D$50-'sông ba (2)'!$D$49)*('sông ba (2)'!$D$50-'sông ba (2)'!D23)+'sông ba (2)'!$B$50),IF('sông ba (2)'!D23&lt;'sông ba (2)'!$D$51,(('sông ba (2)'!$B$50-'sông ba (2)'!$B$51)/('sông ba (2)'!$D$51-'sông ba (2)'!$D$50)*('sông ba (2)'!$D$51-'sông ba (2)'!D23)+'sông ba (2)'!$B$51),IF('sông ba (2)'!D23&lt;'sông ba (2)'!$D$52,(('sông ba (2)'!$B$51-'sông ba (2)'!$B$52)/('sông ba (2)'!$D$52-'sông ba (2)'!$D$51)*('sông ba (2)'!$D$52-'sông ba (2)'!D23)+'sông ba (2)'!$B$52),0)))))</f>
        <v>57.427013888888887</v>
      </c>
      <c r="K23" s="40">
        <f>IF(E23&lt;$E$48,100,IF(E23&lt;'sông ba (2)'!$E$49,(('sông ba (2)'!$B$48-'sông ba (2)'!$B$49)/('sông ba (2)'!$E$49-'sông ba (2)'!$E$48)*('sông ba (2)'!$E$49-'sông ba (2)'!E23)+'sông ba (2)'!$B$49),IF('sông ba (2)'!E23&lt;'sông ba (2)'!$E$50,(('sông ba (2)'!$B$49-'sông ba (2)'!$B$50)/('sông ba (2)'!$E$50-'sông ba (2)'!$E$49)*('sông ba (2)'!$E$50-'sông ba (2)'!E23)+'sông ba (2)'!$B$50),IF('sông ba (2)'!E23&lt;'sông ba (2)'!$E$51,(('sông ba (2)'!$B$50-'sông ba (2)'!$B$51)/('sông ba (2)'!$E$51-'sông ba (2)'!$E$50)*('sông ba (2)'!$E$51-'sông ba (2)'!E23)+'sông ba (2)'!$B$51),IF('sông ba (2)'!E23&lt;'sông ba (2)'!$E$52,(('sông ba (2)'!$B$51-'sông ba (2)'!$B$52)/('sông ba (2)'!$E$52-'sông ba (2)'!$E$51)*('sông ba (2)'!$E$52-'sông ba (2)'!E23)+'sông ba (2)'!$B$52),0)))))</f>
        <v>38.459843750000005</v>
      </c>
      <c r="L23" s="40">
        <f>IF(F23&lt;$F$48,100,IF(F23&lt;'sông ba (2)'!$F$49,(('sông ba (2)'!$B$48-'sông ba (2)'!$B$49)/('sông ba (2)'!$F$49-'sông ba (2)'!$F$48)*('sông ba (2)'!$F$49-'sông ba (2)'!F23)+'sông ba (2)'!$B$49),IF('sông ba (2)'!F23&lt;'sông ba (2)'!$F$50,(('sông ba (2)'!$B$49-'sông ba (2)'!$B$50)/('sông ba (2)'!$F$50-'sông ba (2)'!$F$49)*('sông ba (2)'!$F$50-'sông ba (2)'!F23)+'sông ba (2)'!$B$50),IF('sông ba (2)'!F23&lt;'sông ba (2)'!$F$51,(('sông ba (2)'!$B$50-'sông ba (2)'!$B$51)/('sông ba (2)'!$F$51-'sông ba (2)'!$F$50)*('sông ba (2)'!$F$51-'sông ba (2)'!F23)+'sông ba (2)'!$B$51),IF('sông ba (2)'!F23&lt;'sông ba (2)'!$F$52,(('sông ba (2)'!$B$51-'sông ba (2)'!$B$52)/('sông ba (2)'!$F$52-'sông ba (2)'!$F$51)*('sông ba (2)'!$F$52-'sông ba (2)'!F23)+'sông ba (2)'!$B$52),0)))))</f>
        <v>59.463541666666657</v>
      </c>
      <c r="M23" s="40">
        <f>IF(G23&lt;$G$48,100,IF(G23&lt;'sông ba (2)'!$G$49,(('sông ba (2)'!$B$48-'sông ba (2)'!$B$49)/('sông ba (2)'!$G$49-'sông ba (2)'!$G$48)*('sông ba (2)'!$G$49-'sông ba (2)'!G23)+'sông ba (2)'!$B$49),IF('sông ba (2)'!G23&lt;'sông ba (2)'!$G$50,(('sông ba (2)'!$B$49-'sông ba (2)'!$B$50)/('sông ba (2)'!$G$50-'sông ba (2)'!$G$49)*('sông ba (2)'!$G$50-'sông ba (2)'!G23)+'sông ba (2)'!$B$50),IF('sông ba (2)'!G23&lt;'sông ba (2)'!$G$51,(('sông ba (2)'!$B$50-'sông ba (2)'!$B$51)/('sông ba (2)'!$G$51-'sông ba (2)'!$G$50)*('sông ba (2)'!$G$51-'sông ba (2)'!G23)+'sông ba (2)'!$B$51),IF('sông ba (2)'!G23&lt;'sông ba (2)'!$G$52,(('sông ba (2)'!$B$51-'sông ba (2)'!$B$52)/('sông ba (2)'!$G$52-'sông ba (2)'!$G$51)*('sông ba (2)'!$G$52-'sông ba (2)'!G23)+'sông ba (2)'!$B$52),0)))))</f>
        <v>96.11550347222223</v>
      </c>
      <c r="N23" s="40">
        <f>IF(H23&lt;$H$48,100,IF(H23&lt;'sông ba (2)'!$H$49,(('sông ba (2)'!$B$48-'sông ba (2)'!$B$49)/('sông ba (2)'!$H$49-'sông ba (2)'!$H$48)*('sông ba (2)'!$H$49-'sông ba (2)'!H23)+'sông ba (2)'!$B$49),IF('sông ba (2)'!H23&lt;'sông ba (2)'!$H$50,(('sông ba (2)'!$B$49-'sông ba (2)'!$B$50)/('sông ba (2)'!$H$50-'sông ba (2)'!$H$49)*('sông ba (2)'!$H$50-'sông ba (2)'!H23)+'sông ba (2)'!$B$50),IF('sông ba (2)'!H23&lt;'sông ba (2)'!$H$51,(('sông ba (2)'!$B$50-'sông ba (2)'!$B$51)/('sông ba (2)'!$H$51-'sông ba (2)'!$H$50)*('sông ba (2)'!$H$51-'sông ba (2)'!H23)+'sông ba (2)'!$B$51),IF('sông ba (2)'!H23&lt;'sông ba (2)'!$H$52,(('sông ba (2)'!$B$51-'sông ba (2)'!$B$52)/('sông ba (2)'!$H$52-'sông ba (2)'!$H$51)*('sông ba (2)'!$H$52-'sông ba (2)'!H23)+'sông ba (2)'!$B$52),0)))))</f>
        <v>24.53866964285714</v>
      </c>
      <c r="O23" s="26">
        <v>100</v>
      </c>
      <c r="P23" s="26">
        <v>100</v>
      </c>
      <c r="Q23" s="42">
        <f t="shared" si="0"/>
        <v>55.200914484126983</v>
      </c>
    </row>
    <row r="24" spans="2:17" ht="16.8" x14ac:dyDescent="0.3">
      <c r="B24" s="45" t="s">
        <v>100</v>
      </c>
      <c r="C24" s="47">
        <v>49.551229166666666</v>
      </c>
      <c r="D24" s="47">
        <v>26.104583333333331</v>
      </c>
      <c r="E24" s="47">
        <v>18.203333333333333</v>
      </c>
      <c r="F24" s="47">
        <v>0.42955208333333333</v>
      </c>
      <c r="G24" s="47">
        <v>2.1979270833333331</v>
      </c>
      <c r="H24" s="47">
        <v>0.78636249999999996</v>
      </c>
      <c r="I24" s="26">
        <v>0</v>
      </c>
      <c r="J24" s="40">
        <f>IF(D24&lt;$D$48,100,IF(D24&lt;'sông ba (2)'!$D$49,(('sông ba (2)'!$B$48-'sông ba (2)'!$B$49)/('sông ba (2)'!$D$49-'sông ba (2)'!$D$48)*('sông ba (2)'!$D$49-'sông ba (2)'!D24)+'sông ba (2)'!$B$49),IF('sông ba (2)'!D24&lt;'sông ba (2)'!$D$50,(('sông ba (2)'!$B$49-'sông ba (2)'!$B$50)/('sông ba (2)'!$D$50-'sông ba (2)'!$D$49)*('sông ba (2)'!$D$50-'sông ba (2)'!D24)+'sông ba (2)'!$B$50),IF('sông ba (2)'!D24&lt;'sông ba (2)'!$D$51,(('sông ba (2)'!$B$50-'sông ba (2)'!$B$51)/('sông ba (2)'!$D$51-'sông ba (2)'!$D$50)*('sông ba (2)'!$D$51-'sông ba (2)'!D24)+'sông ba (2)'!$B$51),IF('sông ba (2)'!D24&lt;'sông ba (2)'!$D$52,(('sông ba (2)'!$B$51-'sông ba (2)'!$B$52)/('sông ba (2)'!$D$52-'sông ba (2)'!$D$51)*('sông ba (2)'!$D$52-'sông ba (2)'!D24)+'sông ba (2)'!$B$52),0)))))</f>
        <v>56.492361111111116</v>
      </c>
      <c r="K24" s="40">
        <f>IF(E24&lt;$E$48,100,IF(E24&lt;'sông ba (2)'!$E$49,(('sông ba (2)'!$B$48-'sông ba (2)'!$B$49)/('sông ba (2)'!$E$49-'sông ba (2)'!$E$48)*('sông ba (2)'!$E$49-'sông ba (2)'!E24)+'sông ba (2)'!$B$49),IF('sông ba (2)'!E24&lt;'sông ba (2)'!$E$50,(('sông ba (2)'!$B$49-'sông ba (2)'!$B$50)/('sông ba (2)'!$E$50-'sông ba (2)'!$E$49)*('sông ba (2)'!$E$50-'sông ba (2)'!E24)+'sông ba (2)'!$B$50),IF('sông ba (2)'!E24&lt;'sông ba (2)'!$E$51,(('sông ba (2)'!$B$50-'sông ba (2)'!$B$51)/('sông ba (2)'!$E$51-'sông ba (2)'!$E$50)*('sông ba (2)'!$E$51-'sông ba (2)'!E24)+'sông ba (2)'!$B$51),IF('sông ba (2)'!E24&lt;'sông ba (2)'!$E$52,(('sông ba (2)'!$B$51-'sông ba (2)'!$B$52)/('sông ba (2)'!$E$52-'sông ba (2)'!$E$51)*('sông ba (2)'!$E$52-'sông ba (2)'!E24)+'sông ba (2)'!$B$52),0)))))</f>
        <v>41.991666666666667</v>
      </c>
      <c r="L24" s="40">
        <f>IF(F24&lt;$F$48,100,IF(F24&lt;'sông ba (2)'!$F$49,(('sông ba (2)'!$B$48-'sông ba (2)'!$B$49)/('sông ba (2)'!$F$49-'sông ba (2)'!$F$48)*('sông ba (2)'!$F$49-'sông ba (2)'!F24)+'sông ba (2)'!$B$49),IF('sông ba (2)'!F24&lt;'sông ba (2)'!$F$50,(('sông ba (2)'!$B$49-'sông ba (2)'!$B$50)/('sông ba (2)'!$F$50-'sông ba (2)'!$F$49)*('sông ba (2)'!$F$50-'sông ba (2)'!F24)+'sông ba (2)'!$B$50),IF('sông ba (2)'!F24&lt;'sông ba (2)'!$F$51,(('sông ba (2)'!$B$50-'sông ba (2)'!$B$51)/('sông ba (2)'!$F$51-'sông ba (2)'!$F$50)*('sông ba (2)'!$F$51-'sông ba (2)'!F24)+'sông ba (2)'!$B$51),IF('sông ba (2)'!F24&lt;'sông ba (2)'!$F$52,(('sông ba (2)'!$B$51-'sông ba (2)'!$B$52)/('sông ba (2)'!$F$52-'sông ba (2)'!$F$51)*('sông ba (2)'!$F$52-'sông ba (2)'!F24)+'sông ba (2)'!$B$52),0)))))</f>
        <v>64.203993055555557</v>
      </c>
      <c r="M24" s="40">
        <f>IF(G24&lt;$G$48,100,IF(G24&lt;'sông ba (2)'!$G$49,(('sông ba (2)'!$B$48-'sông ba (2)'!$B$49)/('sông ba (2)'!$G$49-'sông ba (2)'!$G$48)*('sông ba (2)'!$G$49-'sông ba (2)'!G24)+'sông ba (2)'!$B$49),IF('sông ba (2)'!G24&lt;'sông ba (2)'!$G$50,(('sông ba (2)'!$B$49-'sông ba (2)'!$B$50)/('sông ba (2)'!$G$50-'sông ba (2)'!$G$49)*('sông ba (2)'!$G$50-'sông ba (2)'!G24)+'sông ba (2)'!$B$50),IF('sông ba (2)'!G24&lt;'sông ba (2)'!$G$51,(('sông ba (2)'!$B$50-'sông ba (2)'!$B$51)/('sông ba (2)'!$G$51-'sông ba (2)'!$G$50)*('sông ba (2)'!$G$51-'sông ba (2)'!G24)+'sông ba (2)'!$B$51),IF('sông ba (2)'!G24&lt;'sông ba (2)'!$G$52,(('sông ba (2)'!$B$51-'sông ba (2)'!$B$52)/('sông ba (2)'!$G$52-'sông ba (2)'!$G$51)*('sông ba (2)'!$G$52-'sông ba (2)'!G24)+'sông ba (2)'!$B$52),0)))))</f>
        <v>98.350607638888889</v>
      </c>
      <c r="N24" s="40">
        <f>IF(H24&lt;$H$48,100,IF(H24&lt;'sông ba (2)'!$H$49,(('sông ba (2)'!$B$48-'sông ba (2)'!$B$49)/('sông ba (2)'!$H$49-'sông ba (2)'!$H$48)*('sông ba (2)'!$H$49-'sông ba (2)'!H24)+'sông ba (2)'!$B$49),IF('sông ba (2)'!H24&lt;'sông ba (2)'!$H$50,(('sông ba (2)'!$B$49-'sông ba (2)'!$B$50)/('sông ba (2)'!$H$50-'sông ba (2)'!$H$49)*('sông ba (2)'!$H$50-'sông ba (2)'!H24)+'sông ba (2)'!$B$50),IF('sông ba (2)'!H24&lt;'sông ba (2)'!$H$51,(('sông ba (2)'!$B$50-'sông ba (2)'!$B$51)/('sông ba (2)'!$H$51-'sông ba (2)'!$H$50)*('sông ba (2)'!$H$51-'sông ba (2)'!H24)+'sông ba (2)'!$B$51),IF('sông ba (2)'!H24&lt;'sông ba (2)'!$H$52,(('sông ba (2)'!$B$51-'sông ba (2)'!$B$52)/('sông ba (2)'!$H$52-'sông ba (2)'!$H$51)*('sông ba (2)'!$H$52-'sông ba (2)'!H24)+'sông ba (2)'!$B$52),0)))))</f>
        <v>23.772732142857144</v>
      </c>
      <c r="O24" s="26">
        <v>100</v>
      </c>
      <c r="P24" s="26">
        <v>100</v>
      </c>
      <c r="Q24" s="42">
        <f t="shared" si="0"/>
        <v>56.962272123015872</v>
      </c>
    </row>
    <row r="25" spans="2:17" ht="16.8" x14ac:dyDescent="0.3">
      <c r="B25" s="45" t="s">
        <v>101</v>
      </c>
      <c r="C25" s="47">
        <v>49.728604166666663</v>
      </c>
      <c r="D25" s="47">
        <v>31.54945833333333</v>
      </c>
      <c r="E25" s="47">
        <v>22.264145833333334</v>
      </c>
      <c r="F25" s="47">
        <v>0.48939375000000007</v>
      </c>
      <c r="G25" s="47">
        <v>2.0577291666666668</v>
      </c>
      <c r="H25" s="47">
        <v>0.84163541666666675</v>
      </c>
      <c r="I25" s="26">
        <v>0</v>
      </c>
      <c r="J25" s="40">
        <f>IF(D25&lt;$D$48,100,IF(D25&lt;'sông ba (2)'!$D$49,(('sông ba (2)'!$B$48-'sông ba (2)'!$B$49)/('sông ba (2)'!$D$49-'sông ba (2)'!$D$48)*('sông ba (2)'!$D$49-'sông ba (2)'!D25)+'sông ba (2)'!$B$49),IF('sông ba (2)'!D25&lt;'sông ba (2)'!$D$50,(('sông ba (2)'!$B$49-'sông ba (2)'!$B$50)/('sông ba (2)'!$D$50-'sông ba (2)'!$D$49)*('sông ba (2)'!$D$50-'sông ba (2)'!D25)+'sông ba (2)'!$B$50),IF('sông ba (2)'!D25&lt;'sông ba (2)'!$D$51,(('sông ba (2)'!$B$50-'sông ba (2)'!$B$51)/('sông ba (2)'!$D$51-'sông ba (2)'!$D$50)*('sông ba (2)'!$D$51-'sông ba (2)'!D25)+'sông ba (2)'!$B$51),IF('sông ba (2)'!D25&lt;'sông ba (2)'!$D$52,(('sông ba (2)'!$B$51-'sông ba (2)'!$B$52)/('sông ba (2)'!$D$52-'sông ba (2)'!$D$51)*('sông ba (2)'!$D$52-'sông ba (2)'!D25)+'sông ba (2)'!$B$52),0)))))</f>
        <v>48.063177083333336</v>
      </c>
      <c r="K25" s="40">
        <f>IF(E25&lt;$E$48,100,IF(E25&lt;'sông ba (2)'!$E$49,(('sông ba (2)'!$B$48-'sông ba (2)'!$B$49)/('sông ba (2)'!$E$49-'sông ba (2)'!$E$48)*('sông ba (2)'!$E$49-'sông ba (2)'!E25)+'sông ba (2)'!$B$49),IF('sông ba (2)'!E25&lt;'sông ba (2)'!$E$50,(('sông ba (2)'!$B$49-'sông ba (2)'!$B$50)/('sông ba (2)'!$E$50-'sông ba (2)'!$E$49)*('sông ba (2)'!$E$50-'sông ba (2)'!E25)+'sông ba (2)'!$B$50),IF('sông ba (2)'!E25&lt;'sông ba (2)'!$E$51,(('sông ba (2)'!$B$50-'sông ba (2)'!$B$51)/('sông ba (2)'!$E$51-'sông ba (2)'!$E$50)*('sông ba (2)'!$E$51-'sông ba (2)'!E25)+'sông ba (2)'!$B$51),IF('sông ba (2)'!E25&lt;'sông ba (2)'!$E$52,(('sông ba (2)'!$B$51-'sông ba (2)'!$B$52)/('sông ba (2)'!$E$52-'sông ba (2)'!$E$51)*('sông ba (2)'!$E$52-'sông ba (2)'!E25)+'sông ba (2)'!$B$52),0)))))</f>
        <v>31.839635416666667</v>
      </c>
      <c r="L25" s="40">
        <f>IF(F25&lt;$F$48,100,IF(F25&lt;'sông ba (2)'!$F$49,(('sông ba (2)'!$B$48-'sông ba (2)'!$B$49)/('sông ba (2)'!$F$49-'sông ba (2)'!$F$48)*('sông ba (2)'!$F$49-'sông ba (2)'!F25)+'sông ba (2)'!$B$49),IF('sông ba (2)'!F25&lt;'sông ba (2)'!$F$50,(('sông ba (2)'!$B$49-'sông ba (2)'!$B$50)/('sông ba (2)'!$F$50-'sông ba (2)'!$F$49)*('sông ba (2)'!$F$50-'sông ba (2)'!F25)+'sông ba (2)'!$B$50),IF('sông ba (2)'!F25&lt;'sông ba (2)'!$F$51,(('sông ba (2)'!$B$50-'sông ba (2)'!$B$51)/('sông ba (2)'!$F$51-'sông ba (2)'!$F$50)*('sông ba (2)'!$F$51-'sông ba (2)'!F25)+'sông ba (2)'!$B$51),IF('sông ba (2)'!F25&lt;'sông ba (2)'!$F$52,(('sông ba (2)'!$B$51-'sông ba (2)'!$B$52)/('sông ba (2)'!$F$52-'sông ba (2)'!$F$51)*('sông ba (2)'!$F$52-'sông ba (2)'!F25)+'sông ba (2)'!$B$52),0)))))</f>
        <v>59.217187499999994</v>
      </c>
      <c r="M25" s="40">
        <f>IF(G25&lt;$G$48,100,IF(G25&lt;'sông ba (2)'!$G$49,(('sông ba (2)'!$B$48-'sông ba (2)'!$B$49)/('sông ba (2)'!$G$49-'sông ba (2)'!$G$48)*('sông ba (2)'!$G$49-'sông ba (2)'!G25)+'sông ba (2)'!$B$49),IF('sông ba (2)'!G25&lt;'sông ba (2)'!$G$50,(('sông ba (2)'!$B$49-'sông ba (2)'!$B$50)/('sông ba (2)'!$G$50-'sông ba (2)'!$G$49)*('sông ba (2)'!$G$50-'sông ba (2)'!G25)+'sông ba (2)'!$B$50),IF('sông ba (2)'!G25&lt;'sông ba (2)'!$G$51,(('sông ba (2)'!$B$50-'sông ba (2)'!$B$51)/('sông ba (2)'!$G$51-'sông ba (2)'!$G$50)*('sông ba (2)'!$G$51-'sông ba (2)'!G25)+'sông ba (2)'!$B$51),IF('sông ba (2)'!G25&lt;'sông ba (2)'!$G$52,(('sông ba (2)'!$B$51-'sông ba (2)'!$B$52)/('sông ba (2)'!$G$52-'sông ba (2)'!$G$51)*('sông ba (2)'!$G$52-'sông ba (2)'!G25)+'sông ba (2)'!$B$52),0)))))</f>
        <v>99.51892361111112</v>
      </c>
      <c r="N25" s="40">
        <f>IF(H25&lt;$H$48,100,IF(H25&lt;'sông ba (2)'!$H$49,(('sông ba (2)'!$B$48-'sông ba (2)'!$B$49)/('sông ba (2)'!$H$49-'sông ba (2)'!$H$48)*('sông ba (2)'!$H$49-'sông ba (2)'!H25)+'sông ba (2)'!$B$49),IF('sông ba (2)'!H25&lt;'sông ba (2)'!$H$50,(('sông ba (2)'!$B$49-'sông ba (2)'!$B$50)/('sông ba (2)'!$H$50-'sông ba (2)'!$H$49)*('sông ba (2)'!$H$50-'sông ba (2)'!H25)+'sông ba (2)'!$B$50),IF('sông ba (2)'!H25&lt;'sông ba (2)'!$H$51,(('sông ba (2)'!$B$50-'sông ba (2)'!$B$51)/('sông ba (2)'!$H$51-'sông ba (2)'!$H$50)*('sông ba (2)'!$H$51-'sông ba (2)'!H25)+'sông ba (2)'!$B$51),IF('sông ba (2)'!H25&lt;'sông ba (2)'!$H$52,(('sông ba (2)'!$B$51-'sông ba (2)'!$B$52)/('sông ba (2)'!$H$52-'sông ba (2)'!$H$51)*('sông ba (2)'!$H$52-'sông ba (2)'!H25)+'sông ba (2)'!$B$52),0)))))</f>
        <v>23.535848214285714</v>
      </c>
      <c r="O25" s="26">
        <v>100</v>
      </c>
      <c r="P25" s="26">
        <v>100</v>
      </c>
      <c r="Q25" s="51">
        <f t="shared" si="0"/>
        <v>52.434954365079363</v>
      </c>
    </row>
    <row r="26" spans="2:17" ht="16.8" x14ac:dyDescent="0.3">
      <c r="B26" s="45" t="s">
        <v>102</v>
      </c>
      <c r="C26" s="47">
        <v>54.970124999999996</v>
      </c>
      <c r="D26" s="47">
        <v>32.763312500000005</v>
      </c>
      <c r="E26" s="47">
        <v>20.812895833333332</v>
      </c>
      <c r="F26" s="47">
        <v>0.57476666666666665</v>
      </c>
      <c r="G26" s="47">
        <v>2.440877083333334</v>
      </c>
      <c r="H26" s="47">
        <v>0.97448749999999995</v>
      </c>
      <c r="I26" s="26">
        <v>0</v>
      </c>
      <c r="J26" s="40">
        <f>IF(D26&lt;$D$48,100,IF(D26&lt;'sông ba (2)'!$D$49,(('sông ba (2)'!$B$48-'sông ba (2)'!$B$49)/('sông ba (2)'!$D$49-'sông ba (2)'!$D$48)*('sông ba (2)'!$D$49-'sông ba (2)'!D26)+'sông ba (2)'!$B$49),IF('sông ba (2)'!D26&lt;'sông ba (2)'!$D$50,(('sông ba (2)'!$B$49-'sông ba (2)'!$B$50)/('sông ba (2)'!$D$50-'sông ba (2)'!$D$49)*('sông ba (2)'!$D$50-'sông ba (2)'!D26)+'sông ba (2)'!$B$50),IF('sông ba (2)'!D26&lt;'sông ba (2)'!$D$51,(('sông ba (2)'!$B$50-'sông ba (2)'!$B$51)/('sông ba (2)'!$D$51-'sông ba (2)'!$D$50)*('sông ba (2)'!$D$51-'sông ba (2)'!D26)+'sông ba (2)'!$B$51),IF('sông ba (2)'!D26&lt;'sông ba (2)'!$D$52,(('sông ba (2)'!$B$51-'sông ba (2)'!$B$52)/('sông ba (2)'!$D$52-'sông ba (2)'!$D$51)*('sông ba (2)'!$D$52-'sông ba (2)'!D26)+'sông ba (2)'!$B$52),0)))))</f>
        <v>46.545859374999992</v>
      </c>
      <c r="K26" s="40">
        <f>IF(E26&lt;$E$48,100,IF(E26&lt;'sông ba (2)'!$E$49,(('sông ba (2)'!$B$48-'sông ba (2)'!$B$49)/('sông ba (2)'!$E$49-'sông ba (2)'!$E$48)*('sông ba (2)'!$E$49-'sông ba (2)'!E26)+'sông ba (2)'!$B$49),IF('sông ba (2)'!E26&lt;'sông ba (2)'!$E$50,(('sông ba (2)'!$B$49-'sông ba (2)'!$B$50)/('sông ba (2)'!$E$50-'sông ba (2)'!$E$49)*('sông ba (2)'!$E$50-'sông ba (2)'!E26)+'sông ba (2)'!$B$50),IF('sông ba (2)'!E26&lt;'sông ba (2)'!$E$51,(('sông ba (2)'!$B$50-'sông ba (2)'!$B$51)/('sông ba (2)'!$E$51-'sông ba (2)'!$E$50)*('sông ba (2)'!$E$51-'sông ba (2)'!E26)+'sông ba (2)'!$B$51),IF('sông ba (2)'!E26&lt;'sông ba (2)'!$E$52,(('sông ba (2)'!$B$51-'sông ba (2)'!$B$52)/('sông ba (2)'!$E$52-'sông ba (2)'!$E$51)*('sông ba (2)'!$E$52-'sông ba (2)'!E26)+'sông ba (2)'!$B$52),0)))))</f>
        <v>35.467760416666671</v>
      </c>
      <c r="L26" s="40">
        <f>IF(F26&lt;$F$48,100,IF(F26&lt;'sông ba (2)'!$F$49,(('sông ba (2)'!$B$48-'sông ba (2)'!$B$49)/('sông ba (2)'!$F$49-'sông ba (2)'!$F$48)*('sông ba (2)'!$F$49-'sông ba (2)'!F26)+'sông ba (2)'!$B$49),IF('sông ba (2)'!F26&lt;'sông ba (2)'!$F$50,(('sông ba (2)'!$B$49-'sông ba (2)'!$B$50)/('sông ba (2)'!$F$50-'sông ba (2)'!$F$49)*('sông ba (2)'!$F$50-'sông ba (2)'!F26)+'sông ba (2)'!$B$50),IF('sông ba (2)'!F26&lt;'sông ba (2)'!$F$51,(('sông ba (2)'!$B$50-'sông ba (2)'!$B$51)/('sông ba (2)'!$F$51-'sông ba (2)'!$F$50)*('sông ba (2)'!$F$51-'sông ba (2)'!F26)+'sông ba (2)'!$B$51),IF('sông ba (2)'!F26&lt;'sông ba (2)'!$F$52,(('sông ba (2)'!$B$51-'sông ba (2)'!$B$52)/('sông ba (2)'!$F$52-'sông ba (2)'!$F$51)*('sông ba (2)'!$F$52-'sông ba (2)'!F26)+'sông ba (2)'!$B$52),0)))))</f>
        <v>52.102777777777774</v>
      </c>
      <c r="M26" s="40">
        <f>IF(G26&lt;$G$48,100,IF(G26&lt;'sông ba (2)'!$G$49,(('sông ba (2)'!$B$48-'sông ba (2)'!$B$49)/('sông ba (2)'!$G$49-'sông ba (2)'!$G$48)*('sông ba (2)'!$G$49-'sông ba (2)'!G26)+'sông ba (2)'!$B$49),IF('sông ba (2)'!G26&lt;'sông ba (2)'!$G$50,(('sông ba (2)'!$B$49-'sông ba (2)'!$B$50)/('sông ba (2)'!$G$50-'sông ba (2)'!$G$49)*('sông ba (2)'!$G$50-'sông ba (2)'!G26)+'sông ba (2)'!$B$50),IF('sông ba (2)'!G26&lt;'sông ba (2)'!$G$51,(('sông ba (2)'!$B$50-'sông ba (2)'!$B$51)/('sông ba (2)'!$G$51-'sông ba (2)'!$G$50)*('sông ba (2)'!$G$51-'sông ba (2)'!G26)+'sông ba (2)'!$B$51),IF('sông ba (2)'!G26&lt;'sông ba (2)'!$G$52,(('sông ba (2)'!$B$51-'sông ba (2)'!$B$52)/('sông ba (2)'!$G$52-'sông ba (2)'!$G$51)*('sông ba (2)'!$G$52-'sông ba (2)'!G26)+'sông ba (2)'!$B$52),0)))))</f>
        <v>96.326024305555549</v>
      </c>
      <c r="N26" s="40">
        <f>IF(H26&lt;$H$48,100,IF(H26&lt;'sông ba (2)'!$H$49,(('sông ba (2)'!$B$48-'sông ba (2)'!$B$49)/('sông ba (2)'!$H$49-'sông ba (2)'!$H$48)*('sông ba (2)'!$H$49-'sông ba (2)'!H26)+'sông ba (2)'!$B$49),IF('sông ba (2)'!H26&lt;'sông ba (2)'!$H$50,(('sông ba (2)'!$B$49-'sông ba (2)'!$B$50)/('sông ba (2)'!$H$50-'sông ba (2)'!$H$49)*('sông ba (2)'!$H$50-'sông ba (2)'!H26)+'sông ba (2)'!$B$50),IF('sông ba (2)'!H26&lt;'sông ba (2)'!$H$51,(('sông ba (2)'!$B$50-'sông ba (2)'!$B$51)/('sông ba (2)'!$H$51-'sông ba (2)'!$H$50)*('sông ba (2)'!$H$51-'sông ba (2)'!H26)+'sông ba (2)'!$B$51),IF('sông ba (2)'!H26&lt;'sông ba (2)'!$H$52,(('sông ba (2)'!$B$51-'sông ba (2)'!$B$52)/('sông ba (2)'!$H$52-'sông ba (2)'!$H$51)*('sông ba (2)'!$H$52-'sông ba (2)'!H26)+'sông ba (2)'!$B$52),0)))))</f>
        <v>22.966482142857142</v>
      </c>
      <c r="O26" s="26">
        <v>100</v>
      </c>
      <c r="P26" s="26">
        <v>100</v>
      </c>
      <c r="Q26" s="51">
        <f t="shared" si="0"/>
        <v>50.681780803571421</v>
      </c>
    </row>
    <row r="27" spans="2:17" x14ac:dyDescent="0.3">
      <c r="Q27" s="49">
        <f>AVERAGE(Q14:Q26)</f>
        <v>57.524794333791199</v>
      </c>
    </row>
    <row r="28" spans="2:17" x14ac:dyDescent="0.3">
      <c r="Q28" s="49">
        <f>MIN(Q14:Q26)</f>
        <v>50.681780803571421</v>
      </c>
    </row>
    <row r="29" spans="2:17" ht="16.8" x14ac:dyDescent="0.3">
      <c r="C29" s="47">
        <v>35.156666666666673</v>
      </c>
      <c r="D29" s="47">
        <v>33.529166666666661</v>
      </c>
      <c r="E29" s="47">
        <v>36.639166666666675</v>
      </c>
      <c r="F29" s="47">
        <v>37.916666666666671</v>
      </c>
      <c r="G29" s="47">
        <v>33.54666666666666</v>
      </c>
      <c r="H29" s="47">
        <v>41.919999999999995</v>
      </c>
      <c r="I29" s="47">
        <v>39.245000000000005</v>
      </c>
      <c r="J29" s="47">
        <v>41.474166666666669</v>
      </c>
      <c r="K29" s="47">
        <v>46.887499999999996</v>
      </c>
      <c r="L29" s="47">
        <v>44.241666666666674</v>
      </c>
      <c r="M29" s="47">
        <v>46.094166666666666</v>
      </c>
      <c r="N29" s="47">
        <v>46.259166666666665</v>
      </c>
      <c r="O29" s="47">
        <v>51.134999999999998</v>
      </c>
      <c r="Q29" s="49">
        <f>MAX(Q14:Q26)</f>
        <v>62.881787301587302</v>
      </c>
    </row>
    <row r="30" spans="2:17" ht="16.8" x14ac:dyDescent="0.3">
      <c r="C30" s="47">
        <v>18.8475</v>
      </c>
      <c r="D30" s="47">
        <v>19.048333333333336</v>
      </c>
      <c r="E30" s="47">
        <v>19.217500000000001</v>
      </c>
      <c r="F30" s="47">
        <v>19.055</v>
      </c>
      <c r="G30" s="47">
        <v>20.216666666666669</v>
      </c>
      <c r="H30" s="47">
        <v>25.252500000000001</v>
      </c>
      <c r="I30" s="47">
        <v>21.92</v>
      </c>
      <c r="J30" s="47">
        <v>23.621666666666666</v>
      </c>
      <c r="K30" s="47">
        <v>26.71916666666667</v>
      </c>
      <c r="L30" s="47">
        <v>23.761666666666667</v>
      </c>
      <c r="M30" s="47">
        <v>24.283333333333331</v>
      </c>
      <c r="N30" s="47">
        <v>29.348333333333333</v>
      </c>
      <c r="O30" s="47">
        <v>30.477500000000003</v>
      </c>
    </row>
    <row r="31" spans="2:17" ht="16.8" x14ac:dyDescent="0.3">
      <c r="C31" s="47">
        <v>13.264166666666666</v>
      </c>
      <c r="D31" s="47">
        <v>12.785000000000002</v>
      </c>
      <c r="E31" s="47">
        <v>13.686666666666667</v>
      </c>
      <c r="F31" s="47">
        <v>14.504999999999997</v>
      </c>
      <c r="G31" s="47">
        <v>13.829166666666666</v>
      </c>
      <c r="H31" s="47">
        <v>15.71</v>
      </c>
      <c r="I31" s="47">
        <v>15.530833333333334</v>
      </c>
      <c r="J31" s="47">
        <v>16.890833333333333</v>
      </c>
      <c r="K31" s="47">
        <v>18.201666666666664</v>
      </c>
      <c r="L31" s="47">
        <v>18.247499999999999</v>
      </c>
      <c r="M31" s="47">
        <v>16.933333333333334</v>
      </c>
      <c r="N31" s="47">
        <v>20.710833333333333</v>
      </c>
      <c r="O31" s="47">
        <v>19.360833333333332</v>
      </c>
    </row>
    <row r="32" spans="2:17" ht="16.8" x14ac:dyDescent="0.3">
      <c r="C32" s="47">
        <v>0.3520833333333333</v>
      </c>
      <c r="D32" s="47">
        <v>0.32400000000000001</v>
      </c>
      <c r="E32" s="47">
        <v>0.35749999999999998</v>
      </c>
      <c r="F32" s="47">
        <v>0.37508333333333338</v>
      </c>
      <c r="G32" s="47">
        <v>0.35633333333333334</v>
      </c>
      <c r="H32" s="47">
        <v>0.61383333333333334</v>
      </c>
      <c r="I32" s="47">
        <v>0.39166666666666666</v>
      </c>
      <c r="J32" s="47">
        <v>0.41533333333333333</v>
      </c>
      <c r="K32" s="47">
        <v>0.46366666666666667</v>
      </c>
      <c r="L32" s="47">
        <v>0.45250000000000007</v>
      </c>
      <c r="M32" s="47">
        <v>0.39958333333333335</v>
      </c>
      <c r="N32" s="47">
        <v>0.4552500000000001</v>
      </c>
      <c r="O32" s="47">
        <v>0.53466666666666662</v>
      </c>
    </row>
    <row r="33" spans="1:16" ht="16.8" x14ac:dyDescent="0.3">
      <c r="C33" s="47">
        <v>1.633416666666667</v>
      </c>
      <c r="D33" s="47">
        <v>1.6575833333333332</v>
      </c>
      <c r="E33" s="47">
        <v>1.5849999999999997</v>
      </c>
      <c r="F33" s="47">
        <v>1.6714166666666666</v>
      </c>
      <c r="G33" s="47">
        <v>1.69675</v>
      </c>
      <c r="H33" s="47">
        <v>2.0905</v>
      </c>
      <c r="I33" s="47">
        <v>1.6555</v>
      </c>
      <c r="J33" s="47">
        <v>2.1052500000000003</v>
      </c>
      <c r="K33" s="47">
        <v>1.9189166666666664</v>
      </c>
      <c r="L33" s="47">
        <v>2.2940833333333335</v>
      </c>
      <c r="M33" s="47">
        <v>2.0445833333333332</v>
      </c>
      <c r="N33" s="47">
        <v>1.9141666666666668</v>
      </c>
      <c r="O33" s="47">
        <v>2.2705833333333341</v>
      </c>
    </row>
    <row r="34" spans="1:16" ht="16.8" x14ac:dyDescent="0.3">
      <c r="C34" s="47">
        <v>0.69041666666666668</v>
      </c>
      <c r="D34" s="47">
        <v>0.66633333333333333</v>
      </c>
      <c r="E34" s="47">
        <v>0.6639166666666666</v>
      </c>
      <c r="F34" s="47">
        <v>0.60383333333333333</v>
      </c>
      <c r="G34" s="47">
        <v>0.56325000000000003</v>
      </c>
      <c r="H34" s="47">
        <v>0.87458333333333327</v>
      </c>
      <c r="I34" s="47">
        <v>0.67966666666666675</v>
      </c>
      <c r="J34" s="47">
        <v>0.72800000000000009</v>
      </c>
      <c r="K34" s="47">
        <v>0.91649999999999998</v>
      </c>
      <c r="L34" s="47">
        <v>0.56525000000000003</v>
      </c>
      <c r="M34" s="47">
        <v>0.73150000000000004</v>
      </c>
      <c r="N34" s="47">
        <v>0.78291666666666682</v>
      </c>
      <c r="O34" s="47">
        <v>0.90649999999999997</v>
      </c>
    </row>
    <row r="36" spans="1:16" x14ac:dyDescent="0.3">
      <c r="C36" s="49">
        <f>C29*1.075</f>
        <v>37.793416666666673</v>
      </c>
      <c r="D36" s="49">
        <f t="shared" ref="D36:O36" si="1">D29*1.075</f>
        <v>36.043854166666662</v>
      </c>
      <c r="E36" s="49">
        <f t="shared" si="1"/>
        <v>39.387104166666674</v>
      </c>
      <c r="F36" s="49">
        <f t="shared" si="1"/>
        <v>40.760416666666671</v>
      </c>
      <c r="G36" s="49">
        <f t="shared" si="1"/>
        <v>36.062666666666658</v>
      </c>
      <c r="H36" s="49">
        <f t="shared" si="1"/>
        <v>45.063999999999993</v>
      </c>
      <c r="I36" s="49">
        <f t="shared" si="1"/>
        <v>42.188375000000001</v>
      </c>
      <c r="J36" s="49">
        <f t="shared" si="1"/>
        <v>44.584729166666669</v>
      </c>
      <c r="K36" s="49">
        <f t="shared" si="1"/>
        <v>50.404062499999995</v>
      </c>
      <c r="L36" s="49">
        <f t="shared" si="1"/>
        <v>47.559791666666676</v>
      </c>
      <c r="M36" s="49">
        <f t="shared" si="1"/>
        <v>49.551229166666666</v>
      </c>
      <c r="N36" s="49">
        <f t="shared" si="1"/>
        <v>49.728604166666663</v>
      </c>
      <c r="O36" s="49">
        <f t="shared" si="1"/>
        <v>54.970124999999996</v>
      </c>
    </row>
    <row r="37" spans="1:16" x14ac:dyDescent="0.3">
      <c r="C37" s="49">
        <f t="shared" ref="C37:O41" si="2">C30*1.075</f>
        <v>20.261062499999998</v>
      </c>
      <c r="D37" s="49">
        <f t="shared" si="2"/>
        <v>20.476958333333336</v>
      </c>
      <c r="E37" s="49">
        <f t="shared" si="2"/>
        <v>20.6588125</v>
      </c>
      <c r="F37" s="49">
        <f t="shared" si="2"/>
        <v>20.484124999999999</v>
      </c>
      <c r="G37" s="49">
        <f t="shared" si="2"/>
        <v>21.732916666666668</v>
      </c>
      <c r="H37" s="49">
        <f t="shared" si="2"/>
        <v>27.146437500000001</v>
      </c>
      <c r="I37" s="49">
        <f t="shared" si="2"/>
        <v>23.564</v>
      </c>
      <c r="J37" s="49">
        <f t="shared" si="2"/>
        <v>25.393291666666666</v>
      </c>
      <c r="K37" s="49">
        <f t="shared" si="2"/>
        <v>28.723104166666669</v>
      </c>
      <c r="L37" s="49">
        <f t="shared" si="2"/>
        <v>25.543791666666667</v>
      </c>
      <c r="M37" s="49">
        <f t="shared" si="2"/>
        <v>26.104583333333331</v>
      </c>
      <c r="N37" s="49">
        <f t="shared" si="2"/>
        <v>31.54945833333333</v>
      </c>
      <c r="O37" s="49">
        <f t="shared" si="2"/>
        <v>32.763312500000005</v>
      </c>
    </row>
    <row r="38" spans="1:16" x14ac:dyDescent="0.3">
      <c r="C38" s="49">
        <f t="shared" si="2"/>
        <v>14.258979166666666</v>
      </c>
      <c r="D38" s="49">
        <f t="shared" si="2"/>
        <v>13.743875000000001</v>
      </c>
      <c r="E38" s="49">
        <f t="shared" si="2"/>
        <v>14.713166666666666</v>
      </c>
      <c r="F38" s="49">
        <f t="shared" si="2"/>
        <v>15.592874999999996</v>
      </c>
      <c r="G38" s="49">
        <f t="shared" si="2"/>
        <v>14.866354166666666</v>
      </c>
      <c r="H38" s="49">
        <f t="shared" si="2"/>
        <v>16.888249999999999</v>
      </c>
      <c r="I38" s="49">
        <f t="shared" si="2"/>
        <v>16.695645833333334</v>
      </c>
      <c r="J38" s="49">
        <f t="shared" si="2"/>
        <v>18.157645833333333</v>
      </c>
      <c r="K38" s="49">
        <f t="shared" si="2"/>
        <v>19.566791666666663</v>
      </c>
      <c r="L38" s="49">
        <f t="shared" si="2"/>
        <v>19.616062499999998</v>
      </c>
      <c r="M38" s="49">
        <f t="shared" si="2"/>
        <v>18.203333333333333</v>
      </c>
      <c r="N38" s="49">
        <f t="shared" si="2"/>
        <v>22.264145833333334</v>
      </c>
      <c r="O38" s="49">
        <f t="shared" si="2"/>
        <v>20.812895833333332</v>
      </c>
    </row>
    <row r="39" spans="1:16" x14ac:dyDescent="0.3">
      <c r="C39" s="49">
        <f t="shared" si="2"/>
        <v>0.37848958333333327</v>
      </c>
      <c r="D39" s="49">
        <f t="shared" si="2"/>
        <v>0.3483</v>
      </c>
      <c r="E39" s="49">
        <f t="shared" si="2"/>
        <v>0.38431249999999995</v>
      </c>
      <c r="F39" s="49">
        <f t="shared" si="2"/>
        <v>0.40321458333333338</v>
      </c>
      <c r="G39" s="49">
        <f t="shared" si="2"/>
        <v>0.38305833333333333</v>
      </c>
      <c r="H39" s="49">
        <f t="shared" si="2"/>
        <v>0.6598708333333333</v>
      </c>
      <c r="I39" s="49">
        <f t="shared" si="2"/>
        <v>0.42104166666666665</v>
      </c>
      <c r="J39" s="49">
        <f t="shared" si="2"/>
        <v>0.44648333333333329</v>
      </c>
      <c r="K39" s="49">
        <f t="shared" si="2"/>
        <v>0.49844166666666667</v>
      </c>
      <c r="L39" s="49">
        <f t="shared" si="2"/>
        <v>0.48643750000000008</v>
      </c>
      <c r="M39" s="49">
        <f t="shared" si="2"/>
        <v>0.42955208333333333</v>
      </c>
      <c r="N39" s="49">
        <f t="shared" si="2"/>
        <v>0.48939375000000007</v>
      </c>
      <c r="O39" s="49">
        <f t="shared" si="2"/>
        <v>0.57476666666666665</v>
      </c>
    </row>
    <row r="40" spans="1:16" x14ac:dyDescent="0.3">
      <c r="C40" s="49">
        <f t="shared" si="2"/>
        <v>1.755922916666667</v>
      </c>
      <c r="D40" s="49">
        <f t="shared" si="2"/>
        <v>1.781902083333333</v>
      </c>
      <c r="E40" s="49">
        <f t="shared" si="2"/>
        <v>1.7038749999999996</v>
      </c>
      <c r="F40" s="49">
        <f t="shared" si="2"/>
        <v>1.7967729166666664</v>
      </c>
      <c r="G40" s="49">
        <f t="shared" si="2"/>
        <v>1.8240062499999998</v>
      </c>
      <c r="H40" s="49">
        <f t="shared" si="2"/>
        <v>2.2472875000000001</v>
      </c>
      <c r="I40" s="49">
        <f t="shared" si="2"/>
        <v>1.7796624999999999</v>
      </c>
      <c r="J40" s="49">
        <f t="shared" si="2"/>
        <v>2.2631437500000002</v>
      </c>
      <c r="K40" s="49">
        <f t="shared" si="2"/>
        <v>2.0628354166666663</v>
      </c>
      <c r="L40" s="49">
        <f t="shared" si="2"/>
        <v>2.4661395833333333</v>
      </c>
      <c r="M40" s="49">
        <f t="shared" si="2"/>
        <v>2.1979270833333331</v>
      </c>
      <c r="N40" s="49">
        <f t="shared" si="2"/>
        <v>2.0577291666666668</v>
      </c>
      <c r="O40" s="49">
        <f t="shared" si="2"/>
        <v>2.440877083333334</v>
      </c>
    </row>
    <row r="41" spans="1:16" x14ac:dyDescent="0.3">
      <c r="C41" s="49">
        <f t="shared" si="2"/>
        <v>0.74219791666666668</v>
      </c>
      <c r="D41" s="49">
        <f t="shared" si="2"/>
        <v>0.71630833333333332</v>
      </c>
      <c r="E41" s="49">
        <f t="shared" si="2"/>
        <v>0.71371041666666657</v>
      </c>
      <c r="F41" s="49">
        <f t="shared" si="2"/>
        <v>0.64912083333333326</v>
      </c>
      <c r="G41" s="49">
        <f t="shared" si="2"/>
        <v>0.60549375000000005</v>
      </c>
      <c r="H41" s="49">
        <f t="shared" si="2"/>
        <v>0.94017708333333327</v>
      </c>
      <c r="I41" s="49">
        <f t="shared" si="2"/>
        <v>0.73064166666666674</v>
      </c>
      <c r="J41" s="49">
        <f t="shared" si="2"/>
        <v>0.78260000000000007</v>
      </c>
      <c r="K41" s="49">
        <f t="shared" si="2"/>
        <v>0.98523749999999999</v>
      </c>
      <c r="L41" s="49">
        <f t="shared" si="2"/>
        <v>0.60764375000000004</v>
      </c>
      <c r="M41" s="49">
        <f t="shared" si="2"/>
        <v>0.78636249999999996</v>
      </c>
      <c r="N41" s="49">
        <f t="shared" si="2"/>
        <v>0.84163541666666675</v>
      </c>
      <c r="O41" s="49">
        <f t="shared" si="2"/>
        <v>0.97448749999999995</v>
      </c>
    </row>
    <row r="42" spans="1:16" x14ac:dyDescent="0.3">
      <c r="C42" s="49"/>
    </row>
    <row r="44" spans="1:16" ht="15" thickBot="1" x14ac:dyDescent="0.35"/>
    <row r="45" spans="1:16" ht="15" customHeight="1" thickBot="1" x14ac:dyDescent="0.35">
      <c r="A45" s="58" t="s">
        <v>61</v>
      </c>
      <c r="B45" s="58" t="s">
        <v>62</v>
      </c>
      <c r="C45" s="27"/>
      <c r="D45" s="27"/>
      <c r="E45" s="27"/>
      <c r="F45" s="27"/>
      <c r="G45" s="27"/>
      <c r="H45" s="27"/>
      <c r="I45" s="27"/>
      <c r="J45" s="28"/>
      <c r="K45" s="32" t="s">
        <v>63</v>
      </c>
      <c r="L45" s="33"/>
      <c r="M45" s="33"/>
      <c r="N45" s="33"/>
      <c r="O45" s="33"/>
      <c r="P45" s="33"/>
    </row>
    <row r="46" spans="1:16" ht="16.2" thickBot="1" x14ac:dyDescent="0.35">
      <c r="A46" s="59"/>
      <c r="B46" s="59"/>
      <c r="C46" s="37"/>
      <c r="D46" s="37"/>
      <c r="E46" s="37"/>
      <c r="F46" s="37"/>
      <c r="G46" s="37"/>
      <c r="H46" s="37"/>
      <c r="I46" s="37"/>
      <c r="J46" s="29" t="s">
        <v>64</v>
      </c>
      <c r="K46" s="29" t="s">
        <v>1</v>
      </c>
      <c r="L46" s="29" t="s">
        <v>65</v>
      </c>
      <c r="M46" s="29" t="s">
        <v>66</v>
      </c>
      <c r="N46" s="29" t="s">
        <v>67</v>
      </c>
      <c r="O46" s="29" t="s">
        <v>68</v>
      </c>
      <c r="P46" s="29" t="s">
        <v>69</v>
      </c>
    </row>
    <row r="47" spans="1:16" ht="19.8" thickBot="1" x14ac:dyDescent="0.45">
      <c r="A47" s="60"/>
      <c r="B47" s="60"/>
      <c r="C47" s="37"/>
      <c r="D47" s="24" t="s">
        <v>1</v>
      </c>
      <c r="E47" s="24" t="s">
        <v>2</v>
      </c>
      <c r="F47" s="24" t="s">
        <v>3</v>
      </c>
      <c r="G47" s="24" t="s">
        <v>4</v>
      </c>
      <c r="H47" s="24" t="s">
        <v>5</v>
      </c>
      <c r="I47" s="29"/>
      <c r="J47" s="29"/>
      <c r="K47" s="34" t="s">
        <v>70</v>
      </c>
      <c r="L47" s="35"/>
      <c r="M47" s="35"/>
      <c r="N47" s="35"/>
      <c r="O47" s="35"/>
      <c r="P47" s="36"/>
    </row>
    <row r="48" spans="1:16" ht="15" thickBot="1" x14ac:dyDescent="0.35">
      <c r="A48" s="30" t="s">
        <v>71</v>
      </c>
      <c r="B48" s="38">
        <v>100</v>
      </c>
      <c r="D48" s="39">
        <v>10</v>
      </c>
      <c r="E48" s="39">
        <v>4</v>
      </c>
      <c r="F48" s="39">
        <v>0.3</v>
      </c>
      <c r="G48" s="31">
        <v>2</v>
      </c>
      <c r="H48" s="31">
        <v>0.1</v>
      </c>
      <c r="I48" s="29"/>
      <c r="J48" s="31" t="s">
        <v>72</v>
      </c>
      <c r="K48" s="31" t="s">
        <v>73</v>
      </c>
      <c r="L48" s="31" t="s">
        <v>72</v>
      </c>
      <c r="M48" s="31" t="s">
        <v>74</v>
      </c>
      <c r="N48" s="31" t="s">
        <v>75</v>
      </c>
      <c r="O48" s="31" t="s">
        <v>76</v>
      </c>
      <c r="P48" s="31" t="s">
        <v>77</v>
      </c>
    </row>
    <row r="49" spans="1:16" ht="15" thickBot="1" x14ac:dyDescent="0.35">
      <c r="A49" s="30" t="s">
        <v>78</v>
      </c>
      <c r="B49" s="38">
        <v>75</v>
      </c>
      <c r="D49" s="39">
        <v>15</v>
      </c>
      <c r="E49" s="39">
        <v>6</v>
      </c>
      <c r="F49" s="39">
        <v>0.3</v>
      </c>
      <c r="G49" s="31">
        <v>5</v>
      </c>
      <c r="H49" s="31">
        <v>0.2</v>
      </c>
      <c r="I49" s="29"/>
      <c r="J49" s="31">
        <v>6</v>
      </c>
      <c r="K49" s="31">
        <v>15</v>
      </c>
      <c r="L49" s="31">
        <v>6</v>
      </c>
      <c r="M49" s="31">
        <v>0.3</v>
      </c>
      <c r="N49" s="31">
        <v>5</v>
      </c>
      <c r="O49" s="31" t="s">
        <v>79</v>
      </c>
      <c r="P49" s="31">
        <v>0.2</v>
      </c>
    </row>
    <row r="50" spans="1:16" ht="15" thickBot="1" x14ac:dyDescent="0.35">
      <c r="A50" s="30" t="s">
        <v>80</v>
      </c>
      <c r="B50" s="38">
        <v>50</v>
      </c>
      <c r="D50" s="39">
        <v>30</v>
      </c>
      <c r="E50" s="39">
        <v>15</v>
      </c>
      <c r="F50" s="39">
        <v>0.6</v>
      </c>
      <c r="G50" s="31">
        <v>10</v>
      </c>
      <c r="H50" s="31">
        <v>0.3</v>
      </c>
      <c r="I50" s="29"/>
      <c r="J50" s="31">
        <v>15</v>
      </c>
      <c r="K50" s="31">
        <v>30</v>
      </c>
      <c r="L50" s="31">
        <v>15</v>
      </c>
      <c r="M50" s="31">
        <v>0.6</v>
      </c>
      <c r="N50" s="31">
        <v>10</v>
      </c>
      <c r="O50" s="31" t="s">
        <v>79</v>
      </c>
      <c r="P50" s="31">
        <v>0.3</v>
      </c>
    </row>
    <row r="51" spans="1:16" ht="15" thickBot="1" x14ac:dyDescent="0.35">
      <c r="A51" s="30" t="s">
        <v>81</v>
      </c>
      <c r="B51" s="38">
        <v>25</v>
      </c>
      <c r="D51" s="39">
        <v>50</v>
      </c>
      <c r="E51" s="39">
        <v>25</v>
      </c>
      <c r="F51" s="39">
        <v>0.9</v>
      </c>
      <c r="G51" s="31">
        <v>15</v>
      </c>
      <c r="H51" s="31">
        <v>0.5</v>
      </c>
      <c r="I51" s="29"/>
      <c r="J51" s="31">
        <v>25</v>
      </c>
      <c r="K51" s="31">
        <v>50</v>
      </c>
      <c r="L51" s="31">
        <v>25</v>
      </c>
      <c r="M51" s="31">
        <v>0.9</v>
      </c>
      <c r="N51" s="31">
        <v>15</v>
      </c>
      <c r="O51" s="31" t="s">
        <v>79</v>
      </c>
      <c r="P51" s="31">
        <v>0.5</v>
      </c>
    </row>
    <row r="52" spans="1:16" ht="15" thickBot="1" x14ac:dyDescent="0.35">
      <c r="A52" s="30" t="s">
        <v>82</v>
      </c>
      <c r="B52" s="38">
        <v>10</v>
      </c>
      <c r="D52" s="39">
        <v>150</v>
      </c>
      <c r="E52" s="39">
        <v>50</v>
      </c>
      <c r="F52" s="39">
        <v>5</v>
      </c>
      <c r="G52" s="31">
        <v>15</v>
      </c>
      <c r="H52" s="31">
        <v>4</v>
      </c>
      <c r="I52" s="29"/>
      <c r="J52" s="31" t="s">
        <v>83</v>
      </c>
      <c r="K52" s="31" t="s">
        <v>84</v>
      </c>
      <c r="L52" s="31" t="s">
        <v>83</v>
      </c>
      <c r="M52" s="31" t="s">
        <v>85</v>
      </c>
      <c r="N52" s="31" t="s">
        <v>86</v>
      </c>
      <c r="O52" s="31" t="s">
        <v>87</v>
      </c>
      <c r="P52" s="31" t="s">
        <v>88</v>
      </c>
    </row>
  </sheetData>
  <mergeCells count="2">
    <mergeCell ref="A45:A47"/>
    <mergeCell ref="B45:B47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2"/>
  <sheetViews>
    <sheetView topLeftCell="A13" workbookViewId="0">
      <selection activeCell="L31" sqref="L31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7" max="17" width="17.5546875" customWidth="1"/>
  </cols>
  <sheetData>
    <row r="4" spans="2:17" ht="16.8" x14ac:dyDescent="0.3">
      <c r="B4" s="44"/>
      <c r="C4" s="45" t="s">
        <v>90</v>
      </c>
      <c r="D4" s="45" t="s">
        <v>91</v>
      </c>
      <c r="E4" s="45" t="s">
        <v>92</v>
      </c>
      <c r="F4" s="45" t="s">
        <v>93</v>
      </c>
      <c r="G4" s="45" t="s">
        <v>94</v>
      </c>
      <c r="H4" s="45" t="s">
        <v>95</v>
      </c>
      <c r="I4" s="45" t="s">
        <v>96</v>
      </c>
      <c r="J4" s="45" t="s">
        <v>97</v>
      </c>
      <c r="K4" s="45" t="s">
        <v>98</v>
      </c>
      <c r="L4" s="45" t="s">
        <v>99</v>
      </c>
      <c r="M4" s="45" t="s">
        <v>100</v>
      </c>
      <c r="N4" s="45" t="s">
        <v>101</v>
      </c>
      <c r="O4" s="45" t="s">
        <v>102</v>
      </c>
    </row>
    <row r="5" spans="2:17" ht="16.8" x14ac:dyDescent="0.3">
      <c r="B5" s="46" t="s">
        <v>0</v>
      </c>
      <c r="C5" s="47">
        <v>40.816890000000008</v>
      </c>
      <c r="D5" s="47">
        <v>38.927362500000001</v>
      </c>
      <c r="E5" s="47">
        <v>42.538072500000013</v>
      </c>
      <c r="F5" s="47">
        <v>44.021250000000009</v>
      </c>
      <c r="G5" s="47">
        <v>38.947679999999991</v>
      </c>
      <c r="H5" s="47">
        <v>48.669119999999992</v>
      </c>
      <c r="I5" s="47">
        <v>45.563445000000002</v>
      </c>
      <c r="J5" s="47">
        <v>48.151507500000008</v>
      </c>
      <c r="K5" s="47">
        <v>54.436387499999995</v>
      </c>
      <c r="L5" s="47">
        <v>51.364575000000016</v>
      </c>
      <c r="M5" s="47">
        <v>53.515327500000005</v>
      </c>
      <c r="N5" s="47">
        <v>53.706892500000002</v>
      </c>
      <c r="O5" s="47">
        <v>59.367734999999996</v>
      </c>
    </row>
    <row r="6" spans="2:17" ht="16.8" x14ac:dyDescent="0.3">
      <c r="B6" s="46" t="s">
        <v>1</v>
      </c>
      <c r="C6" s="47">
        <v>21.881947499999999</v>
      </c>
      <c r="D6" s="47">
        <v>22.115115000000003</v>
      </c>
      <c r="E6" s="47">
        <v>22.311517500000001</v>
      </c>
      <c r="F6" s="47">
        <v>22.122855000000001</v>
      </c>
      <c r="G6" s="47">
        <v>23.471550000000004</v>
      </c>
      <c r="H6" s="47">
        <v>29.318152500000004</v>
      </c>
      <c r="I6" s="47">
        <v>25.449120000000001</v>
      </c>
      <c r="J6" s="47">
        <v>27.424755000000001</v>
      </c>
      <c r="K6" s="47">
        <v>31.020952500000003</v>
      </c>
      <c r="L6" s="47">
        <v>27.587295000000001</v>
      </c>
      <c r="M6" s="47">
        <v>28.19295</v>
      </c>
      <c r="N6" s="47">
        <v>34.073414999999997</v>
      </c>
      <c r="O6" s="47">
        <v>35.384377500000006</v>
      </c>
    </row>
    <row r="7" spans="2:17" ht="16.8" x14ac:dyDescent="0.3">
      <c r="B7" s="46" t="s">
        <v>2</v>
      </c>
      <c r="C7" s="47">
        <v>15.3996975</v>
      </c>
      <c r="D7" s="47">
        <v>14.843385000000001</v>
      </c>
      <c r="E7" s="47">
        <v>15.890220000000001</v>
      </c>
      <c r="F7" s="47">
        <v>16.840304999999997</v>
      </c>
      <c r="G7" s="47">
        <v>16.0556625</v>
      </c>
      <c r="H7" s="47">
        <v>18.23931</v>
      </c>
      <c r="I7" s="47">
        <v>18.031297500000001</v>
      </c>
      <c r="J7" s="47">
        <v>19.610257500000003</v>
      </c>
      <c r="K7" s="47">
        <v>21.132134999999998</v>
      </c>
      <c r="L7" s="47">
        <v>21.185347499999999</v>
      </c>
      <c r="M7" s="47">
        <v>19.659600000000001</v>
      </c>
      <c r="N7" s="47">
        <v>24.045277500000001</v>
      </c>
      <c r="O7" s="47">
        <v>22.4779275</v>
      </c>
    </row>
    <row r="8" spans="2:17" ht="16.8" x14ac:dyDescent="0.3">
      <c r="B8" s="48" t="s">
        <v>3</v>
      </c>
      <c r="C8" s="47">
        <v>0.40876874999999996</v>
      </c>
      <c r="D8" s="47">
        <v>0.376164</v>
      </c>
      <c r="E8" s="47">
        <v>0.41505749999999997</v>
      </c>
      <c r="F8" s="47">
        <v>0.4354717500000001</v>
      </c>
      <c r="G8" s="47">
        <v>0.41370300000000004</v>
      </c>
      <c r="H8" s="47">
        <v>0.71266050000000003</v>
      </c>
      <c r="I8" s="47">
        <v>0.45472499999999999</v>
      </c>
      <c r="J8" s="47">
        <v>0.48220199999999996</v>
      </c>
      <c r="K8" s="47">
        <v>0.53831700000000005</v>
      </c>
      <c r="L8" s="47">
        <v>0.52535250000000011</v>
      </c>
      <c r="M8" s="47">
        <v>0.46391625000000003</v>
      </c>
      <c r="N8" s="47">
        <v>0.52854525000000008</v>
      </c>
      <c r="O8" s="47">
        <v>0.62074799999999997</v>
      </c>
    </row>
    <row r="9" spans="2:17" ht="16.8" x14ac:dyDescent="0.3">
      <c r="B9" s="48" t="s">
        <v>4</v>
      </c>
      <c r="C9" s="47">
        <v>1.8963967500000005</v>
      </c>
      <c r="D9" s="47">
        <v>1.9244542499999997</v>
      </c>
      <c r="E9" s="47">
        <v>1.8401849999999997</v>
      </c>
      <c r="F9" s="47">
        <v>1.9405147499999997</v>
      </c>
      <c r="G9" s="47">
        <v>1.9699267499999999</v>
      </c>
      <c r="H9" s="47">
        <v>2.4270705000000001</v>
      </c>
      <c r="I9" s="47">
        <v>1.9220355</v>
      </c>
      <c r="J9" s="47">
        <v>2.4441952500000004</v>
      </c>
      <c r="K9" s="47">
        <v>2.2278622499999998</v>
      </c>
      <c r="L9" s="47">
        <v>2.6634307500000003</v>
      </c>
      <c r="M9" s="47">
        <v>2.3737612499999998</v>
      </c>
      <c r="N9" s="47">
        <v>2.2223475000000001</v>
      </c>
      <c r="O9" s="47">
        <v>2.6361472500000009</v>
      </c>
    </row>
    <row r="10" spans="2:17" ht="16.8" x14ac:dyDescent="0.3">
      <c r="B10" s="48" t="s">
        <v>5</v>
      </c>
      <c r="C10" s="47">
        <v>0.80157375000000008</v>
      </c>
      <c r="D10" s="47">
        <v>0.773613</v>
      </c>
      <c r="E10" s="47">
        <v>0.77080724999999994</v>
      </c>
      <c r="F10" s="47">
        <v>0.70105049999999991</v>
      </c>
      <c r="G10" s="47">
        <v>0.65393325000000013</v>
      </c>
      <c r="H10" s="47">
        <v>1.01539125</v>
      </c>
      <c r="I10" s="47">
        <v>0.78909300000000016</v>
      </c>
      <c r="J10" s="47">
        <v>0.84520800000000018</v>
      </c>
      <c r="K10" s="47">
        <v>1.0640565</v>
      </c>
      <c r="L10" s="47">
        <v>0.65625525000000007</v>
      </c>
      <c r="M10" s="47">
        <v>0.84927150000000007</v>
      </c>
      <c r="N10" s="47">
        <v>0.9089662500000002</v>
      </c>
      <c r="O10" s="47">
        <v>1.0524465000000001</v>
      </c>
    </row>
    <row r="13" spans="2:17" ht="19.2" x14ac:dyDescent="0.4">
      <c r="B13" s="44"/>
      <c r="C13" s="46" t="s">
        <v>0</v>
      </c>
      <c r="D13" s="46" t="s">
        <v>1</v>
      </c>
      <c r="E13" s="46" t="s">
        <v>2</v>
      </c>
      <c r="F13" s="48" t="s">
        <v>3</v>
      </c>
      <c r="G13" s="48" t="s">
        <v>4</v>
      </c>
      <c r="H13" s="48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45" t="s">
        <v>90</v>
      </c>
      <c r="C14" s="47">
        <v>40.816890000000008</v>
      </c>
      <c r="D14" s="47">
        <v>21.881947499999999</v>
      </c>
      <c r="E14" s="47">
        <v>15.3996975</v>
      </c>
      <c r="F14" s="47">
        <v>0.40876874999999996</v>
      </c>
      <c r="G14" s="47">
        <v>1.8963967500000005</v>
      </c>
      <c r="H14" s="47">
        <v>0.80157375000000008</v>
      </c>
      <c r="I14" s="26">
        <v>0</v>
      </c>
      <c r="J14" s="40">
        <f>IF(D14&lt;$D$48,100,IF(D14&lt;'sông ba (3)'!$D$49,(('sông ba (3)'!$B$48-'sông ba (3)'!$B$49)/('sông ba (3)'!$D$49-'sông ba (3)'!$D$48)*('sông ba (3)'!$D$49-'sông ba (3)'!D14)+'sông ba (3)'!$B$49),IF('sông ba (3)'!D14&lt;'sông ba (3)'!$D$50,(('sông ba (3)'!$B$49-'sông ba (3)'!$B$50)/('sông ba (3)'!$D$50-'sông ba (3)'!$D$49)*('sông ba (3)'!$D$50-'sông ba (3)'!D14)+'sông ba (3)'!$B$50),IF('sông ba (3)'!D14&lt;'sông ba (3)'!$D$51,(('sông ba (3)'!$B$50-'sông ba (3)'!$B$51)/('sông ba (3)'!$D$51-'sông ba (3)'!$D$50)*('sông ba (3)'!$D$51-'sông ba (3)'!D14)+'sông ba (3)'!$B$51),IF('sông ba (3)'!D14&lt;'sông ba (3)'!$D$52,(('sông ba (3)'!$B$51-'sông ba (3)'!$B$52)/('sông ba (3)'!$D$52-'sông ba (3)'!$D$51)*('sông ba (3)'!$D$52-'sông ba (3)'!D14)+'sông ba (3)'!$B$52),0)))))</f>
        <v>63.5300875</v>
      </c>
      <c r="K14" s="40">
        <f>IF(E14&lt;$E$48,100,IF(E14&lt;'sông ba (3)'!$E$49,(('sông ba (3)'!$B$48-'sông ba (3)'!$B$49)/('sông ba (3)'!$E$49-'sông ba (3)'!$E$48)*('sông ba (3)'!$E$49-'sông ba (3)'!E14)+'sông ba (3)'!$B$49),IF('sông ba (3)'!E14&lt;'sông ba (3)'!$E$50,(('sông ba (3)'!$B$49-'sông ba (3)'!$B$50)/('sông ba (3)'!$E$50-'sông ba (3)'!$E$49)*('sông ba (3)'!$E$50-'sông ba (3)'!E14)+'sông ba (3)'!$B$50),IF('sông ba (3)'!E14&lt;'sông ba (3)'!$E$51,(('sông ba (3)'!$B$50-'sông ba (3)'!$B$51)/('sông ba (3)'!$E$51-'sông ba (3)'!$E$50)*('sông ba (3)'!$E$51-'sông ba (3)'!E14)+'sông ba (3)'!$B$51),IF('sông ba (3)'!E14&lt;'sông ba (3)'!$E$52,(('sông ba (3)'!$B$51-'sông ba (3)'!$B$52)/('sông ba (3)'!$E$52-'sông ba (3)'!$E$51)*('sông ba (3)'!$E$52-'sông ba (3)'!E14)+'sông ba (3)'!$B$52),0)))))</f>
        <v>49.000756249999995</v>
      </c>
      <c r="L14" s="40">
        <f>IF(F14&lt;$F$48,100,IF(F14&lt;'sông ba (3)'!$F$49,(('sông ba (3)'!$B$48-'sông ba (3)'!$B$49)/('sông ba (3)'!$F$49-'sông ba (3)'!$F$48)*('sông ba (3)'!$F$49-'sông ba (3)'!F14)+'sông ba (3)'!$B$49),IF('sông ba (3)'!F14&lt;'sông ba (3)'!$F$50,(('sông ba (3)'!$B$49-'sông ba (3)'!$B$50)/('sông ba (3)'!$F$50-'sông ba (3)'!$F$49)*('sông ba (3)'!$F$50-'sông ba (3)'!F14)+'sông ba (3)'!$B$50),IF('sông ba (3)'!F14&lt;'sông ba (3)'!$F$51,(('sông ba (3)'!$B$50-'sông ba (3)'!$B$51)/('sông ba (3)'!$F$51-'sông ba (3)'!$F$50)*('sông ba (3)'!$F$51-'sông ba (3)'!F14)+'sông ba (3)'!$B$51),IF('sông ba (3)'!F14&lt;'sông ba (3)'!$F$52,(('sông ba (3)'!$B$51-'sông ba (3)'!$B$52)/('sông ba (3)'!$F$52-'sông ba (3)'!$F$51)*('sông ba (3)'!$F$52-'sông ba (3)'!F14)+'sông ba (3)'!$B$52),0)))))</f>
        <v>65.935937500000009</v>
      </c>
      <c r="M14" s="40">
        <f>IF(G14&lt;$G$48,100,IF(G14&lt;'sông ba (3)'!$G$49,(('sông ba (3)'!$B$48-'sông ba (3)'!$B$49)/('sông ba (3)'!$G$49-'sông ba (3)'!$G$48)*('sông ba (3)'!$G$49-'sông ba (3)'!G14)+'sông ba (3)'!$B$49),IF('sông ba (3)'!G14&lt;'sông ba (3)'!$G$50,(('sông ba (3)'!$B$49-'sông ba (3)'!$B$50)/('sông ba (3)'!$G$50-'sông ba (3)'!$G$49)*('sông ba (3)'!$G$50-'sông ba (3)'!G14)+'sông ba (3)'!$B$50),IF('sông ba (3)'!G14&lt;'sông ba (3)'!$G$51,(('sông ba (3)'!$B$50-'sông ba (3)'!$B$51)/('sông ba (3)'!$G$51-'sông ba (3)'!$G$50)*('sông ba (3)'!$G$51-'sông ba (3)'!G14)+'sông ba (3)'!$B$51),IF('sông ba (3)'!G14&lt;'sông ba (3)'!$G$52,(('sông ba (3)'!$B$51-'sông ba (3)'!$B$52)/('sông ba (3)'!$G$52-'sông ba (3)'!$G$51)*('sông ba (3)'!$G$52-'sông ba (3)'!G14)+'sông ba (3)'!$B$52),0)))))</f>
        <v>100</v>
      </c>
      <c r="N14" s="40">
        <f>IF(H14&lt;$H$48,100,IF(H14&lt;'sông ba (3)'!$H$49,(('sông ba (3)'!$B$48-'sông ba (3)'!$B$49)/('sông ba (3)'!$H$49-'sông ba (3)'!$H$48)*('sông ba (3)'!$H$49-'sông ba (3)'!H14)+'sông ba (3)'!$B$49),IF('sông ba (3)'!H14&lt;'sông ba (3)'!$H$50,(('sông ba (3)'!$B$49-'sông ba (3)'!$B$50)/('sông ba (3)'!$H$50-'sông ba (3)'!$H$49)*('sông ba (3)'!$H$50-'sông ba (3)'!H14)+'sông ba (3)'!$B$50),IF('sông ba (3)'!H14&lt;'sông ba (3)'!$H$51,(('sông ba (3)'!$B$50-'sông ba (3)'!$B$51)/('sông ba (3)'!$H$51-'sông ba (3)'!$H$50)*('sông ba (3)'!$H$51-'sông ba (3)'!H14)+'sông ba (3)'!$B$51),IF('sông ba (3)'!H14&lt;'sông ba (3)'!$H$52,(('sông ba (3)'!$B$51-'sông ba (3)'!$B$52)/('sông ba (3)'!$H$52-'sông ba (3)'!$H$51)*('sông ba (3)'!$H$52-'sông ba (3)'!H14)+'sông ba (3)'!$B$52),0)))))</f>
        <v>23.707541071428572</v>
      </c>
      <c r="O14" s="26">
        <v>100</v>
      </c>
      <c r="P14" s="26">
        <v>100</v>
      </c>
      <c r="Q14" s="42">
        <f>O14/100*P14/100*AVERAGE(J14:N14)</f>
        <v>60.434864464285717</v>
      </c>
    </row>
    <row r="15" spans="2:17" ht="16.8" x14ac:dyDescent="0.3">
      <c r="B15" s="45" t="s">
        <v>91</v>
      </c>
      <c r="C15" s="47">
        <v>38.927362500000001</v>
      </c>
      <c r="D15" s="47">
        <v>22.115115000000003</v>
      </c>
      <c r="E15" s="47">
        <v>14.843385000000001</v>
      </c>
      <c r="F15" s="47">
        <v>0.376164</v>
      </c>
      <c r="G15" s="47">
        <v>1.9244542499999997</v>
      </c>
      <c r="H15" s="47">
        <v>0.773613</v>
      </c>
      <c r="I15" s="26">
        <v>0</v>
      </c>
      <c r="J15" s="40">
        <f>IF(D15&lt;$D$48,100,IF(D15&lt;'sông ba (3)'!$D$49,(('sông ba (3)'!$B$48-'sông ba (3)'!$B$49)/('sông ba (3)'!$D$49-'sông ba (3)'!$D$48)*('sông ba (3)'!$D$49-'sông ba (3)'!D15)+'sông ba (3)'!$B$49),IF('sông ba (3)'!D15&lt;'sông ba (3)'!$D$50,(('sông ba (3)'!$B$49-'sông ba (3)'!$B$50)/('sông ba (3)'!$D$50-'sông ba (3)'!$D$49)*('sông ba (3)'!$D$50-'sông ba (3)'!D15)+'sông ba (3)'!$B$50),IF('sông ba (3)'!D15&lt;'sông ba (3)'!$D$51,(('sông ba (3)'!$B$50-'sông ba (3)'!$B$51)/('sông ba (3)'!$D$51-'sông ba (3)'!$D$50)*('sông ba (3)'!$D$51-'sông ba (3)'!D15)+'sông ba (3)'!$B$51),IF('sông ba (3)'!D15&lt;'sông ba (3)'!$D$52,(('sông ba (3)'!$B$51-'sông ba (3)'!$B$52)/('sông ba (3)'!$D$52-'sông ba (3)'!$D$51)*('sông ba (3)'!$D$52-'sông ba (3)'!D15)+'sông ba (3)'!$B$52),0)))))</f>
        <v>63.141475</v>
      </c>
      <c r="K15" s="40">
        <f>IF(E15&lt;$E$48,100,IF(E15&lt;'sông ba (3)'!$E$49,(('sông ba (3)'!$B$48-'sông ba (3)'!$B$49)/('sông ba (3)'!$E$49-'sông ba (3)'!$E$48)*('sông ba (3)'!$E$49-'sông ba (3)'!E15)+'sông ba (3)'!$B$49),IF('sông ba (3)'!E15&lt;'sông ba (3)'!$E$50,(('sông ba (3)'!$B$49-'sông ba (3)'!$B$50)/('sông ba (3)'!$E$50-'sông ba (3)'!$E$49)*('sông ba (3)'!$E$50-'sông ba (3)'!E15)+'sông ba (3)'!$B$50),IF('sông ba (3)'!E15&lt;'sông ba (3)'!$E$51,(('sông ba (3)'!$B$50-'sông ba (3)'!$B$51)/('sông ba (3)'!$E$51-'sông ba (3)'!$E$50)*('sông ba (3)'!$E$51-'sông ba (3)'!E15)+'sông ba (3)'!$B$51),IF('sông ba (3)'!E15&lt;'sông ba (3)'!$E$52,(('sông ba (3)'!$B$51-'sông ba (3)'!$B$52)/('sông ba (3)'!$E$52-'sông ba (3)'!$E$51)*('sông ba (3)'!$E$52-'sông ba (3)'!E15)+'sông ba (3)'!$B$52),0)))))</f>
        <v>50.435041666666663</v>
      </c>
      <c r="L15" s="40">
        <f>IF(F15&lt;$F$48,100,IF(F15&lt;'sông ba (3)'!$F$49,(('sông ba (3)'!$B$48-'sông ba (3)'!$B$49)/('sông ba (3)'!$F$49-'sông ba (3)'!$F$48)*('sông ba (3)'!$F$49-'sông ba (3)'!F15)+'sông ba (3)'!$B$49),IF('sông ba (3)'!F15&lt;'sông ba (3)'!$F$50,(('sông ba (3)'!$B$49-'sông ba (3)'!$B$50)/('sông ba (3)'!$F$50-'sông ba (3)'!$F$49)*('sông ba (3)'!$F$50-'sông ba (3)'!F15)+'sông ba (3)'!$B$50),IF('sông ba (3)'!F15&lt;'sông ba (3)'!$F$51,(('sông ba (3)'!$B$50-'sông ba (3)'!$B$51)/('sông ba (3)'!$F$51-'sông ba (3)'!$F$50)*('sông ba (3)'!$F$51-'sông ba (3)'!F15)+'sông ba (3)'!$B$51),IF('sông ba (3)'!F15&lt;'sông ba (3)'!$F$52,(('sông ba (3)'!$B$51-'sông ba (3)'!$B$52)/('sông ba (3)'!$F$52-'sông ba (3)'!$F$51)*('sông ba (3)'!$F$52-'sông ba (3)'!F15)+'sông ba (3)'!$B$52),0)))))</f>
        <v>68.652999999999992</v>
      </c>
      <c r="M15" s="40">
        <f>IF(G15&lt;$G$48,100,IF(G15&lt;'sông ba (3)'!$G$49,(('sông ba (3)'!$B$48-'sông ba (3)'!$B$49)/('sông ba (3)'!$G$49-'sông ba (3)'!$G$48)*('sông ba (3)'!$G$49-'sông ba (3)'!G15)+'sông ba (3)'!$B$49),IF('sông ba (3)'!G15&lt;'sông ba (3)'!$G$50,(('sông ba (3)'!$B$49-'sông ba (3)'!$B$50)/('sông ba (3)'!$G$50-'sông ba (3)'!$G$49)*('sông ba (3)'!$G$50-'sông ba (3)'!G15)+'sông ba (3)'!$B$50),IF('sông ba (3)'!G15&lt;'sông ba (3)'!$G$51,(('sông ba (3)'!$B$50-'sông ba (3)'!$B$51)/('sông ba (3)'!$G$51-'sông ba (3)'!$G$50)*('sông ba (3)'!$G$51-'sông ba (3)'!G15)+'sông ba (3)'!$B$51),IF('sông ba (3)'!G15&lt;'sông ba (3)'!$G$52,(('sông ba (3)'!$B$51-'sông ba (3)'!$B$52)/('sông ba (3)'!$G$52-'sông ba (3)'!$G$51)*('sông ba (3)'!$G$52-'sông ba (3)'!G15)+'sông ba (3)'!$B$52),0)))))</f>
        <v>100</v>
      </c>
      <c r="N15" s="40">
        <f>IF(H15&lt;$H$48,100,IF(H15&lt;'sông ba (3)'!$H$49,(('sông ba (3)'!$B$48-'sông ba (3)'!$B$49)/('sông ba (3)'!$H$49-'sông ba (3)'!$H$48)*('sông ba (3)'!$H$49-'sông ba (3)'!H15)+'sông ba (3)'!$B$49),IF('sông ba (3)'!H15&lt;'sông ba (3)'!$H$50,(('sông ba (3)'!$B$49-'sông ba (3)'!$B$50)/('sông ba (3)'!$H$50-'sông ba (3)'!$H$49)*('sông ba (3)'!$H$50-'sông ba (3)'!H15)+'sông ba (3)'!$B$50),IF('sông ba (3)'!H15&lt;'sông ba (3)'!$H$51,(('sông ba (3)'!$B$50-'sông ba (3)'!$B$51)/('sông ba (3)'!$H$51-'sông ba (3)'!$H$50)*('sông ba (3)'!$H$51-'sông ba (3)'!H15)+'sông ba (3)'!$B$51),IF('sông ba (3)'!H15&lt;'sông ba (3)'!$H$52,(('sông ba (3)'!$B$51-'sông ba (3)'!$B$52)/('sông ba (3)'!$H$52-'sông ba (3)'!$H$51)*('sông ba (3)'!$H$52-'sông ba (3)'!H15)+'sông ba (3)'!$B$52),0)))))</f>
        <v>23.827372857142855</v>
      </c>
      <c r="O15" s="26">
        <v>100</v>
      </c>
      <c r="P15" s="26">
        <v>100</v>
      </c>
      <c r="Q15" s="42">
        <f t="shared" ref="Q15:Q26" si="0">O15/100*P15/100*AVERAGE(J15:N15)</f>
        <v>61.211377904761903</v>
      </c>
    </row>
    <row r="16" spans="2:17" ht="16.8" x14ac:dyDescent="0.3">
      <c r="B16" s="45" t="s">
        <v>92</v>
      </c>
      <c r="C16" s="47">
        <v>42.538072500000013</v>
      </c>
      <c r="D16" s="47">
        <v>22.311517500000001</v>
      </c>
      <c r="E16" s="47">
        <v>15.890220000000001</v>
      </c>
      <c r="F16" s="47">
        <v>0.41505749999999997</v>
      </c>
      <c r="G16" s="47">
        <v>1.8401849999999997</v>
      </c>
      <c r="H16" s="47">
        <v>0.77080724999999994</v>
      </c>
      <c r="I16" s="26">
        <v>0</v>
      </c>
      <c r="J16" s="40">
        <f>IF(D16&lt;$D$48,100,IF(D16&lt;'sông ba (3)'!$D$49,(('sông ba (3)'!$B$48-'sông ba (3)'!$B$49)/('sông ba (3)'!$D$49-'sông ba (3)'!$D$48)*('sông ba (3)'!$D$49-'sông ba (3)'!D16)+'sông ba (3)'!$B$49),IF('sông ba (3)'!D16&lt;'sông ba (3)'!$D$50,(('sông ba (3)'!$B$49-'sông ba (3)'!$B$50)/('sông ba (3)'!$D$50-'sông ba (3)'!$D$49)*('sông ba (3)'!$D$50-'sông ba (3)'!D16)+'sông ba (3)'!$B$50),IF('sông ba (3)'!D16&lt;'sông ba (3)'!$D$51,(('sông ba (3)'!$B$50-'sông ba (3)'!$B$51)/('sông ba (3)'!$D$51-'sông ba (3)'!$D$50)*('sông ba (3)'!$D$51-'sông ba (3)'!D16)+'sông ba (3)'!$B$51),IF('sông ba (3)'!D16&lt;'sông ba (3)'!$D$52,(('sông ba (3)'!$B$51-'sông ba (3)'!$B$52)/('sông ba (3)'!$D$52-'sông ba (3)'!$D$51)*('sông ba (3)'!$D$52-'sông ba (3)'!D16)+'sông ba (3)'!$B$52),0)))))</f>
        <v>62.814137500000001</v>
      </c>
      <c r="K16" s="40">
        <f>IF(E16&lt;$E$48,100,IF(E16&lt;'sông ba (3)'!$E$49,(('sông ba (3)'!$B$48-'sông ba (3)'!$B$49)/('sông ba (3)'!$E$49-'sông ba (3)'!$E$48)*('sông ba (3)'!$E$49-'sông ba (3)'!E16)+'sông ba (3)'!$B$49),IF('sông ba (3)'!E16&lt;'sông ba (3)'!$E$50,(('sông ba (3)'!$B$49-'sông ba (3)'!$B$50)/('sông ba (3)'!$E$50-'sông ba (3)'!$E$49)*('sông ba (3)'!$E$50-'sông ba (3)'!E16)+'sông ba (3)'!$B$50),IF('sông ba (3)'!E16&lt;'sông ba (3)'!$E$51,(('sông ba (3)'!$B$50-'sông ba (3)'!$B$51)/('sông ba (3)'!$E$51-'sông ba (3)'!$E$50)*('sông ba (3)'!$E$51-'sông ba (3)'!E16)+'sông ba (3)'!$B$51),IF('sông ba (3)'!E16&lt;'sông ba (3)'!$E$52,(('sông ba (3)'!$B$51-'sông ba (3)'!$B$52)/('sông ba (3)'!$E$52-'sông ba (3)'!$E$51)*('sông ba (3)'!$E$52-'sông ba (3)'!E16)+'sông ba (3)'!$B$52),0)))))</f>
        <v>47.774450000000002</v>
      </c>
      <c r="L16" s="40">
        <f>IF(F16&lt;$F$48,100,IF(F16&lt;'sông ba (3)'!$F$49,(('sông ba (3)'!$B$48-'sông ba (3)'!$B$49)/('sông ba (3)'!$F$49-'sông ba (3)'!$F$48)*('sông ba (3)'!$F$49-'sông ba (3)'!F16)+'sông ba (3)'!$B$49),IF('sông ba (3)'!F16&lt;'sông ba (3)'!$F$50,(('sông ba (3)'!$B$49-'sông ba (3)'!$B$50)/('sông ba (3)'!$F$50-'sông ba (3)'!$F$49)*('sông ba (3)'!$F$50-'sông ba (3)'!F16)+'sông ba (3)'!$B$50),IF('sông ba (3)'!F16&lt;'sông ba (3)'!$F$51,(('sông ba (3)'!$B$50-'sông ba (3)'!$B$51)/('sông ba (3)'!$F$51-'sông ba (3)'!$F$50)*('sông ba (3)'!$F$51-'sông ba (3)'!F16)+'sông ba (3)'!$B$51),IF('sông ba (3)'!F16&lt;'sông ba (3)'!$F$52,(('sông ba (3)'!$B$51-'sông ba (3)'!$B$52)/('sông ba (3)'!$F$52-'sông ba (3)'!$F$51)*('sông ba (3)'!$F$52-'sông ba (3)'!F16)+'sông ba (3)'!$B$52),0)))))</f>
        <v>65.411875000000009</v>
      </c>
      <c r="M16" s="40">
        <f>IF(G16&lt;$G$48,100,IF(G16&lt;'sông ba (3)'!$G$49,(('sông ba (3)'!$B$48-'sông ba (3)'!$B$49)/('sông ba (3)'!$G$49-'sông ba (3)'!$G$48)*('sông ba (3)'!$G$49-'sông ba (3)'!G16)+'sông ba (3)'!$B$49),IF('sông ba (3)'!G16&lt;'sông ba (3)'!$G$50,(('sông ba (3)'!$B$49-'sông ba (3)'!$B$50)/('sông ba (3)'!$G$50-'sông ba (3)'!$G$49)*('sông ba (3)'!$G$50-'sông ba (3)'!G16)+'sông ba (3)'!$B$50),IF('sông ba (3)'!G16&lt;'sông ba (3)'!$G$51,(('sông ba (3)'!$B$50-'sông ba (3)'!$B$51)/('sông ba (3)'!$G$51-'sông ba (3)'!$G$50)*('sông ba (3)'!$G$51-'sông ba (3)'!G16)+'sông ba (3)'!$B$51),IF('sông ba (3)'!G16&lt;'sông ba (3)'!$G$52,(('sông ba (3)'!$B$51-'sông ba (3)'!$B$52)/('sông ba (3)'!$G$52-'sông ba (3)'!$G$51)*('sông ba (3)'!$G$52-'sông ba (3)'!G16)+'sông ba (3)'!$B$52),0)))))</f>
        <v>100</v>
      </c>
      <c r="N16" s="40">
        <f>IF(H16&lt;$H$48,100,IF(H16&lt;'sông ba (3)'!$H$49,(('sông ba (3)'!$B$48-'sông ba (3)'!$B$49)/('sông ba (3)'!$H$49-'sông ba (3)'!$H$48)*('sông ba (3)'!$H$49-'sông ba (3)'!H16)+'sông ba (3)'!$B$49),IF('sông ba (3)'!H16&lt;'sông ba (3)'!$H$50,(('sông ba (3)'!$B$49-'sông ba (3)'!$B$50)/('sông ba (3)'!$H$50-'sông ba (3)'!$H$49)*('sông ba (3)'!$H$50-'sông ba (3)'!H16)+'sông ba (3)'!$B$50),IF('sông ba (3)'!H16&lt;'sông ba (3)'!$H$51,(('sông ba (3)'!$B$50-'sông ba (3)'!$B$51)/('sông ba (3)'!$H$51-'sông ba (3)'!$H$50)*('sông ba (3)'!$H$51-'sông ba (3)'!H16)+'sông ba (3)'!$B$51),IF('sông ba (3)'!H16&lt;'sông ba (3)'!$H$52,(('sông ba (3)'!$B$51-'sông ba (3)'!$B$52)/('sông ba (3)'!$H$52-'sông ba (3)'!$H$51)*('sông ba (3)'!$H$52-'sông ba (3)'!H16)+'sông ba (3)'!$B$52),0)))))</f>
        <v>23.8393975</v>
      </c>
      <c r="O16" s="26">
        <v>100</v>
      </c>
      <c r="P16" s="26">
        <v>100</v>
      </c>
      <c r="Q16" s="42">
        <f t="shared" si="0"/>
        <v>59.96797200000001</v>
      </c>
    </row>
    <row r="17" spans="2:17" ht="16.8" x14ac:dyDescent="0.3">
      <c r="B17" s="45" t="s">
        <v>93</v>
      </c>
      <c r="C17" s="47">
        <v>44.021250000000009</v>
      </c>
      <c r="D17" s="47">
        <v>22.122855000000001</v>
      </c>
      <c r="E17" s="47">
        <v>16.840304999999997</v>
      </c>
      <c r="F17" s="47">
        <v>0.4354717500000001</v>
      </c>
      <c r="G17" s="47">
        <v>1.9405147499999997</v>
      </c>
      <c r="H17" s="47">
        <v>0.70105049999999991</v>
      </c>
      <c r="I17" s="26">
        <v>0</v>
      </c>
      <c r="J17" s="40">
        <f>IF(D17&lt;$D$48,100,IF(D17&lt;'sông ba (3)'!$D$49,(('sông ba (3)'!$B$48-'sông ba (3)'!$B$49)/('sông ba (3)'!$D$49-'sông ba (3)'!$D$48)*('sông ba (3)'!$D$49-'sông ba (3)'!D17)+'sông ba (3)'!$B$49),IF('sông ba (3)'!D17&lt;'sông ba (3)'!$D$50,(('sông ba (3)'!$B$49-'sông ba (3)'!$B$50)/('sông ba (3)'!$D$50-'sông ba (3)'!$D$49)*('sông ba (3)'!$D$50-'sông ba (3)'!D17)+'sông ba (3)'!$B$50),IF('sông ba (3)'!D17&lt;'sông ba (3)'!$D$51,(('sông ba (3)'!$B$50-'sông ba (3)'!$B$51)/('sông ba (3)'!$D$51-'sông ba (3)'!$D$50)*('sông ba (3)'!$D$51-'sông ba (3)'!D17)+'sông ba (3)'!$B$51),IF('sông ba (3)'!D17&lt;'sông ba (3)'!$D$52,(('sông ba (3)'!$B$51-'sông ba (3)'!$B$52)/('sông ba (3)'!$D$52-'sông ba (3)'!$D$51)*('sông ba (3)'!$D$52-'sông ba (3)'!D17)+'sông ba (3)'!$B$52),0)))))</f>
        <v>63.128574999999998</v>
      </c>
      <c r="K17" s="40">
        <f>IF(E17&lt;$E$48,100,IF(E17&lt;'sông ba (3)'!$E$49,(('sông ba (3)'!$B$48-'sông ba (3)'!$B$49)/('sông ba (3)'!$E$49-'sông ba (3)'!$E$48)*('sông ba (3)'!$E$49-'sông ba (3)'!E17)+'sông ba (3)'!$B$49),IF('sông ba (3)'!E17&lt;'sông ba (3)'!$E$50,(('sông ba (3)'!$B$49-'sông ba (3)'!$B$50)/('sông ba (3)'!$E$50-'sông ba (3)'!$E$49)*('sông ba (3)'!$E$50-'sông ba (3)'!E17)+'sông ba (3)'!$B$50),IF('sông ba (3)'!E17&lt;'sông ba (3)'!$E$51,(('sông ba (3)'!$B$50-'sông ba (3)'!$B$51)/('sông ba (3)'!$E$51-'sông ba (3)'!$E$50)*('sông ba (3)'!$E$51-'sông ba (3)'!E17)+'sông ba (3)'!$B$51),IF('sông ba (3)'!E17&lt;'sông ba (3)'!$E$52,(('sông ba (3)'!$B$51-'sông ba (3)'!$B$52)/('sông ba (3)'!$E$52-'sông ba (3)'!$E$51)*('sông ba (3)'!$E$52-'sông ba (3)'!E17)+'sông ba (3)'!$B$52),0)))))</f>
        <v>45.399237500000005</v>
      </c>
      <c r="L17" s="40">
        <f>IF(F17&lt;$F$48,100,IF(F17&lt;'sông ba (3)'!$F$49,(('sông ba (3)'!$B$48-'sông ba (3)'!$B$49)/('sông ba (3)'!$F$49-'sông ba (3)'!$F$48)*('sông ba (3)'!$F$49-'sông ba (3)'!F17)+'sông ba (3)'!$B$49),IF('sông ba (3)'!F17&lt;'sông ba (3)'!$F$50,(('sông ba (3)'!$B$49-'sông ba (3)'!$B$50)/('sông ba (3)'!$F$50-'sông ba (3)'!$F$49)*('sông ba (3)'!$F$50-'sông ba (3)'!F17)+'sông ba (3)'!$B$50),IF('sông ba (3)'!F17&lt;'sông ba (3)'!$F$51,(('sông ba (3)'!$B$50-'sông ba (3)'!$B$51)/('sông ba (3)'!$F$51-'sông ba (3)'!$F$50)*('sông ba (3)'!$F$51-'sông ba (3)'!F17)+'sông ba (3)'!$B$51),IF('sông ba (3)'!F17&lt;'sông ba (3)'!$F$52,(('sông ba (3)'!$B$51-'sông ba (3)'!$B$52)/('sông ba (3)'!$F$52-'sông ba (3)'!$F$51)*('sông ba (3)'!$F$52-'sông ba (3)'!F17)+'sông ba (3)'!$B$52),0)))))</f>
        <v>63.710687499999992</v>
      </c>
      <c r="M17" s="40">
        <f>IF(G17&lt;$G$48,100,IF(G17&lt;'sông ba (3)'!$G$49,(('sông ba (3)'!$B$48-'sông ba (3)'!$B$49)/('sông ba (3)'!$G$49-'sông ba (3)'!$G$48)*('sông ba (3)'!$G$49-'sông ba (3)'!G17)+'sông ba (3)'!$B$49),IF('sông ba (3)'!G17&lt;'sông ba (3)'!$G$50,(('sông ba (3)'!$B$49-'sông ba (3)'!$B$50)/('sông ba (3)'!$G$50-'sông ba (3)'!$G$49)*('sông ba (3)'!$G$50-'sông ba (3)'!G17)+'sông ba (3)'!$B$50),IF('sông ba (3)'!G17&lt;'sông ba (3)'!$G$51,(('sông ba (3)'!$B$50-'sông ba (3)'!$B$51)/('sông ba (3)'!$G$51-'sông ba (3)'!$G$50)*('sông ba (3)'!$G$51-'sông ba (3)'!G17)+'sông ba (3)'!$B$51),IF('sông ba (3)'!G17&lt;'sông ba (3)'!$G$52,(('sông ba (3)'!$B$51-'sông ba (3)'!$B$52)/('sông ba (3)'!$G$52-'sông ba (3)'!$G$51)*('sông ba (3)'!$G$52-'sông ba (3)'!G17)+'sông ba (3)'!$B$52),0)))))</f>
        <v>100</v>
      </c>
      <c r="N17" s="40">
        <f>IF(H17&lt;$H$48,100,IF(H17&lt;'sông ba (3)'!$H$49,(('sông ba (3)'!$B$48-'sông ba (3)'!$B$49)/('sông ba (3)'!$H$49-'sông ba (3)'!$H$48)*('sông ba (3)'!$H$49-'sông ba (3)'!H17)+'sông ba (3)'!$B$49),IF('sông ba (3)'!H17&lt;'sông ba (3)'!$H$50,(('sông ba (3)'!$B$49-'sông ba (3)'!$B$50)/('sông ba (3)'!$H$50-'sông ba (3)'!$H$49)*('sông ba (3)'!$H$50-'sông ba (3)'!H17)+'sông ba (3)'!$B$50),IF('sông ba (3)'!H17&lt;'sông ba (3)'!$H$51,(('sông ba (3)'!$B$50-'sông ba (3)'!$B$51)/('sông ba (3)'!$H$51-'sông ba (3)'!$H$50)*('sông ba (3)'!$H$51-'sông ba (3)'!H17)+'sông ba (3)'!$B$51),IF('sông ba (3)'!H17&lt;'sông ba (3)'!$H$52,(('sông ba (3)'!$B$51-'sông ba (3)'!$B$52)/('sông ba (3)'!$H$52-'sông ba (3)'!$H$51)*('sông ba (3)'!$H$52-'sông ba (3)'!H17)+'sông ba (3)'!$B$52),0)))))</f>
        <v>24.138354999999997</v>
      </c>
      <c r="O17" s="26">
        <v>100</v>
      </c>
      <c r="P17" s="26">
        <v>100</v>
      </c>
      <c r="Q17" s="42">
        <f t="shared" si="0"/>
        <v>59.275370999999993</v>
      </c>
    </row>
    <row r="18" spans="2:17" ht="16.8" x14ac:dyDescent="0.3">
      <c r="B18" s="45" t="s">
        <v>94</v>
      </c>
      <c r="C18" s="47">
        <v>38.947679999999991</v>
      </c>
      <c r="D18" s="47">
        <v>23.471550000000004</v>
      </c>
      <c r="E18" s="47">
        <v>16.0556625</v>
      </c>
      <c r="F18" s="47">
        <v>0.41370300000000004</v>
      </c>
      <c r="G18" s="47">
        <v>1.9699267499999999</v>
      </c>
      <c r="H18" s="47">
        <v>0.65393325000000013</v>
      </c>
      <c r="I18" s="26">
        <v>0</v>
      </c>
      <c r="J18" s="40">
        <f>IF(D18&lt;$D$48,100,IF(D18&lt;'sông ba (3)'!$D$49,(('sông ba (3)'!$B$48-'sông ba (3)'!$B$49)/('sông ba (3)'!$D$49-'sông ba (3)'!$D$48)*('sông ba (3)'!$D$49-'sông ba (3)'!D18)+'sông ba (3)'!$B$49),IF('sông ba (3)'!D18&lt;'sông ba (3)'!$D$50,(('sông ba (3)'!$B$49-'sông ba (3)'!$B$50)/('sông ba (3)'!$D$50-'sông ba (3)'!$D$49)*('sông ba (3)'!$D$50-'sông ba (3)'!D18)+'sông ba (3)'!$B$50),IF('sông ba (3)'!D18&lt;'sông ba (3)'!$D$51,(('sông ba (3)'!$B$50-'sông ba (3)'!$B$51)/('sông ba (3)'!$D$51-'sông ba (3)'!$D$50)*('sông ba (3)'!$D$51-'sông ba (3)'!D18)+'sông ba (3)'!$B$51),IF('sông ba (3)'!D18&lt;'sông ba (3)'!$D$52,(('sông ba (3)'!$B$51-'sông ba (3)'!$B$52)/('sông ba (3)'!$D$52-'sông ba (3)'!$D$51)*('sông ba (3)'!$D$52-'sông ba (3)'!D18)+'sông ba (3)'!$B$52),0)))))</f>
        <v>60.880749999999992</v>
      </c>
      <c r="K18" s="40">
        <f>IF(E18&lt;$E$48,100,IF(E18&lt;'sông ba (3)'!$E$49,(('sông ba (3)'!$B$48-'sông ba (3)'!$B$49)/('sông ba (3)'!$E$49-'sông ba (3)'!$E$48)*('sông ba (3)'!$E$49-'sông ba (3)'!E18)+'sông ba (3)'!$B$49),IF('sông ba (3)'!E18&lt;'sông ba (3)'!$E$50,(('sông ba (3)'!$B$49-'sông ba (3)'!$B$50)/('sông ba (3)'!$E$50-'sông ba (3)'!$E$49)*('sông ba (3)'!$E$50-'sông ba (3)'!E18)+'sông ba (3)'!$B$50),IF('sông ba (3)'!E18&lt;'sông ba (3)'!$E$51,(('sông ba (3)'!$B$50-'sông ba (3)'!$B$51)/('sông ba (3)'!$E$51-'sông ba (3)'!$E$50)*('sông ba (3)'!$E$51-'sông ba (3)'!E18)+'sông ba (3)'!$B$51),IF('sông ba (3)'!E18&lt;'sông ba (3)'!$E$52,(('sông ba (3)'!$B$51-'sông ba (3)'!$B$52)/('sông ba (3)'!$E$52-'sông ba (3)'!$E$51)*('sông ba (3)'!$E$52-'sông ba (3)'!E18)+'sông ba (3)'!$B$52),0)))))</f>
        <v>47.360843750000001</v>
      </c>
      <c r="L18" s="40">
        <f>IF(F18&lt;$F$48,100,IF(F18&lt;'sông ba (3)'!$F$49,(('sông ba (3)'!$B$48-'sông ba (3)'!$B$49)/('sông ba (3)'!$F$49-'sông ba (3)'!$F$48)*('sông ba (3)'!$F$49-'sông ba (3)'!F18)+'sông ba (3)'!$B$49),IF('sông ba (3)'!F18&lt;'sông ba (3)'!$F$50,(('sông ba (3)'!$B$49-'sông ba (3)'!$B$50)/('sông ba (3)'!$F$50-'sông ba (3)'!$F$49)*('sông ba (3)'!$F$50-'sông ba (3)'!F18)+'sông ba (3)'!$B$50),IF('sông ba (3)'!F18&lt;'sông ba (3)'!$F$51,(('sông ba (3)'!$B$50-'sông ba (3)'!$B$51)/('sông ba (3)'!$F$51-'sông ba (3)'!$F$50)*('sông ba (3)'!$F$51-'sông ba (3)'!F18)+'sông ba (3)'!$B$51),IF('sông ba (3)'!F18&lt;'sông ba (3)'!$F$52,(('sông ba (3)'!$B$51-'sông ba (3)'!$B$52)/('sông ba (3)'!$F$52-'sông ba (3)'!$F$51)*('sông ba (3)'!$F$52-'sông ba (3)'!F18)+'sông ba (3)'!$B$52),0)))))</f>
        <v>65.524749999999997</v>
      </c>
      <c r="M18" s="40">
        <f>IF(G18&lt;$G$48,100,IF(G18&lt;'sông ba (3)'!$G$49,(('sông ba (3)'!$B$48-'sông ba (3)'!$B$49)/('sông ba (3)'!$G$49-'sông ba (3)'!$G$48)*('sông ba (3)'!$G$49-'sông ba (3)'!G18)+'sông ba (3)'!$B$49),IF('sông ba (3)'!G18&lt;'sông ba (3)'!$G$50,(('sông ba (3)'!$B$49-'sông ba (3)'!$B$50)/('sông ba (3)'!$G$50-'sông ba (3)'!$G$49)*('sông ba (3)'!$G$50-'sông ba (3)'!G18)+'sông ba (3)'!$B$50),IF('sông ba (3)'!G18&lt;'sông ba (3)'!$G$51,(('sông ba (3)'!$B$50-'sông ba (3)'!$B$51)/('sông ba (3)'!$G$51-'sông ba (3)'!$G$50)*('sông ba (3)'!$G$51-'sông ba (3)'!G18)+'sông ba (3)'!$B$51),IF('sông ba (3)'!G18&lt;'sông ba (3)'!$G$52,(('sông ba (3)'!$B$51-'sông ba (3)'!$B$52)/('sông ba (3)'!$G$52-'sông ba (3)'!$G$51)*('sông ba (3)'!$G$52-'sông ba (3)'!G18)+'sông ba (3)'!$B$52),0)))))</f>
        <v>100</v>
      </c>
      <c r="N18" s="40">
        <f>IF(H18&lt;$H$48,100,IF(H18&lt;'sông ba (3)'!$H$49,(('sông ba (3)'!$B$48-'sông ba (3)'!$B$49)/('sông ba (3)'!$H$49-'sông ba (3)'!$H$48)*('sông ba (3)'!$H$49-'sông ba (3)'!H18)+'sông ba (3)'!$B$49),IF('sông ba (3)'!H18&lt;'sông ba (3)'!$H$50,(('sông ba (3)'!$B$49-'sông ba (3)'!$B$50)/('sông ba (3)'!$H$50-'sông ba (3)'!$H$49)*('sông ba (3)'!$H$50-'sông ba (3)'!H18)+'sông ba (3)'!$B$50),IF('sông ba (3)'!H18&lt;'sông ba (3)'!$H$51,(('sông ba (3)'!$B$50-'sông ba (3)'!$B$51)/('sông ba (3)'!$H$51-'sông ba (3)'!$H$50)*('sông ba (3)'!$H$51-'sông ba (3)'!H18)+'sông ba (3)'!$B$51),IF('sông ba (3)'!H18&lt;'sông ba (3)'!$H$52,(('sông ba (3)'!$B$51-'sông ba (3)'!$B$52)/('sông ba (3)'!$H$52-'sông ba (3)'!$H$51)*('sông ba (3)'!$H$52-'sông ba (3)'!H18)+'sông ba (3)'!$B$52),0)))))</f>
        <v>24.340286071428572</v>
      </c>
      <c r="O18" s="26">
        <v>100</v>
      </c>
      <c r="P18" s="26">
        <v>100</v>
      </c>
      <c r="Q18" s="42">
        <f t="shared" si="0"/>
        <v>59.62132596428571</v>
      </c>
    </row>
    <row r="19" spans="2:17" ht="16.8" x14ac:dyDescent="0.3">
      <c r="B19" s="45" t="s">
        <v>95</v>
      </c>
      <c r="C19" s="47">
        <v>48.669119999999992</v>
      </c>
      <c r="D19" s="47">
        <v>29.318152500000004</v>
      </c>
      <c r="E19" s="47">
        <v>18.23931</v>
      </c>
      <c r="F19" s="47">
        <v>0.71266050000000003</v>
      </c>
      <c r="G19" s="47">
        <v>2.4270705000000001</v>
      </c>
      <c r="H19" s="47">
        <v>1.01539125</v>
      </c>
      <c r="I19" s="26">
        <v>0</v>
      </c>
      <c r="J19" s="40">
        <f>IF(D19&lt;$D$48,100,IF(D19&lt;'sông ba (3)'!$D$49,(('sông ba (3)'!$B$48-'sông ba (3)'!$B$49)/('sông ba (3)'!$D$49-'sông ba (3)'!$D$48)*('sông ba (3)'!$D$49-'sông ba (3)'!D19)+'sông ba (3)'!$B$49),IF('sông ba (3)'!D19&lt;'sông ba (3)'!$D$50,(('sông ba (3)'!$B$49-'sông ba (3)'!$B$50)/('sông ba (3)'!$D$50-'sông ba (3)'!$D$49)*('sông ba (3)'!$D$50-'sông ba (3)'!D19)+'sông ba (3)'!$B$50),IF('sông ba (3)'!D19&lt;'sông ba (3)'!$D$51,(('sông ba (3)'!$B$50-'sông ba (3)'!$B$51)/('sông ba (3)'!$D$51-'sông ba (3)'!$D$50)*('sông ba (3)'!$D$51-'sông ba (3)'!D19)+'sông ba (3)'!$B$51),IF('sông ba (3)'!D19&lt;'sông ba (3)'!$D$52,(('sông ba (3)'!$B$51-'sông ba (3)'!$B$52)/('sông ba (3)'!$D$52-'sông ba (3)'!$D$51)*('sông ba (3)'!$D$52-'sông ba (3)'!D19)+'sông ba (3)'!$B$52),0)))))</f>
        <v>51.136412499999992</v>
      </c>
      <c r="K19" s="40">
        <f>IF(E19&lt;$E$48,100,IF(E19&lt;'sông ba (3)'!$E$49,(('sông ba (3)'!$B$48-'sông ba (3)'!$B$49)/('sông ba (3)'!$E$49-'sông ba (3)'!$E$48)*('sông ba (3)'!$E$49-'sông ba (3)'!E19)+'sông ba (3)'!$B$49),IF('sông ba (3)'!E19&lt;'sông ba (3)'!$E$50,(('sông ba (3)'!$B$49-'sông ba (3)'!$B$50)/('sông ba (3)'!$E$50-'sông ba (3)'!$E$49)*('sông ba (3)'!$E$50-'sông ba (3)'!E19)+'sông ba (3)'!$B$50),IF('sông ba (3)'!E19&lt;'sông ba (3)'!$E$51,(('sông ba (3)'!$B$50-'sông ba (3)'!$B$51)/('sông ba (3)'!$E$51-'sông ba (3)'!$E$50)*('sông ba (3)'!$E$51-'sông ba (3)'!E19)+'sông ba (3)'!$B$51),IF('sông ba (3)'!E19&lt;'sông ba (3)'!$E$52,(('sông ba (3)'!$B$51-'sông ba (3)'!$B$52)/('sông ba (3)'!$E$52-'sông ba (3)'!$E$51)*('sông ba (3)'!$E$52-'sông ba (3)'!E19)+'sông ba (3)'!$B$52),0)))))</f>
        <v>41.901724999999999</v>
      </c>
      <c r="L19" s="40">
        <f>IF(F19&lt;$F$48,100,IF(F19&lt;'sông ba (3)'!$F$49,(('sông ba (3)'!$B$48-'sông ba (3)'!$B$49)/('sông ba (3)'!$F$49-'sông ba (3)'!$F$48)*('sông ba (3)'!$F$49-'sông ba (3)'!F19)+'sông ba (3)'!$B$49),IF('sông ba (3)'!F19&lt;'sông ba (3)'!$F$50,(('sông ba (3)'!$B$49-'sông ba (3)'!$B$50)/('sông ba (3)'!$F$50-'sông ba (3)'!$F$49)*('sông ba (3)'!$F$50-'sông ba (3)'!F19)+'sông ba (3)'!$B$50),IF('sông ba (3)'!F19&lt;'sông ba (3)'!$F$51,(('sông ba (3)'!$B$50-'sông ba (3)'!$B$51)/('sông ba (3)'!$F$51-'sông ba (3)'!$F$50)*('sông ba (3)'!$F$51-'sông ba (3)'!F19)+'sông ba (3)'!$B$51),IF('sông ba (3)'!F19&lt;'sông ba (3)'!$F$52,(('sông ba (3)'!$B$51-'sông ba (3)'!$B$52)/('sông ba (3)'!$F$52-'sông ba (3)'!$F$51)*('sông ba (3)'!$F$52-'sông ba (3)'!F19)+'sông ba (3)'!$B$52),0)))))</f>
        <v>40.611624999999997</v>
      </c>
      <c r="M19" s="40">
        <f>IF(G19&lt;$G$48,100,IF(G19&lt;'sông ba (3)'!$G$49,(('sông ba (3)'!$B$48-'sông ba (3)'!$B$49)/('sông ba (3)'!$G$49-'sông ba (3)'!$G$48)*('sông ba (3)'!$G$49-'sông ba (3)'!G19)+'sông ba (3)'!$B$49),IF('sông ba (3)'!G19&lt;'sông ba (3)'!$G$50,(('sông ba (3)'!$B$49-'sông ba (3)'!$B$50)/('sông ba (3)'!$G$50-'sông ba (3)'!$G$49)*('sông ba (3)'!$G$50-'sông ba (3)'!G19)+'sông ba (3)'!$B$50),IF('sông ba (3)'!G19&lt;'sông ba (3)'!$G$51,(('sông ba (3)'!$B$50-'sông ba (3)'!$B$51)/('sông ba (3)'!$G$51-'sông ba (3)'!$G$50)*('sông ba (3)'!$G$51-'sông ba (3)'!G19)+'sông ba (3)'!$B$51),IF('sông ba (3)'!G19&lt;'sông ba (3)'!$G$52,(('sông ba (3)'!$B$51-'sông ba (3)'!$B$52)/('sông ba (3)'!$G$52-'sông ba (3)'!$G$51)*('sông ba (3)'!$G$52-'sông ba (3)'!G19)+'sông ba (3)'!$B$52),0)))))</f>
        <v>96.441079166666668</v>
      </c>
      <c r="N19" s="40">
        <f>IF(H19&lt;$H$48,100,IF(H19&lt;'sông ba (3)'!$H$49,(('sông ba (3)'!$B$48-'sông ba (3)'!$B$49)/('sông ba (3)'!$H$49-'sông ba (3)'!$H$48)*('sông ba (3)'!$H$49-'sông ba (3)'!H19)+'sông ba (3)'!$B$49),IF('sông ba (3)'!H19&lt;'sông ba (3)'!$H$50,(('sông ba (3)'!$B$49-'sông ba (3)'!$B$50)/('sông ba (3)'!$H$50-'sông ba (3)'!$H$49)*('sông ba (3)'!$H$50-'sông ba (3)'!H19)+'sông ba (3)'!$B$50),IF('sông ba (3)'!H19&lt;'sông ba (3)'!$H$51,(('sông ba (3)'!$B$50-'sông ba (3)'!$B$51)/('sông ba (3)'!$H$51-'sông ba (3)'!$H$50)*('sông ba (3)'!$H$51-'sông ba (3)'!H19)+'sông ba (3)'!$B$51),IF('sông ba (3)'!H19&lt;'sông ba (3)'!$H$52,(('sông ba (3)'!$B$51-'sông ba (3)'!$B$52)/('sông ba (3)'!$H$52-'sông ba (3)'!$H$51)*('sông ba (3)'!$H$52-'sông ba (3)'!H19)+'sông ba (3)'!$B$52),0)))))</f>
        <v>22.791180357142856</v>
      </c>
      <c r="O19" s="26">
        <v>100</v>
      </c>
      <c r="P19" s="26">
        <v>100</v>
      </c>
      <c r="Q19" s="51">
        <f t="shared" si="0"/>
        <v>50.576404404761902</v>
      </c>
    </row>
    <row r="20" spans="2:17" ht="16.8" x14ac:dyDescent="0.3">
      <c r="B20" s="45" t="s">
        <v>96</v>
      </c>
      <c r="C20" s="47">
        <v>45.563445000000002</v>
      </c>
      <c r="D20" s="47">
        <v>25.449120000000001</v>
      </c>
      <c r="E20" s="47">
        <v>18.031297500000001</v>
      </c>
      <c r="F20" s="47">
        <v>0.45472499999999999</v>
      </c>
      <c r="G20" s="47">
        <v>1.9220355</v>
      </c>
      <c r="H20" s="47">
        <v>0.78909300000000016</v>
      </c>
      <c r="I20" s="26">
        <v>0</v>
      </c>
      <c r="J20" s="40">
        <f>IF(D20&lt;$D$48,100,IF(D20&lt;'sông ba (3)'!$D$49,(('sông ba (3)'!$B$48-'sông ba (3)'!$B$49)/('sông ba (3)'!$D$49-'sông ba (3)'!$D$48)*('sông ba (3)'!$D$49-'sông ba (3)'!D20)+'sông ba (3)'!$B$49),IF('sông ba (3)'!D20&lt;'sông ba (3)'!$D$50,(('sông ba (3)'!$B$49-'sông ba (3)'!$B$50)/('sông ba (3)'!$D$50-'sông ba (3)'!$D$49)*('sông ba (3)'!$D$50-'sông ba (3)'!D20)+'sông ba (3)'!$B$50),IF('sông ba (3)'!D20&lt;'sông ba (3)'!$D$51,(('sông ba (3)'!$B$50-'sông ba (3)'!$B$51)/('sông ba (3)'!$D$51-'sông ba (3)'!$D$50)*('sông ba (3)'!$D$51-'sông ba (3)'!D20)+'sông ba (3)'!$B$51),IF('sông ba (3)'!D20&lt;'sông ba (3)'!$D$52,(('sông ba (3)'!$B$51-'sông ba (3)'!$B$52)/('sông ba (3)'!$D$52-'sông ba (3)'!$D$51)*('sông ba (3)'!$D$52-'sông ba (3)'!D20)+'sông ba (3)'!$B$52),0)))))</f>
        <v>57.584800000000001</v>
      </c>
      <c r="K20" s="40">
        <f>IF(E20&lt;$E$48,100,IF(E20&lt;'sông ba (3)'!$E$49,(('sông ba (3)'!$B$48-'sông ba (3)'!$B$49)/('sông ba (3)'!$E$49-'sông ba (3)'!$E$48)*('sông ba (3)'!$E$49-'sông ba (3)'!E20)+'sông ba (3)'!$B$49),IF('sông ba (3)'!E20&lt;'sông ba (3)'!$E$50,(('sông ba (3)'!$B$49-'sông ba (3)'!$B$50)/('sông ba (3)'!$E$50-'sông ba (3)'!$E$49)*('sông ba (3)'!$E$50-'sông ba (3)'!E20)+'sông ba (3)'!$B$50),IF('sông ba (3)'!E20&lt;'sông ba (3)'!$E$51,(('sông ba (3)'!$B$50-'sông ba (3)'!$B$51)/('sông ba (3)'!$E$51-'sông ba (3)'!$E$50)*('sông ba (3)'!$E$51-'sông ba (3)'!E20)+'sông ba (3)'!$B$51),IF('sông ba (3)'!E20&lt;'sông ba (3)'!$E$52,(('sông ba (3)'!$B$51-'sông ba (3)'!$B$52)/('sông ba (3)'!$E$52-'sông ba (3)'!$E$51)*('sông ba (3)'!$E$52-'sông ba (3)'!E20)+'sông ba (3)'!$B$52),0)))))</f>
        <v>42.421756250000001</v>
      </c>
      <c r="L20" s="40">
        <f>IF(F20&lt;$F$48,100,IF(F20&lt;'sông ba (3)'!$F$49,(('sông ba (3)'!$B$48-'sông ba (3)'!$B$49)/('sông ba (3)'!$F$49-'sông ba (3)'!$F$48)*('sông ba (3)'!$F$49-'sông ba (3)'!F20)+'sông ba (3)'!$B$49),IF('sông ba (3)'!F20&lt;'sông ba (3)'!$F$50,(('sông ba (3)'!$B$49-'sông ba (3)'!$B$50)/('sông ba (3)'!$F$50-'sông ba (3)'!$F$49)*('sông ba (3)'!$F$50-'sông ba (3)'!F20)+'sông ba (3)'!$B$50),IF('sông ba (3)'!F20&lt;'sông ba (3)'!$F$51,(('sông ba (3)'!$B$50-'sông ba (3)'!$B$51)/('sông ba (3)'!$F$51-'sông ba (3)'!$F$50)*('sông ba (3)'!$F$51-'sông ba (3)'!F20)+'sông ba (3)'!$B$51),IF('sông ba (3)'!F20&lt;'sông ba (3)'!$F$52,(('sông ba (3)'!$B$51-'sông ba (3)'!$B$52)/('sông ba (3)'!$F$52-'sông ba (3)'!$F$51)*('sông ba (3)'!$F$52-'sông ba (3)'!F20)+'sông ba (3)'!$B$52),0)))))</f>
        <v>62.106250000000003</v>
      </c>
      <c r="M20" s="40">
        <f>IF(G20&lt;$G$48,100,IF(G20&lt;'sông ba (3)'!$G$49,(('sông ba (3)'!$B$48-'sông ba (3)'!$B$49)/('sông ba (3)'!$G$49-'sông ba (3)'!$G$48)*('sông ba (3)'!$G$49-'sông ba (3)'!G20)+'sông ba (3)'!$B$49),IF('sông ba (3)'!G20&lt;'sông ba (3)'!$G$50,(('sông ba (3)'!$B$49-'sông ba (3)'!$B$50)/('sông ba (3)'!$G$50-'sông ba (3)'!$G$49)*('sông ba (3)'!$G$50-'sông ba (3)'!G20)+'sông ba (3)'!$B$50),IF('sông ba (3)'!G20&lt;'sông ba (3)'!$G$51,(('sông ba (3)'!$B$50-'sông ba (3)'!$B$51)/('sông ba (3)'!$G$51-'sông ba (3)'!$G$50)*('sông ba (3)'!$G$51-'sông ba (3)'!G20)+'sông ba (3)'!$B$51),IF('sông ba (3)'!G20&lt;'sông ba (3)'!$G$52,(('sông ba (3)'!$B$51-'sông ba (3)'!$B$52)/('sông ba (3)'!$G$52-'sông ba (3)'!$G$51)*('sông ba (3)'!$G$52-'sông ba (3)'!G20)+'sông ba (3)'!$B$52),0)))))</f>
        <v>100</v>
      </c>
      <c r="N20" s="40">
        <f>IF(H20&lt;$H$48,100,IF(H20&lt;'sông ba (3)'!$H$49,(('sông ba (3)'!$B$48-'sông ba (3)'!$B$49)/('sông ba (3)'!$H$49-'sông ba (3)'!$H$48)*('sông ba (3)'!$H$49-'sông ba (3)'!H20)+'sông ba (3)'!$B$49),IF('sông ba (3)'!H20&lt;'sông ba (3)'!$H$50,(('sông ba (3)'!$B$49-'sông ba (3)'!$B$50)/('sông ba (3)'!$H$50-'sông ba (3)'!$H$49)*('sông ba (3)'!$H$50-'sông ba (3)'!H20)+'sông ba (3)'!$B$50),IF('sông ba (3)'!H20&lt;'sông ba (3)'!$H$51,(('sông ba (3)'!$B$50-'sông ba (3)'!$B$51)/('sông ba (3)'!$H$51-'sông ba (3)'!$H$50)*('sông ba (3)'!$H$51-'sông ba (3)'!H20)+'sông ba (3)'!$B$51),IF('sông ba (3)'!H20&lt;'sông ba (3)'!$H$52,(('sông ba (3)'!$B$51-'sông ba (3)'!$B$52)/('sông ba (3)'!$H$52-'sông ba (3)'!$H$51)*('sông ba (3)'!$H$52-'sông ba (3)'!H20)+'sông ba (3)'!$B$52),0)))))</f>
        <v>23.761029999999998</v>
      </c>
      <c r="O20" s="26">
        <v>100</v>
      </c>
      <c r="P20" s="26">
        <v>100</v>
      </c>
      <c r="Q20" s="42">
        <f t="shared" si="0"/>
        <v>57.174767250000002</v>
      </c>
    </row>
    <row r="21" spans="2:17" ht="16.8" x14ac:dyDescent="0.3">
      <c r="B21" s="45" t="s">
        <v>97</v>
      </c>
      <c r="C21" s="47">
        <v>48.151507500000008</v>
      </c>
      <c r="D21" s="47">
        <v>27.424755000000001</v>
      </c>
      <c r="E21" s="47">
        <v>19.610257500000003</v>
      </c>
      <c r="F21" s="47">
        <v>0.48220199999999996</v>
      </c>
      <c r="G21" s="47">
        <v>2.4441952500000004</v>
      </c>
      <c r="H21" s="47">
        <v>0.84520800000000018</v>
      </c>
      <c r="I21" s="26">
        <v>0</v>
      </c>
      <c r="J21" s="40">
        <f>IF(D21&lt;$D$48,100,IF(D21&lt;'sông ba (3)'!$D$49,(('sông ba (3)'!$B$48-'sông ba (3)'!$B$49)/('sông ba (3)'!$D$49-'sông ba (3)'!$D$48)*('sông ba (3)'!$D$49-'sông ba (3)'!D21)+'sông ba (3)'!$B$49),IF('sông ba (3)'!D21&lt;'sông ba (3)'!$D$50,(('sông ba (3)'!$B$49-'sông ba (3)'!$B$50)/('sông ba (3)'!$D$50-'sông ba (3)'!$D$49)*('sông ba (3)'!$D$50-'sông ba (3)'!D21)+'sông ba (3)'!$B$50),IF('sông ba (3)'!D21&lt;'sông ba (3)'!$D$51,(('sông ba (3)'!$B$50-'sông ba (3)'!$B$51)/('sông ba (3)'!$D$51-'sông ba (3)'!$D$50)*('sông ba (3)'!$D$51-'sông ba (3)'!D21)+'sông ba (3)'!$B$51),IF('sông ba (3)'!D21&lt;'sông ba (3)'!$D$52,(('sông ba (3)'!$B$51-'sông ba (3)'!$B$52)/('sông ba (3)'!$D$52-'sông ba (3)'!$D$51)*('sông ba (3)'!$D$52-'sông ba (3)'!D21)+'sông ba (3)'!$B$52),0)))))</f>
        <v>54.292074999999997</v>
      </c>
      <c r="K21" s="40">
        <f>IF(E21&lt;$E$48,100,IF(E21&lt;'sông ba (3)'!$E$49,(('sông ba (3)'!$B$48-'sông ba (3)'!$B$49)/('sông ba (3)'!$E$49-'sông ba (3)'!$E$48)*('sông ba (3)'!$E$49-'sông ba (3)'!E21)+'sông ba (3)'!$B$49),IF('sông ba (3)'!E21&lt;'sông ba (3)'!$E$50,(('sông ba (3)'!$B$49-'sông ba (3)'!$B$50)/('sông ba (3)'!$E$50-'sông ba (3)'!$E$49)*('sông ba (3)'!$E$50-'sông ba (3)'!E21)+'sông ba (3)'!$B$50),IF('sông ba (3)'!E21&lt;'sông ba (3)'!$E$51,(('sông ba (3)'!$B$50-'sông ba (3)'!$B$51)/('sông ba (3)'!$E$51-'sông ba (3)'!$E$50)*('sông ba (3)'!$E$51-'sông ba (3)'!E21)+'sông ba (3)'!$B$51),IF('sông ba (3)'!E21&lt;'sông ba (3)'!$E$52,(('sông ba (3)'!$B$51-'sông ba (3)'!$B$52)/('sông ba (3)'!$E$52-'sông ba (3)'!$E$51)*('sông ba (3)'!$E$52-'sông ba (3)'!E21)+'sông ba (3)'!$B$52),0)))))</f>
        <v>38.474356249999992</v>
      </c>
      <c r="L21" s="40">
        <f>IF(F21&lt;$F$48,100,IF(F21&lt;'sông ba (3)'!$F$49,(('sông ba (3)'!$B$48-'sông ba (3)'!$B$49)/('sông ba (3)'!$F$49-'sông ba (3)'!$F$48)*('sông ba (3)'!$F$49-'sông ba (3)'!F21)+'sông ba (3)'!$B$49),IF('sông ba (3)'!F21&lt;'sông ba (3)'!$F$50,(('sông ba (3)'!$B$49-'sông ba (3)'!$B$50)/('sông ba (3)'!$F$50-'sông ba (3)'!$F$49)*('sông ba (3)'!$F$50-'sông ba (3)'!F21)+'sông ba (3)'!$B$50),IF('sông ba (3)'!F21&lt;'sông ba (3)'!$F$51,(('sông ba (3)'!$B$50-'sông ba (3)'!$B$51)/('sông ba (3)'!$F$51-'sông ba (3)'!$F$50)*('sông ba (3)'!$F$51-'sông ba (3)'!F21)+'sông ba (3)'!$B$51),IF('sông ba (3)'!F21&lt;'sông ba (3)'!$F$52,(('sông ba (3)'!$B$51-'sông ba (3)'!$B$52)/('sông ba (3)'!$F$52-'sông ba (3)'!$F$51)*('sông ba (3)'!$F$52-'sông ba (3)'!F21)+'sông ba (3)'!$B$52),0)))))</f>
        <v>59.816500000000005</v>
      </c>
      <c r="M21" s="40">
        <f>IF(G21&lt;$G$48,100,IF(G21&lt;'sông ba (3)'!$G$49,(('sông ba (3)'!$B$48-'sông ba (3)'!$B$49)/('sông ba (3)'!$G$49-'sông ba (3)'!$G$48)*('sông ba (3)'!$G$49-'sông ba (3)'!G21)+'sông ba (3)'!$B$49),IF('sông ba (3)'!G21&lt;'sông ba (3)'!$G$50,(('sông ba (3)'!$B$49-'sông ba (3)'!$B$50)/('sông ba (3)'!$G$50-'sông ba (3)'!$G$49)*('sông ba (3)'!$G$50-'sông ba (3)'!G21)+'sông ba (3)'!$B$50),IF('sông ba (3)'!G21&lt;'sông ba (3)'!$G$51,(('sông ba (3)'!$B$50-'sông ba (3)'!$B$51)/('sông ba (3)'!$G$51-'sông ba (3)'!$G$50)*('sông ba (3)'!$G$51-'sông ba (3)'!G21)+'sông ba (3)'!$B$51),IF('sông ba (3)'!G21&lt;'sông ba (3)'!$G$52,(('sông ba (3)'!$B$51-'sông ba (3)'!$B$52)/('sông ba (3)'!$G$52-'sông ba (3)'!$G$51)*('sông ba (3)'!$G$52-'sông ba (3)'!G21)+'sông ba (3)'!$B$52),0)))))</f>
        <v>96.298372916666665</v>
      </c>
      <c r="N21" s="40">
        <f>IF(H21&lt;$H$48,100,IF(H21&lt;'sông ba (3)'!$H$49,(('sông ba (3)'!$B$48-'sông ba (3)'!$B$49)/('sông ba (3)'!$H$49-'sông ba (3)'!$H$48)*('sông ba (3)'!$H$49-'sông ba (3)'!H21)+'sông ba (3)'!$B$49),IF('sông ba (3)'!H21&lt;'sông ba (3)'!$H$50,(('sông ba (3)'!$B$49-'sông ba (3)'!$B$50)/('sông ba (3)'!$H$50-'sông ba (3)'!$H$49)*('sông ba (3)'!$H$50-'sông ba (3)'!H21)+'sông ba (3)'!$B$50),IF('sông ba (3)'!H21&lt;'sông ba (3)'!$H$51,(('sông ba (3)'!$B$50-'sông ba (3)'!$B$51)/('sông ba (3)'!$H$51-'sông ba (3)'!$H$50)*('sông ba (3)'!$H$51-'sông ba (3)'!H21)+'sông ba (3)'!$B$51),IF('sông ba (3)'!H21&lt;'sông ba (3)'!$H$52,(('sông ba (3)'!$B$51-'sông ba (3)'!$B$52)/('sông ba (3)'!$H$52-'sông ba (3)'!$H$51)*('sông ba (3)'!$H$52-'sông ba (3)'!H21)+'sông ba (3)'!$B$52),0)))))</f>
        <v>23.52053714285714</v>
      </c>
      <c r="O21" s="26">
        <v>100</v>
      </c>
      <c r="P21" s="26">
        <v>100</v>
      </c>
      <c r="Q21" s="42">
        <f t="shared" si="0"/>
        <v>54.480368261904765</v>
      </c>
    </row>
    <row r="22" spans="2:17" ht="16.8" x14ac:dyDescent="0.3">
      <c r="B22" s="45" t="s">
        <v>98</v>
      </c>
      <c r="C22" s="47">
        <v>54.436387499999995</v>
      </c>
      <c r="D22" s="47">
        <v>31.020952500000003</v>
      </c>
      <c r="E22" s="47">
        <v>21.132134999999998</v>
      </c>
      <c r="F22" s="47">
        <v>0.53831700000000005</v>
      </c>
      <c r="G22" s="47">
        <v>2.2278622499999998</v>
      </c>
      <c r="H22" s="47">
        <v>1.0640565</v>
      </c>
      <c r="I22" s="26">
        <v>0</v>
      </c>
      <c r="J22" s="40">
        <f>IF(D22&lt;$D$48,100,IF(D22&lt;'sông ba (3)'!$D$49,(('sông ba (3)'!$B$48-'sông ba (3)'!$B$49)/('sông ba (3)'!$D$49-'sông ba (3)'!$D$48)*('sông ba (3)'!$D$49-'sông ba (3)'!D22)+'sông ba (3)'!$B$49),IF('sông ba (3)'!D22&lt;'sông ba (3)'!$D$50,(('sông ba (3)'!$B$49-'sông ba (3)'!$B$50)/('sông ba (3)'!$D$50-'sông ba (3)'!$D$49)*('sông ba (3)'!$D$50-'sông ba (3)'!D22)+'sông ba (3)'!$B$50),IF('sông ba (3)'!D22&lt;'sông ba (3)'!$D$51,(('sông ba (3)'!$B$50-'sông ba (3)'!$B$51)/('sông ba (3)'!$D$51-'sông ba (3)'!$D$50)*('sông ba (3)'!$D$51-'sông ba (3)'!D22)+'sông ba (3)'!$B$51),IF('sông ba (3)'!D22&lt;'sông ba (3)'!$D$52,(('sông ba (3)'!$B$51-'sông ba (3)'!$B$52)/('sông ba (3)'!$D$52-'sông ba (3)'!$D$51)*('sông ba (3)'!$D$52-'sông ba (3)'!D22)+'sông ba (3)'!$B$52),0)))))</f>
        <v>48.723809374999995</v>
      </c>
      <c r="K22" s="40">
        <f>IF(E22&lt;$E$48,100,IF(E22&lt;'sông ba (3)'!$E$49,(('sông ba (3)'!$B$48-'sông ba (3)'!$B$49)/('sông ba (3)'!$E$49-'sông ba (3)'!$E$48)*('sông ba (3)'!$E$49-'sông ba (3)'!E22)+'sông ba (3)'!$B$49),IF('sông ba (3)'!E22&lt;'sông ba (3)'!$E$50,(('sông ba (3)'!$B$49-'sông ba (3)'!$B$50)/('sông ba (3)'!$E$50-'sông ba (3)'!$E$49)*('sông ba (3)'!$E$50-'sông ba (3)'!E22)+'sông ba (3)'!$B$50),IF('sông ba (3)'!E22&lt;'sông ba (3)'!$E$51,(('sông ba (3)'!$B$50-'sông ba (3)'!$B$51)/('sông ba (3)'!$E$51-'sông ba (3)'!$E$50)*('sông ba (3)'!$E$51-'sông ba (3)'!E22)+'sông ba (3)'!$B$51),IF('sông ba (3)'!E22&lt;'sông ba (3)'!$E$52,(('sông ba (3)'!$B$51-'sông ba (3)'!$B$52)/('sông ba (3)'!$E$52-'sông ba (3)'!$E$51)*('sông ba (3)'!$E$52-'sông ba (3)'!E22)+'sông ba (3)'!$B$52),0)))))</f>
        <v>34.669662500000001</v>
      </c>
      <c r="L22" s="40">
        <f>IF(F22&lt;$F$48,100,IF(F22&lt;'sông ba (3)'!$F$49,(('sông ba (3)'!$B$48-'sông ba (3)'!$B$49)/('sông ba (3)'!$F$49-'sông ba (3)'!$F$48)*('sông ba (3)'!$F$49-'sông ba (3)'!F22)+'sông ba (3)'!$B$49),IF('sông ba (3)'!F22&lt;'sông ba (3)'!$F$50,(('sông ba (3)'!$B$49-'sông ba (3)'!$B$50)/('sông ba (3)'!$F$50-'sông ba (3)'!$F$49)*('sông ba (3)'!$F$50-'sông ba (3)'!F22)+'sông ba (3)'!$B$50),IF('sông ba (3)'!F22&lt;'sông ba (3)'!$F$51,(('sông ba (3)'!$B$50-'sông ba (3)'!$B$51)/('sông ba (3)'!$F$51-'sông ba (3)'!$F$50)*('sông ba (3)'!$F$51-'sông ba (3)'!F22)+'sông ba (3)'!$B$51),IF('sông ba (3)'!F22&lt;'sông ba (3)'!$F$52,(('sông ba (3)'!$B$51-'sông ba (3)'!$B$52)/('sông ba (3)'!$F$52-'sông ba (3)'!$F$51)*('sông ba (3)'!$F$52-'sông ba (3)'!F22)+'sông ba (3)'!$B$52),0)))))</f>
        <v>55.140249999999995</v>
      </c>
      <c r="M22" s="40">
        <f>IF(G22&lt;$G$48,100,IF(G22&lt;'sông ba (3)'!$G$49,(('sông ba (3)'!$B$48-'sông ba (3)'!$B$49)/('sông ba (3)'!$G$49-'sông ba (3)'!$G$48)*('sông ba (3)'!$G$49-'sông ba (3)'!G22)+'sông ba (3)'!$B$49),IF('sông ba (3)'!G22&lt;'sông ba (3)'!$G$50,(('sông ba (3)'!$B$49-'sông ba (3)'!$B$50)/('sông ba (3)'!$G$50-'sông ba (3)'!$G$49)*('sông ba (3)'!$G$50-'sông ba (3)'!G22)+'sông ba (3)'!$B$50),IF('sông ba (3)'!G22&lt;'sông ba (3)'!$G$51,(('sông ba (3)'!$B$50-'sông ba (3)'!$B$51)/('sông ba (3)'!$G$51-'sông ba (3)'!$G$50)*('sông ba (3)'!$G$51-'sông ba (3)'!G22)+'sông ba (3)'!$B$51),IF('sông ba (3)'!G22&lt;'sông ba (3)'!$G$52,(('sông ba (3)'!$B$51-'sông ba (3)'!$B$52)/('sông ba (3)'!$G$52-'sông ba (3)'!$G$51)*('sông ba (3)'!$G$52-'sông ba (3)'!G22)+'sông ba (3)'!$B$52),0)))))</f>
        <v>98.101147916666662</v>
      </c>
      <c r="N22" s="40">
        <f>IF(H22&lt;$H$48,100,IF(H22&lt;'sông ba (3)'!$H$49,(('sông ba (3)'!$B$48-'sông ba (3)'!$B$49)/('sông ba (3)'!$H$49-'sông ba (3)'!$H$48)*('sông ba (3)'!$H$49-'sông ba (3)'!H22)+'sông ba (3)'!$B$49),IF('sông ba (3)'!H22&lt;'sông ba (3)'!$H$50,(('sông ba (3)'!$B$49-'sông ba (3)'!$B$50)/('sông ba (3)'!$H$50-'sông ba (3)'!$H$49)*('sông ba (3)'!$H$50-'sông ba (3)'!H22)+'sông ba (3)'!$B$50),IF('sông ba (3)'!H22&lt;'sông ba (3)'!$H$51,(('sông ba (3)'!$B$50-'sông ba (3)'!$B$51)/('sông ba (3)'!$H$51-'sông ba (3)'!$H$50)*('sông ba (3)'!$H$51-'sông ba (3)'!H22)+'sông ba (3)'!$B$51),IF('sông ba (3)'!H22&lt;'sông ba (3)'!$H$52,(('sông ba (3)'!$B$51-'sông ba (3)'!$B$52)/('sông ba (3)'!$H$52-'sông ba (3)'!$H$51)*('sông ba (3)'!$H$52-'sông ba (3)'!H22)+'sông ba (3)'!$B$52),0)))))</f>
        <v>22.582615000000001</v>
      </c>
      <c r="O22" s="26">
        <v>100</v>
      </c>
      <c r="P22" s="26">
        <v>100</v>
      </c>
      <c r="Q22" s="42">
        <f t="shared" si="0"/>
        <v>51.843496958333319</v>
      </c>
    </row>
    <row r="23" spans="2:17" ht="16.8" x14ac:dyDescent="0.3">
      <c r="B23" s="45" t="s">
        <v>99</v>
      </c>
      <c r="C23" s="47">
        <v>51.364575000000016</v>
      </c>
      <c r="D23" s="47">
        <v>27.587295000000001</v>
      </c>
      <c r="E23" s="47">
        <v>21.185347499999999</v>
      </c>
      <c r="F23" s="47">
        <v>0.52535250000000011</v>
      </c>
      <c r="G23" s="47">
        <v>2.6634307500000003</v>
      </c>
      <c r="H23" s="47">
        <v>0.65625525000000007</v>
      </c>
      <c r="I23" s="26">
        <v>0</v>
      </c>
      <c r="J23" s="40">
        <f>IF(D23&lt;$D$48,100,IF(D23&lt;'sông ba (3)'!$D$49,(('sông ba (3)'!$B$48-'sông ba (3)'!$B$49)/('sông ba (3)'!$D$49-'sông ba (3)'!$D$48)*('sông ba (3)'!$D$49-'sông ba (3)'!D23)+'sông ba (3)'!$B$49),IF('sông ba (3)'!D23&lt;'sông ba (3)'!$D$50,(('sông ba (3)'!$B$49-'sông ba (3)'!$B$50)/('sông ba (3)'!$D$50-'sông ba (3)'!$D$49)*('sông ba (3)'!$D$50-'sông ba (3)'!D23)+'sông ba (3)'!$B$50),IF('sông ba (3)'!D23&lt;'sông ba (3)'!$D$51,(('sông ba (3)'!$B$50-'sông ba (3)'!$B$51)/('sông ba (3)'!$D$51-'sông ba (3)'!$D$50)*('sông ba (3)'!$D$51-'sông ba (3)'!D23)+'sông ba (3)'!$B$51),IF('sông ba (3)'!D23&lt;'sông ba (3)'!$D$52,(('sông ba (3)'!$B$51-'sông ba (3)'!$B$52)/('sông ba (3)'!$D$52-'sông ba (3)'!$D$51)*('sông ba (3)'!$D$52-'sông ba (3)'!D23)+'sông ba (3)'!$B$52),0)))))</f>
        <v>54.021174999999999</v>
      </c>
      <c r="K23" s="40">
        <f>IF(E23&lt;$E$48,100,IF(E23&lt;'sông ba (3)'!$E$49,(('sông ba (3)'!$B$48-'sông ba (3)'!$B$49)/('sông ba (3)'!$E$49-'sông ba (3)'!$E$48)*('sông ba (3)'!$E$49-'sông ba (3)'!E23)+'sông ba (3)'!$B$49),IF('sông ba (3)'!E23&lt;'sông ba (3)'!$E$50,(('sông ba (3)'!$B$49-'sông ba (3)'!$B$50)/('sông ba (3)'!$E$50-'sông ba (3)'!$E$49)*('sông ba (3)'!$E$50-'sông ba (3)'!E23)+'sông ba (3)'!$B$50),IF('sông ba (3)'!E23&lt;'sông ba (3)'!$E$51,(('sông ba (3)'!$B$50-'sông ba (3)'!$B$51)/('sông ba (3)'!$E$51-'sông ba (3)'!$E$50)*('sông ba (3)'!$E$51-'sông ba (3)'!E23)+'sông ba (3)'!$B$51),IF('sông ba (3)'!E23&lt;'sông ba (3)'!$E$52,(('sông ba (3)'!$B$51-'sông ba (3)'!$B$52)/('sông ba (3)'!$E$52-'sông ba (3)'!$E$51)*('sông ba (3)'!$E$52-'sông ba (3)'!E23)+'sông ba (3)'!$B$52),0)))))</f>
        <v>34.536631249999999</v>
      </c>
      <c r="L23" s="40">
        <f>IF(F23&lt;$F$48,100,IF(F23&lt;'sông ba (3)'!$F$49,(('sông ba (3)'!$B$48-'sông ba (3)'!$B$49)/('sông ba (3)'!$F$49-'sông ba (3)'!$F$48)*('sông ba (3)'!$F$49-'sông ba (3)'!F23)+'sông ba (3)'!$B$49),IF('sông ba (3)'!F23&lt;'sông ba (3)'!$F$50,(('sông ba (3)'!$B$49-'sông ba (3)'!$B$50)/('sông ba (3)'!$F$50-'sông ba (3)'!$F$49)*('sông ba (3)'!$F$50-'sông ba (3)'!F23)+'sông ba (3)'!$B$50),IF('sông ba (3)'!F23&lt;'sông ba (3)'!$F$51,(('sông ba (3)'!$B$50-'sông ba (3)'!$B$51)/('sông ba (3)'!$F$51-'sông ba (3)'!$F$50)*('sông ba (3)'!$F$51-'sông ba (3)'!F23)+'sông ba (3)'!$B$51),IF('sông ba (3)'!F23&lt;'sông ba (3)'!$F$52,(('sông ba (3)'!$B$51-'sông ba (3)'!$B$52)/('sông ba (3)'!$F$52-'sông ba (3)'!$F$51)*('sông ba (3)'!$F$52-'sông ba (3)'!F23)+'sông ba (3)'!$B$52),0)))))</f>
        <v>56.220624999999991</v>
      </c>
      <c r="M23" s="40">
        <f>IF(G23&lt;$G$48,100,IF(G23&lt;'sông ba (3)'!$G$49,(('sông ba (3)'!$B$48-'sông ba (3)'!$B$49)/('sông ba (3)'!$G$49-'sông ba (3)'!$G$48)*('sông ba (3)'!$G$49-'sông ba (3)'!G23)+'sông ba (3)'!$B$49),IF('sông ba (3)'!G23&lt;'sông ba (3)'!$G$50,(('sông ba (3)'!$B$49-'sông ba (3)'!$B$50)/('sông ba (3)'!$G$50-'sông ba (3)'!$G$49)*('sông ba (3)'!$G$50-'sông ba (3)'!G23)+'sông ba (3)'!$B$50),IF('sông ba (3)'!G23&lt;'sông ba (3)'!$G$51,(('sông ba (3)'!$B$50-'sông ba (3)'!$B$51)/('sông ba (3)'!$G$51-'sông ba (3)'!$G$50)*('sông ba (3)'!$G$51-'sông ba (3)'!G23)+'sông ba (3)'!$B$51),IF('sông ba (3)'!G23&lt;'sông ba (3)'!$G$52,(('sông ba (3)'!$B$51-'sông ba (3)'!$B$52)/('sông ba (3)'!$G$52-'sông ba (3)'!$G$51)*('sông ba (3)'!$G$52-'sông ba (3)'!G23)+'sông ba (3)'!$B$52),0)))))</f>
        <v>94.471410416666657</v>
      </c>
      <c r="N23" s="40">
        <f>IF(H23&lt;$H$48,100,IF(H23&lt;'sông ba (3)'!$H$49,(('sông ba (3)'!$B$48-'sông ba (3)'!$B$49)/('sông ba (3)'!$H$49-'sông ba (3)'!$H$48)*('sông ba (3)'!$H$49-'sông ba (3)'!H23)+'sông ba (3)'!$B$49),IF('sông ba (3)'!H23&lt;'sông ba (3)'!$H$50,(('sông ba (3)'!$B$49-'sông ba (3)'!$B$50)/('sông ba (3)'!$H$50-'sông ba (3)'!$H$49)*('sông ba (3)'!$H$50-'sông ba (3)'!H23)+'sông ba (3)'!$B$50),IF('sông ba (3)'!H23&lt;'sông ba (3)'!$H$51,(('sông ba (3)'!$B$50-'sông ba (3)'!$B$51)/('sông ba (3)'!$H$51-'sông ba (3)'!$H$50)*('sông ba (3)'!$H$51-'sông ba (3)'!H23)+'sông ba (3)'!$B$51),IF('sông ba (3)'!H23&lt;'sông ba (3)'!$H$52,(('sông ba (3)'!$B$51-'sông ba (3)'!$B$52)/('sông ba (3)'!$H$52-'sông ba (3)'!$H$51)*('sông ba (3)'!$H$52-'sông ba (3)'!H23)+'sông ba (3)'!$B$52),0)))))</f>
        <v>24.330334642857142</v>
      </c>
      <c r="O23" s="26">
        <v>100</v>
      </c>
      <c r="P23" s="26">
        <v>100</v>
      </c>
      <c r="Q23" s="42">
        <f t="shared" si="0"/>
        <v>52.716035261904757</v>
      </c>
    </row>
    <row r="24" spans="2:17" ht="16.8" x14ac:dyDescent="0.3">
      <c r="B24" s="45" t="s">
        <v>100</v>
      </c>
      <c r="C24" s="47">
        <v>53.515327500000005</v>
      </c>
      <c r="D24" s="47">
        <v>28.19295</v>
      </c>
      <c r="E24" s="47">
        <v>19.659600000000001</v>
      </c>
      <c r="F24" s="47">
        <v>0.46391625000000003</v>
      </c>
      <c r="G24" s="47">
        <v>2.3737612499999998</v>
      </c>
      <c r="H24" s="47">
        <v>0.84927150000000007</v>
      </c>
      <c r="I24" s="26">
        <v>0</v>
      </c>
      <c r="J24" s="40">
        <f>IF(D24&lt;$D$48,100,IF(D24&lt;'sông ba (3)'!$D$49,(('sông ba (3)'!$B$48-'sông ba (3)'!$B$49)/('sông ba (3)'!$D$49-'sông ba (3)'!$D$48)*('sông ba (3)'!$D$49-'sông ba (3)'!D24)+'sông ba (3)'!$B$49),IF('sông ba (3)'!D24&lt;'sông ba (3)'!$D$50,(('sông ba (3)'!$B$49-'sông ba (3)'!$B$50)/('sông ba (3)'!$D$50-'sông ba (3)'!$D$49)*('sông ba (3)'!$D$50-'sông ba (3)'!D24)+'sông ba (3)'!$B$50),IF('sông ba (3)'!D24&lt;'sông ba (3)'!$D$51,(('sông ba (3)'!$B$50-'sông ba (3)'!$B$51)/('sông ba (3)'!$D$51-'sông ba (3)'!$D$50)*('sông ba (3)'!$D$51-'sông ba (3)'!D24)+'sông ba (3)'!$B$51),IF('sông ba (3)'!D24&lt;'sông ba (3)'!$D$52,(('sông ba (3)'!$B$51-'sông ba (3)'!$B$52)/('sông ba (3)'!$D$52-'sông ba (3)'!$D$51)*('sông ba (3)'!$D$52-'sông ba (3)'!D24)+'sông ba (3)'!$B$52),0)))))</f>
        <v>53.011749999999999</v>
      </c>
      <c r="K24" s="40">
        <f>IF(E24&lt;$E$48,100,IF(E24&lt;'sông ba (3)'!$E$49,(('sông ba (3)'!$B$48-'sông ba (3)'!$B$49)/('sông ba (3)'!$E$49-'sông ba (3)'!$E$48)*('sông ba (3)'!$E$49-'sông ba (3)'!E24)+'sông ba (3)'!$B$49),IF('sông ba (3)'!E24&lt;'sông ba (3)'!$E$50,(('sông ba (3)'!$B$49-'sông ba (3)'!$B$50)/('sông ba (3)'!$E$50-'sông ba (3)'!$E$49)*('sông ba (3)'!$E$50-'sông ba (3)'!E24)+'sông ba (3)'!$B$50),IF('sông ba (3)'!E24&lt;'sông ba (3)'!$E$51,(('sông ba (3)'!$B$50-'sông ba (3)'!$B$51)/('sông ba (3)'!$E$51-'sông ba (3)'!$E$50)*('sông ba (3)'!$E$51-'sông ba (3)'!E24)+'sông ba (3)'!$B$51),IF('sông ba (3)'!E24&lt;'sông ba (3)'!$E$52,(('sông ba (3)'!$B$51-'sông ba (3)'!$B$52)/('sông ba (3)'!$E$52-'sông ba (3)'!$E$51)*('sông ba (3)'!$E$52-'sông ba (3)'!E24)+'sông ba (3)'!$B$52),0)))))</f>
        <v>38.350999999999999</v>
      </c>
      <c r="L24" s="40">
        <f>IF(F24&lt;$F$48,100,IF(F24&lt;'sông ba (3)'!$F$49,(('sông ba (3)'!$B$48-'sông ba (3)'!$B$49)/('sông ba (3)'!$F$49-'sông ba (3)'!$F$48)*('sông ba (3)'!$F$49-'sông ba (3)'!F24)+'sông ba (3)'!$B$49),IF('sông ba (3)'!F24&lt;'sông ba (3)'!$F$50,(('sông ba (3)'!$B$49-'sông ba (3)'!$B$50)/('sông ba (3)'!$F$50-'sông ba (3)'!$F$49)*('sông ba (3)'!$F$50-'sông ba (3)'!F24)+'sông ba (3)'!$B$50),IF('sông ba (3)'!F24&lt;'sông ba (3)'!$F$51,(('sông ba (3)'!$B$50-'sông ba (3)'!$B$51)/('sông ba (3)'!$F$51-'sông ba (3)'!$F$50)*('sông ba (3)'!$F$51-'sông ba (3)'!F24)+'sông ba (3)'!$B$51),IF('sông ba (3)'!F24&lt;'sông ba (3)'!$F$52,(('sông ba (3)'!$B$51-'sông ba (3)'!$B$52)/('sông ba (3)'!$F$52-'sông ba (3)'!$F$51)*('sông ba (3)'!$F$52-'sông ba (3)'!F24)+'sông ba (3)'!$B$52),0)))))</f>
        <v>61.340312499999996</v>
      </c>
      <c r="M24" s="40">
        <f>IF(G24&lt;$G$48,100,IF(G24&lt;'sông ba (3)'!$G$49,(('sông ba (3)'!$B$48-'sông ba (3)'!$B$49)/('sông ba (3)'!$G$49-'sông ba (3)'!$G$48)*('sông ba (3)'!$G$49-'sông ba (3)'!G24)+'sông ba (3)'!$B$49),IF('sông ba (3)'!G24&lt;'sông ba (3)'!$G$50,(('sông ba (3)'!$B$49-'sông ba (3)'!$B$50)/('sông ba (3)'!$G$50-'sông ba (3)'!$G$49)*('sông ba (3)'!$G$50-'sông ba (3)'!G24)+'sông ba (3)'!$B$50),IF('sông ba (3)'!G24&lt;'sông ba (3)'!$G$51,(('sông ba (3)'!$B$50-'sông ba (3)'!$B$51)/('sông ba (3)'!$G$51-'sông ba (3)'!$G$50)*('sông ba (3)'!$G$51-'sông ba (3)'!G24)+'sông ba (3)'!$B$51),IF('sông ba (3)'!G24&lt;'sông ba (3)'!$G$52,(('sông ba (3)'!$B$51-'sông ba (3)'!$B$52)/('sông ba (3)'!$G$52-'sông ba (3)'!$G$51)*('sông ba (3)'!$G$52-'sông ba (3)'!G24)+'sông ba (3)'!$B$52),0)))))</f>
        <v>96.885322916666667</v>
      </c>
      <c r="N24" s="40">
        <f>IF(H24&lt;$H$48,100,IF(H24&lt;'sông ba (3)'!$H$49,(('sông ba (3)'!$B$48-'sông ba (3)'!$B$49)/('sông ba (3)'!$H$49-'sông ba (3)'!$H$48)*('sông ba (3)'!$H$49-'sông ba (3)'!H24)+'sông ba (3)'!$B$49),IF('sông ba (3)'!H24&lt;'sông ba (3)'!$H$50,(('sông ba (3)'!$B$49-'sông ba (3)'!$B$50)/('sông ba (3)'!$H$50-'sông ba (3)'!$H$49)*('sông ba (3)'!$H$50-'sông ba (3)'!H24)+'sông ba (3)'!$B$50),IF('sông ba (3)'!H24&lt;'sông ba (3)'!$H$51,(('sông ba (3)'!$B$50-'sông ba (3)'!$B$51)/('sông ba (3)'!$H$51-'sông ba (3)'!$H$50)*('sông ba (3)'!$H$51-'sông ba (3)'!H24)+'sông ba (3)'!$B$51),IF('sông ba (3)'!H24&lt;'sông ba (3)'!$H$52,(('sông ba (3)'!$B$51-'sông ba (3)'!$B$52)/('sông ba (3)'!$H$52-'sông ba (3)'!$H$51)*('sông ba (3)'!$H$52-'sông ba (3)'!H24)+'sông ba (3)'!$B$52),0)))))</f>
        <v>23.503122142857144</v>
      </c>
      <c r="O24" s="26">
        <v>100</v>
      </c>
      <c r="P24" s="26">
        <v>100</v>
      </c>
      <c r="Q24" s="42">
        <f t="shared" si="0"/>
        <v>54.618301511904761</v>
      </c>
    </row>
    <row r="25" spans="2:17" ht="16.8" x14ac:dyDescent="0.3">
      <c r="B25" s="45" t="s">
        <v>101</v>
      </c>
      <c r="C25" s="47">
        <v>53.706892500000002</v>
      </c>
      <c r="D25" s="47">
        <v>34.073414999999997</v>
      </c>
      <c r="E25" s="47">
        <v>24.045277500000001</v>
      </c>
      <c r="F25" s="47">
        <v>0.52854525000000008</v>
      </c>
      <c r="G25" s="47">
        <v>2.2223475000000001</v>
      </c>
      <c r="H25" s="47">
        <v>0.9089662500000002</v>
      </c>
      <c r="I25" s="26">
        <v>0</v>
      </c>
      <c r="J25" s="40">
        <f>IF(D25&lt;$D$48,100,IF(D25&lt;'sông ba (3)'!$D$49,(('sông ba (3)'!$B$48-'sông ba (3)'!$B$49)/('sông ba (3)'!$D$49-'sông ba (3)'!$D$48)*('sông ba (3)'!$D$49-'sông ba (3)'!D25)+'sông ba (3)'!$B$49),IF('sông ba (3)'!D25&lt;'sông ba (3)'!$D$50,(('sông ba (3)'!$B$49-'sông ba (3)'!$B$50)/('sông ba (3)'!$D$50-'sông ba (3)'!$D$49)*('sông ba (3)'!$D$50-'sông ba (3)'!D25)+'sông ba (3)'!$B$50),IF('sông ba (3)'!D25&lt;'sông ba (3)'!$D$51,(('sông ba (3)'!$B$50-'sông ba (3)'!$B$51)/('sông ba (3)'!$D$51-'sông ba (3)'!$D$50)*('sông ba (3)'!$D$51-'sông ba (3)'!D25)+'sông ba (3)'!$B$51),IF('sông ba (3)'!D25&lt;'sông ba (3)'!$D$52,(('sông ba (3)'!$B$51-'sông ba (3)'!$B$52)/('sông ba (3)'!$D$52-'sông ba (3)'!$D$51)*('sông ba (3)'!$D$52-'sông ba (3)'!D25)+'sông ba (3)'!$B$52),0)))))</f>
        <v>44.90823125</v>
      </c>
      <c r="K25" s="40">
        <f>IF(E25&lt;$E$48,100,IF(E25&lt;'sông ba (3)'!$E$49,(('sông ba (3)'!$B$48-'sông ba (3)'!$B$49)/('sông ba (3)'!$E$49-'sông ba (3)'!$E$48)*('sông ba (3)'!$E$49-'sông ba (3)'!E25)+'sông ba (3)'!$B$49),IF('sông ba (3)'!E25&lt;'sông ba (3)'!$E$50,(('sông ba (3)'!$B$49-'sông ba (3)'!$B$50)/('sông ba (3)'!$E$50-'sông ba (3)'!$E$49)*('sông ba (3)'!$E$50-'sông ba (3)'!E25)+'sông ba (3)'!$B$50),IF('sông ba (3)'!E25&lt;'sông ba (3)'!$E$51,(('sông ba (3)'!$B$50-'sông ba (3)'!$B$51)/('sông ba (3)'!$E$51-'sông ba (3)'!$E$50)*('sông ba (3)'!$E$51-'sông ba (3)'!E25)+'sông ba (3)'!$B$51),IF('sông ba (3)'!E25&lt;'sông ba (3)'!$E$52,(('sông ba (3)'!$B$51-'sông ba (3)'!$B$52)/('sông ba (3)'!$E$52-'sông ba (3)'!$E$51)*('sông ba (3)'!$E$52-'sông ba (3)'!E25)+'sông ba (3)'!$B$52),0)))))</f>
        <v>27.386806249999999</v>
      </c>
      <c r="L25" s="40">
        <f>IF(F25&lt;$F$48,100,IF(F25&lt;'sông ba (3)'!$F$49,(('sông ba (3)'!$B$48-'sông ba (3)'!$B$49)/('sông ba (3)'!$F$49-'sông ba (3)'!$F$48)*('sông ba (3)'!$F$49-'sông ba (3)'!F25)+'sông ba (3)'!$B$49),IF('sông ba (3)'!F25&lt;'sông ba (3)'!$F$50,(('sông ba (3)'!$B$49-'sông ba (3)'!$B$50)/('sông ba (3)'!$F$50-'sông ba (3)'!$F$49)*('sông ba (3)'!$F$50-'sông ba (3)'!F25)+'sông ba (3)'!$B$50),IF('sông ba (3)'!F25&lt;'sông ba (3)'!$F$51,(('sông ba (3)'!$B$50-'sông ba (3)'!$B$51)/('sông ba (3)'!$F$51-'sông ba (3)'!$F$50)*('sông ba (3)'!$F$51-'sông ba (3)'!F25)+'sông ba (3)'!$B$51),IF('sông ba (3)'!F25&lt;'sông ba (3)'!$F$52,(('sông ba (3)'!$B$51-'sông ba (3)'!$B$52)/('sông ba (3)'!$F$52-'sông ba (3)'!$F$51)*('sông ba (3)'!$F$52-'sông ba (3)'!F25)+'sông ba (3)'!$B$52),0)))))</f>
        <v>55.954562499999994</v>
      </c>
      <c r="M25" s="40">
        <f>IF(G25&lt;$G$48,100,IF(G25&lt;'sông ba (3)'!$G$49,(('sông ba (3)'!$B$48-'sông ba (3)'!$B$49)/('sông ba (3)'!$G$49-'sông ba (3)'!$G$48)*('sông ba (3)'!$G$49-'sông ba (3)'!G25)+'sông ba (3)'!$B$49),IF('sông ba (3)'!G25&lt;'sông ba (3)'!$G$50,(('sông ba (3)'!$B$49-'sông ba (3)'!$B$50)/('sông ba (3)'!$G$50-'sông ba (3)'!$G$49)*('sông ba (3)'!$G$50-'sông ba (3)'!G25)+'sông ba (3)'!$B$50),IF('sông ba (3)'!G25&lt;'sông ba (3)'!$G$51,(('sông ba (3)'!$B$50-'sông ba (3)'!$B$51)/('sông ba (3)'!$G$51-'sông ba (3)'!$G$50)*('sông ba (3)'!$G$51-'sông ba (3)'!G25)+'sông ba (3)'!$B$51),IF('sông ba (3)'!G25&lt;'sông ba (3)'!$G$52,(('sông ba (3)'!$B$51-'sông ba (3)'!$B$52)/('sông ba (3)'!$G$52-'sông ba (3)'!$G$51)*('sông ba (3)'!$G$52-'sông ba (3)'!G25)+'sông ba (3)'!$B$52),0)))))</f>
        <v>98.147104166666665</v>
      </c>
      <c r="N25" s="40">
        <f>IF(H25&lt;$H$48,100,IF(H25&lt;'sông ba (3)'!$H$49,(('sông ba (3)'!$B$48-'sông ba (3)'!$B$49)/('sông ba (3)'!$H$49-'sông ba (3)'!$H$48)*('sông ba (3)'!$H$49-'sông ba (3)'!H25)+'sông ba (3)'!$B$49),IF('sông ba (3)'!H25&lt;'sông ba (3)'!$H$50,(('sông ba (3)'!$B$49-'sông ba (3)'!$B$50)/('sông ba (3)'!$H$50-'sông ba (3)'!$H$49)*('sông ba (3)'!$H$50-'sông ba (3)'!H25)+'sông ba (3)'!$B$50),IF('sông ba (3)'!H25&lt;'sông ba (3)'!$H$51,(('sông ba (3)'!$B$50-'sông ba (3)'!$B$51)/('sông ba (3)'!$H$51-'sông ba (3)'!$H$50)*('sông ba (3)'!$H$51-'sông ba (3)'!H25)+'sông ba (3)'!$B$51),IF('sông ba (3)'!H25&lt;'sông ba (3)'!$H$52,(('sông ba (3)'!$B$51-'sông ba (3)'!$B$52)/('sông ba (3)'!$H$52-'sông ba (3)'!$H$51)*('sông ba (3)'!$H$52-'sông ba (3)'!H25)+'sông ba (3)'!$B$52),0)))))</f>
        <v>23.247287499999999</v>
      </c>
      <c r="O25" s="26">
        <v>100</v>
      </c>
      <c r="P25" s="26">
        <v>100</v>
      </c>
      <c r="Q25" s="51">
        <f t="shared" si="0"/>
        <v>49.928798333333333</v>
      </c>
    </row>
    <row r="26" spans="2:17" ht="16.8" x14ac:dyDescent="0.3">
      <c r="B26" s="45" t="s">
        <v>102</v>
      </c>
      <c r="C26" s="47">
        <v>59.367734999999996</v>
      </c>
      <c r="D26" s="47">
        <v>35.384377500000006</v>
      </c>
      <c r="E26" s="47">
        <v>22.4779275</v>
      </c>
      <c r="F26" s="47">
        <v>0.62074799999999997</v>
      </c>
      <c r="G26" s="47">
        <v>2.6361472500000009</v>
      </c>
      <c r="H26" s="47">
        <v>1.0524465000000001</v>
      </c>
      <c r="I26" s="26">
        <v>0</v>
      </c>
      <c r="J26" s="40">
        <f>IF(D26&lt;$D$48,100,IF(D26&lt;'sông ba (3)'!$D$49,(('sông ba (3)'!$B$48-'sông ba (3)'!$B$49)/('sông ba (3)'!$D$49-'sông ba (3)'!$D$48)*('sông ba (3)'!$D$49-'sông ba (3)'!D26)+'sông ba (3)'!$B$49),IF('sông ba (3)'!D26&lt;'sông ba (3)'!$D$50,(('sông ba (3)'!$B$49-'sông ba (3)'!$B$50)/('sông ba (3)'!$D$50-'sông ba (3)'!$D$49)*('sông ba (3)'!$D$50-'sông ba (3)'!D26)+'sông ba (3)'!$B$50),IF('sông ba (3)'!D26&lt;'sông ba (3)'!$D$51,(('sông ba (3)'!$B$50-'sông ba (3)'!$B$51)/('sông ba (3)'!$D$51-'sông ba (3)'!$D$50)*('sông ba (3)'!$D$51-'sông ba (3)'!D26)+'sông ba (3)'!$B$51),IF('sông ba (3)'!D26&lt;'sông ba (3)'!$D$52,(('sông ba (3)'!$B$51-'sông ba (3)'!$B$52)/('sông ba (3)'!$D$52-'sông ba (3)'!$D$51)*('sông ba (3)'!$D$52-'sông ba (3)'!D26)+'sông ba (3)'!$B$52),0)))))</f>
        <v>43.269528124999994</v>
      </c>
      <c r="K26" s="40">
        <f>IF(E26&lt;$E$48,100,IF(E26&lt;'sông ba (3)'!$E$49,(('sông ba (3)'!$B$48-'sông ba (3)'!$B$49)/('sông ba (3)'!$E$49-'sông ba (3)'!$E$48)*('sông ba (3)'!$E$49-'sông ba (3)'!E26)+'sông ba (3)'!$B$49),IF('sông ba (3)'!E26&lt;'sông ba (3)'!$E$50,(('sông ba (3)'!$B$49-'sông ba (3)'!$B$50)/('sông ba (3)'!$E$50-'sông ba (3)'!$E$49)*('sông ba (3)'!$E$50-'sông ba (3)'!E26)+'sông ba (3)'!$B$50),IF('sông ba (3)'!E26&lt;'sông ba (3)'!$E$51,(('sông ba (3)'!$B$50-'sông ba (3)'!$B$51)/('sông ba (3)'!$E$51-'sông ba (3)'!$E$50)*('sông ba (3)'!$E$51-'sông ba (3)'!E26)+'sông ba (3)'!$B$51),IF('sông ba (3)'!E26&lt;'sông ba (3)'!$E$52,(('sông ba (3)'!$B$51-'sông ba (3)'!$B$52)/('sông ba (3)'!$E$52-'sông ba (3)'!$E$51)*('sông ba (3)'!$E$52-'sông ba (3)'!E26)+'sông ba (3)'!$B$52),0)))))</f>
        <v>31.30518125</v>
      </c>
      <c r="L26" s="40">
        <f>IF(F26&lt;$F$48,100,IF(F26&lt;'sông ba (3)'!$F$49,(('sông ba (3)'!$B$48-'sông ba (3)'!$B$49)/('sông ba (3)'!$F$49-'sông ba (3)'!$F$48)*('sông ba (3)'!$F$49-'sông ba (3)'!F26)+'sông ba (3)'!$B$49),IF('sông ba (3)'!F26&lt;'sông ba (3)'!$F$50,(('sông ba (3)'!$B$49-'sông ba (3)'!$B$50)/('sông ba (3)'!$F$50-'sông ba (3)'!$F$49)*('sông ba (3)'!$F$50-'sông ba (3)'!F26)+'sông ba (3)'!$B$50),IF('sông ba (3)'!F26&lt;'sông ba (3)'!$F$51,(('sông ba (3)'!$B$50-'sông ba (3)'!$B$51)/('sông ba (3)'!$F$51-'sông ba (3)'!$F$50)*('sông ba (3)'!$F$51-'sông ba (3)'!F26)+'sông ba (3)'!$B$51),IF('sông ba (3)'!F26&lt;'sông ba (3)'!$F$52,(('sông ba (3)'!$B$51-'sông ba (3)'!$B$52)/('sông ba (3)'!$F$52-'sông ba (3)'!$F$51)*('sông ba (3)'!$F$52-'sông ba (3)'!F26)+'sông ba (3)'!$B$52),0)))))</f>
        <v>48.271000000000001</v>
      </c>
      <c r="M26" s="40">
        <f>IF(G26&lt;$G$48,100,IF(G26&lt;'sông ba (3)'!$G$49,(('sông ba (3)'!$B$48-'sông ba (3)'!$B$49)/('sông ba (3)'!$G$49-'sông ba (3)'!$G$48)*('sông ba (3)'!$G$49-'sông ba (3)'!G26)+'sông ba (3)'!$B$49),IF('sông ba (3)'!G26&lt;'sông ba (3)'!$G$50,(('sông ba (3)'!$B$49-'sông ba (3)'!$B$50)/('sông ba (3)'!$G$50-'sông ba (3)'!$G$49)*('sông ba (3)'!$G$50-'sông ba (3)'!G26)+'sông ba (3)'!$B$50),IF('sông ba (3)'!G26&lt;'sông ba (3)'!$G$51,(('sông ba (3)'!$B$50-'sông ba (3)'!$B$51)/('sông ba (3)'!$G$51-'sông ba (3)'!$G$50)*('sông ba (3)'!$G$51-'sông ba (3)'!G26)+'sông ba (3)'!$B$51),IF('sông ba (3)'!G26&lt;'sông ba (3)'!$G$52,(('sông ba (3)'!$B$51-'sông ba (3)'!$B$52)/('sông ba (3)'!$G$52-'sông ba (3)'!$G$51)*('sông ba (3)'!$G$52-'sông ba (3)'!G26)+'sông ba (3)'!$B$52),0)))))</f>
        <v>94.698772916666655</v>
      </c>
      <c r="N26" s="40">
        <f>IF(H26&lt;$H$48,100,IF(H26&lt;'sông ba (3)'!$H$49,(('sông ba (3)'!$B$48-'sông ba (3)'!$B$49)/('sông ba (3)'!$H$49-'sông ba (3)'!$H$48)*('sông ba (3)'!$H$49-'sông ba (3)'!H26)+'sông ba (3)'!$B$49),IF('sông ba (3)'!H26&lt;'sông ba (3)'!$H$50,(('sông ba (3)'!$B$49-'sông ba (3)'!$B$50)/('sông ba (3)'!$H$50-'sông ba (3)'!$H$49)*('sông ba (3)'!$H$50-'sông ba (3)'!H26)+'sông ba (3)'!$B$50),IF('sông ba (3)'!H26&lt;'sông ba (3)'!$H$51,(('sông ba (3)'!$B$50-'sông ba (3)'!$B$51)/('sông ba (3)'!$H$51-'sông ba (3)'!$H$50)*('sông ba (3)'!$H$51-'sông ba (3)'!H26)+'sông ba (3)'!$B$51),IF('sông ba (3)'!H26&lt;'sông ba (3)'!$H$52,(('sông ba (3)'!$B$51-'sông ba (3)'!$B$52)/('sông ba (3)'!$H$52-'sông ba (3)'!$H$51)*('sông ba (3)'!$H$52-'sông ba (3)'!H26)+'sông ba (3)'!$B$52),0)))))</f>
        <v>22.632372142857143</v>
      </c>
      <c r="O26" s="26">
        <v>100</v>
      </c>
      <c r="P26" s="26">
        <v>100</v>
      </c>
      <c r="Q26" s="51">
        <f t="shared" si="0"/>
        <v>48.035370886904765</v>
      </c>
    </row>
    <row r="27" spans="2:17" x14ac:dyDescent="0.3">
      <c r="Q27" s="49">
        <f>AVERAGE(Q14:Q26)</f>
        <v>55.375727246336979</v>
      </c>
    </row>
    <row r="28" spans="2:17" x14ac:dyDescent="0.3">
      <c r="Q28" s="49">
        <f>MIN(Q14:Q26)</f>
        <v>48.035370886904765</v>
      </c>
    </row>
    <row r="29" spans="2:17" ht="16.8" x14ac:dyDescent="0.3">
      <c r="C29" s="47">
        <v>37.793416666666673</v>
      </c>
      <c r="D29" s="47">
        <v>36.043854166666662</v>
      </c>
      <c r="E29" s="47">
        <v>39.387104166666674</v>
      </c>
      <c r="F29" s="47">
        <v>40.760416666666671</v>
      </c>
      <c r="G29" s="47">
        <v>36.062666666666658</v>
      </c>
      <c r="H29" s="47">
        <v>45.063999999999993</v>
      </c>
      <c r="I29" s="47">
        <v>42.188375000000001</v>
      </c>
      <c r="J29" s="47">
        <v>44.584729166666669</v>
      </c>
      <c r="K29" s="47">
        <v>50.404062499999995</v>
      </c>
      <c r="L29" s="47">
        <v>47.559791666666676</v>
      </c>
      <c r="M29" s="47">
        <v>49.551229166666666</v>
      </c>
      <c r="N29" s="47">
        <v>49.728604166666663</v>
      </c>
      <c r="O29" s="47">
        <v>54.970124999999996</v>
      </c>
      <c r="Q29" s="49">
        <f>MAX(Q14:Q26)</f>
        <v>61.211377904761903</v>
      </c>
    </row>
    <row r="30" spans="2:17" ht="16.8" x14ac:dyDescent="0.3">
      <c r="C30" s="47">
        <v>20.261062499999998</v>
      </c>
      <c r="D30" s="47">
        <v>20.476958333333336</v>
      </c>
      <c r="E30" s="47">
        <v>20.6588125</v>
      </c>
      <c r="F30" s="47">
        <v>20.484124999999999</v>
      </c>
      <c r="G30" s="47">
        <v>21.732916666666668</v>
      </c>
      <c r="H30" s="47">
        <v>27.146437500000001</v>
      </c>
      <c r="I30" s="47">
        <v>23.564</v>
      </c>
      <c r="J30" s="47">
        <v>25.393291666666666</v>
      </c>
      <c r="K30" s="47">
        <v>28.723104166666669</v>
      </c>
      <c r="L30" s="47">
        <v>25.543791666666667</v>
      </c>
      <c r="M30" s="47">
        <v>26.104583333333331</v>
      </c>
      <c r="N30" s="47">
        <v>31.54945833333333</v>
      </c>
      <c r="O30" s="47">
        <v>32.763312500000005</v>
      </c>
    </row>
    <row r="31" spans="2:17" ht="16.8" x14ac:dyDescent="0.3">
      <c r="C31" s="47">
        <v>14.258979166666666</v>
      </c>
      <c r="D31" s="47">
        <v>13.743875000000001</v>
      </c>
      <c r="E31" s="47">
        <v>14.713166666666666</v>
      </c>
      <c r="F31" s="47">
        <v>15.592874999999996</v>
      </c>
      <c r="G31" s="47">
        <v>14.866354166666666</v>
      </c>
      <c r="H31" s="47">
        <v>16.888249999999999</v>
      </c>
      <c r="I31" s="47">
        <v>16.695645833333334</v>
      </c>
      <c r="J31" s="47">
        <v>18.157645833333333</v>
      </c>
      <c r="K31" s="47">
        <v>19.566791666666663</v>
      </c>
      <c r="L31" s="47">
        <v>19.616062499999998</v>
      </c>
      <c r="M31" s="47">
        <v>18.203333333333333</v>
      </c>
      <c r="N31" s="47">
        <v>22.264145833333334</v>
      </c>
      <c r="O31" s="47">
        <v>20.812895833333332</v>
      </c>
    </row>
    <row r="32" spans="2:17" ht="16.8" x14ac:dyDescent="0.3">
      <c r="C32" s="47">
        <v>0.37848958333333327</v>
      </c>
      <c r="D32" s="47">
        <v>0.3483</v>
      </c>
      <c r="E32" s="47">
        <v>0.38431249999999995</v>
      </c>
      <c r="F32" s="47">
        <v>0.40321458333333338</v>
      </c>
      <c r="G32" s="47">
        <v>0.38305833333333333</v>
      </c>
      <c r="H32" s="47">
        <v>0.6598708333333333</v>
      </c>
      <c r="I32" s="47">
        <v>0.42104166666666665</v>
      </c>
      <c r="J32" s="47">
        <v>0.44648333333333329</v>
      </c>
      <c r="K32" s="47">
        <v>0.49844166666666667</v>
      </c>
      <c r="L32" s="47">
        <v>0.48643750000000008</v>
      </c>
      <c r="M32" s="47">
        <v>0.42955208333333333</v>
      </c>
      <c r="N32" s="47">
        <v>0.48939375000000007</v>
      </c>
      <c r="O32" s="47">
        <v>0.57476666666666665</v>
      </c>
    </row>
    <row r="33" spans="1:16" ht="16.8" x14ac:dyDescent="0.3">
      <c r="C33" s="47">
        <v>1.755922916666667</v>
      </c>
      <c r="D33" s="47">
        <v>1.781902083333333</v>
      </c>
      <c r="E33" s="47">
        <v>1.7038749999999996</v>
      </c>
      <c r="F33" s="47">
        <v>1.7967729166666664</v>
      </c>
      <c r="G33" s="47">
        <v>1.8240062499999998</v>
      </c>
      <c r="H33" s="47">
        <v>2.2472875000000001</v>
      </c>
      <c r="I33" s="47">
        <v>1.7796624999999999</v>
      </c>
      <c r="J33" s="47">
        <v>2.2631437500000002</v>
      </c>
      <c r="K33" s="47">
        <v>2.0628354166666663</v>
      </c>
      <c r="L33" s="47">
        <v>2.4661395833333333</v>
      </c>
      <c r="M33" s="47">
        <v>2.1979270833333331</v>
      </c>
      <c r="N33" s="47">
        <v>2.0577291666666668</v>
      </c>
      <c r="O33" s="47">
        <v>2.440877083333334</v>
      </c>
    </row>
    <row r="34" spans="1:16" ht="16.8" x14ac:dyDescent="0.3">
      <c r="C34" s="47">
        <v>0.74219791666666668</v>
      </c>
      <c r="D34" s="47">
        <v>0.71630833333333332</v>
      </c>
      <c r="E34" s="47">
        <v>0.71371041666666657</v>
      </c>
      <c r="F34" s="47">
        <v>0.64912083333333326</v>
      </c>
      <c r="G34" s="47">
        <v>0.60549375000000005</v>
      </c>
      <c r="H34" s="47">
        <v>0.94017708333333327</v>
      </c>
      <c r="I34" s="47">
        <v>0.73064166666666674</v>
      </c>
      <c r="J34" s="47">
        <v>0.78260000000000007</v>
      </c>
      <c r="K34" s="47">
        <v>0.98523749999999999</v>
      </c>
      <c r="L34" s="47">
        <v>0.60764375000000004</v>
      </c>
      <c r="M34" s="47">
        <v>0.78636249999999996</v>
      </c>
      <c r="N34" s="47">
        <v>0.84163541666666675</v>
      </c>
      <c r="O34" s="47">
        <v>0.97448749999999995</v>
      </c>
    </row>
    <row r="36" spans="1:16" x14ac:dyDescent="0.3">
      <c r="C36" s="49">
        <f>C29*1.08</f>
        <v>40.816890000000008</v>
      </c>
      <c r="D36" s="49">
        <f t="shared" ref="D36:O36" si="1">D29*1.08</f>
        <v>38.927362500000001</v>
      </c>
      <c r="E36" s="49">
        <f t="shared" si="1"/>
        <v>42.538072500000013</v>
      </c>
      <c r="F36" s="49">
        <f t="shared" si="1"/>
        <v>44.021250000000009</v>
      </c>
      <c r="G36" s="49">
        <f t="shared" si="1"/>
        <v>38.947679999999991</v>
      </c>
      <c r="H36" s="49">
        <f t="shared" si="1"/>
        <v>48.669119999999992</v>
      </c>
      <c r="I36" s="49">
        <f t="shared" si="1"/>
        <v>45.563445000000002</v>
      </c>
      <c r="J36" s="49">
        <f t="shared" si="1"/>
        <v>48.151507500000008</v>
      </c>
      <c r="K36" s="49">
        <f t="shared" si="1"/>
        <v>54.436387499999995</v>
      </c>
      <c r="L36" s="49">
        <f t="shared" si="1"/>
        <v>51.364575000000016</v>
      </c>
      <c r="M36" s="49">
        <f t="shared" si="1"/>
        <v>53.515327500000005</v>
      </c>
      <c r="N36" s="49">
        <f t="shared" si="1"/>
        <v>53.706892500000002</v>
      </c>
      <c r="O36" s="49">
        <f t="shared" si="1"/>
        <v>59.367734999999996</v>
      </c>
    </row>
    <row r="37" spans="1:16" x14ac:dyDescent="0.3">
      <c r="C37" s="49">
        <f t="shared" ref="C37:O41" si="2">C30*1.08</f>
        <v>21.881947499999999</v>
      </c>
      <c r="D37" s="49">
        <f t="shared" si="2"/>
        <v>22.115115000000003</v>
      </c>
      <c r="E37" s="49">
        <f t="shared" si="2"/>
        <v>22.311517500000001</v>
      </c>
      <c r="F37" s="49">
        <f t="shared" si="2"/>
        <v>22.122855000000001</v>
      </c>
      <c r="G37" s="49">
        <f t="shared" si="2"/>
        <v>23.471550000000004</v>
      </c>
      <c r="H37" s="49">
        <f t="shared" si="2"/>
        <v>29.318152500000004</v>
      </c>
      <c r="I37" s="49">
        <f t="shared" si="2"/>
        <v>25.449120000000001</v>
      </c>
      <c r="J37" s="49">
        <f t="shared" si="2"/>
        <v>27.424755000000001</v>
      </c>
      <c r="K37" s="49">
        <f t="shared" si="2"/>
        <v>31.020952500000003</v>
      </c>
      <c r="L37" s="49">
        <f t="shared" si="2"/>
        <v>27.587295000000001</v>
      </c>
      <c r="M37" s="49">
        <f t="shared" si="2"/>
        <v>28.19295</v>
      </c>
      <c r="N37" s="49">
        <f t="shared" si="2"/>
        <v>34.073414999999997</v>
      </c>
      <c r="O37" s="49">
        <f t="shared" si="2"/>
        <v>35.384377500000006</v>
      </c>
    </row>
    <row r="38" spans="1:16" x14ac:dyDescent="0.3">
      <c r="C38" s="49">
        <f t="shared" si="2"/>
        <v>15.3996975</v>
      </c>
      <c r="D38" s="49">
        <f t="shared" si="2"/>
        <v>14.843385000000001</v>
      </c>
      <c r="E38" s="49">
        <f t="shared" si="2"/>
        <v>15.890220000000001</v>
      </c>
      <c r="F38" s="49">
        <f t="shared" si="2"/>
        <v>16.840304999999997</v>
      </c>
      <c r="G38" s="49">
        <f t="shared" si="2"/>
        <v>16.0556625</v>
      </c>
      <c r="H38" s="49">
        <f t="shared" si="2"/>
        <v>18.23931</v>
      </c>
      <c r="I38" s="49">
        <f t="shared" si="2"/>
        <v>18.031297500000001</v>
      </c>
      <c r="J38" s="49">
        <f t="shared" si="2"/>
        <v>19.610257500000003</v>
      </c>
      <c r="K38" s="49">
        <f t="shared" si="2"/>
        <v>21.132134999999998</v>
      </c>
      <c r="L38" s="49">
        <f t="shared" si="2"/>
        <v>21.185347499999999</v>
      </c>
      <c r="M38" s="49">
        <f t="shared" si="2"/>
        <v>19.659600000000001</v>
      </c>
      <c r="N38" s="49">
        <f t="shared" si="2"/>
        <v>24.045277500000001</v>
      </c>
      <c r="O38" s="49">
        <f t="shared" si="2"/>
        <v>22.4779275</v>
      </c>
    </row>
    <row r="39" spans="1:16" x14ac:dyDescent="0.3">
      <c r="C39" s="49">
        <f t="shared" si="2"/>
        <v>0.40876874999999996</v>
      </c>
      <c r="D39" s="49">
        <f t="shared" si="2"/>
        <v>0.376164</v>
      </c>
      <c r="E39" s="49">
        <f t="shared" si="2"/>
        <v>0.41505749999999997</v>
      </c>
      <c r="F39" s="49">
        <f t="shared" si="2"/>
        <v>0.4354717500000001</v>
      </c>
      <c r="G39" s="49">
        <f t="shared" si="2"/>
        <v>0.41370300000000004</v>
      </c>
      <c r="H39" s="49">
        <f t="shared" si="2"/>
        <v>0.71266050000000003</v>
      </c>
      <c r="I39" s="49">
        <f t="shared" si="2"/>
        <v>0.45472499999999999</v>
      </c>
      <c r="J39" s="49">
        <f t="shared" si="2"/>
        <v>0.48220199999999996</v>
      </c>
      <c r="K39" s="49">
        <f t="shared" si="2"/>
        <v>0.53831700000000005</v>
      </c>
      <c r="L39" s="49">
        <f t="shared" si="2"/>
        <v>0.52535250000000011</v>
      </c>
      <c r="M39" s="49">
        <f t="shared" si="2"/>
        <v>0.46391625000000003</v>
      </c>
      <c r="N39" s="49">
        <f t="shared" si="2"/>
        <v>0.52854525000000008</v>
      </c>
      <c r="O39" s="49">
        <f t="shared" si="2"/>
        <v>0.62074799999999997</v>
      </c>
    </row>
    <row r="40" spans="1:16" x14ac:dyDescent="0.3">
      <c r="C40" s="49">
        <f t="shared" si="2"/>
        <v>1.8963967500000005</v>
      </c>
      <c r="D40" s="49">
        <f t="shared" si="2"/>
        <v>1.9244542499999997</v>
      </c>
      <c r="E40" s="49">
        <f t="shared" si="2"/>
        <v>1.8401849999999997</v>
      </c>
      <c r="F40" s="49">
        <f t="shared" si="2"/>
        <v>1.9405147499999997</v>
      </c>
      <c r="G40" s="49">
        <f t="shared" si="2"/>
        <v>1.9699267499999999</v>
      </c>
      <c r="H40" s="49">
        <f t="shared" si="2"/>
        <v>2.4270705000000001</v>
      </c>
      <c r="I40" s="49">
        <f t="shared" si="2"/>
        <v>1.9220355</v>
      </c>
      <c r="J40" s="49">
        <f t="shared" si="2"/>
        <v>2.4441952500000004</v>
      </c>
      <c r="K40" s="49">
        <f t="shared" si="2"/>
        <v>2.2278622499999998</v>
      </c>
      <c r="L40" s="49">
        <f t="shared" si="2"/>
        <v>2.6634307500000003</v>
      </c>
      <c r="M40" s="49">
        <f t="shared" si="2"/>
        <v>2.3737612499999998</v>
      </c>
      <c r="N40" s="49">
        <f t="shared" si="2"/>
        <v>2.2223475000000001</v>
      </c>
      <c r="O40" s="49">
        <f t="shared" si="2"/>
        <v>2.6361472500000009</v>
      </c>
    </row>
    <row r="41" spans="1:16" x14ac:dyDescent="0.3">
      <c r="C41" s="49">
        <f t="shared" si="2"/>
        <v>0.80157375000000008</v>
      </c>
      <c r="D41" s="49">
        <f t="shared" si="2"/>
        <v>0.773613</v>
      </c>
      <c r="E41" s="49">
        <f t="shared" si="2"/>
        <v>0.77080724999999994</v>
      </c>
      <c r="F41" s="49">
        <f t="shared" si="2"/>
        <v>0.70105049999999991</v>
      </c>
      <c r="G41" s="49">
        <f t="shared" si="2"/>
        <v>0.65393325000000013</v>
      </c>
      <c r="H41" s="49">
        <f t="shared" si="2"/>
        <v>1.01539125</v>
      </c>
      <c r="I41" s="49">
        <f t="shared" si="2"/>
        <v>0.78909300000000016</v>
      </c>
      <c r="J41" s="49">
        <f t="shared" si="2"/>
        <v>0.84520800000000018</v>
      </c>
      <c r="K41" s="49">
        <f t="shared" si="2"/>
        <v>1.0640565</v>
      </c>
      <c r="L41" s="49">
        <f t="shared" si="2"/>
        <v>0.65625525000000007</v>
      </c>
      <c r="M41" s="49">
        <f t="shared" si="2"/>
        <v>0.84927150000000007</v>
      </c>
      <c r="N41" s="49">
        <f t="shared" si="2"/>
        <v>0.9089662500000002</v>
      </c>
      <c r="O41" s="49">
        <f t="shared" si="2"/>
        <v>1.0524465000000001</v>
      </c>
    </row>
    <row r="42" spans="1:16" x14ac:dyDescent="0.3">
      <c r="C42" s="49"/>
    </row>
    <row r="44" spans="1:16" ht="15" thickBot="1" x14ac:dyDescent="0.35"/>
    <row r="45" spans="1:16" ht="15" customHeight="1" thickBot="1" x14ac:dyDescent="0.35">
      <c r="A45" s="58" t="s">
        <v>61</v>
      </c>
      <c r="B45" s="58" t="s">
        <v>62</v>
      </c>
      <c r="C45" s="27"/>
      <c r="D45" s="27"/>
      <c r="E45" s="27"/>
      <c r="F45" s="27"/>
      <c r="G45" s="27"/>
      <c r="H45" s="27"/>
      <c r="I45" s="27"/>
      <c r="J45" s="28"/>
      <c r="K45" s="32" t="s">
        <v>63</v>
      </c>
      <c r="L45" s="33"/>
      <c r="M45" s="33"/>
      <c r="N45" s="33"/>
      <c r="O45" s="33"/>
      <c r="P45" s="33"/>
    </row>
    <row r="46" spans="1:16" ht="16.2" thickBot="1" x14ac:dyDescent="0.35">
      <c r="A46" s="59"/>
      <c r="B46" s="59"/>
      <c r="C46" s="37"/>
      <c r="D46" s="37"/>
      <c r="E46" s="37"/>
      <c r="F46" s="37"/>
      <c r="G46" s="37"/>
      <c r="H46" s="37"/>
      <c r="I46" s="37"/>
      <c r="J46" s="29" t="s">
        <v>64</v>
      </c>
      <c r="K46" s="29" t="s">
        <v>1</v>
      </c>
      <c r="L46" s="29" t="s">
        <v>65</v>
      </c>
      <c r="M46" s="29" t="s">
        <v>66</v>
      </c>
      <c r="N46" s="29" t="s">
        <v>67</v>
      </c>
      <c r="O46" s="29" t="s">
        <v>68</v>
      </c>
      <c r="P46" s="29" t="s">
        <v>69</v>
      </c>
    </row>
    <row r="47" spans="1:16" ht="19.8" thickBot="1" x14ac:dyDescent="0.45">
      <c r="A47" s="60"/>
      <c r="B47" s="60"/>
      <c r="C47" s="37"/>
      <c r="D47" s="24" t="s">
        <v>1</v>
      </c>
      <c r="E47" s="24" t="s">
        <v>2</v>
      </c>
      <c r="F47" s="24" t="s">
        <v>3</v>
      </c>
      <c r="G47" s="24" t="s">
        <v>4</v>
      </c>
      <c r="H47" s="24" t="s">
        <v>5</v>
      </c>
      <c r="I47" s="29"/>
      <c r="J47" s="29"/>
      <c r="K47" s="34" t="s">
        <v>70</v>
      </c>
      <c r="L47" s="35"/>
      <c r="M47" s="35"/>
      <c r="N47" s="35"/>
      <c r="O47" s="35"/>
      <c r="P47" s="36"/>
    </row>
    <row r="48" spans="1:16" ht="15" thickBot="1" x14ac:dyDescent="0.35">
      <c r="A48" s="30" t="s">
        <v>71</v>
      </c>
      <c r="B48" s="38">
        <v>100</v>
      </c>
      <c r="D48" s="39">
        <v>10</v>
      </c>
      <c r="E48" s="39">
        <v>4</v>
      </c>
      <c r="F48" s="39">
        <v>0.3</v>
      </c>
      <c r="G48" s="31">
        <v>2</v>
      </c>
      <c r="H48" s="31">
        <v>0.1</v>
      </c>
      <c r="I48" s="29"/>
      <c r="J48" s="31" t="s">
        <v>72</v>
      </c>
      <c r="K48" s="31" t="s">
        <v>73</v>
      </c>
      <c r="L48" s="31" t="s">
        <v>72</v>
      </c>
      <c r="M48" s="31" t="s">
        <v>74</v>
      </c>
      <c r="N48" s="31" t="s">
        <v>75</v>
      </c>
      <c r="O48" s="31" t="s">
        <v>76</v>
      </c>
      <c r="P48" s="31" t="s">
        <v>77</v>
      </c>
    </row>
    <row r="49" spans="1:16" ht="15" thickBot="1" x14ac:dyDescent="0.35">
      <c r="A49" s="30" t="s">
        <v>78</v>
      </c>
      <c r="B49" s="38">
        <v>75</v>
      </c>
      <c r="D49" s="39">
        <v>15</v>
      </c>
      <c r="E49" s="39">
        <v>6</v>
      </c>
      <c r="F49" s="39">
        <v>0.3</v>
      </c>
      <c r="G49" s="31">
        <v>5</v>
      </c>
      <c r="H49" s="31">
        <v>0.2</v>
      </c>
      <c r="I49" s="29"/>
      <c r="J49" s="31">
        <v>6</v>
      </c>
      <c r="K49" s="31">
        <v>15</v>
      </c>
      <c r="L49" s="31">
        <v>6</v>
      </c>
      <c r="M49" s="31">
        <v>0.3</v>
      </c>
      <c r="N49" s="31">
        <v>5</v>
      </c>
      <c r="O49" s="31" t="s">
        <v>79</v>
      </c>
      <c r="P49" s="31">
        <v>0.2</v>
      </c>
    </row>
    <row r="50" spans="1:16" ht="15" thickBot="1" x14ac:dyDescent="0.35">
      <c r="A50" s="30" t="s">
        <v>80</v>
      </c>
      <c r="B50" s="38">
        <v>50</v>
      </c>
      <c r="D50" s="39">
        <v>30</v>
      </c>
      <c r="E50" s="39">
        <v>15</v>
      </c>
      <c r="F50" s="39">
        <v>0.6</v>
      </c>
      <c r="G50" s="31">
        <v>10</v>
      </c>
      <c r="H50" s="31">
        <v>0.3</v>
      </c>
      <c r="I50" s="29"/>
      <c r="J50" s="31">
        <v>15</v>
      </c>
      <c r="K50" s="31">
        <v>30</v>
      </c>
      <c r="L50" s="31">
        <v>15</v>
      </c>
      <c r="M50" s="31">
        <v>0.6</v>
      </c>
      <c r="N50" s="31">
        <v>10</v>
      </c>
      <c r="O50" s="31" t="s">
        <v>79</v>
      </c>
      <c r="P50" s="31">
        <v>0.3</v>
      </c>
    </row>
    <row r="51" spans="1:16" ht="15" thickBot="1" x14ac:dyDescent="0.35">
      <c r="A51" s="30" t="s">
        <v>81</v>
      </c>
      <c r="B51" s="38">
        <v>25</v>
      </c>
      <c r="D51" s="39">
        <v>50</v>
      </c>
      <c r="E51" s="39">
        <v>25</v>
      </c>
      <c r="F51" s="39">
        <v>0.9</v>
      </c>
      <c r="G51" s="31">
        <v>15</v>
      </c>
      <c r="H51" s="31">
        <v>0.5</v>
      </c>
      <c r="I51" s="29"/>
      <c r="J51" s="31">
        <v>25</v>
      </c>
      <c r="K51" s="31">
        <v>50</v>
      </c>
      <c r="L51" s="31">
        <v>25</v>
      </c>
      <c r="M51" s="31">
        <v>0.9</v>
      </c>
      <c r="N51" s="31">
        <v>15</v>
      </c>
      <c r="O51" s="31" t="s">
        <v>79</v>
      </c>
      <c r="P51" s="31">
        <v>0.5</v>
      </c>
    </row>
    <row r="52" spans="1:16" ht="15" thickBot="1" x14ac:dyDescent="0.35">
      <c r="A52" s="30" t="s">
        <v>82</v>
      </c>
      <c r="B52" s="38">
        <v>10</v>
      </c>
      <c r="D52" s="39">
        <v>150</v>
      </c>
      <c r="E52" s="39">
        <v>50</v>
      </c>
      <c r="F52" s="39">
        <v>5</v>
      </c>
      <c r="G52" s="31">
        <v>15</v>
      </c>
      <c r="H52" s="31">
        <v>4</v>
      </c>
      <c r="I52" s="29"/>
      <c r="J52" s="31" t="s">
        <v>83</v>
      </c>
      <c r="K52" s="31" t="s">
        <v>84</v>
      </c>
      <c r="L52" s="31" t="s">
        <v>83</v>
      </c>
      <c r="M52" s="31" t="s">
        <v>85</v>
      </c>
      <c r="N52" s="31" t="s">
        <v>86</v>
      </c>
      <c r="O52" s="31" t="s">
        <v>87</v>
      </c>
      <c r="P52" s="31" t="s">
        <v>88</v>
      </c>
    </row>
  </sheetData>
  <mergeCells count="2">
    <mergeCell ref="A45:A47"/>
    <mergeCell ref="B45:B47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5"/>
  <sheetViews>
    <sheetView topLeftCell="A8" workbookViewId="0">
      <selection activeCell="C31" sqref="C31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6" max="16" width="11.6640625" customWidth="1"/>
    <col min="17" max="17" width="17.5546875" customWidth="1"/>
  </cols>
  <sheetData>
    <row r="4" spans="2:17" ht="16.8" x14ac:dyDescent="0.3">
      <c r="B4" s="44"/>
      <c r="C4" s="45" t="s">
        <v>90</v>
      </c>
      <c r="D4" s="45" t="s">
        <v>91</v>
      </c>
      <c r="E4" s="45" t="s">
        <v>92</v>
      </c>
      <c r="F4" s="45" t="s">
        <v>93</v>
      </c>
      <c r="G4" s="45" t="s">
        <v>94</v>
      </c>
      <c r="H4" s="45" t="s">
        <v>95</v>
      </c>
      <c r="I4" s="45" t="s">
        <v>96</v>
      </c>
      <c r="J4" s="45" t="s">
        <v>97</v>
      </c>
      <c r="K4" s="45" t="s">
        <v>98</v>
      </c>
      <c r="L4" s="45" t="s">
        <v>99</v>
      </c>
      <c r="M4" s="45" t="s">
        <v>100</v>
      </c>
      <c r="N4" s="45" t="s">
        <v>101</v>
      </c>
      <c r="O4" s="45" t="s">
        <v>102</v>
      </c>
    </row>
    <row r="5" spans="2:17" ht="16.8" x14ac:dyDescent="0.3">
      <c r="B5" s="46" t="s">
        <v>0</v>
      </c>
      <c r="C5" s="47">
        <v>35.156666666666673</v>
      </c>
      <c r="D5" s="47">
        <v>33.529166666666661</v>
      </c>
      <c r="E5" s="47">
        <v>36.639166666666675</v>
      </c>
      <c r="F5" s="47">
        <v>37.916666666666671</v>
      </c>
      <c r="G5" s="47">
        <v>33.54666666666666</v>
      </c>
      <c r="H5" s="47">
        <v>41.919999999999995</v>
      </c>
      <c r="I5" s="47">
        <v>39.245000000000005</v>
      </c>
      <c r="J5" s="47">
        <v>41.474166666666669</v>
      </c>
      <c r="K5" s="47">
        <v>46.887499999999996</v>
      </c>
      <c r="L5" s="47">
        <v>44.241666666666674</v>
      </c>
      <c r="M5" s="47">
        <v>46.094166666666666</v>
      </c>
      <c r="N5" s="47">
        <v>46.259166666666665</v>
      </c>
      <c r="O5" s="47">
        <v>51.134999999999998</v>
      </c>
    </row>
    <row r="6" spans="2:17" ht="16.8" x14ac:dyDescent="0.3">
      <c r="B6" s="46" t="s">
        <v>1</v>
      </c>
      <c r="C6" s="47">
        <v>18.8475</v>
      </c>
      <c r="D6" s="47">
        <v>19.048333333333336</v>
      </c>
      <c r="E6" s="47">
        <v>19.217500000000001</v>
      </c>
      <c r="F6" s="47">
        <v>19.055</v>
      </c>
      <c r="G6" s="47">
        <v>20.216666666666669</v>
      </c>
      <c r="H6" s="47">
        <v>25.252500000000001</v>
      </c>
      <c r="I6" s="47">
        <v>21.92</v>
      </c>
      <c r="J6" s="47">
        <v>23.621666666666666</v>
      </c>
      <c r="K6" s="47">
        <v>26.71916666666667</v>
      </c>
      <c r="L6" s="47">
        <v>23.761666666666667</v>
      </c>
      <c r="M6" s="47">
        <v>24.283333333333331</v>
      </c>
      <c r="N6" s="47">
        <v>29.348333333333333</v>
      </c>
      <c r="O6" s="47">
        <v>30.477500000000003</v>
      </c>
    </row>
    <row r="7" spans="2:17" ht="16.8" x14ac:dyDescent="0.3">
      <c r="B7" s="46" t="s">
        <v>2</v>
      </c>
      <c r="C7" s="47">
        <v>13.264166666666666</v>
      </c>
      <c r="D7" s="47">
        <v>12.785000000000002</v>
      </c>
      <c r="E7" s="47">
        <v>13.686666666666667</v>
      </c>
      <c r="F7" s="47">
        <v>14.504999999999997</v>
      </c>
      <c r="G7" s="47">
        <v>13.829166666666666</v>
      </c>
      <c r="H7" s="47">
        <v>15.71</v>
      </c>
      <c r="I7" s="47">
        <v>15.530833333333334</v>
      </c>
      <c r="J7" s="47">
        <v>16.890833333333333</v>
      </c>
      <c r="K7" s="47">
        <v>18.201666666666664</v>
      </c>
      <c r="L7" s="47">
        <v>18.247499999999999</v>
      </c>
      <c r="M7" s="47">
        <v>16.933333333333334</v>
      </c>
      <c r="N7" s="47">
        <v>20.710833333333333</v>
      </c>
      <c r="O7" s="47">
        <v>19.360833333333332</v>
      </c>
    </row>
    <row r="8" spans="2:17" ht="16.8" x14ac:dyDescent="0.3">
      <c r="B8" s="48" t="s">
        <v>3</v>
      </c>
      <c r="C8" s="47">
        <v>0.3520833333333333</v>
      </c>
      <c r="D8" s="47">
        <v>0.32400000000000001</v>
      </c>
      <c r="E8" s="47">
        <v>0.35749999999999998</v>
      </c>
      <c r="F8" s="47">
        <v>0.37508333333333338</v>
      </c>
      <c r="G8" s="47">
        <v>0.35633333333333334</v>
      </c>
      <c r="H8" s="47">
        <v>0.61383333333333334</v>
      </c>
      <c r="I8" s="47">
        <v>0.39166666666666666</v>
      </c>
      <c r="J8" s="47">
        <v>0.41533333333333333</v>
      </c>
      <c r="K8" s="47">
        <v>0.46366666666666667</v>
      </c>
      <c r="L8" s="47">
        <v>0.45250000000000007</v>
      </c>
      <c r="M8" s="47">
        <v>0.39958333333333335</v>
      </c>
      <c r="N8" s="47">
        <v>0.4552500000000001</v>
      </c>
      <c r="O8" s="47">
        <v>0.53466666666666662</v>
      </c>
    </row>
    <row r="9" spans="2:17" ht="16.8" x14ac:dyDescent="0.3">
      <c r="B9" s="48" t="s">
        <v>4</v>
      </c>
      <c r="C9" s="47">
        <v>1.633416666666667</v>
      </c>
      <c r="D9" s="47">
        <v>1.6575833333333332</v>
      </c>
      <c r="E9" s="47">
        <v>1.5849999999999997</v>
      </c>
      <c r="F9" s="47">
        <v>1.6714166666666666</v>
      </c>
      <c r="G9" s="47">
        <v>1.69675</v>
      </c>
      <c r="H9" s="47">
        <v>2.0905</v>
      </c>
      <c r="I9" s="47">
        <v>1.6555</v>
      </c>
      <c r="J9" s="47">
        <v>2.1052500000000003</v>
      </c>
      <c r="K9" s="47">
        <v>1.9189166666666664</v>
      </c>
      <c r="L9" s="47">
        <v>2.2940833333333335</v>
      </c>
      <c r="M9" s="47">
        <v>2.0445833333333332</v>
      </c>
      <c r="N9" s="47">
        <v>1.9141666666666668</v>
      </c>
      <c r="O9" s="47">
        <v>2.2705833333333341</v>
      </c>
    </row>
    <row r="10" spans="2:17" ht="16.8" x14ac:dyDescent="0.3">
      <c r="B10" s="48" t="s">
        <v>5</v>
      </c>
      <c r="C10" s="47">
        <v>0.69041666666666668</v>
      </c>
      <c r="D10" s="47">
        <v>0.66633333333333333</v>
      </c>
      <c r="E10" s="47">
        <v>0.6639166666666666</v>
      </c>
      <c r="F10" s="47">
        <v>0.60383333333333333</v>
      </c>
      <c r="G10" s="47">
        <v>0.56325000000000003</v>
      </c>
      <c r="H10" s="47">
        <v>0.87458333333333327</v>
      </c>
      <c r="I10" s="47">
        <v>0.67966666666666675</v>
      </c>
      <c r="J10" s="47">
        <v>0.72800000000000009</v>
      </c>
      <c r="K10" s="47">
        <v>0.91649999999999998</v>
      </c>
      <c r="L10" s="47">
        <v>0.56525000000000003</v>
      </c>
      <c r="M10" s="47">
        <v>0.73150000000000004</v>
      </c>
      <c r="N10" s="47">
        <v>0.78291666666666682</v>
      </c>
      <c r="O10" s="47">
        <v>0.90649999999999997</v>
      </c>
    </row>
    <row r="13" spans="2:17" ht="19.2" x14ac:dyDescent="0.4">
      <c r="C13" s="50" t="s">
        <v>0</v>
      </c>
      <c r="D13" s="50" t="s">
        <v>1</v>
      </c>
      <c r="E13" s="50" t="s">
        <v>2</v>
      </c>
      <c r="F13" s="50" t="s">
        <v>3</v>
      </c>
      <c r="G13" s="50" t="s">
        <v>4</v>
      </c>
      <c r="H13" s="50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8" t="s">
        <v>103</v>
      </c>
      <c r="C14" s="50">
        <v>35.253333333333337</v>
      </c>
      <c r="D14" s="50">
        <v>19.141666666666669</v>
      </c>
      <c r="E14" s="50">
        <v>13.570833333333333</v>
      </c>
      <c r="F14" s="50">
        <v>0.34916666666666663</v>
      </c>
      <c r="G14" s="50">
        <v>1.6491666666666669</v>
      </c>
      <c r="H14" s="50">
        <v>0.69833333333333325</v>
      </c>
      <c r="I14" s="26">
        <v>0</v>
      </c>
      <c r="J14" s="40">
        <f>IF(D14&lt;$D$41,100,IF(D14&lt;'SS1'!$D$42,(('SS1'!$B$41-'SS1'!$B$42)/('SS1'!$D$42-'SS1'!$D$41)*('SS1'!$D$42-'SS1'!D14)+'SS1'!$B$42),IF('SS1'!D14&lt;'SS1'!$D$43,(('SS1'!$B$42-'SS1'!$B$43)/('SS1'!$D$43-'SS1'!$D$42)*('SS1'!$D$43-'SS1'!D14)+'SS1'!$B$43),IF('SS1'!D14&lt;'SS1'!$D$44,(('SS1'!$B$43-'SS1'!$B$44)/('SS1'!$D$44-'SS1'!$D$43)*('SS1'!$D$44-'SS1'!D14)+'SS1'!$B$44),IF('SS1'!D14&lt;'SS1'!$D$45,(('SS1'!$B$44-'SS1'!$B$45)/('SS1'!$D$45-'SS1'!$D$44)*('SS1'!$D$45-'SS1'!D14)+'SS1'!$B$45),0)))))</f>
        <v>68.097222222222214</v>
      </c>
      <c r="K14" s="40">
        <f>IF(E14&lt;$E$41,100,IF(E14&lt;'SS1'!$E$42,(('SS1'!$B$41-'SS1'!$B$42)/('SS1'!$E$42-'SS1'!$E$41)*('SS1'!$E$42-'SS1'!E14)+'SS1'!$B$42),IF('SS1'!E14&lt;'SS1'!$E$43,(('SS1'!$B$42-'SS1'!$B$43)/('SS1'!$E$43-'SS1'!$E$42)*('SS1'!$E$43-'SS1'!E14)+'SS1'!$B$43),IF('SS1'!E14&lt;'SS1'!$E$44,(('SS1'!$B$43-'SS1'!$B$44)/('SS1'!$E$44-'SS1'!$E$43)*('SS1'!$E$44-'SS1'!E14)+'SS1'!$B$44),IF('SS1'!E14&lt;'SS1'!$E$45,(('SS1'!$B$44-'SS1'!$B$45)/('SS1'!$E$45-'SS1'!$E$44)*('SS1'!$E$45-'SS1'!E14)+'SS1'!$B$45),0)))))</f>
        <v>53.969907407407412</v>
      </c>
      <c r="L14" s="40">
        <f>IF(F14&lt;$F$41,100,IF(F14&lt;'SS1'!$F$42,(('SS1'!$B$41-'SS1'!$B$42)/('SS1'!$F$42-'SS1'!$F$41)*('SS1'!$F$42-'SS1'!F14)+'SS1'!$B$42),IF('SS1'!F14&lt;'SS1'!$F$43,(('SS1'!$B$42-'SS1'!$B$43)/('SS1'!$F$43-'SS1'!$F$42)*('SS1'!$F$43-'SS1'!F14)+'SS1'!$B$43),IF('SS1'!F14&lt;'SS1'!$F$44,(('SS1'!$B$43-'SS1'!$B$44)/('SS1'!$F$44-'SS1'!$F$43)*('SS1'!$F$44-'SS1'!F14)+'SS1'!$B$44),IF('SS1'!F14&lt;'SS1'!$F$45,(('SS1'!$B$44-'SS1'!$B$45)/('SS1'!$F$45-'SS1'!$F$44)*('SS1'!$F$45-'SS1'!F14)+'SS1'!$B$45),0)))))</f>
        <v>70.902777777777786</v>
      </c>
      <c r="M14" s="40">
        <f>IF(G14&lt;$G$41,100,IF(G14&lt;'SS1'!$G$42,(('SS1'!$B$41-'SS1'!$B$42)/('SS1'!$G$42-'SS1'!$G$41)*('SS1'!$G$42-'SS1'!G14)+'SS1'!$B$42),IF('SS1'!G14&lt;'SS1'!$G$43,(('SS1'!$B$42-'SS1'!$B$43)/('SS1'!$G$43-'SS1'!$G$42)*('SS1'!$G$43-'SS1'!G14)+'SS1'!$B$43),IF('SS1'!G14&lt;'SS1'!$G$44,(('SS1'!$B$43-'SS1'!$B$44)/('SS1'!$G$44-'SS1'!$G$43)*('SS1'!$G$44-'SS1'!G14)+'SS1'!$B$44),IF('SS1'!G14&lt;'SS1'!$G$45,(('SS1'!$B$44-'SS1'!$B$45)/('SS1'!$G$45-'SS1'!$G$44)*('SS1'!$G$45-'SS1'!G14)+'SS1'!$B$45),0)))))</f>
        <v>100</v>
      </c>
      <c r="N14" s="40">
        <f>IF(H14&lt;$H$41,100,IF(H14&lt;'SS1'!$H$42,(('SS1'!$B$41-'SS1'!$B$42)/('SS1'!$H$42-'SS1'!$H$41)*('SS1'!$H$42-'SS1'!H14)+'SS1'!$B$42),IF('SS1'!H14&lt;'SS1'!$H$43,(('SS1'!$B$42-'SS1'!$B$43)/('SS1'!$H$43-'SS1'!$H$42)*('SS1'!$H$43-'SS1'!H14)+'SS1'!$B$43),IF('SS1'!H14&lt;'SS1'!$H$44,(('SS1'!$B$43-'SS1'!$B$44)/('SS1'!$H$44-'SS1'!$H$43)*('SS1'!$H$44-'SS1'!H14)+'SS1'!$B$44),IF('SS1'!H14&lt;'SS1'!$H$45,(('SS1'!$B$44-'SS1'!$B$45)/('SS1'!$H$45-'SS1'!$H$44)*('SS1'!$H$45-'SS1'!H14)+'SS1'!$B$45),0)))))</f>
        <v>24.15</v>
      </c>
      <c r="O14" s="26">
        <v>100</v>
      </c>
      <c r="P14" s="26">
        <v>100</v>
      </c>
      <c r="Q14" s="42">
        <f>O14/100*P14/100*AVERAGE(J14:N14)</f>
        <v>63.423981481481476</v>
      </c>
    </row>
    <row r="15" spans="2:17" ht="16.8" x14ac:dyDescent="0.3">
      <c r="B15" s="8" t="s">
        <v>104</v>
      </c>
      <c r="C15" s="50">
        <v>32.680833333333332</v>
      </c>
      <c r="D15" s="50">
        <v>18.328333333333337</v>
      </c>
      <c r="E15" s="50">
        <v>12.64</v>
      </c>
      <c r="F15" s="50">
        <v>0.34083333333333332</v>
      </c>
      <c r="G15" s="50">
        <v>1.5949999999999998</v>
      </c>
      <c r="H15" s="50">
        <v>0.65250000000000008</v>
      </c>
      <c r="I15" s="26">
        <v>0</v>
      </c>
      <c r="J15" s="40">
        <f>IF(D15&lt;$D$41,100,IF(D15&lt;'SS1'!$D$42,(('SS1'!$B$41-'SS1'!$B$42)/('SS1'!$D$42-'SS1'!$D$41)*('SS1'!$D$42-'SS1'!D15)+'SS1'!$B$42),IF('SS1'!D15&lt;'SS1'!$D$43,(('SS1'!$B$42-'SS1'!$B$43)/('SS1'!$D$43-'SS1'!$D$42)*('SS1'!$D$43-'SS1'!D15)+'SS1'!$B$43),IF('SS1'!D15&lt;'SS1'!$D$44,(('SS1'!$B$43-'SS1'!$B$44)/('SS1'!$D$44-'SS1'!$D$43)*('SS1'!$D$44-'SS1'!D15)+'SS1'!$B$44),IF('SS1'!D15&lt;'SS1'!$D$45,(('SS1'!$B$44-'SS1'!$B$45)/('SS1'!$D$45-'SS1'!$D$44)*('SS1'!$D$45-'SS1'!D15)+'SS1'!$B$45),0)))))</f>
        <v>69.452777777777769</v>
      </c>
      <c r="K15" s="40">
        <f>IF(E15&lt;$E$41,100,IF(E15&lt;'SS1'!$E$42,(('SS1'!$B$41-'SS1'!$B$42)/('SS1'!$E$42-'SS1'!$E$41)*('SS1'!$E$42-'SS1'!E15)+'SS1'!$B$42),IF('SS1'!E15&lt;'SS1'!$E$43,(('SS1'!$B$42-'SS1'!$B$43)/('SS1'!$E$43-'SS1'!$E$42)*('SS1'!$E$43-'SS1'!E15)+'SS1'!$B$43),IF('SS1'!E15&lt;'SS1'!$E$44,(('SS1'!$B$43-'SS1'!$B$44)/('SS1'!$E$44-'SS1'!$E$43)*('SS1'!$E$44-'SS1'!E15)+'SS1'!$B$44),IF('SS1'!E15&lt;'SS1'!$E$45,(('SS1'!$B$44-'SS1'!$B$45)/('SS1'!$E$45-'SS1'!$E$44)*('SS1'!$E$45-'SS1'!E15)+'SS1'!$B$45),0)))))</f>
        <v>56.555555555555557</v>
      </c>
      <c r="L15" s="40">
        <f>IF(F15&lt;$F$41,100,IF(F15&lt;'SS1'!$F$42,(('SS1'!$B$41-'SS1'!$B$42)/('SS1'!$F$42-'SS1'!$F$41)*('SS1'!$F$42-'SS1'!F15)+'SS1'!$B$42),IF('SS1'!F15&lt;'SS1'!$F$43,(('SS1'!$B$42-'SS1'!$B$43)/('SS1'!$F$43-'SS1'!$F$42)*('SS1'!$F$43-'SS1'!F15)+'SS1'!$B$43),IF('SS1'!F15&lt;'SS1'!$F$44,(('SS1'!$B$43-'SS1'!$B$44)/('SS1'!$F$44-'SS1'!$F$43)*('SS1'!$F$44-'SS1'!F15)+'SS1'!$B$44),IF('SS1'!F15&lt;'SS1'!$F$45,(('SS1'!$B$44-'SS1'!$B$45)/('SS1'!$F$45-'SS1'!$F$44)*('SS1'!$F$45-'SS1'!F15)+'SS1'!$B$45),0)))))</f>
        <v>71.597222222222229</v>
      </c>
      <c r="M15" s="40">
        <f>IF(G15&lt;$G$41,100,IF(G15&lt;'SS1'!$G$42,(('SS1'!$B$41-'SS1'!$B$42)/('SS1'!$G$42-'SS1'!$G$41)*('SS1'!$G$42-'SS1'!G15)+'SS1'!$B$42),IF('SS1'!G15&lt;'SS1'!$G$43,(('SS1'!$B$42-'SS1'!$B$43)/('SS1'!$G$43-'SS1'!$G$42)*('SS1'!$G$43-'SS1'!G15)+'SS1'!$B$43),IF('SS1'!G15&lt;'SS1'!$G$44,(('SS1'!$B$43-'SS1'!$B$44)/('SS1'!$G$44-'SS1'!$G$43)*('SS1'!$G$44-'SS1'!G15)+'SS1'!$B$44),IF('SS1'!G15&lt;'SS1'!$G$45,(('SS1'!$B$44-'SS1'!$B$45)/('SS1'!$G$45-'SS1'!$G$44)*('SS1'!$G$45-'SS1'!G15)+'SS1'!$B$45),0)))))</f>
        <v>100</v>
      </c>
      <c r="N15" s="40">
        <f>IF(H15&lt;$H$41,100,IF(H15&lt;'SS1'!$H$42,(('SS1'!$B$41-'SS1'!$B$42)/('SS1'!$H$42-'SS1'!$H$41)*('SS1'!$H$42-'SS1'!H15)+'SS1'!$B$42),IF('SS1'!H15&lt;'SS1'!$H$43,(('SS1'!$B$42-'SS1'!$B$43)/('SS1'!$H$43-'SS1'!$H$42)*('SS1'!$H$43-'SS1'!H15)+'SS1'!$B$43),IF('SS1'!H15&lt;'SS1'!$H$44,(('SS1'!$B$43-'SS1'!$B$44)/('SS1'!$H$44-'SS1'!$H$43)*('SS1'!$H$44-'SS1'!H15)+'SS1'!$B$44),IF('SS1'!H15&lt;'SS1'!$H$45,(('SS1'!$B$44-'SS1'!$B$45)/('SS1'!$H$45-'SS1'!$H$44)*('SS1'!$H$45-'SS1'!H15)+'SS1'!$B$45),0)))))</f>
        <v>24.346428571428572</v>
      </c>
      <c r="O15" s="26">
        <v>100</v>
      </c>
      <c r="P15" s="26">
        <v>100</v>
      </c>
      <c r="Q15" s="42">
        <f t="shared" ref="Q15:Q19" si="0">O15/100*P15/100*AVERAGE(J15:N15)</f>
        <v>64.390396825396834</v>
      </c>
    </row>
    <row r="16" spans="2:17" ht="16.8" x14ac:dyDescent="0.3">
      <c r="B16" s="8" t="s">
        <v>105</v>
      </c>
      <c r="C16" s="50">
        <v>34.969166666666673</v>
      </c>
      <c r="D16" s="50">
        <v>19.040833333333332</v>
      </c>
      <c r="E16" s="50">
        <v>14.707500000000001</v>
      </c>
      <c r="F16" s="50">
        <v>0.36166666666666664</v>
      </c>
      <c r="G16" s="50">
        <v>1.5433333333333337</v>
      </c>
      <c r="H16" s="50">
        <v>0.66999999999999993</v>
      </c>
      <c r="I16" s="26">
        <v>0</v>
      </c>
      <c r="J16" s="40">
        <f>IF(D16&lt;$D$41,100,IF(D16&lt;'SS1'!$D$42,(('SS1'!$B$41-'SS1'!$B$42)/('SS1'!$D$42-'SS1'!$D$41)*('SS1'!$D$42-'SS1'!D16)+'SS1'!$B$42),IF('SS1'!D16&lt;'SS1'!$D$43,(('SS1'!$B$42-'SS1'!$B$43)/('SS1'!$D$43-'SS1'!$D$42)*('SS1'!$D$43-'SS1'!D16)+'SS1'!$B$43),IF('SS1'!D16&lt;'SS1'!$D$44,(('SS1'!$B$43-'SS1'!$B$44)/('SS1'!$D$44-'SS1'!$D$43)*('SS1'!$D$44-'SS1'!D16)+'SS1'!$B$44),IF('SS1'!D16&lt;'SS1'!$D$45,(('SS1'!$B$44-'SS1'!$B$45)/('SS1'!$D$45-'SS1'!$D$44)*('SS1'!$D$45-'SS1'!D16)+'SS1'!$B$45),0)))))</f>
        <v>68.265277777777783</v>
      </c>
      <c r="K16" s="40">
        <f>IF(E16&lt;$E$41,100,IF(E16&lt;'SS1'!$E$42,(('SS1'!$B$41-'SS1'!$B$42)/('SS1'!$E$42-'SS1'!$E$41)*('SS1'!$E$42-'SS1'!E16)+'SS1'!$B$42),IF('SS1'!E16&lt;'SS1'!$E$43,(('SS1'!$B$42-'SS1'!$B$43)/('SS1'!$E$43-'SS1'!$E$42)*('SS1'!$E$43-'SS1'!E16)+'SS1'!$B$43),IF('SS1'!E16&lt;'SS1'!$E$44,(('SS1'!$B$43-'SS1'!$B$44)/('SS1'!$E$44-'SS1'!$E$43)*('SS1'!$E$44-'SS1'!E16)+'SS1'!$B$44),IF('SS1'!E16&lt;'SS1'!$E$45,(('SS1'!$B$44-'SS1'!$B$45)/('SS1'!$E$45-'SS1'!$E$44)*('SS1'!$E$45-'SS1'!E16)+'SS1'!$B$45),0)))))</f>
        <v>50.812499999999993</v>
      </c>
      <c r="L16" s="40">
        <f>IF(F16&lt;$F$41,100,IF(F16&lt;'SS1'!$F$42,(('SS1'!$B$41-'SS1'!$B$42)/('SS1'!$F$42-'SS1'!$F$41)*('SS1'!$F$42-'SS1'!F16)+'SS1'!$B$42),IF('SS1'!F16&lt;'SS1'!$F$43,(('SS1'!$B$42-'SS1'!$B$43)/('SS1'!$F$43-'SS1'!$F$42)*('SS1'!$F$43-'SS1'!F16)+'SS1'!$B$43),IF('SS1'!F16&lt;'SS1'!$F$44,(('SS1'!$B$43-'SS1'!$B$44)/('SS1'!$F$44-'SS1'!$F$43)*('SS1'!$F$44-'SS1'!F16)+'SS1'!$B$44),IF('SS1'!F16&lt;'SS1'!$F$45,(('SS1'!$B$44-'SS1'!$B$45)/('SS1'!$F$45-'SS1'!$F$44)*('SS1'!$F$45-'SS1'!F16)+'SS1'!$B$45),0)))))</f>
        <v>69.861111111111114</v>
      </c>
      <c r="M16" s="40">
        <f>IF(G16&lt;$G$41,100,IF(G16&lt;'SS1'!$G$42,(('SS1'!$B$41-'SS1'!$B$42)/('SS1'!$G$42-'SS1'!$G$41)*('SS1'!$G$42-'SS1'!G16)+'SS1'!$B$42),IF('SS1'!G16&lt;'SS1'!$G$43,(('SS1'!$B$42-'SS1'!$B$43)/('SS1'!$G$43-'SS1'!$G$42)*('SS1'!$G$43-'SS1'!G16)+'SS1'!$B$43),IF('SS1'!G16&lt;'SS1'!$G$44,(('SS1'!$B$43-'SS1'!$B$44)/('SS1'!$G$44-'SS1'!$G$43)*('SS1'!$G$44-'SS1'!G16)+'SS1'!$B$44),IF('SS1'!G16&lt;'SS1'!$G$45,(('SS1'!$B$44-'SS1'!$B$45)/('SS1'!$G$45-'SS1'!$G$44)*('SS1'!$G$45-'SS1'!G16)+'SS1'!$B$45),0)))))</f>
        <v>100</v>
      </c>
      <c r="N16" s="40">
        <f>IF(H16&lt;$H$41,100,IF(H16&lt;'SS1'!$H$42,(('SS1'!$B$41-'SS1'!$B$42)/('SS1'!$H$42-'SS1'!$H$41)*('SS1'!$H$42-'SS1'!H16)+'SS1'!$B$42),IF('SS1'!H16&lt;'SS1'!$H$43,(('SS1'!$B$42-'SS1'!$B$43)/('SS1'!$H$43-'SS1'!$H$42)*('SS1'!$H$43-'SS1'!H16)+'SS1'!$B$43),IF('SS1'!H16&lt;'SS1'!$H$44,(('SS1'!$B$43-'SS1'!$B$44)/('SS1'!$H$44-'SS1'!$H$43)*('SS1'!$H$44-'SS1'!H16)+'SS1'!$B$44),IF('SS1'!H16&lt;'SS1'!$H$45,(('SS1'!$B$44-'SS1'!$B$45)/('SS1'!$H$45-'SS1'!$H$44)*('SS1'!$H$45-'SS1'!H16)+'SS1'!$B$45),0)))))</f>
        <v>24.271428571428572</v>
      </c>
      <c r="O16" s="26">
        <v>100</v>
      </c>
      <c r="P16" s="26">
        <v>100</v>
      </c>
      <c r="Q16" s="42">
        <f t="shared" si="0"/>
        <v>62.642063492063492</v>
      </c>
    </row>
    <row r="17" spans="2:17" ht="16.8" x14ac:dyDescent="0.3">
      <c r="B17" s="8" t="s">
        <v>106</v>
      </c>
      <c r="C17" s="50">
        <v>37.590833333333343</v>
      </c>
      <c r="D17" s="50">
        <v>19.028333333333332</v>
      </c>
      <c r="E17" s="50">
        <v>13.965833333333336</v>
      </c>
      <c r="F17" s="50">
        <v>0.37666666666666671</v>
      </c>
      <c r="G17" s="50">
        <v>1.6466666666666665</v>
      </c>
      <c r="H17" s="50">
        <v>0.58916666666666673</v>
      </c>
      <c r="I17" s="26">
        <v>0</v>
      </c>
      <c r="J17" s="40">
        <f>IF(D17&lt;$D$41,100,IF(D17&lt;'SS1'!$D$42,(('SS1'!$B$41-'SS1'!$B$42)/('SS1'!$D$42-'SS1'!$D$41)*('SS1'!$D$42-'SS1'!D17)+'SS1'!$B$42),IF('SS1'!D17&lt;'SS1'!$D$43,(('SS1'!$B$42-'SS1'!$B$43)/('SS1'!$D$43-'SS1'!$D$42)*('SS1'!$D$43-'SS1'!D17)+'SS1'!$B$43),IF('SS1'!D17&lt;'SS1'!$D$44,(('SS1'!$B$43-'SS1'!$B$44)/('SS1'!$D$44-'SS1'!$D$43)*('SS1'!$D$44-'SS1'!D17)+'SS1'!$B$44),IF('SS1'!D17&lt;'SS1'!$D$45,(('SS1'!$B$44-'SS1'!$B$45)/('SS1'!$D$45-'SS1'!$D$44)*('SS1'!$D$45-'SS1'!D17)+'SS1'!$B$45),0)))))</f>
        <v>68.286111111111111</v>
      </c>
      <c r="K17" s="40">
        <f>IF(E17&lt;$E$41,100,IF(E17&lt;'SS1'!$E$42,(('SS1'!$B$41-'SS1'!$B$42)/('SS1'!$E$42-'SS1'!$E$41)*('SS1'!$E$42-'SS1'!E17)+'SS1'!$B$42),IF('SS1'!E17&lt;'SS1'!$E$43,(('SS1'!$B$42-'SS1'!$B$43)/('SS1'!$E$43-'SS1'!$E$42)*('SS1'!$E$43-'SS1'!E17)+'SS1'!$B$43),IF('SS1'!E17&lt;'SS1'!$E$44,(('SS1'!$B$43-'SS1'!$B$44)/('SS1'!$E$44-'SS1'!$E$43)*('SS1'!$E$44-'SS1'!E17)+'SS1'!$B$44),IF('SS1'!E17&lt;'SS1'!$E$45,(('SS1'!$B$44-'SS1'!$B$45)/('SS1'!$E$45-'SS1'!$E$44)*('SS1'!$E$45-'SS1'!E17)+'SS1'!$B$45),0)))))</f>
        <v>52.872685185185176</v>
      </c>
      <c r="L17" s="40">
        <f>IF(F17&lt;$F$41,100,IF(F17&lt;'SS1'!$F$42,(('SS1'!$B$41-'SS1'!$B$42)/('SS1'!$F$42-'SS1'!$F$41)*('SS1'!$F$42-'SS1'!F17)+'SS1'!$B$42),IF('SS1'!F17&lt;'SS1'!$F$43,(('SS1'!$B$42-'SS1'!$B$43)/('SS1'!$F$43-'SS1'!$F$42)*('SS1'!$F$43-'SS1'!F17)+'SS1'!$B$43),IF('SS1'!F17&lt;'SS1'!$F$44,(('SS1'!$B$43-'SS1'!$B$44)/('SS1'!$F$44-'SS1'!$F$43)*('SS1'!$F$44-'SS1'!F17)+'SS1'!$B$44),IF('SS1'!F17&lt;'SS1'!$F$45,(('SS1'!$B$44-'SS1'!$B$45)/('SS1'!$F$45-'SS1'!$F$44)*('SS1'!$F$45-'SS1'!F17)+'SS1'!$B$45),0)))))</f>
        <v>68.611111111111114</v>
      </c>
      <c r="M17" s="40">
        <f>IF(G17&lt;$G$41,100,IF(G17&lt;'SS1'!$G$42,(('SS1'!$B$41-'SS1'!$B$42)/('SS1'!$G$42-'SS1'!$G$41)*('SS1'!$G$42-'SS1'!G17)+'SS1'!$B$42),IF('SS1'!G17&lt;'SS1'!$G$43,(('SS1'!$B$42-'SS1'!$B$43)/('SS1'!$G$43-'SS1'!$G$42)*('SS1'!$G$43-'SS1'!G17)+'SS1'!$B$43),IF('SS1'!G17&lt;'SS1'!$G$44,(('SS1'!$B$43-'SS1'!$B$44)/('SS1'!$G$44-'SS1'!$G$43)*('SS1'!$G$44-'SS1'!G17)+'SS1'!$B$44),IF('SS1'!G17&lt;'SS1'!$G$45,(('SS1'!$B$44-'SS1'!$B$45)/('SS1'!$G$45-'SS1'!$G$44)*('SS1'!$G$45-'SS1'!G17)+'SS1'!$B$45),0)))))</f>
        <v>100</v>
      </c>
      <c r="N17" s="40">
        <f>IF(H17&lt;$H$41,100,IF(H17&lt;'SS1'!$H$42,(('SS1'!$B$41-'SS1'!$B$42)/('SS1'!$H$42-'SS1'!$H$41)*('SS1'!$H$42-'SS1'!H17)+'SS1'!$B$42),IF('SS1'!H17&lt;'SS1'!$H$43,(('SS1'!$B$42-'SS1'!$B$43)/('SS1'!$H$43-'SS1'!$H$42)*('SS1'!$H$43-'SS1'!H17)+'SS1'!$B$43),IF('SS1'!H17&lt;'SS1'!$H$44,(('SS1'!$B$43-'SS1'!$B$44)/('SS1'!$H$44-'SS1'!$H$43)*('SS1'!$H$44-'SS1'!H17)+'SS1'!$B$44),IF('SS1'!H17&lt;'SS1'!$H$45,(('SS1'!$B$44-'SS1'!$B$45)/('SS1'!$H$45-'SS1'!$H$44)*('SS1'!$H$45-'SS1'!H17)+'SS1'!$B$45),0)))))</f>
        <v>24.61785714285714</v>
      </c>
      <c r="O17" s="26">
        <v>100</v>
      </c>
      <c r="P17" s="26">
        <v>100</v>
      </c>
      <c r="Q17" s="42">
        <f t="shared" si="0"/>
        <v>62.877552910052906</v>
      </c>
    </row>
    <row r="18" spans="2:17" ht="16.8" x14ac:dyDescent="0.3">
      <c r="B18" s="8" t="s">
        <v>107</v>
      </c>
      <c r="C18" s="50">
        <v>34.347500000000004</v>
      </c>
      <c r="D18" s="50">
        <v>20.261666666666667</v>
      </c>
      <c r="E18" s="50">
        <v>14.05833333333333</v>
      </c>
      <c r="F18" s="50">
        <v>0.35416666666666669</v>
      </c>
      <c r="G18" s="50">
        <v>1.7116666666666667</v>
      </c>
      <c r="H18" s="50">
        <v>0.58916666666666673</v>
      </c>
      <c r="I18" s="26">
        <v>0</v>
      </c>
      <c r="J18" s="40">
        <f>IF(D18&lt;$D$41,100,IF(D18&lt;'SS1'!$D$42,(('SS1'!$B$41-'SS1'!$B$42)/('SS1'!$D$42-'SS1'!$D$41)*('SS1'!$D$42-'SS1'!D18)+'SS1'!$B$42),IF('SS1'!D18&lt;'SS1'!$D$43,(('SS1'!$B$42-'SS1'!$B$43)/('SS1'!$D$43-'SS1'!$D$42)*('SS1'!$D$43-'SS1'!D18)+'SS1'!$B$43),IF('SS1'!D18&lt;'SS1'!$D$44,(('SS1'!$B$43-'SS1'!$B$44)/('SS1'!$D$44-'SS1'!$D$43)*('SS1'!$D$44-'SS1'!D18)+'SS1'!$B$44),IF('SS1'!D18&lt;'SS1'!$D$45,(('SS1'!$B$44-'SS1'!$B$45)/('SS1'!$D$45-'SS1'!$D$44)*('SS1'!$D$45-'SS1'!D18)+'SS1'!$B$45),0)))))</f>
        <v>66.230555555555554</v>
      </c>
      <c r="K18" s="40">
        <f>IF(E18&lt;$E$41,100,IF(E18&lt;'SS1'!$E$42,(('SS1'!$B$41-'SS1'!$B$42)/('SS1'!$E$42-'SS1'!$E$41)*('SS1'!$E$42-'SS1'!E18)+'SS1'!$B$42),IF('SS1'!E18&lt;'SS1'!$E$43,(('SS1'!$B$42-'SS1'!$B$43)/('SS1'!$E$43-'SS1'!$E$42)*('SS1'!$E$43-'SS1'!E18)+'SS1'!$B$43),IF('SS1'!E18&lt;'SS1'!$E$44,(('SS1'!$B$43-'SS1'!$B$44)/('SS1'!$E$44-'SS1'!$E$43)*('SS1'!$E$44-'SS1'!E18)+'SS1'!$B$44),IF('SS1'!E18&lt;'SS1'!$E$45,(('SS1'!$B$44-'SS1'!$B$45)/('SS1'!$E$45-'SS1'!$E$44)*('SS1'!$E$45-'SS1'!E18)+'SS1'!$B$45),0)))))</f>
        <v>52.615740740740748</v>
      </c>
      <c r="L18" s="40">
        <f>IF(F18&lt;$F$41,100,IF(F18&lt;'SS1'!$F$42,(('SS1'!$B$41-'SS1'!$B$42)/('SS1'!$F$42-'SS1'!$F$41)*('SS1'!$F$42-'SS1'!F18)+'SS1'!$B$42),IF('SS1'!F18&lt;'SS1'!$F$43,(('SS1'!$B$42-'SS1'!$B$43)/('SS1'!$F$43-'SS1'!$F$42)*('SS1'!$F$43-'SS1'!F18)+'SS1'!$B$43),IF('SS1'!F18&lt;'SS1'!$F$44,(('SS1'!$B$43-'SS1'!$B$44)/('SS1'!$F$44-'SS1'!$F$43)*('SS1'!$F$44-'SS1'!F18)+'SS1'!$B$44),IF('SS1'!F18&lt;'SS1'!$F$45,(('SS1'!$B$44-'SS1'!$B$45)/('SS1'!$F$45-'SS1'!$F$44)*('SS1'!$F$45-'SS1'!F18)+'SS1'!$B$45),0)))))</f>
        <v>70.486111111111114</v>
      </c>
      <c r="M18" s="40">
        <f>IF(G18&lt;$G$41,100,IF(G18&lt;'SS1'!$G$42,(('SS1'!$B$41-'SS1'!$B$42)/('SS1'!$G$42-'SS1'!$G$41)*('SS1'!$G$42-'SS1'!G18)+'SS1'!$B$42),IF('SS1'!G18&lt;'SS1'!$G$43,(('SS1'!$B$42-'SS1'!$B$43)/('SS1'!$G$43-'SS1'!$G$42)*('SS1'!$G$43-'SS1'!G18)+'SS1'!$B$43),IF('SS1'!G18&lt;'SS1'!$G$44,(('SS1'!$B$43-'SS1'!$B$44)/('SS1'!$G$44-'SS1'!$G$43)*('SS1'!$G$44-'SS1'!G18)+'SS1'!$B$44),IF('SS1'!G18&lt;'SS1'!$G$45,(('SS1'!$B$44-'SS1'!$B$45)/('SS1'!$G$45-'SS1'!$G$44)*('SS1'!$G$45-'SS1'!G18)+'SS1'!$B$45),0)))))</f>
        <v>100</v>
      </c>
      <c r="N18" s="40">
        <f>IF(H18&lt;$H$41,100,IF(H18&lt;'SS1'!$H$42,(('SS1'!$B$41-'SS1'!$B$42)/('SS1'!$H$42-'SS1'!$H$41)*('SS1'!$H$42-'SS1'!H18)+'SS1'!$B$42),IF('SS1'!H18&lt;'SS1'!$H$43,(('SS1'!$B$42-'SS1'!$B$43)/('SS1'!$H$43-'SS1'!$H$42)*('SS1'!$H$43-'SS1'!H18)+'SS1'!$B$43),IF('SS1'!H18&lt;'SS1'!$H$44,(('SS1'!$B$43-'SS1'!$B$44)/('SS1'!$H$44-'SS1'!$H$43)*('SS1'!$H$44-'SS1'!H18)+'SS1'!$B$44),IF('SS1'!H18&lt;'SS1'!$H$45,(('SS1'!$B$44-'SS1'!$B$45)/('SS1'!$H$45-'SS1'!$H$44)*('SS1'!$H$45-'SS1'!H18)+'SS1'!$B$45),0)))))</f>
        <v>24.61785714285714</v>
      </c>
      <c r="O18" s="26">
        <v>100</v>
      </c>
      <c r="P18" s="26">
        <v>100</v>
      </c>
      <c r="Q18" s="42">
        <f t="shared" si="0"/>
        <v>62.790052910052907</v>
      </c>
    </row>
    <row r="19" spans="2:17" ht="16.8" x14ac:dyDescent="0.3">
      <c r="B19" s="8" t="s">
        <v>108</v>
      </c>
      <c r="C19" s="50">
        <v>42.903333333333336</v>
      </c>
      <c r="D19" s="50">
        <v>24.231666666666669</v>
      </c>
      <c r="E19" s="50">
        <v>16.008333333333333</v>
      </c>
      <c r="F19" s="50">
        <v>0.60083333333333333</v>
      </c>
      <c r="G19" s="50">
        <v>2.1891666666666665</v>
      </c>
      <c r="H19" s="50">
        <v>0.89416666666666667</v>
      </c>
      <c r="I19" s="26">
        <v>0</v>
      </c>
      <c r="J19" s="40">
        <f>IF(D19&lt;$D$41,100,IF(D19&lt;'SS1'!$D$42,(('SS1'!$B$41-'SS1'!$B$42)/('SS1'!$D$42-'SS1'!$D$41)*('SS1'!$D$42-'SS1'!D19)+'SS1'!$B$42),IF('SS1'!D19&lt;'SS1'!$D$43,(('SS1'!$B$42-'SS1'!$B$43)/('SS1'!$D$43-'SS1'!$D$42)*('SS1'!$D$43-'SS1'!D19)+'SS1'!$B$43),IF('SS1'!D19&lt;'SS1'!$D$44,(('SS1'!$B$43-'SS1'!$B$44)/('SS1'!$D$44-'SS1'!$D$43)*('SS1'!$D$44-'SS1'!D19)+'SS1'!$B$44),IF('SS1'!D19&lt;'SS1'!$D$45,(('SS1'!$B$44-'SS1'!$B$45)/('SS1'!$D$45-'SS1'!$D$44)*('SS1'!$D$45-'SS1'!D19)+'SS1'!$B$45),0)))))</f>
        <v>59.613888888888887</v>
      </c>
      <c r="K19" s="40">
        <f>IF(E19&lt;$E$41,100,IF(E19&lt;'SS1'!$E$42,(('SS1'!$B$41-'SS1'!$B$42)/('SS1'!$E$42-'SS1'!$E$41)*('SS1'!$E$42-'SS1'!E19)+'SS1'!$B$42),IF('SS1'!E19&lt;'SS1'!$E$43,(('SS1'!$B$42-'SS1'!$B$43)/('SS1'!$E$43-'SS1'!$E$42)*('SS1'!$E$43-'SS1'!E19)+'SS1'!$B$43),IF('SS1'!E19&lt;'SS1'!$E$44,(('SS1'!$B$43-'SS1'!$B$44)/('SS1'!$E$44-'SS1'!$E$43)*('SS1'!$E$44-'SS1'!E19)+'SS1'!$B$44),IF('SS1'!E19&lt;'SS1'!$E$45,(('SS1'!$B$44-'SS1'!$B$45)/('SS1'!$E$45-'SS1'!$E$44)*('SS1'!$E$45-'SS1'!E19)+'SS1'!$B$45),0)))))</f>
        <v>47.479166666666671</v>
      </c>
      <c r="L19" s="40">
        <f>IF(F19&lt;$F$41,100,IF(F19&lt;'SS1'!$F$42,(('SS1'!$B$41-'SS1'!$B$42)/('SS1'!$F$42-'SS1'!$F$41)*('SS1'!$F$42-'SS1'!F19)+'SS1'!$B$42),IF('SS1'!F19&lt;'SS1'!$F$43,(('SS1'!$B$42-'SS1'!$B$43)/('SS1'!$F$43-'SS1'!$F$42)*('SS1'!$F$43-'SS1'!F19)+'SS1'!$B$43),IF('SS1'!F19&lt;'SS1'!$F$44,(('SS1'!$B$43-'SS1'!$B$44)/('SS1'!$F$44-'SS1'!$F$43)*('SS1'!$F$44-'SS1'!F19)+'SS1'!$B$44),IF('SS1'!F19&lt;'SS1'!$F$45,(('SS1'!$B$44-'SS1'!$B$45)/('SS1'!$F$45-'SS1'!$F$44)*('SS1'!$F$45-'SS1'!F19)+'SS1'!$B$45),0)))))</f>
        <v>49.930555555555557</v>
      </c>
      <c r="M19" s="40">
        <f>IF(G19&lt;$G$41,100,IF(G19&lt;'SS1'!$G$42,(('SS1'!$B$41-'SS1'!$B$42)/('SS1'!$G$42-'SS1'!$G$41)*('SS1'!$G$42-'SS1'!G19)+'SS1'!$B$42),IF('SS1'!G19&lt;'SS1'!$G$43,(('SS1'!$B$42-'SS1'!$B$43)/('SS1'!$G$43-'SS1'!$G$42)*('SS1'!$G$43-'SS1'!G19)+'SS1'!$B$43),IF('SS1'!G19&lt;'SS1'!$G$44,(('SS1'!$B$43-'SS1'!$B$44)/('SS1'!$G$44-'SS1'!$G$43)*('SS1'!$G$44-'SS1'!G19)+'SS1'!$B$44),IF('SS1'!G19&lt;'SS1'!$G$45,(('SS1'!$B$44-'SS1'!$B$45)/('SS1'!$G$45-'SS1'!$G$44)*('SS1'!$G$45-'SS1'!G19)+'SS1'!$B$45),0)))))</f>
        <v>98.423611111111114</v>
      </c>
      <c r="N19" s="40">
        <f>IF(H19&lt;$H$41,100,IF(H19&lt;'SS1'!$H$42,(('SS1'!$B$41-'SS1'!$B$42)/('SS1'!$H$42-'SS1'!$H$41)*('SS1'!$H$42-'SS1'!H19)+'SS1'!$B$42),IF('SS1'!H19&lt;'SS1'!$H$43,(('SS1'!$B$42-'SS1'!$B$43)/('SS1'!$H$43-'SS1'!$H$42)*('SS1'!$H$43-'SS1'!H19)+'SS1'!$B$43),IF('SS1'!H19&lt;'SS1'!$H$44,(('SS1'!$B$43-'SS1'!$B$44)/('SS1'!$H$44-'SS1'!$H$43)*('SS1'!$H$44-'SS1'!H19)+'SS1'!$B$44),IF('SS1'!H19&lt;'SS1'!$H$45,(('SS1'!$B$44-'SS1'!$B$45)/('SS1'!$H$45-'SS1'!$H$44)*('SS1'!$H$45-'SS1'!H19)+'SS1'!$B$45),0)))))</f>
        <v>23.310714285714283</v>
      </c>
      <c r="O19" s="26">
        <v>100</v>
      </c>
      <c r="P19" s="26">
        <v>100</v>
      </c>
      <c r="Q19" s="42">
        <f t="shared" si="0"/>
        <v>55.7515873015873</v>
      </c>
    </row>
    <row r="20" spans="2:17" x14ac:dyDescent="0.3">
      <c r="Q20" s="49">
        <f>AVERAGE(Q14:Q19)</f>
        <v>61.97927248677248</v>
      </c>
    </row>
    <row r="21" spans="2:17" x14ac:dyDescent="0.3">
      <c r="Q21" s="49">
        <f>MIN(Q14:Q19)</f>
        <v>55.7515873015873</v>
      </c>
    </row>
    <row r="22" spans="2:17" x14ac:dyDescent="0.3">
      <c r="Q22" s="49">
        <f>MAX(Q14:Q19)</f>
        <v>64.390396825396834</v>
      </c>
    </row>
    <row r="24" spans="2:17" ht="16.8" x14ac:dyDescent="0.3">
      <c r="C24" s="47">
        <v>35.156666666666673</v>
      </c>
      <c r="D24" s="47">
        <v>33.529166666666661</v>
      </c>
      <c r="E24" s="47">
        <v>36.639166666666675</v>
      </c>
      <c r="F24" s="47">
        <v>37.916666666666671</v>
      </c>
      <c r="G24" s="47">
        <v>33.54666666666666</v>
      </c>
      <c r="H24" s="47">
        <v>41.919999999999995</v>
      </c>
      <c r="I24" s="47">
        <v>39.245000000000005</v>
      </c>
      <c r="J24" s="47">
        <v>41.474166666666669</v>
      </c>
      <c r="K24" s="47">
        <v>46.887499999999996</v>
      </c>
      <c r="L24" s="47">
        <v>44.241666666666674</v>
      </c>
      <c r="M24" s="47">
        <v>46.094166666666666</v>
      </c>
      <c r="N24" s="47">
        <v>46.259166666666665</v>
      </c>
      <c r="O24" s="47">
        <v>51.134999999999998</v>
      </c>
    </row>
    <row r="25" spans="2:17" ht="16.8" x14ac:dyDescent="0.3">
      <c r="C25" s="47">
        <v>18.8475</v>
      </c>
      <c r="D25" s="47">
        <v>19.048333333333336</v>
      </c>
      <c r="E25" s="47">
        <v>19.217500000000001</v>
      </c>
      <c r="F25" s="47">
        <v>19.055</v>
      </c>
      <c r="G25" s="47">
        <v>20.216666666666669</v>
      </c>
      <c r="H25" s="47">
        <v>25.252500000000001</v>
      </c>
      <c r="I25" s="47">
        <v>21.92</v>
      </c>
      <c r="J25" s="47">
        <v>23.621666666666666</v>
      </c>
      <c r="K25" s="47">
        <v>26.71916666666667</v>
      </c>
      <c r="L25" s="47">
        <v>23.761666666666667</v>
      </c>
      <c r="M25" s="47">
        <v>24.283333333333331</v>
      </c>
      <c r="N25" s="47">
        <v>29.348333333333333</v>
      </c>
      <c r="O25" s="47">
        <v>30.477500000000003</v>
      </c>
    </row>
    <row r="26" spans="2:17" ht="16.8" x14ac:dyDescent="0.3">
      <c r="C26" s="47">
        <v>13.264166666666666</v>
      </c>
      <c r="D26" s="47">
        <v>12.785000000000002</v>
      </c>
      <c r="E26" s="47">
        <v>13.686666666666667</v>
      </c>
      <c r="F26" s="47">
        <v>14.504999999999997</v>
      </c>
      <c r="G26" s="47">
        <v>13.829166666666666</v>
      </c>
      <c r="H26" s="47">
        <v>15.71</v>
      </c>
      <c r="I26" s="47">
        <v>15.530833333333334</v>
      </c>
      <c r="J26" s="47">
        <v>16.890833333333333</v>
      </c>
      <c r="K26" s="47">
        <v>18.201666666666664</v>
      </c>
      <c r="L26" s="47">
        <v>18.247499999999999</v>
      </c>
      <c r="M26" s="47">
        <v>16.933333333333334</v>
      </c>
      <c r="N26" s="47">
        <v>20.710833333333333</v>
      </c>
      <c r="O26" s="47">
        <v>19.360833333333332</v>
      </c>
    </row>
    <row r="27" spans="2:17" ht="16.8" x14ac:dyDescent="0.3">
      <c r="C27" s="47">
        <v>0.3520833333333333</v>
      </c>
      <c r="D27" s="47">
        <v>0.32400000000000001</v>
      </c>
      <c r="E27" s="47">
        <v>0.35749999999999998</v>
      </c>
      <c r="F27" s="47">
        <v>0.37508333333333338</v>
      </c>
      <c r="G27" s="47">
        <v>0.35633333333333334</v>
      </c>
      <c r="H27" s="47">
        <v>0.61383333333333334</v>
      </c>
      <c r="I27" s="47">
        <v>0.39166666666666666</v>
      </c>
      <c r="J27" s="47">
        <v>0.41533333333333333</v>
      </c>
      <c r="K27" s="47">
        <v>0.46366666666666667</v>
      </c>
      <c r="L27" s="47">
        <v>0.45250000000000007</v>
      </c>
      <c r="M27" s="47">
        <v>0.39958333333333335</v>
      </c>
      <c r="N27" s="47">
        <v>0.4552500000000001</v>
      </c>
      <c r="O27" s="47">
        <v>0.53466666666666662</v>
      </c>
    </row>
    <row r="28" spans="2:17" ht="16.8" x14ac:dyDescent="0.3">
      <c r="C28" s="47">
        <v>1.633416666666667</v>
      </c>
      <c r="D28" s="47">
        <v>1.6575833333333332</v>
      </c>
      <c r="E28" s="47">
        <v>1.5849999999999997</v>
      </c>
      <c r="F28" s="47">
        <v>1.6714166666666666</v>
      </c>
      <c r="G28" s="47">
        <v>1.69675</v>
      </c>
      <c r="H28" s="47">
        <v>2.0905</v>
      </c>
      <c r="I28" s="47">
        <v>1.6555</v>
      </c>
      <c r="J28" s="47">
        <v>2.1052500000000003</v>
      </c>
      <c r="K28" s="47">
        <v>1.9189166666666664</v>
      </c>
      <c r="L28" s="47">
        <v>2.2940833333333335</v>
      </c>
      <c r="M28" s="47">
        <v>2.0445833333333332</v>
      </c>
      <c r="N28" s="47">
        <v>1.9141666666666668</v>
      </c>
      <c r="O28" s="47">
        <v>2.2705833333333341</v>
      </c>
    </row>
    <row r="29" spans="2:17" ht="16.8" x14ac:dyDescent="0.3">
      <c r="C29" s="47">
        <v>0.69041666666666668</v>
      </c>
      <c r="D29" s="47">
        <v>0.66633333333333333</v>
      </c>
      <c r="E29" s="47">
        <v>0.6639166666666666</v>
      </c>
      <c r="F29" s="47">
        <v>0.60383333333333333</v>
      </c>
      <c r="G29" s="47">
        <v>0.56325000000000003</v>
      </c>
      <c r="H29" s="47">
        <v>0.87458333333333327</v>
      </c>
      <c r="I29" s="47">
        <v>0.67966666666666675</v>
      </c>
      <c r="J29" s="47">
        <v>0.72800000000000009</v>
      </c>
      <c r="K29" s="47">
        <v>0.91649999999999998</v>
      </c>
      <c r="L29" s="47">
        <v>0.56525000000000003</v>
      </c>
      <c r="M29" s="47">
        <v>0.73150000000000004</v>
      </c>
      <c r="N29" s="47">
        <v>0.78291666666666682</v>
      </c>
      <c r="O29" s="47">
        <v>0.90649999999999997</v>
      </c>
    </row>
    <row r="31" spans="2:17" x14ac:dyDescent="0.3">
      <c r="C31" s="49">
        <f>C24*1.075</f>
        <v>37.793416666666673</v>
      </c>
    </row>
    <row r="37" spans="1:16" ht="15" thickBot="1" x14ac:dyDescent="0.35"/>
    <row r="38" spans="1:16" ht="15" customHeight="1" thickBot="1" x14ac:dyDescent="0.35">
      <c r="A38" s="58" t="s">
        <v>61</v>
      </c>
      <c r="B38" s="58" t="s">
        <v>62</v>
      </c>
      <c r="C38" s="27"/>
      <c r="D38" s="27"/>
      <c r="E38" s="27"/>
      <c r="F38" s="27"/>
      <c r="G38" s="27"/>
      <c r="H38" s="27"/>
      <c r="I38" s="27"/>
      <c r="J38" s="28"/>
      <c r="K38" s="32" t="s">
        <v>63</v>
      </c>
      <c r="L38" s="33"/>
      <c r="M38" s="33"/>
      <c r="N38" s="33"/>
      <c r="O38" s="33"/>
      <c r="P38" s="33"/>
    </row>
    <row r="39" spans="1:16" ht="16.2" thickBot="1" x14ac:dyDescent="0.35">
      <c r="A39" s="59"/>
      <c r="B39" s="59"/>
      <c r="C39" s="37"/>
      <c r="D39" s="37"/>
      <c r="E39" s="37"/>
      <c r="F39" s="37"/>
      <c r="G39" s="37"/>
      <c r="H39" s="37"/>
      <c r="I39" s="37"/>
      <c r="J39" s="29" t="s">
        <v>64</v>
      </c>
      <c r="K39" s="29" t="s">
        <v>1</v>
      </c>
      <c r="L39" s="29" t="s">
        <v>65</v>
      </c>
      <c r="M39" s="29" t="s">
        <v>66</v>
      </c>
      <c r="N39" s="29" t="s">
        <v>67</v>
      </c>
      <c r="O39" s="29" t="s">
        <v>68</v>
      </c>
      <c r="P39" s="29" t="s">
        <v>69</v>
      </c>
    </row>
    <row r="40" spans="1:16" ht="19.8" thickBot="1" x14ac:dyDescent="0.45">
      <c r="A40" s="60"/>
      <c r="B40" s="60"/>
      <c r="C40" s="37"/>
      <c r="D40" s="24" t="s">
        <v>1</v>
      </c>
      <c r="E40" s="24" t="s">
        <v>2</v>
      </c>
      <c r="F40" s="24" t="s">
        <v>3</v>
      </c>
      <c r="G40" s="24" t="s">
        <v>4</v>
      </c>
      <c r="H40" s="24" t="s">
        <v>5</v>
      </c>
      <c r="I40" s="29"/>
      <c r="J40" s="29"/>
      <c r="K40" s="34" t="s">
        <v>70</v>
      </c>
      <c r="L40" s="35"/>
      <c r="M40" s="35"/>
      <c r="N40" s="35"/>
      <c r="O40" s="35"/>
      <c r="P40" s="36"/>
    </row>
    <row r="41" spans="1:16" ht="15" thickBot="1" x14ac:dyDescent="0.35">
      <c r="A41" s="30" t="s">
        <v>71</v>
      </c>
      <c r="B41" s="38">
        <v>100</v>
      </c>
      <c r="D41" s="39">
        <v>10</v>
      </c>
      <c r="E41" s="39">
        <v>4</v>
      </c>
      <c r="F41" s="39">
        <v>0.3</v>
      </c>
      <c r="G41" s="31">
        <v>2</v>
      </c>
      <c r="H41" s="31">
        <v>0.1</v>
      </c>
      <c r="I41" s="29"/>
      <c r="J41" s="31" t="s">
        <v>72</v>
      </c>
      <c r="K41" s="31" t="s">
        <v>73</v>
      </c>
      <c r="L41" s="31" t="s">
        <v>72</v>
      </c>
      <c r="M41" s="31" t="s">
        <v>74</v>
      </c>
      <c r="N41" s="31" t="s">
        <v>75</v>
      </c>
      <c r="O41" s="31" t="s">
        <v>76</v>
      </c>
      <c r="P41" s="31" t="s">
        <v>77</v>
      </c>
    </row>
    <row r="42" spans="1:16" ht="15" thickBot="1" x14ac:dyDescent="0.35">
      <c r="A42" s="30" t="s">
        <v>78</v>
      </c>
      <c r="B42" s="38">
        <v>75</v>
      </c>
      <c r="D42" s="39">
        <v>15</v>
      </c>
      <c r="E42" s="39">
        <v>6</v>
      </c>
      <c r="F42" s="39">
        <v>0.3</v>
      </c>
      <c r="G42" s="31">
        <v>5</v>
      </c>
      <c r="H42" s="31">
        <v>0.2</v>
      </c>
      <c r="I42" s="29"/>
      <c r="J42" s="31">
        <v>6</v>
      </c>
      <c r="K42" s="31">
        <v>15</v>
      </c>
      <c r="L42" s="31">
        <v>6</v>
      </c>
      <c r="M42" s="31">
        <v>0.3</v>
      </c>
      <c r="N42" s="31">
        <v>5</v>
      </c>
      <c r="O42" s="31" t="s">
        <v>79</v>
      </c>
      <c r="P42" s="31">
        <v>0.2</v>
      </c>
    </row>
    <row r="43" spans="1:16" ht="15" thickBot="1" x14ac:dyDescent="0.35">
      <c r="A43" s="30" t="s">
        <v>80</v>
      </c>
      <c r="B43" s="38">
        <v>50</v>
      </c>
      <c r="D43" s="39">
        <v>30</v>
      </c>
      <c r="E43" s="39">
        <v>15</v>
      </c>
      <c r="F43" s="39">
        <v>0.6</v>
      </c>
      <c r="G43" s="31">
        <v>10</v>
      </c>
      <c r="H43" s="31">
        <v>0.3</v>
      </c>
      <c r="I43" s="29"/>
      <c r="J43" s="31">
        <v>15</v>
      </c>
      <c r="K43" s="31">
        <v>30</v>
      </c>
      <c r="L43" s="31">
        <v>15</v>
      </c>
      <c r="M43" s="31">
        <v>0.6</v>
      </c>
      <c r="N43" s="31">
        <v>10</v>
      </c>
      <c r="O43" s="31" t="s">
        <v>79</v>
      </c>
      <c r="P43" s="31">
        <v>0.3</v>
      </c>
    </row>
    <row r="44" spans="1:16" ht="15" thickBot="1" x14ac:dyDescent="0.35">
      <c r="A44" s="30" t="s">
        <v>81</v>
      </c>
      <c r="B44" s="38">
        <v>25</v>
      </c>
      <c r="D44" s="39">
        <v>50</v>
      </c>
      <c r="E44" s="39">
        <v>25</v>
      </c>
      <c r="F44" s="39">
        <v>0.9</v>
      </c>
      <c r="G44" s="31">
        <v>15</v>
      </c>
      <c r="H44" s="31">
        <v>0.5</v>
      </c>
      <c r="I44" s="29"/>
      <c r="J44" s="31">
        <v>25</v>
      </c>
      <c r="K44" s="31">
        <v>50</v>
      </c>
      <c r="L44" s="31">
        <v>25</v>
      </c>
      <c r="M44" s="31">
        <v>0.9</v>
      </c>
      <c r="N44" s="31">
        <v>15</v>
      </c>
      <c r="O44" s="31" t="s">
        <v>79</v>
      </c>
      <c r="P44" s="31">
        <v>0.5</v>
      </c>
    </row>
    <row r="45" spans="1:16" ht="15" thickBot="1" x14ac:dyDescent="0.35">
      <c r="A45" s="30" t="s">
        <v>82</v>
      </c>
      <c r="B45" s="38">
        <v>10</v>
      </c>
      <c r="D45" s="39">
        <v>150</v>
      </c>
      <c r="E45" s="39">
        <v>50</v>
      </c>
      <c r="F45" s="39">
        <v>5</v>
      </c>
      <c r="G45" s="31">
        <v>15</v>
      </c>
      <c r="H45" s="31">
        <v>4</v>
      </c>
      <c r="I45" s="29"/>
      <c r="J45" s="31" t="s">
        <v>83</v>
      </c>
      <c r="K45" s="31" t="s">
        <v>84</v>
      </c>
      <c r="L45" s="31" t="s">
        <v>83</v>
      </c>
      <c r="M45" s="31" t="s">
        <v>85</v>
      </c>
      <c r="N45" s="31" t="s">
        <v>86</v>
      </c>
      <c r="O45" s="31" t="s">
        <v>87</v>
      </c>
      <c r="P45" s="31" t="s">
        <v>88</v>
      </c>
    </row>
  </sheetData>
  <mergeCells count="2">
    <mergeCell ref="A38:A40"/>
    <mergeCell ref="B38:B40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5"/>
  <sheetViews>
    <sheetView workbookViewId="0">
      <selection activeCell="K23" sqref="K23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6" max="16" width="11.6640625" customWidth="1"/>
    <col min="17" max="17" width="17.5546875" customWidth="1"/>
  </cols>
  <sheetData>
    <row r="4" spans="2:17" ht="16.8" x14ac:dyDescent="0.3">
      <c r="B4" s="44"/>
      <c r="C4" s="45" t="s">
        <v>103</v>
      </c>
      <c r="D4" s="45" t="s">
        <v>104</v>
      </c>
      <c r="E4" s="45" t="s">
        <v>105</v>
      </c>
      <c r="F4" s="45" t="s">
        <v>106</v>
      </c>
      <c r="G4" s="45" t="s">
        <v>107</v>
      </c>
      <c r="H4" s="45" t="s">
        <v>108</v>
      </c>
      <c r="I4" s="45"/>
      <c r="J4" s="45"/>
      <c r="K4" s="45"/>
      <c r="L4" s="45"/>
      <c r="M4" s="45"/>
      <c r="N4" s="45"/>
      <c r="O4" s="45"/>
    </row>
    <row r="5" spans="2:17" ht="16.8" x14ac:dyDescent="0.3">
      <c r="B5" s="46" t="s">
        <v>0</v>
      </c>
      <c r="C5" s="50">
        <v>37.897333333333336</v>
      </c>
      <c r="D5" s="50">
        <v>35.131895833333331</v>
      </c>
      <c r="E5" s="50">
        <v>37.591854166666671</v>
      </c>
      <c r="F5" s="50">
        <v>40.410145833333345</v>
      </c>
      <c r="G5" s="50">
        <v>36.923562500000003</v>
      </c>
      <c r="H5" s="50">
        <v>46.121083333333331</v>
      </c>
      <c r="I5" s="47"/>
      <c r="J5" s="47"/>
      <c r="K5" s="47"/>
      <c r="L5" s="47"/>
      <c r="M5" s="47"/>
      <c r="N5" s="47"/>
      <c r="O5" s="47"/>
    </row>
    <row r="6" spans="2:17" ht="16.8" x14ac:dyDescent="0.3">
      <c r="B6" s="46" t="s">
        <v>1</v>
      </c>
      <c r="C6" s="50">
        <v>20.577291666666667</v>
      </c>
      <c r="D6" s="50">
        <v>19.702958333333335</v>
      </c>
      <c r="E6" s="50">
        <v>20.468895833333331</v>
      </c>
      <c r="F6" s="50">
        <v>20.455458333333333</v>
      </c>
      <c r="G6" s="50">
        <v>21.781291666666664</v>
      </c>
      <c r="H6" s="50">
        <v>26.049041666666668</v>
      </c>
      <c r="I6" s="47"/>
      <c r="J6" s="47"/>
      <c r="K6" s="47"/>
      <c r="L6" s="47"/>
      <c r="M6" s="47"/>
      <c r="N6" s="47"/>
      <c r="O6" s="47"/>
    </row>
    <row r="7" spans="2:17" ht="16.8" x14ac:dyDescent="0.3">
      <c r="B7" s="46" t="s">
        <v>2</v>
      </c>
      <c r="C7" s="50">
        <v>14.588645833333333</v>
      </c>
      <c r="D7" s="50">
        <v>13.587999999999999</v>
      </c>
      <c r="E7" s="50">
        <v>15.810562500000001</v>
      </c>
      <c r="F7" s="50">
        <v>15.013270833333335</v>
      </c>
      <c r="G7" s="50">
        <v>15.112708333333329</v>
      </c>
      <c r="H7" s="50">
        <v>17.208958333333332</v>
      </c>
      <c r="I7" s="47"/>
      <c r="J7" s="47"/>
      <c r="K7" s="47"/>
      <c r="L7" s="47"/>
      <c r="M7" s="47"/>
      <c r="N7" s="47"/>
      <c r="O7" s="47"/>
    </row>
    <row r="8" spans="2:17" ht="16.8" x14ac:dyDescent="0.3">
      <c r="B8" s="48" t="s">
        <v>3</v>
      </c>
      <c r="C8" s="50">
        <v>0.3753541666666666</v>
      </c>
      <c r="D8" s="50">
        <v>0.36639583333333331</v>
      </c>
      <c r="E8" s="50">
        <v>0.38879166666666659</v>
      </c>
      <c r="F8" s="50">
        <v>0.4049166666666667</v>
      </c>
      <c r="G8" s="50">
        <v>0.38072916666666667</v>
      </c>
      <c r="H8" s="50">
        <v>0.64589583333333334</v>
      </c>
      <c r="I8" s="47"/>
      <c r="J8" s="47"/>
      <c r="K8" s="47"/>
      <c r="L8" s="47"/>
      <c r="M8" s="47"/>
      <c r="N8" s="47"/>
      <c r="O8" s="47"/>
    </row>
    <row r="9" spans="2:17" ht="16.8" x14ac:dyDescent="0.3">
      <c r="B9" s="48" t="s">
        <v>4</v>
      </c>
      <c r="C9" s="50">
        <v>1.7728541666666668</v>
      </c>
      <c r="D9" s="50">
        <v>1.7146249999999996</v>
      </c>
      <c r="E9" s="50">
        <v>1.6590833333333337</v>
      </c>
      <c r="F9" s="50">
        <v>1.7701666666666664</v>
      </c>
      <c r="G9" s="50">
        <v>1.8400416666666666</v>
      </c>
      <c r="H9" s="50">
        <v>2.3533541666666662</v>
      </c>
      <c r="I9" s="47"/>
      <c r="J9" s="47"/>
      <c r="K9" s="47"/>
      <c r="L9" s="47"/>
      <c r="M9" s="47"/>
      <c r="N9" s="47"/>
      <c r="O9" s="47"/>
    </row>
    <row r="10" spans="2:17" ht="16.8" x14ac:dyDescent="0.3">
      <c r="B10" s="48" t="s">
        <v>5</v>
      </c>
      <c r="C10" s="50">
        <v>0.7507083333333332</v>
      </c>
      <c r="D10" s="50">
        <v>0.70143750000000005</v>
      </c>
      <c r="E10" s="50">
        <v>0.72024999999999995</v>
      </c>
      <c r="F10" s="50">
        <v>0.63335416666666666</v>
      </c>
      <c r="G10" s="50">
        <v>0.63335416666666666</v>
      </c>
      <c r="H10" s="50">
        <v>0.96122916666666658</v>
      </c>
      <c r="I10" s="47"/>
      <c r="J10" s="47"/>
      <c r="K10" s="47"/>
      <c r="L10" s="47"/>
      <c r="M10" s="47"/>
      <c r="N10" s="47"/>
      <c r="O10" s="47"/>
    </row>
    <row r="13" spans="2:17" ht="19.2" x14ac:dyDescent="0.4">
      <c r="C13" s="50" t="s">
        <v>0</v>
      </c>
      <c r="D13" s="50" t="s">
        <v>1</v>
      </c>
      <c r="E13" s="50" t="s">
        <v>2</v>
      </c>
      <c r="F13" s="50" t="s">
        <v>3</v>
      </c>
      <c r="G13" s="50" t="s">
        <v>4</v>
      </c>
      <c r="H13" s="50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8" t="s">
        <v>103</v>
      </c>
      <c r="C14" s="50">
        <v>37.897333333333336</v>
      </c>
      <c r="D14" s="50">
        <v>20.577291666666667</v>
      </c>
      <c r="E14" s="50">
        <v>14.588645833333333</v>
      </c>
      <c r="F14" s="50">
        <v>0.3753541666666666</v>
      </c>
      <c r="G14" s="50">
        <v>1.7728541666666668</v>
      </c>
      <c r="H14" s="50">
        <v>0.7507083333333332</v>
      </c>
      <c r="I14" s="26">
        <v>0</v>
      </c>
      <c r="J14" s="40">
        <f>IF(D14&lt;$D$41,100,IF(D14&lt;'SS2'!$D$42,(('SS2'!$B$41-'SS2'!$B$42)/('SS2'!$D$42-'SS2'!$D$41)*('SS2'!$D$42-'SS2'!D14)+'SS2'!$B$42),IF('SS2'!D14&lt;'SS2'!$D$43,(('SS2'!$B$42-'SS2'!$B$43)/('SS2'!$D$43-'SS2'!$D$42)*('SS2'!$D$43-'SS2'!D14)+'SS2'!$B$43),IF('SS2'!D14&lt;'SS2'!$D$44,(('SS2'!$B$43-'SS2'!$B$44)/('SS2'!$D$44-'SS2'!$D$43)*('SS2'!$D$44-'SS2'!D14)+'SS2'!$B$44),IF('SS2'!D14&lt;'SS2'!$D$45,(('SS2'!$B$44-'SS2'!$B$45)/('SS2'!$D$45-'SS2'!$D$44)*('SS2'!$D$45-'SS2'!D14)+'SS2'!$B$45),0)))))</f>
        <v>65.704513888888883</v>
      </c>
      <c r="K14" s="40">
        <f>IF(E14&lt;$E$41,100,IF(E14&lt;'SS2'!$E$42,(('SS2'!$B$41-'SS2'!$B$42)/('SS2'!$E$42-'SS2'!$E$41)*('SS2'!$E$42-'SS2'!E14)+'SS2'!$B$42),IF('SS2'!E14&lt;'SS2'!$E$43,(('SS2'!$B$42-'SS2'!$B$43)/('SS2'!$E$43-'SS2'!$E$42)*('SS2'!$E$43-'SS2'!E14)+'SS2'!$B$43),IF('SS2'!E14&lt;'SS2'!$E$44,(('SS2'!$B$43-'SS2'!$B$44)/('SS2'!$E$44-'SS2'!$E$43)*('SS2'!$E$44-'SS2'!E14)+'SS2'!$B$44),IF('SS2'!E14&lt;'SS2'!$E$45,(('SS2'!$B$44-'SS2'!$B$45)/('SS2'!$E$45-'SS2'!$E$44)*('SS2'!$E$45-'SS2'!E14)+'SS2'!$B$45),0)))))</f>
        <v>51.142650462962962</v>
      </c>
      <c r="L14" s="40">
        <f>IF(F14&lt;$F$41,100,IF(F14&lt;'SS2'!$F$42,(('SS2'!$B$41-'SS2'!$B$42)/('SS2'!$F$42-'SS2'!$F$41)*('SS2'!$F$42-'SS2'!F14)+'SS2'!$B$42),IF('SS2'!F14&lt;'SS2'!$F$43,(('SS2'!$B$42-'SS2'!$B$43)/('SS2'!$F$43-'SS2'!$F$42)*('SS2'!$F$43-'SS2'!F14)+'SS2'!$B$43),IF('SS2'!F14&lt;'SS2'!$F$44,(('SS2'!$B$43-'SS2'!$B$44)/('SS2'!$F$44-'SS2'!$F$43)*('SS2'!$F$44-'SS2'!F14)+'SS2'!$B$44),IF('SS2'!F14&lt;'SS2'!$F$45,(('SS2'!$B$44-'SS2'!$B$45)/('SS2'!$F$45-'SS2'!$F$44)*('SS2'!$F$45-'SS2'!F14)+'SS2'!$B$45),0)))))</f>
        <v>68.720486111111114</v>
      </c>
      <c r="M14" s="40">
        <f>IF(G14&lt;$G$41,100,IF(G14&lt;'SS2'!$G$42,(('SS2'!$B$41-'SS2'!$B$42)/('SS2'!$G$42-'SS2'!$G$41)*('SS2'!$G$42-'SS2'!G14)+'SS2'!$B$42),IF('SS2'!G14&lt;'SS2'!$G$43,(('SS2'!$B$42-'SS2'!$B$43)/('SS2'!$G$43-'SS2'!$G$42)*('SS2'!$G$43-'SS2'!G14)+'SS2'!$B$43),IF('SS2'!G14&lt;'SS2'!$G$44,(('SS2'!$B$43-'SS2'!$B$44)/('SS2'!$G$44-'SS2'!$G$43)*('SS2'!$G$44-'SS2'!G14)+'SS2'!$B$44),IF('SS2'!G14&lt;'SS2'!$G$45,(('SS2'!$B$44-'SS2'!$B$45)/('SS2'!$G$45-'SS2'!$G$44)*('SS2'!$G$45-'SS2'!G14)+'SS2'!$B$45),0)))))</f>
        <v>100</v>
      </c>
      <c r="N14" s="40">
        <f>IF(H14&lt;$H$41,100,IF(H14&lt;'SS2'!$H$42,(('SS2'!$B$41-'SS2'!$B$42)/('SS2'!$H$42-'SS2'!$H$41)*('SS2'!$H$42-'SS2'!H14)+'SS2'!$B$42),IF('SS2'!H14&lt;'SS2'!$H$43,(('SS2'!$B$42-'SS2'!$B$43)/('SS2'!$H$43-'SS2'!$H$42)*('SS2'!$H$43-'SS2'!H14)+'SS2'!$B$43),IF('SS2'!H14&lt;'SS2'!$H$44,(('SS2'!$B$43-'SS2'!$B$44)/('SS2'!$H$44-'SS2'!$H$43)*('SS2'!$H$44-'SS2'!H14)+'SS2'!$B$44),IF('SS2'!H14&lt;'SS2'!$H$45,(('SS2'!$B$44-'SS2'!$B$45)/('SS2'!$H$45-'SS2'!$H$44)*('SS2'!$H$45-'SS2'!H14)+'SS2'!$B$45),0)))))</f>
        <v>23.925535714285715</v>
      </c>
      <c r="O14" s="26">
        <v>100</v>
      </c>
      <c r="P14" s="26">
        <v>100</v>
      </c>
      <c r="Q14" s="42">
        <f>O14/100*P14/100*AVERAGE(J14:N14)</f>
        <v>61.898637235449733</v>
      </c>
    </row>
    <row r="15" spans="2:17" ht="16.8" x14ac:dyDescent="0.3">
      <c r="B15" s="8" t="s">
        <v>104</v>
      </c>
      <c r="C15" s="50">
        <v>35.131895833333331</v>
      </c>
      <c r="D15" s="50">
        <v>19.702958333333335</v>
      </c>
      <c r="E15" s="50">
        <v>13.587999999999999</v>
      </c>
      <c r="F15" s="50">
        <v>0.36639583333333331</v>
      </c>
      <c r="G15" s="50">
        <v>1.7146249999999996</v>
      </c>
      <c r="H15" s="50">
        <v>0.70143750000000005</v>
      </c>
      <c r="I15" s="26">
        <v>0</v>
      </c>
      <c r="J15" s="40">
        <f>IF(D15&lt;$D$41,100,IF(D15&lt;'SS2'!$D$42,(('SS2'!$B$41-'SS2'!$B$42)/('SS2'!$D$42-'SS2'!$D$41)*('SS2'!$D$42-'SS2'!D15)+'SS2'!$B$42),IF('SS2'!D15&lt;'SS2'!$D$43,(('SS2'!$B$42-'SS2'!$B$43)/('SS2'!$D$43-'SS2'!$D$42)*('SS2'!$D$43-'SS2'!D15)+'SS2'!$B$43),IF('SS2'!D15&lt;'SS2'!$D$44,(('SS2'!$B$43-'SS2'!$B$44)/('SS2'!$D$44-'SS2'!$D$43)*('SS2'!$D$44-'SS2'!D15)+'SS2'!$B$44),IF('SS2'!D15&lt;'SS2'!$D$45,(('SS2'!$B$44-'SS2'!$B$45)/('SS2'!$D$45-'SS2'!$D$44)*('SS2'!$D$45-'SS2'!D15)+'SS2'!$B$45),0)))))</f>
        <v>67.161736111111111</v>
      </c>
      <c r="K15" s="40">
        <f>IF(E15&lt;$E$41,100,IF(E15&lt;'SS2'!$E$42,(('SS2'!$B$41-'SS2'!$B$42)/('SS2'!$E$42-'SS2'!$E$41)*('SS2'!$E$42-'SS2'!E15)+'SS2'!$B$42),IF('SS2'!E15&lt;'SS2'!$E$43,(('SS2'!$B$42-'SS2'!$B$43)/('SS2'!$E$43-'SS2'!$E$42)*('SS2'!$E$43-'SS2'!E15)+'SS2'!$B$43),IF('SS2'!E15&lt;'SS2'!$E$44,(('SS2'!$B$43-'SS2'!$B$44)/('SS2'!$E$44-'SS2'!$E$43)*('SS2'!$E$44-'SS2'!E15)+'SS2'!$B$44),IF('SS2'!E15&lt;'SS2'!$E$45,(('SS2'!$B$44-'SS2'!$B$45)/('SS2'!$E$45-'SS2'!$E$44)*('SS2'!$E$45-'SS2'!E15)+'SS2'!$B$45),0)))))</f>
        <v>53.922222222222224</v>
      </c>
      <c r="L15" s="40">
        <f>IF(F15&lt;$F$41,100,IF(F15&lt;'SS2'!$F$42,(('SS2'!$B$41-'SS2'!$B$42)/('SS2'!$F$42-'SS2'!$F$41)*('SS2'!$F$42-'SS2'!F15)+'SS2'!$B$42),IF('SS2'!F15&lt;'SS2'!$F$43,(('SS2'!$B$42-'SS2'!$B$43)/('SS2'!$F$43-'SS2'!$F$42)*('SS2'!$F$43-'SS2'!F15)+'SS2'!$B$43),IF('SS2'!F15&lt;'SS2'!$F$44,(('SS2'!$B$43-'SS2'!$B$44)/('SS2'!$F$44-'SS2'!$F$43)*('SS2'!$F$44-'SS2'!F15)+'SS2'!$B$44),IF('SS2'!F15&lt;'SS2'!$F$45,(('SS2'!$B$44-'SS2'!$B$45)/('SS2'!$F$45-'SS2'!$F$44)*('SS2'!$F$45-'SS2'!F15)+'SS2'!$B$45),0)))))</f>
        <v>69.467013888888886</v>
      </c>
      <c r="M15" s="40">
        <f>IF(G15&lt;$G$41,100,IF(G15&lt;'SS2'!$G$42,(('SS2'!$B$41-'SS2'!$B$42)/('SS2'!$G$42-'SS2'!$G$41)*('SS2'!$G$42-'SS2'!G15)+'SS2'!$B$42),IF('SS2'!G15&lt;'SS2'!$G$43,(('SS2'!$B$42-'SS2'!$B$43)/('SS2'!$G$43-'SS2'!$G$42)*('SS2'!$G$43-'SS2'!G15)+'SS2'!$B$43),IF('SS2'!G15&lt;'SS2'!$G$44,(('SS2'!$B$43-'SS2'!$B$44)/('SS2'!$G$44-'SS2'!$G$43)*('SS2'!$G$44-'SS2'!G15)+'SS2'!$B$44),IF('SS2'!G15&lt;'SS2'!$G$45,(('SS2'!$B$44-'SS2'!$B$45)/('SS2'!$G$45-'SS2'!$G$44)*('SS2'!$G$45-'SS2'!G15)+'SS2'!$B$45),0)))))</f>
        <v>100</v>
      </c>
      <c r="N15" s="40">
        <f>IF(H15&lt;$H$41,100,IF(H15&lt;'SS2'!$H$42,(('SS2'!$B$41-'SS2'!$B$42)/('SS2'!$H$42-'SS2'!$H$41)*('SS2'!$H$42-'SS2'!H15)+'SS2'!$B$42),IF('SS2'!H15&lt;'SS2'!$H$43,(('SS2'!$B$42-'SS2'!$B$43)/('SS2'!$H$43-'SS2'!$H$42)*('SS2'!$H$43-'SS2'!H15)+'SS2'!$B$43),IF('SS2'!H15&lt;'SS2'!$H$44,(('SS2'!$B$43-'SS2'!$B$44)/('SS2'!$H$44-'SS2'!$H$43)*('SS2'!$H$44-'SS2'!H15)+'SS2'!$B$44),IF('SS2'!H15&lt;'SS2'!$H$45,(('SS2'!$B$44-'SS2'!$B$45)/('SS2'!$H$45-'SS2'!$H$44)*('SS2'!$H$45-'SS2'!H15)+'SS2'!$B$45),0)))))</f>
        <v>24.136696428571426</v>
      </c>
      <c r="O15" s="26">
        <v>100</v>
      </c>
      <c r="P15" s="26">
        <v>100</v>
      </c>
      <c r="Q15" s="42">
        <f t="shared" ref="Q15:Q19" si="0">O15/100*P15/100*AVERAGE(J15:N15)</f>
        <v>62.937533730158727</v>
      </c>
    </row>
    <row r="16" spans="2:17" ht="16.8" x14ac:dyDescent="0.3">
      <c r="B16" s="8" t="s">
        <v>105</v>
      </c>
      <c r="C16" s="50">
        <v>37.591854166666671</v>
      </c>
      <c r="D16" s="50">
        <v>20.468895833333331</v>
      </c>
      <c r="E16" s="50">
        <v>15.810562500000001</v>
      </c>
      <c r="F16" s="50">
        <v>0.38879166666666659</v>
      </c>
      <c r="G16" s="50">
        <v>1.6590833333333337</v>
      </c>
      <c r="H16" s="50">
        <v>0.72024999999999995</v>
      </c>
      <c r="I16" s="26">
        <v>0</v>
      </c>
      <c r="J16" s="40">
        <f>IF(D16&lt;$D$41,100,IF(D16&lt;'SS2'!$D$42,(('SS2'!$B$41-'SS2'!$B$42)/('SS2'!$D$42-'SS2'!$D$41)*('SS2'!$D$42-'SS2'!D16)+'SS2'!$B$42),IF('SS2'!D16&lt;'SS2'!$D$43,(('SS2'!$B$42-'SS2'!$B$43)/('SS2'!$D$43-'SS2'!$D$42)*('SS2'!$D$43-'SS2'!D16)+'SS2'!$B$43),IF('SS2'!D16&lt;'SS2'!$D$44,(('SS2'!$B$43-'SS2'!$B$44)/('SS2'!$D$44-'SS2'!$D$43)*('SS2'!$D$44-'SS2'!D16)+'SS2'!$B$44),IF('SS2'!D16&lt;'SS2'!$D$45,(('SS2'!$B$44-'SS2'!$B$45)/('SS2'!$D$45-'SS2'!$D$44)*('SS2'!$D$45-'SS2'!D16)+'SS2'!$B$45),0)))))</f>
        <v>65.885173611111114</v>
      </c>
      <c r="K16" s="40">
        <f>IF(E16&lt;$E$41,100,IF(E16&lt;'SS2'!$E$42,(('SS2'!$B$41-'SS2'!$B$42)/('SS2'!$E$42-'SS2'!$E$41)*('SS2'!$E$42-'SS2'!E16)+'SS2'!$B$42),IF('SS2'!E16&lt;'SS2'!$E$43,(('SS2'!$B$42-'SS2'!$B$43)/('SS2'!$E$43-'SS2'!$E$42)*('SS2'!$E$43-'SS2'!E16)+'SS2'!$B$43),IF('SS2'!E16&lt;'SS2'!$E$44,(('SS2'!$B$43-'SS2'!$B$44)/('SS2'!$E$44-'SS2'!$E$43)*('SS2'!$E$44-'SS2'!E16)+'SS2'!$B$44),IF('SS2'!E16&lt;'SS2'!$E$45,(('SS2'!$B$44-'SS2'!$B$45)/('SS2'!$E$45-'SS2'!$E$44)*('SS2'!$E$45-'SS2'!E16)+'SS2'!$B$45),0)))))</f>
        <v>47.973593749999992</v>
      </c>
      <c r="L16" s="40">
        <f>IF(F16&lt;$F$41,100,IF(F16&lt;'SS2'!$F$42,(('SS2'!$B$41-'SS2'!$B$42)/('SS2'!$F$42-'SS2'!$F$41)*('SS2'!$F$42-'SS2'!F16)+'SS2'!$B$42),IF('SS2'!F16&lt;'SS2'!$F$43,(('SS2'!$B$42-'SS2'!$B$43)/('SS2'!$F$43-'SS2'!$F$42)*('SS2'!$F$43-'SS2'!F16)+'SS2'!$B$43),IF('SS2'!F16&lt;'SS2'!$F$44,(('SS2'!$B$43-'SS2'!$B$44)/('SS2'!$F$44-'SS2'!$F$43)*('SS2'!$F$44-'SS2'!F16)+'SS2'!$B$44),IF('SS2'!F16&lt;'SS2'!$F$45,(('SS2'!$B$44-'SS2'!$B$45)/('SS2'!$F$45-'SS2'!$F$44)*('SS2'!$F$45-'SS2'!F16)+'SS2'!$B$45),0)))))</f>
        <v>67.600694444444457</v>
      </c>
      <c r="M16" s="40">
        <f>IF(G16&lt;$G$41,100,IF(G16&lt;'SS2'!$G$42,(('SS2'!$B$41-'SS2'!$B$42)/('SS2'!$G$42-'SS2'!$G$41)*('SS2'!$G$42-'SS2'!G16)+'SS2'!$B$42),IF('SS2'!G16&lt;'SS2'!$G$43,(('SS2'!$B$42-'SS2'!$B$43)/('SS2'!$G$43-'SS2'!$G$42)*('SS2'!$G$43-'SS2'!G16)+'SS2'!$B$43),IF('SS2'!G16&lt;'SS2'!$G$44,(('SS2'!$B$43-'SS2'!$B$44)/('SS2'!$G$44-'SS2'!$G$43)*('SS2'!$G$44-'SS2'!G16)+'SS2'!$B$44),IF('SS2'!G16&lt;'SS2'!$G$45,(('SS2'!$B$44-'SS2'!$B$45)/('SS2'!$G$45-'SS2'!$G$44)*('SS2'!$G$45-'SS2'!G16)+'SS2'!$B$45),0)))))</f>
        <v>100</v>
      </c>
      <c r="N16" s="40">
        <f>IF(H16&lt;$H$41,100,IF(H16&lt;'SS2'!$H$42,(('SS2'!$B$41-'SS2'!$B$42)/('SS2'!$H$42-'SS2'!$H$41)*('SS2'!$H$42-'SS2'!H16)+'SS2'!$B$42),IF('SS2'!H16&lt;'SS2'!$H$43,(('SS2'!$B$42-'SS2'!$B$43)/('SS2'!$H$43-'SS2'!$H$42)*('SS2'!$H$43-'SS2'!H16)+'SS2'!$B$43),IF('SS2'!H16&lt;'SS2'!$H$44,(('SS2'!$B$43-'SS2'!$B$44)/('SS2'!$H$44-'SS2'!$H$43)*('SS2'!$H$44-'SS2'!H16)+'SS2'!$B$44),IF('SS2'!H16&lt;'SS2'!$H$45,(('SS2'!$B$44-'SS2'!$B$45)/('SS2'!$H$45-'SS2'!$H$44)*('SS2'!$H$45-'SS2'!H16)+'SS2'!$B$45),0)))))</f>
        <v>24.056071428571428</v>
      </c>
      <c r="O16" s="26">
        <v>100</v>
      </c>
      <c r="P16" s="26">
        <v>100</v>
      </c>
      <c r="Q16" s="42">
        <f t="shared" si="0"/>
        <v>61.103106646825402</v>
      </c>
    </row>
    <row r="17" spans="2:17" ht="16.8" x14ac:dyDescent="0.3">
      <c r="B17" s="8" t="s">
        <v>106</v>
      </c>
      <c r="C17" s="50">
        <v>40.410145833333345</v>
      </c>
      <c r="D17" s="50">
        <v>20.455458333333333</v>
      </c>
      <c r="E17" s="50">
        <v>15.013270833333335</v>
      </c>
      <c r="F17" s="50">
        <v>0.4049166666666667</v>
      </c>
      <c r="G17" s="50">
        <v>1.7701666666666664</v>
      </c>
      <c r="H17" s="50">
        <v>0.63335416666666666</v>
      </c>
      <c r="I17" s="26">
        <v>0</v>
      </c>
      <c r="J17" s="40">
        <f>IF(D17&lt;$D$41,100,IF(D17&lt;'SS2'!$D$42,(('SS2'!$B$41-'SS2'!$B$42)/('SS2'!$D$42-'SS2'!$D$41)*('SS2'!$D$42-'SS2'!D17)+'SS2'!$B$42),IF('SS2'!D17&lt;'SS2'!$D$43,(('SS2'!$B$42-'SS2'!$B$43)/('SS2'!$D$43-'SS2'!$D$42)*('SS2'!$D$43-'SS2'!D17)+'SS2'!$B$43),IF('SS2'!D17&lt;'SS2'!$D$44,(('SS2'!$B$43-'SS2'!$B$44)/('SS2'!$D$44-'SS2'!$D$43)*('SS2'!$D$44-'SS2'!D17)+'SS2'!$B$44),IF('SS2'!D17&lt;'SS2'!$D$45,(('SS2'!$B$44-'SS2'!$B$45)/('SS2'!$D$45-'SS2'!$D$44)*('SS2'!$D$45-'SS2'!D17)+'SS2'!$B$45),0)))))</f>
        <v>65.907569444444448</v>
      </c>
      <c r="K17" s="40">
        <f>IF(E17&lt;$E$41,100,IF(E17&lt;'SS2'!$E$42,(('SS2'!$B$41-'SS2'!$B$42)/('SS2'!$E$42-'SS2'!$E$41)*('SS2'!$E$42-'SS2'!E17)+'SS2'!$B$42),IF('SS2'!E17&lt;'SS2'!$E$43,(('SS2'!$B$42-'SS2'!$B$43)/('SS2'!$E$43-'SS2'!$E$42)*('SS2'!$E$43-'SS2'!E17)+'SS2'!$B$43),IF('SS2'!E17&lt;'SS2'!$E$44,(('SS2'!$B$43-'SS2'!$B$44)/('SS2'!$E$44-'SS2'!$E$43)*('SS2'!$E$44-'SS2'!E17)+'SS2'!$B$44),IF('SS2'!E17&lt;'SS2'!$E$45,(('SS2'!$B$44-'SS2'!$B$45)/('SS2'!$E$45-'SS2'!$E$44)*('SS2'!$E$45-'SS2'!E17)+'SS2'!$B$45),0)))))</f>
        <v>49.966822916666658</v>
      </c>
      <c r="L17" s="40">
        <f>IF(F17&lt;$F$41,100,IF(F17&lt;'SS2'!$F$42,(('SS2'!$B$41-'SS2'!$B$42)/('SS2'!$F$42-'SS2'!$F$41)*('SS2'!$F$42-'SS2'!F17)+'SS2'!$B$42),IF('SS2'!F17&lt;'SS2'!$F$43,(('SS2'!$B$42-'SS2'!$B$43)/('SS2'!$F$43-'SS2'!$F$42)*('SS2'!$F$43-'SS2'!F17)+'SS2'!$B$43),IF('SS2'!F17&lt;'SS2'!$F$44,(('SS2'!$B$43-'SS2'!$B$44)/('SS2'!$F$44-'SS2'!$F$43)*('SS2'!$F$44-'SS2'!F17)+'SS2'!$B$44),IF('SS2'!F17&lt;'SS2'!$F$45,(('SS2'!$B$44-'SS2'!$B$45)/('SS2'!$F$45-'SS2'!$F$44)*('SS2'!$F$45-'SS2'!F17)+'SS2'!$B$45),0)))))</f>
        <v>66.256944444444443</v>
      </c>
      <c r="M17" s="40">
        <f>IF(G17&lt;$G$41,100,IF(G17&lt;'SS2'!$G$42,(('SS2'!$B$41-'SS2'!$B$42)/('SS2'!$G$42-'SS2'!$G$41)*('SS2'!$G$42-'SS2'!G17)+'SS2'!$B$42),IF('SS2'!G17&lt;'SS2'!$G$43,(('SS2'!$B$42-'SS2'!$B$43)/('SS2'!$G$43-'SS2'!$G$42)*('SS2'!$G$43-'SS2'!G17)+'SS2'!$B$43),IF('SS2'!G17&lt;'SS2'!$G$44,(('SS2'!$B$43-'SS2'!$B$44)/('SS2'!$G$44-'SS2'!$G$43)*('SS2'!$G$44-'SS2'!G17)+'SS2'!$B$44),IF('SS2'!G17&lt;'SS2'!$G$45,(('SS2'!$B$44-'SS2'!$B$45)/('SS2'!$G$45-'SS2'!$G$44)*('SS2'!$G$45-'SS2'!G17)+'SS2'!$B$45),0)))))</f>
        <v>100</v>
      </c>
      <c r="N17" s="40">
        <f>IF(H17&lt;$H$41,100,IF(H17&lt;'SS2'!$H$42,(('SS2'!$B$41-'SS2'!$B$42)/('SS2'!$H$42-'SS2'!$H$41)*('SS2'!$H$42-'SS2'!H17)+'SS2'!$B$42),IF('SS2'!H17&lt;'SS2'!$H$43,(('SS2'!$B$42-'SS2'!$B$43)/('SS2'!$H$43-'SS2'!$H$42)*('SS2'!$H$43-'SS2'!H17)+'SS2'!$B$43),IF('SS2'!H17&lt;'SS2'!$H$44,(('SS2'!$B$43-'SS2'!$B$44)/('SS2'!$H$44-'SS2'!$H$43)*('SS2'!$H$44-'SS2'!H17)+'SS2'!$B$44),IF('SS2'!H17&lt;'SS2'!$H$45,(('SS2'!$B$44-'SS2'!$B$45)/('SS2'!$H$45-'SS2'!$H$44)*('SS2'!$H$45-'SS2'!H17)+'SS2'!$B$45),0)))))</f>
        <v>24.428482142857142</v>
      </c>
      <c r="O17" s="26">
        <v>100</v>
      </c>
      <c r="P17" s="26">
        <v>100</v>
      </c>
      <c r="Q17" s="42">
        <f t="shared" si="0"/>
        <v>61.311963789682537</v>
      </c>
    </row>
    <row r="18" spans="2:17" ht="16.8" x14ac:dyDescent="0.3">
      <c r="B18" s="8" t="s">
        <v>107</v>
      </c>
      <c r="C18" s="50">
        <v>36.923562500000003</v>
      </c>
      <c r="D18" s="50">
        <v>21.781291666666664</v>
      </c>
      <c r="E18" s="50">
        <v>15.112708333333329</v>
      </c>
      <c r="F18" s="50">
        <v>0.38072916666666667</v>
      </c>
      <c r="G18" s="50">
        <v>1.8400416666666666</v>
      </c>
      <c r="H18" s="50">
        <v>0.63335416666666666</v>
      </c>
      <c r="I18" s="26">
        <v>0</v>
      </c>
      <c r="J18" s="40">
        <f>IF(D18&lt;$D$41,100,IF(D18&lt;'SS2'!$D$42,(('SS2'!$B$41-'SS2'!$B$42)/('SS2'!$D$42-'SS2'!$D$41)*('SS2'!$D$42-'SS2'!D18)+'SS2'!$B$42),IF('SS2'!D18&lt;'SS2'!$D$43,(('SS2'!$B$42-'SS2'!$B$43)/('SS2'!$D$43-'SS2'!$D$42)*('SS2'!$D$43-'SS2'!D18)+'SS2'!$B$43),IF('SS2'!D18&lt;'SS2'!$D$44,(('SS2'!$B$43-'SS2'!$B$44)/('SS2'!$D$44-'SS2'!$D$43)*('SS2'!$D$44-'SS2'!D18)+'SS2'!$B$44),IF('SS2'!D18&lt;'SS2'!$D$45,(('SS2'!$B$44-'SS2'!$B$45)/('SS2'!$D$45-'SS2'!$D$44)*('SS2'!$D$45-'SS2'!D18)+'SS2'!$B$45),0)))))</f>
        <v>63.697847222222222</v>
      </c>
      <c r="K18" s="40">
        <f>IF(E18&lt;$E$41,100,IF(E18&lt;'SS2'!$E$42,(('SS2'!$B$41-'SS2'!$B$42)/('SS2'!$E$42-'SS2'!$E$41)*('SS2'!$E$42-'SS2'!E18)+'SS2'!$B$42),IF('SS2'!E18&lt;'SS2'!$E$43,(('SS2'!$B$42-'SS2'!$B$43)/('SS2'!$E$43-'SS2'!$E$42)*('SS2'!$E$43-'SS2'!E18)+'SS2'!$B$43),IF('SS2'!E18&lt;'SS2'!$E$44,(('SS2'!$B$43-'SS2'!$B$44)/('SS2'!$E$44-'SS2'!$E$43)*('SS2'!$E$44-'SS2'!E18)+'SS2'!$B$44),IF('SS2'!E18&lt;'SS2'!$E$45,(('SS2'!$B$44-'SS2'!$B$45)/('SS2'!$E$45-'SS2'!$E$44)*('SS2'!$E$45-'SS2'!E18)+'SS2'!$B$45),0)))))</f>
        <v>49.718229166666674</v>
      </c>
      <c r="L18" s="40">
        <f>IF(F18&lt;$F$41,100,IF(F18&lt;'SS2'!$F$42,(('SS2'!$B$41-'SS2'!$B$42)/('SS2'!$F$42-'SS2'!$F$41)*('SS2'!$F$42-'SS2'!F18)+'SS2'!$B$42),IF('SS2'!F18&lt;'SS2'!$F$43,(('SS2'!$B$42-'SS2'!$B$43)/('SS2'!$F$43-'SS2'!$F$42)*('SS2'!$F$43-'SS2'!F18)+'SS2'!$B$43),IF('SS2'!F18&lt;'SS2'!$F$44,(('SS2'!$B$43-'SS2'!$B$44)/('SS2'!$F$44-'SS2'!$F$43)*('SS2'!$F$44-'SS2'!F18)+'SS2'!$B$44),IF('SS2'!F18&lt;'SS2'!$F$45,(('SS2'!$B$44-'SS2'!$B$45)/('SS2'!$F$45-'SS2'!$F$44)*('SS2'!$F$45-'SS2'!F18)+'SS2'!$B$45),0)))))</f>
        <v>68.272569444444443</v>
      </c>
      <c r="M18" s="40">
        <f>IF(G18&lt;$G$41,100,IF(G18&lt;'SS2'!$G$42,(('SS2'!$B$41-'SS2'!$B$42)/('SS2'!$G$42-'SS2'!$G$41)*('SS2'!$G$42-'SS2'!G18)+'SS2'!$B$42),IF('SS2'!G18&lt;'SS2'!$G$43,(('SS2'!$B$42-'SS2'!$B$43)/('SS2'!$G$43-'SS2'!$G$42)*('SS2'!$G$43-'SS2'!G18)+'SS2'!$B$43),IF('SS2'!G18&lt;'SS2'!$G$44,(('SS2'!$B$43-'SS2'!$B$44)/('SS2'!$G$44-'SS2'!$G$43)*('SS2'!$G$44-'SS2'!G18)+'SS2'!$B$44),IF('SS2'!G18&lt;'SS2'!$G$45,(('SS2'!$B$44-'SS2'!$B$45)/('SS2'!$G$45-'SS2'!$G$44)*('SS2'!$G$45-'SS2'!G18)+'SS2'!$B$45),0)))))</f>
        <v>100</v>
      </c>
      <c r="N18" s="40">
        <f>IF(H18&lt;$H$41,100,IF(H18&lt;'SS2'!$H$42,(('SS2'!$B$41-'SS2'!$B$42)/('SS2'!$H$42-'SS2'!$H$41)*('SS2'!$H$42-'SS2'!H18)+'SS2'!$B$42),IF('SS2'!H18&lt;'SS2'!$H$43,(('SS2'!$B$42-'SS2'!$B$43)/('SS2'!$H$43-'SS2'!$H$42)*('SS2'!$H$43-'SS2'!H18)+'SS2'!$B$43),IF('SS2'!H18&lt;'SS2'!$H$44,(('SS2'!$B$43-'SS2'!$B$44)/('SS2'!$H$44-'SS2'!$H$43)*('SS2'!$H$44-'SS2'!H18)+'SS2'!$B$44),IF('SS2'!H18&lt;'SS2'!$H$45,(('SS2'!$B$44-'SS2'!$B$45)/('SS2'!$H$45-'SS2'!$H$44)*('SS2'!$H$45-'SS2'!H18)+'SS2'!$B$45),0)))))</f>
        <v>24.428482142857142</v>
      </c>
      <c r="O18" s="26">
        <v>100</v>
      </c>
      <c r="P18" s="26">
        <v>100</v>
      </c>
      <c r="Q18" s="42">
        <f t="shared" si="0"/>
        <v>61.223425595238098</v>
      </c>
    </row>
    <row r="19" spans="2:17" ht="16.8" x14ac:dyDescent="0.3">
      <c r="B19" s="8" t="s">
        <v>108</v>
      </c>
      <c r="C19" s="50">
        <v>46.121083333333331</v>
      </c>
      <c r="D19" s="50">
        <v>26.049041666666668</v>
      </c>
      <c r="E19" s="50">
        <v>17.208958333333332</v>
      </c>
      <c r="F19" s="50">
        <v>0.64589583333333334</v>
      </c>
      <c r="G19" s="50">
        <v>2.3533541666666662</v>
      </c>
      <c r="H19" s="50">
        <v>0.96122916666666658</v>
      </c>
      <c r="I19" s="26">
        <v>0</v>
      </c>
      <c r="J19" s="40">
        <f>IF(D19&lt;$D$41,100,IF(D19&lt;'SS2'!$D$42,(('SS2'!$B$41-'SS2'!$B$42)/('SS2'!$D$42-'SS2'!$D$41)*('SS2'!$D$42-'SS2'!D19)+'SS2'!$B$42),IF('SS2'!D19&lt;'SS2'!$D$43,(('SS2'!$B$42-'SS2'!$B$43)/('SS2'!$D$43-'SS2'!$D$42)*('SS2'!$D$43-'SS2'!D19)+'SS2'!$B$43),IF('SS2'!D19&lt;'SS2'!$D$44,(('SS2'!$B$43-'SS2'!$B$44)/('SS2'!$D$44-'SS2'!$D$43)*('SS2'!$D$44-'SS2'!D19)+'SS2'!$B$44),IF('SS2'!D19&lt;'SS2'!$D$45,(('SS2'!$B$44-'SS2'!$B$45)/('SS2'!$D$45-'SS2'!$D$44)*('SS2'!$D$45-'SS2'!D19)+'SS2'!$B$45),0)))))</f>
        <v>56.584930555555552</v>
      </c>
      <c r="K19" s="40">
        <f>IF(E19&lt;$E$41,100,IF(E19&lt;'SS2'!$E$42,(('SS2'!$B$41-'SS2'!$B$42)/('SS2'!$E$42-'SS2'!$E$41)*('SS2'!$E$42-'SS2'!E19)+'SS2'!$B$42),IF('SS2'!E19&lt;'SS2'!$E$43,(('SS2'!$B$42-'SS2'!$B$43)/('SS2'!$E$43-'SS2'!$E$42)*('SS2'!$E$43-'SS2'!E19)+'SS2'!$B$43),IF('SS2'!E19&lt;'SS2'!$E$44,(('SS2'!$B$43-'SS2'!$B$44)/('SS2'!$E$44-'SS2'!$E$43)*('SS2'!$E$44-'SS2'!E19)+'SS2'!$B$44),IF('SS2'!E19&lt;'SS2'!$E$45,(('SS2'!$B$44-'SS2'!$B$45)/('SS2'!$E$45-'SS2'!$E$44)*('SS2'!$E$45-'SS2'!E19)+'SS2'!$B$45),0)))))</f>
        <v>44.477604166666673</v>
      </c>
      <c r="L19" s="40">
        <f>IF(F19&lt;$F$41,100,IF(F19&lt;'SS2'!$F$42,(('SS2'!$B$41-'SS2'!$B$42)/('SS2'!$F$42-'SS2'!$F$41)*('SS2'!$F$42-'SS2'!F19)+'SS2'!$B$42),IF('SS2'!F19&lt;'SS2'!$F$43,(('SS2'!$B$42-'SS2'!$B$43)/('SS2'!$F$43-'SS2'!$F$42)*('SS2'!$F$43-'SS2'!F19)+'SS2'!$B$43),IF('SS2'!F19&lt;'SS2'!$F$44,(('SS2'!$B$43-'SS2'!$B$44)/('SS2'!$F$44-'SS2'!$F$43)*('SS2'!$F$44-'SS2'!F19)+'SS2'!$B$44),IF('SS2'!F19&lt;'SS2'!$F$45,(('SS2'!$B$44-'SS2'!$B$45)/('SS2'!$F$45-'SS2'!$F$44)*('SS2'!$F$45-'SS2'!F19)+'SS2'!$B$45),0)))))</f>
        <v>46.175347222222214</v>
      </c>
      <c r="M19" s="40">
        <f>IF(G19&lt;$G$41,100,IF(G19&lt;'SS2'!$G$42,(('SS2'!$B$41-'SS2'!$B$42)/('SS2'!$G$42-'SS2'!$G$41)*('SS2'!$G$42-'SS2'!G19)+'SS2'!$B$42),IF('SS2'!G19&lt;'SS2'!$G$43,(('SS2'!$B$42-'SS2'!$B$43)/('SS2'!$G$43-'SS2'!$G$42)*('SS2'!$G$43-'SS2'!G19)+'SS2'!$B$43),IF('SS2'!G19&lt;'SS2'!$G$44,(('SS2'!$B$43-'SS2'!$B$44)/('SS2'!$G$44-'SS2'!$G$43)*('SS2'!$G$44-'SS2'!G19)+'SS2'!$B$44),IF('SS2'!G19&lt;'SS2'!$G$45,(('SS2'!$B$44-'SS2'!$B$45)/('SS2'!$G$45-'SS2'!$G$44)*('SS2'!$G$45-'SS2'!G19)+'SS2'!$B$45),0)))))</f>
        <v>97.055381944444449</v>
      </c>
      <c r="N19" s="40">
        <f>IF(H19&lt;$H$41,100,IF(H19&lt;'SS2'!$H$42,(('SS2'!$B$41-'SS2'!$B$42)/('SS2'!$H$42-'SS2'!$H$41)*('SS2'!$H$42-'SS2'!H19)+'SS2'!$B$42),IF('SS2'!H19&lt;'SS2'!$H$43,(('SS2'!$B$42-'SS2'!$B$43)/('SS2'!$H$43-'SS2'!$H$42)*('SS2'!$H$43-'SS2'!H19)+'SS2'!$B$43),IF('SS2'!H19&lt;'SS2'!$H$44,(('SS2'!$B$43-'SS2'!$B$44)/('SS2'!$H$44-'SS2'!$H$43)*('SS2'!$H$44-'SS2'!H19)+'SS2'!$B$44),IF('SS2'!H19&lt;'SS2'!$H$45,(('SS2'!$B$44-'SS2'!$B$45)/('SS2'!$H$45-'SS2'!$H$44)*('SS2'!$H$45-'SS2'!H19)+'SS2'!$B$45),0)))))</f>
        <v>23.023303571428571</v>
      </c>
      <c r="O19" s="26">
        <v>100</v>
      </c>
      <c r="P19" s="26">
        <v>100</v>
      </c>
      <c r="Q19" s="42">
        <f t="shared" si="0"/>
        <v>53.463313492063492</v>
      </c>
    </row>
    <row r="20" spans="2:17" x14ac:dyDescent="0.3">
      <c r="Q20" s="49">
        <f>AVERAGE(Q14:Q19)</f>
        <v>60.322996748236335</v>
      </c>
    </row>
    <row r="21" spans="2:17" x14ac:dyDescent="0.3">
      <c r="Q21" s="49">
        <f>MIN(Q14:Q19)</f>
        <v>53.463313492063492</v>
      </c>
    </row>
    <row r="22" spans="2:17" x14ac:dyDescent="0.3">
      <c r="Q22" s="49">
        <f>MAX(Q14:Q19)</f>
        <v>62.937533730158727</v>
      </c>
    </row>
    <row r="23" spans="2:17" x14ac:dyDescent="0.3">
      <c r="C23" s="50">
        <v>35.253333333333337</v>
      </c>
      <c r="D23" s="50">
        <v>32.680833333333332</v>
      </c>
      <c r="E23" s="50">
        <v>34.969166666666673</v>
      </c>
      <c r="F23" s="50">
        <v>37.590833333333343</v>
      </c>
      <c r="G23" s="50">
        <v>34.347500000000004</v>
      </c>
      <c r="H23" s="50">
        <v>42.903333333333336</v>
      </c>
    </row>
    <row r="24" spans="2:17" x14ac:dyDescent="0.3">
      <c r="C24" s="50">
        <v>19.141666666666669</v>
      </c>
      <c r="D24" s="50">
        <v>18.328333333333337</v>
      </c>
      <c r="E24" s="50">
        <v>19.040833333333332</v>
      </c>
      <c r="F24" s="50">
        <v>19.028333333333332</v>
      </c>
      <c r="G24" s="50">
        <v>20.261666666666667</v>
      </c>
      <c r="H24" s="50">
        <v>24.231666666666669</v>
      </c>
    </row>
    <row r="25" spans="2:17" x14ac:dyDescent="0.3">
      <c r="C25" s="50">
        <v>13.570833333333333</v>
      </c>
      <c r="D25" s="50">
        <v>12.64</v>
      </c>
      <c r="E25" s="50">
        <v>14.707500000000001</v>
      </c>
      <c r="F25" s="50">
        <v>13.965833333333336</v>
      </c>
      <c r="G25" s="50">
        <v>14.05833333333333</v>
      </c>
      <c r="H25" s="50">
        <v>16.008333333333333</v>
      </c>
    </row>
    <row r="26" spans="2:17" x14ac:dyDescent="0.3">
      <c r="C26" s="50">
        <v>0.34916666666666663</v>
      </c>
      <c r="D26" s="50">
        <v>0.34083333333333332</v>
      </c>
      <c r="E26" s="50">
        <v>0.36166666666666664</v>
      </c>
      <c r="F26" s="50">
        <v>0.37666666666666671</v>
      </c>
      <c r="G26" s="50">
        <v>0.35416666666666669</v>
      </c>
      <c r="H26" s="50">
        <v>0.60083333333333333</v>
      </c>
    </row>
    <row r="27" spans="2:17" x14ac:dyDescent="0.3">
      <c r="C27" s="50">
        <v>1.6491666666666669</v>
      </c>
      <c r="D27" s="50">
        <v>1.5949999999999998</v>
      </c>
      <c r="E27" s="50">
        <v>1.5433333333333337</v>
      </c>
      <c r="F27" s="50">
        <v>1.6466666666666665</v>
      </c>
      <c r="G27" s="50">
        <v>1.7116666666666667</v>
      </c>
      <c r="H27" s="50">
        <v>2.1891666666666665</v>
      </c>
    </row>
    <row r="28" spans="2:17" x14ac:dyDescent="0.3">
      <c r="C28" s="50">
        <v>0.69833333333333325</v>
      </c>
      <c r="D28" s="50">
        <v>0.65250000000000008</v>
      </c>
      <c r="E28" s="50">
        <v>0.66999999999999993</v>
      </c>
      <c r="F28" s="50">
        <v>0.58916666666666673</v>
      </c>
      <c r="G28" s="50">
        <v>0.58916666666666673</v>
      </c>
      <c r="H28" s="50">
        <v>0.89416666666666667</v>
      </c>
    </row>
    <row r="30" spans="2:17" x14ac:dyDescent="0.3">
      <c r="C30" s="49">
        <f>C23*1.075</f>
        <v>37.897333333333336</v>
      </c>
      <c r="D30" s="49">
        <f t="shared" ref="D30:H30" si="1">D23*1.075</f>
        <v>35.131895833333331</v>
      </c>
      <c r="E30" s="49">
        <f t="shared" si="1"/>
        <v>37.591854166666671</v>
      </c>
      <c r="F30" s="49">
        <f t="shared" si="1"/>
        <v>40.410145833333345</v>
      </c>
      <c r="G30" s="49">
        <f t="shared" si="1"/>
        <v>36.923562500000003</v>
      </c>
      <c r="H30" s="49">
        <f t="shared" si="1"/>
        <v>46.121083333333331</v>
      </c>
    </row>
    <row r="31" spans="2:17" x14ac:dyDescent="0.3">
      <c r="C31" s="49">
        <f t="shared" ref="C31:H31" si="2">C24*1.075</f>
        <v>20.577291666666667</v>
      </c>
      <c r="D31" s="49">
        <f t="shared" si="2"/>
        <v>19.702958333333335</v>
      </c>
      <c r="E31" s="49">
        <f t="shared" si="2"/>
        <v>20.468895833333331</v>
      </c>
      <c r="F31" s="49">
        <f t="shared" si="2"/>
        <v>20.455458333333333</v>
      </c>
      <c r="G31" s="49">
        <f t="shared" si="2"/>
        <v>21.781291666666664</v>
      </c>
      <c r="H31" s="49">
        <f t="shared" si="2"/>
        <v>26.049041666666668</v>
      </c>
    </row>
    <row r="32" spans="2:17" x14ac:dyDescent="0.3">
      <c r="C32" s="49">
        <f t="shared" ref="C32:H32" si="3">C25*1.075</f>
        <v>14.588645833333333</v>
      </c>
      <c r="D32" s="49">
        <f t="shared" si="3"/>
        <v>13.587999999999999</v>
      </c>
      <c r="E32" s="49">
        <f t="shared" si="3"/>
        <v>15.810562500000001</v>
      </c>
      <c r="F32" s="49">
        <f t="shared" si="3"/>
        <v>15.013270833333335</v>
      </c>
      <c r="G32" s="49">
        <f t="shared" si="3"/>
        <v>15.112708333333329</v>
      </c>
      <c r="H32" s="49">
        <f t="shared" si="3"/>
        <v>17.208958333333332</v>
      </c>
    </row>
    <row r="33" spans="1:16" x14ac:dyDescent="0.3">
      <c r="C33" s="49">
        <f t="shared" ref="C33:H33" si="4">C26*1.075</f>
        <v>0.3753541666666666</v>
      </c>
      <c r="D33" s="49">
        <f t="shared" si="4"/>
        <v>0.36639583333333331</v>
      </c>
      <c r="E33" s="49">
        <f t="shared" si="4"/>
        <v>0.38879166666666659</v>
      </c>
      <c r="F33" s="49">
        <f t="shared" si="4"/>
        <v>0.4049166666666667</v>
      </c>
      <c r="G33" s="49">
        <f t="shared" si="4"/>
        <v>0.38072916666666667</v>
      </c>
      <c r="H33" s="49">
        <f t="shared" si="4"/>
        <v>0.64589583333333334</v>
      </c>
    </row>
    <row r="34" spans="1:16" x14ac:dyDescent="0.3">
      <c r="C34" s="49">
        <f t="shared" ref="C34:H34" si="5">C27*1.075</f>
        <v>1.7728541666666668</v>
      </c>
      <c r="D34" s="49">
        <f t="shared" si="5"/>
        <v>1.7146249999999996</v>
      </c>
      <c r="E34" s="49">
        <f t="shared" si="5"/>
        <v>1.6590833333333337</v>
      </c>
      <c r="F34" s="49">
        <f t="shared" si="5"/>
        <v>1.7701666666666664</v>
      </c>
      <c r="G34" s="49">
        <f t="shared" si="5"/>
        <v>1.8400416666666666</v>
      </c>
      <c r="H34" s="49">
        <f t="shared" si="5"/>
        <v>2.3533541666666662</v>
      </c>
    </row>
    <row r="35" spans="1:16" x14ac:dyDescent="0.3">
      <c r="C35" s="49">
        <f t="shared" ref="C35:H35" si="6">C28*1.075</f>
        <v>0.7507083333333332</v>
      </c>
      <c r="D35" s="49">
        <f t="shared" si="6"/>
        <v>0.70143750000000005</v>
      </c>
      <c r="E35" s="49">
        <f t="shared" si="6"/>
        <v>0.72024999999999995</v>
      </c>
      <c r="F35" s="49">
        <f t="shared" si="6"/>
        <v>0.63335416666666666</v>
      </c>
      <c r="G35" s="49">
        <f t="shared" si="6"/>
        <v>0.63335416666666666</v>
      </c>
      <c r="H35" s="49">
        <f t="shared" si="6"/>
        <v>0.96122916666666658</v>
      </c>
    </row>
    <row r="37" spans="1:16" ht="15" thickBot="1" x14ac:dyDescent="0.35"/>
    <row r="38" spans="1:16" ht="15" customHeight="1" thickBot="1" x14ac:dyDescent="0.35">
      <c r="A38" s="58" t="s">
        <v>61</v>
      </c>
      <c r="B38" s="58" t="s">
        <v>62</v>
      </c>
      <c r="C38" s="27"/>
      <c r="D38" s="27"/>
      <c r="E38" s="27"/>
      <c r="F38" s="27"/>
      <c r="G38" s="27"/>
      <c r="H38" s="27"/>
      <c r="I38" s="27"/>
      <c r="J38" s="28"/>
      <c r="K38" s="32" t="s">
        <v>63</v>
      </c>
      <c r="L38" s="33"/>
      <c r="M38" s="33"/>
      <c r="N38" s="33"/>
      <c r="O38" s="33"/>
      <c r="P38" s="33"/>
    </row>
    <row r="39" spans="1:16" ht="16.2" thickBot="1" x14ac:dyDescent="0.35">
      <c r="A39" s="59"/>
      <c r="B39" s="59"/>
      <c r="C39" s="37"/>
      <c r="D39" s="37"/>
      <c r="E39" s="37"/>
      <c r="F39" s="37"/>
      <c r="G39" s="37"/>
      <c r="H39" s="37"/>
      <c r="I39" s="37"/>
      <c r="J39" s="29" t="s">
        <v>64</v>
      </c>
      <c r="K39" s="29" t="s">
        <v>1</v>
      </c>
      <c r="L39" s="29" t="s">
        <v>65</v>
      </c>
      <c r="M39" s="29" t="s">
        <v>66</v>
      </c>
      <c r="N39" s="29" t="s">
        <v>67</v>
      </c>
      <c r="O39" s="29" t="s">
        <v>68</v>
      </c>
      <c r="P39" s="29" t="s">
        <v>69</v>
      </c>
    </row>
    <row r="40" spans="1:16" ht="19.8" thickBot="1" x14ac:dyDescent="0.45">
      <c r="A40" s="60"/>
      <c r="B40" s="60"/>
      <c r="C40" s="37"/>
      <c r="D40" s="24" t="s">
        <v>1</v>
      </c>
      <c r="E40" s="24" t="s">
        <v>2</v>
      </c>
      <c r="F40" s="24" t="s">
        <v>3</v>
      </c>
      <c r="G40" s="24" t="s">
        <v>4</v>
      </c>
      <c r="H40" s="24" t="s">
        <v>5</v>
      </c>
      <c r="I40" s="29"/>
      <c r="J40" s="29"/>
      <c r="K40" s="34" t="s">
        <v>70</v>
      </c>
      <c r="L40" s="35"/>
      <c r="M40" s="35"/>
      <c r="N40" s="35"/>
      <c r="O40" s="35"/>
      <c r="P40" s="36"/>
    </row>
    <row r="41" spans="1:16" ht="15" thickBot="1" x14ac:dyDescent="0.35">
      <c r="A41" s="30" t="s">
        <v>71</v>
      </c>
      <c r="B41" s="38">
        <v>100</v>
      </c>
      <c r="D41" s="39">
        <v>10</v>
      </c>
      <c r="E41" s="39">
        <v>4</v>
      </c>
      <c r="F41" s="39">
        <v>0.3</v>
      </c>
      <c r="G41" s="31">
        <v>2</v>
      </c>
      <c r="H41" s="31">
        <v>0.1</v>
      </c>
      <c r="I41" s="29"/>
      <c r="J41" s="31" t="s">
        <v>72</v>
      </c>
      <c r="K41" s="31" t="s">
        <v>73</v>
      </c>
      <c r="L41" s="31" t="s">
        <v>72</v>
      </c>
      <c r="M41" s="31" t="s">
        <v>74</v>
      </c>
      <c r="N41" s="31" t="s">
        <v>75</v>
      </c>
      <c r="O41" s="31" t="s">
        <v>76</v>
      </c>
      <c r="P41" s="31" t="s">
        <v>77</v>
      </c>
    </row>
    <row r="42" spans="1:16" ht="15" thickBot="1" x14ac:dyDescent="0.35">
      <c r="A42" s="30" t="s">
        <v>78</v>
      </c>
      <c r="B42" s="38">
        <v>75</v>
      </c>
      <c r="D42" s="39">
        <v>15</v>
      </c>
      <c r="E42" s="39">
        <v>6</v>
      </c>
      <c r="F42" s="39">
        <v>0.3</v>
      </c>
      <c r="G42" s="31">
        <v>5</v>
      </c>
      <c r="H42" s="31">
        <v>0.2</v>
      </c>
      <c r="I42" s="29"/>
      <c r="J42" s="31">
        <v>6</v>
      </c>
      <c r="K42" s="31">
        <v>15</v>
      </c>
      <c r="L42" s="31">
        <v>6</v>
      </c>
      <c r="M42" s="31">
        <v>0.3</v>
      </c>
      <c r="N42" s="31">
        <v>5</v>
      </c>
      <c r="O42" s="31" t="s">
        <v>79</v>
      </c>
      <c r="P42" s="31">
        <v>0.2</v>
      </c>
    </row>
    <row r="43" spans="1:16" ht="15" thickBot="1" x14ac:dyDescent="0.35">
      <c r="A43" s="30" t="s">
        <v>80</v>
      </c>
      <c r="B43" s="38">
        <v>50</v>
      </c>
      <c r="D43" s="39">
        <v>30</v>
      </c>
      <c r="E43" s="39">
        <v>15</v>
      </c>
      <c r="F43" s="39">
        <v>0.6</v>
      </c>
      <c r="G43" s="31">
        <v>10</v>
      </c>
      <c r="H43" s="31">
        <v>0.3</v>
      </c>
      <c r="I43" s="29"/>
      <c r="J43" s="31">
        <v>15</v>
      </c>
      <c r="K43" s="31">
        <v>30</v>
      </c>
      <c r="L43" s="31">
        <v>15</v>
      </c>
      <c r="M43" s="31">
        <v>0.6</v>
      </c>
      <c r="N43" s="31">
        <v>10</v>
      </c>
      <c r="O43" s="31" t="s">
        <v>79</v>
      </c>
      <c r="P43" s="31">
        <v>0.3</v>
      </c>
    </row>
    <row r="44" spans="1:16" ht="15" thickBot="1" x14ac:dyDescent="0.35">
      <c r="A44" s="30" t="s">
        <v>81</v>
      </c>
      <c r="B44" s="38">
        <v>25</v>
      </c>
      <c r="D44" s="39">
        <v>50</v>
      </c>
      <c r="E44" s="39">
        <v>25</v>
      </c>
      <c r="F44" s="39">
        <v>0.9</v>
      </c>
      <c r="G44" s="31">
        <v>15</v>
      </c>
      <c r="H44" s="31">
        <v>0.5</v>
      </c>
      <c r="I44" s="29"/>
      <c r="J44" s="31">
        <v>25</v>
      </c>
      <c r="K44" s="31">
        <v>50</v>
      </c>
      <c r="L44" s="31">
        <v>25</v>
      </c>
      <c r="M44" s="31">
        <v>0.9</v>
      </c>
      <c r="N44" s="31">
        <v>15</v>
      </c>
      <c r="O44" s="31" t="s">
        <v>79</v>
      </c>
      <c r="P44" s="31">
        <v>0.5</v>
      </c>
    </row>
    <row r="45" spans="1:16" ht="15" thickBot="1" x14ac:dyDescent="0.35">
      <c r="A45" s="30" t="s">
        <v>82</v>
      </c>
      <c r="B45" s="38">
        <v>10</v>
      </c>
      <c r="D45" s="39">
        <v>150</v>
      </c>
      <c r="E45" s="39">
        <v>50</v>
      </c>
      <c r="F45" s="39">
        <v>5</v>
      </c>
      <c r="G45" s="31">
        <v>15</v>
      </c>
      <c r="H45" s="31">
        <v>4</v>
      </c>
      <c r="I45" s="29"/>
      <c r="J45" s="31" t="s">
        <v>83</v>
      </c>
      <c r="K45" s="31" t="s">
        <v>84</v>
      </c>
      <c r="L45" s="31" t="s">
        <v>83</v>
      </c>
      <c r="M45" s="31" t="s">
        <v>85</v>
      </c>
      <c r="N45" s="31" t="s">
        <v>86</v>
      </c>
      <c r="O45" s="31" t="s">
        <v>87</v>
      </c>
      <c r="P45" s="31" t="s">
        <v>88</v>
      </c>
    </row>
  </sheetData>
  <mergeCells count="2">
    <mergeCell ref="A38:A40"/>
    <mergeCell ref="B38:B40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5"/>
  <sheetViews>
    <sheetView workbookViewId="0">
      <selection activeCell="Q19" sqref="Q19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6" max="16" width="11.6640625" customWidth="1"/>
    <col min="17" max="17" width="17.5546875" customWidth="1"/>
  </cols>
  <sheetData>
    <row r="4" spans="2:17" ht="16.8" x14ac:dyDescent="0.3">
      <c r="B4" s="44"/>
      <c r="C4" s="45" t="s">
        <v>103</v>
      </c>
      <c r="D4" s="45" t="s">
        <v>104</v>
      </c>
      <c r="E4" s="45" t="s">
        <v>105</v>
      </c>
      <c r="F4" s="45" t="s">
        <v>106</v>
      </c>
      <c r="G4" s="45" t="s">
        <v>107</v>
      </c>
      <c r="H4" s="45" t="s">
        <v>108</v>
      </c>
      <c r="I4" s="45"/>
      <c r="J4" s="45"/>
      <c r="K4" s="45"/>
      <c r="L4" s="45"/>
      <c r="M4" s="45"/>
      <c r="N4" s="45"/>
      <c r="O4" s="45"/>
    </row>
    <row r="5" spans="2:17" ht="16.8" x14ac:dyDescent="0.3">
      <c r="B5" s="46" t="s">
        <v>0</v>
      </c>
      <c r="C5" s="50">
        <v>40.929120000000005</v>
      </c>
      <c r="D5" s="50">
        <v>37.9424475</v>
      </c>
      <c r="E5" s="50">
        <v>40.599202500000004</v>
      </c>
      <c r="F5" s="50">
        <v>43.642957500000016</v>
      </c>
      <c r="G5" s="50">
        <v>39.877447500000002</v>
      </c>
      <c r="H5" s="50">
        <v>49.810769999999998</v>
      </c>
      <c r="I5" s="47"/>
      <c r="J5" s="47"/>
      <c r="K5" s="47"/>
      <c r="L5" s="47"/>
      <c r="M5" s="47"/>
      <c r="N5" s="47"/>
      <c r="O5" s="47"/>
    </row>
    <row r="6" spans="2:17" ht="16.8" x14ac:dyDescent="0.3">
      <c r="B6" s="46" t="s">
        <v>1</v>
      </c>
      <c r="C6" s="50">
        <v>22.223475000000001</v>
      </c>
      <c r="D6" s="50">
        <v>21.279195000000001</v>
      </c>
      <c r="E6" s="50">
        <v>22.1064075</v>
      </c>
      <c r="F6" s="50">
        <v>22.091895000000001</v>
      </c>
      <c r="G6" s="50">
        <v>23.523795</v>
      </c>
      <c r="H6" s="50">
        <v>28.132965000000002</v>
      </c>
      <c r="I6" s="47"/>
      <c r="J6" s="47"/>
      <c r="K6" s="47"/>
      <c r="L6" s="47"/>
      <c r="M6" s="47"/>
      <c r="N6" s="47"/>
      <c r="O6" s="47"/>
    </row>
    <row r="7" spans="2:17" ht="16.8" x14ac:dyDescent="0.3">
      <c r="B7" s="46" t="s">
        <v>2</v>
      </c>
      <c r="C7" s="50">
        <v>15.7557375</v>
      </c>
      <c r="D7" s="50">
        <v>14.675040000000001</v>
      </c>
      <c r="E7" s="50">
        <v>17.075407500000004</v>
      </c>
      <c r="F7" s="50">
        <v>16.214332500000005</v>
      </c>
      <c r="G7" s="50">
        <v>16.321724999999997</v>
      </c>
      <c r="H7" s="50">
        <v>18.585674999999998</v>
      </c>
      <c r="I7" s="47"/>
      <c r="J7" s="47"/>
      <c r="K7" s="47"/>
      <c r="L7" s="47"/>
      <c r="M7" s="47"/>
      <c r="N7" s="47"/>
      <c r="O7" s="47"/>
    </row>
    <row r="8" spans="2:17" ht="16.8" x14ac:dyDescent="0.3">
      <c r="B8" s="48" t="s">
        <v>3</v>
      </c>
      <c r="C8" s="50">
        <v>0.40538249999999998</v>
      </c>
      <c r="D8" s="50">
        <v>0.39570749999999999</v>
      </c>
      <c r="E8" s="50">
        <v>0.41989499999999996</v>
      </c>
      <c r="F8" s="50">
        <v>0.43731000000000009</v>
      </c>
      <c r="G8" s="50">
        <v>0.41118750000000004</v>
      </c>
      <c r="H8" s="50">
        <v>0.69756750000000001</v>
      </c>
      <c r="I8" s="47"/>
      <c r="J8" s="47"/>
      <c r="K8" s="47"/>
      <c r="L8" s="47"/>
      <c r="M8" s="47"/>
      <c r="N8" s="47"/>
      <c r="O8" s="47"/>
    </row>
    <row r="9" spans="2:17" ht="16.8" x14ac:dyDescent="0.3">
      <c r="B9" s="48" t="s">
        <v>4</v>
      </c>
      <c r="C9" s="50">
        <v>1.9146825000000003</v>
      </c>
      <c r="D9" s="50">
        <v>1.8517949999999996</v>
      </c>
      <c r="E9" s="50">
        <v>1.7918100000000006</v>
      </c>
      <c r="F9" s="50">
        <v>1.9117799999999998</v>
      </c>
      <c r="G9" s="50">
        <v>1.9872449999999999</v>
      </c>
      <c r="H9" s="50">
        <v>2.5416224999999995</v>
      </c>
      <c r="I9" s="47"/>
      <c r="J9" s="47"/>
      <c r="K9" s="47"/>
      <c r="L9" s="47"/>
      <c r="M9" s="47"/>
      <c r="N9" s="47"/>
      <c r="O9" s="47"/>
    </row>
    <row r="10" spans="2:17" ht="16.8" x14ac:dyDescent="0.3">
      <c r="B10" s="48" t="s">
        <v>5</v>
      </c>
      <c r="C10" s="50">
        <v>0.81076499999999996</v>
      </c>
      <c r="D10" s="50">
        <v>0.75755250000000007</v>
      </c>
      <c r="E10" s="50">
        <v>0.77786999999999995</v>
      </c>
      <c r="F10" s="50">
        <v>0.68402250000000009</v>
      </c>
      <c r="G10" s="50">
        <v>0.68402250000000009</v>
      </c>
      <c r="H10" s="50">
        <v>1.0381274999999999</v>
      </c>
      <c r="I10" s="47"/>
      <c r="J10" s="47"/>
      <c r="K10" s="47"/>
      <c r="L10" s="47"/>
      <c r="M10" s="47"/>
      <c r="N10" s="47"/>
      <c r="O10" s="47"/>
    </row>
    <row r="13" spans="2:17" ht="19.2" x14ac:dyDescent="0.4">
      <c r="C13" s="50" t="s">
        <v>0</v>
      </c>
      <c r="D13" s="50" t="s">
        <v>1</v>
      </c>
      <c r="E13" s="50" t="s">
        <v>2</v>
      </c>
      <c r="F13" s="50" t="s">
        <v>3</v>
      </c>
      <c r="G13" s="50" t="s">
        <v>4</v>
      </c>
      <c r="H13" s="50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8" t="s">
        <v>103</v>
      </c>
      <c r="C14" s="50">
        <v>40.929120000000005</v>
      </c>
      <c r="D14" s="50">
        <v>22.223475000000001</v>
      </c>
      <c r="E14" s="50">
        <v>15.7557375</v>
      </c>
      <c r="F14" s="50">
        <v>0.40538249999999998</v>
      </c>
      <c r="G14" s="50">
        <v>1.9146825000000003</v>
      </c>
      <c r="H14" s="50">
        <v>0.81076499999999996</v>
      </c>
      <c r="I14" s="26">
        <v>0</v>
      </c>
      <c r="J14" s="40">
        <f>IF(D14&lt;$D$41,100,IF(D14&lt;'SS3'!$D$42,(('SS3'!$B$41-'SS3'!$B$42)/('SS3'!$D$42-'SS3'!$D$41)*('SS3'!$D$42-'SS3'!D14)+'SS3'!$B$42),IF('SS3'!D14&lt;'SS3'!$D$43,(('SS3'!$B$42-'SS3'!$B$43)/('SS3'!$D$43-'SS3'!$D$42)*('SS3'!$D$43-'SS3'!D14)+'SS3'!$B$43),IF('SS3'!D14&lt;'SS3'!$D$44,(('SS3'!$B$43-'SS3'!$B$44)/('SS3'!$D$44-'SS3'!$D$43)*('SS3'!$D$44-'SS3'!D14)+'SS3'!$B$44),IF('SS3'!D14&lt;'SS3'!$D$45,(('SS3'!$B$44-'SS3'!$B$45)/('SS3'!$D$45-'SS3'!$D$44)*('SS3'!$D$45-'SS3'!D14)+'SS3'!$B$45),0)))))</f>
        <v>62.960875000000001</v>
      </c>
      <c r="K14" s="40">
        <f>IF(E14&lt;$E$41,100,IF(E14&lt;'SS3'!$E$42,(('SS3'!$B$41-'SS3'!$B$42)/('SS3'!$E$42-'SS3'!$E$41)*('SS3'!$E$42-'SS3'!E14)+'SS3'!$B$42),IF('SS3'!E14&lt;'SS3'!$E$43,(('SS3'!$B$42-'SS3'!$B$43)/('SS3'!$E$43-'SS3'!$E$42)*('SS3'!$E$43-'SS3'!E14)+'SS3'!$B$43),IF('SS3'!E14&lt;'SS3'!$E$44,(('SS3'!$B$43-'SS3'!$B$44)/('SS3'!$E$44-'SS3'!$E$43)*('SS3'!$E$44-'SS3'!E14)+'SS3'!$B$44),IF('SS3'!E14&lt;'SS3'!$E$45,(('SS3'!$B$44-'SS3'!$B$45)/('SS3'!$E$45-'SS3'!$E$44)*('SS3'!$E$45-'SS3'!E14)+'SS3'!$B$45),0)))))</f>
        <v>48.110656249999998</v>
      </c>
      <c r="L14" s="40">
        <f>IF(F14&lt;$F$41,100,IF(F14&lt;'SS3'!$F$42,(('SS3'!$B$41-'SS3'!$B$42)/('SS3'!$F$42-'SS3'!$F$41)*('SS3'!$F$42-'SS3'!F14)+'SS3'!$B$42),IF('SS3'!F14&lt;'SS3'!$F$43,(('SS3'!$B$42-'SS3'!$B$43)/('SS3'!$F$43-'SS3'!$F$42)*('SS3'!$F$43-'SS3'!F14)+'SS3'!$B$43),IF('SS3'!F14&lt;'SS3'!$F$44,(('SS3'!$B$43-'SS3'!$B$44)/('SS3'!$F$44-'SS3'!$F$43)*('SS3'!$F$44-'SS3'!F14)+'SS3'!$B$44),IF('SS3'!F14&lt;'SS3'!$F$45,(('SS3'!$B$44-'SS3'!$B$45)/('SS3'!$F$45-'SS3'!$F$44)*('SS3'!$F$45-'SS3'!F14)+'SS3'!$B$45),0)))))</f>
        <v>66.218125000000001</v>
      </c>
      <c r="M14" s="40">
        <f>IF(G14&lt;$G$41,100,IF(G14&lt;'SS3'!$G$42,(('SS3'!$B$41-'SS3'!$B$42)/('SS3'!$G$42-'SS3'!$G$41)*('SS3'!$G$42-'SS3'!G14)+'SS3'!$B$42),IF('SS3'!G14&lt;'SS3'!$G$43,(('SS3'!$B$42-'SS3'!$B$43)/('SS3'!$G$43-'SS3'!$G$42)*('SS3'!$G$43-'SS3'!G14)+'SS3'!$B$43),IF('SS3'!G14&lt;'SS3'!$G$44,(('SS3'!$B$43-'SS3'!$B$44)/('SS3'!$G$44-'SS3'!$G$43)*('SS3'!$G$44-'SS3'!G14)+'SS3'!$B$44),IF('SS3'!G14&lt;'SS3'!$G$45,(('SS3'!$B$44-'SS3'!$B$45)/('SS3'!$G$45-'SS3'!$G$44)*('SS3'!$G$45-'SS3'!G14)+'SS3'!$B$45),0)))))</f>
        <v>100</v>
      </c>
      <c r="N14" s="40">
        <f>IF(H14&lt;$H$41,100,IF(H14&lt;'SS3'!$H$42,(('SS3'!$B$41-'SS3'!$B$42)/('SS3'!$H$42-'SS3'!$H$41)*('SS3'!$H$42-'SS3'!H14)+'SS3'!$B$42),IF('SS3'!H14&lt;'SS3'!$H$43,(('SS3'!$B$42-'SS3'!$B$43)/('SS3'!$H$43-'SS3'!$H$42)*('SS3'!$H$43-'SS3'!H14)+'SS3'!$B$43),IF('SS3'!H14&lt;'SS3'!$H$44,(('SS3'!$B$43-'SS3'!$B$44)/('SS3'!$H$44-'SS3'!$H$43)*('SS3'!$H$44-'SS3'!H14)+'SS3'!$B$44),IF('SS3'!H14&lt;'SS3'!$H$45,(('SS3'!$B$44-'SS3'!$B$45)/('SS3'!$H$45-'SS3'!$H$44)*('SS3'!$H$45-'SS3'!H14)+'SS3'!$B$45),0)))))</f>
        <v>23.668149999999997</v>
      </c>
      <c r="O14" s="26">
        <v>100</v>
      </c>
      <c r="P14" s="26">
        <v>100</v>
      </c>
      <c r="Q14" s="42">
        <f>O14/100*P14/100*AVERAGE(J14:N14)</f>
        <v>60.191561249999992</v>
      </c>
    </row>
    <row r="15" spans="2:17" ht="16.8" x14ac:dyDescent="0.3">
      <c r="B15" s="8" t="s">
        <v>104</v>
      </c>
      <c r="C15" s="50">
        <v>37.9424475</v>
      </c>
      <c r="D15" s="50">
        <v>21.279195000000001</v>
      </c>
      <c r="E15" s="50">
        <v>14.675040000000001</v>
      </c>
      <c r="F15" s="50">
        <v>0.39570749999999999</v>
      </c>
      <c r="G15" s="50">
        <v>1.8517949999999996</v>
      </c>
      <c r="H15" s="50">
        <v>0.75755250000000007</v>
      </c>
      <c r="I15" s="26">
        <v>0</v>
      </c>
      <c r="J15" s="40">
        <f>IF(D15&lt;$D$41,100,IF(D15&lt;'SS3'!$D$42,(('SS3'!$B$41-'SS3'!$B$42)/('SS3'!$D$42-'SS3'!$D$41)*('SS3'!$D$42-'SS3'!D15)+'SS3'!$B$42),IF('SS3'!D15&lt;'SS3'!$D$43,(('SS3'!$B$42-'SS3'!$B$43)/('SS3'!$D$43-'SS3'!$D$42)*('SS3'!$D$43-'SS3'!D15)+'SS3'!$B$43),IF('SS3'!D15&lt;'SS3'!$D$44,(('SS3'!$B$43-'SS3'!$B$44)/('SS3'!$D$44-'SS3'!$D$43)*('SS3'!$D$44-'SS3'!D15)+'SS3'!$B$44),IF('SS3'!D15&lt;'SS3'!$D$45,(('SS3'!$B$44-'SS3'!$B$45)/('SS3'!$D$45-'SS3'!$D$44)*('SS3'!$D$45-'SS3'!D15)+'SS3'!$B$45),0)))))</f>
        <v>64.534674999999993</v>
      </c>
      <c r="K15" s="40">
        <f>IF(E15&lt;$E$41,100,IF(E15&lt;'SS3'!$E$42,(('SS3'!$B$41-'SS3'!$B$42)/('SS3'!$E$42-'SS3'!$E$41)*('SS3'!$E$42-'SS3'!E15)+'SS3'!$B$42),IF('SS3'!E15&lt;'SS3'!$E$43,(('SS3'!$B$42-'SS3'!$B$43)/('SS3'!$E$43-'SS3'!$E$42)*('SS3'!$E$43-'SS3'!E15)+'SS3'!$B$43),IF('SS3'!E15&lt;'SS3'!$E$44,(('SS3'!$B$43-'SS3'!$B$44)/('SS3'!$E$44-'SS3'!$E$43)*('SS3'!$E$44-'SS3'!E15)+'SS3'!$B$44),IF('SS3'!E15&lt;'SS3'!$E$45,(('SS3'!$B$44-'SS3'!$B$45)/('SS3'!$E$45-'SS3'!$E$44)*('SS3'!$E$45-'SS3'!E15)+'SS3'!$B$45),0)))))</f>
        <v>50.902666666666661</v>
      </c>
      <c r="L15" s="40">
        <f>IF(F15&lt;$F$41,100,IF(F15&lt;'SS3'!$F$42,(('SS3'!$B$41-'SS3'!$B$42)/('SS3'!$F$42-'SS3'!$F$41)*('SS3'!$F$42-'SS3'!F15)+'SS3'!$B$42),IF('SS3'!F15&lt;'SS3'!$F$43,(('SS3'!$B$42-'SS3'!$B$43)/('SS3'!$F$43-'SS3'!$F$42)*('SS3'!$F$43-'SS3'!F15)+'SS3'!$B$43),IF('SS3'!F15&lt;'SS3'!$F$44,(('SS3'!$B$43-'SS3'!$B$44)/('SS3'!$F$44-'SS3'!$F$43)*('SS3'!$F$44-'SS3'!F15)+'SS3'!$B$44),IF('SS3'!F15&lt;'SS3'!$F$45,(('SS3'!$B$44-'SS3'!$B$45)/('SS3'!$F$45-'SS3'!$F$44)*('SS3'!$F$45-'SS3'!F15)+'SS3'!$B$45),0)))))</f>
        <v>67.024375000000006</v>
      </c>
      <c r="M15" s="40">
        <f>IF(G15&lt;$G$41,100,IF(G15&lt;'SS3'!$G$42,(('SS3'!$B$41-'SS3'!$B$42)/('SS3'!$G$42-'SS3'!$G$41)*('SS3'!$G$42-'SS3'!G15)+'SS3'!$B$42),IF('SS3'!G15&lt;'SS3'!$G$43,(('SS3'!$B$42-'SS3'!$B$43)/('SS3'!$G$43-'SS3'!$G$42)*('SS3'!$G$43-'SS3'!G15)+'SS3'!$B$43),IF('SS3'!G15&lt;'SS3'!$G$44,(('SS3'!$B$43-'SS3'!$B$44)/('SS3'!$G$44-'SS3'!$G$43)*('SS3'!$G$44-'SS3'!G15)+'SS3'!$B$44),IF('SS3'!G15&lt;'SS3'!$G$45,(('SS3'!$B$44-'SS3'!$B$45)/('SS3'!$G$45-'SS3'!$G$44)*('SS3'!$G$45-'SS3'!G15)+'SS3'!$B$45),0)))))</f>
        <v>100</v>
      </c>
      <c r="N15" s="40">
        <f>IF(H15&lt;$H$41,100,IF(H15&lt;'SS3'!$H$42,(('SS3'!$B$41-'SS3'!$B$42)/('SS3'!$H$42-'SS3'!$H$41)*('SS3'!$H$42-'SS3'!H15)+'SS3'!$B$42),IF('SS3'!H15&lt;'SS3'!$H$43,(('SS3'!$B$42-'SS3'!$B$43)/('SS3'!$H$43-'SS3'!$H$42)*('SS3'!$H$43-'SS3'!H15)+'SS3'!$B$43),IF('SS3'!H15&lt;'SS3'!$H$44,(('SS3'!$B$43-'SS3'!$B$44)/('SS3'!$H$44-'SS3'!$H$43)*('SS3'!$H$44-'SS3'!H15)+'SS3'!$B$44),IF('SS3'!H15&lt;'SS3'!$H$45,(('SS3'!$B$44-'SS3'!$B$45)/('SS3'!$H$45-'SS3'!$H$44)*('SS3'!$H$45-'SS3'!H15)+'SS3'!$B$45),0)))))</f>
        <v>23.896203571428572</v>
      </c>
      <c r="O15" s="26">
        <v>100</v>
      </c>
      <c r="P15" s="26">
        <v>100</v>
      </c>
      <c r="Q15" s="42">
        <f t="shared" ref="Q15:Q19" si="0">O15/100*P15/100*AVERAGE(J15:N15)</f>
        <v>61.271584047619058</v>
      </c>
    </row>
    <row r="16" spans="2:17" ht="16.8" x14ac:dyDescent="0.3">
      <c r="B16" s="8" t="s">
        <v>105</v>
      </c>
      <c r="C16" s="50">
        <v>40.599202500000004</v>
      </c>
      <c r="D16" s="50">
        <v>22.1064075</v>
      </c>
      <c r="E16" s="50">
        <v>17.075407500000004</v>
      </c>
      <c r="F16" s="50">
        <v>0.41989499999999996</v>
      </c>
      <c r="G16" s="50">
        <v>1.7918100000000006</v>
      </c>
      <c r="H16" s="50">
        <v>0.77786999999999995</v>
      </c>
      <c r="I16" s="26">
        <v>0</v>
      </c>
      <c r="J16" s="40">
        <f>IF(D16&lt;$D$41,100,IF(D16&lt;'SS3'!$D$42,(('SS3'!$B$41-'SS3'!$B$42)/('SS3'!$D$42-'SS3'!$D$41)*('SS3'!$D$42-'SS3'!D16)+'SS3'!$B$42),IF('SS3'!D16&lt;'SS3'!$D$43,(('SS3'!$B$42-'SS3'!$B$43)/('SS3'!$D$43-'SS3'!$D$42)*('SS3'!$D$43-'SS3'!D16)+'SS3'!$B$43),IF('SS3'!D16&lt;'SS3'!$D$44,(('SS3'!$B$43-'SS3'!$B$44)/('SS3'!$D$44-'SS3'!$D$43)*('SS3'!$D$44-'SS3'!D16)+'SS3'!$B$44),IF('SS3'!D16&lt;'SS3'!$D$45,(('SS3'!$B$44-'SS3'!$B$45)/('SS3'!$D$45-'SS3'!$D$44)*('SS3'!$D$45-'SS3'!D16)+'SS3'!$B$45),0)))))</f>
        <v>63.155987500000002</v>
      </c>
      <c r="K16" s="40">
        <f>IF(E16&lt;$E$41,100,IF(E16&lt;'SS3'!$E$42,(('SS3'!$B$41-'SS3'!$B$42)/('SS3'!$E$42-'SS3'!$E$41)*('SS3'!$E$42-'SS3'!E16)+'SS3'!$B$42),IF('SS3'!E16&lt;'SS3'!$E$43,(('SS3'!$B$42-'SS3'!$B$43)/('SS3'!$E$43-'SS3'!$E$42)*('SS3'!$E$43-'SS3'!E16)+'SS3'!$B$43),IF('SS3'!E16&lt;'SS3'!$E$44,(('SS3'!$B$43-'SS3'!$B$44)/('SS3'!$E$44-'SS3'!$E$43)*('SS3'!$E$44-'SS3'!E16)+'SS3'!$B$44),IF('SS3'!E16&lt;'SS3'!$E$45,(('SS3'!$B$44-'SS3'!$B$45)/('SS3'!$E$45-'SS3'!$E$44)*('SS3'!$E$45-'SS3'!E16)+'SS3'!$B$45),0)))))</f>
        <v>44.811481249999986</v>
      </c>
      <c r="L16" s="40">
        <f>IF(F16&lt;$F$41,100,IF(F16&lt;'SS3'!$F$42,(('SS3'!$B$41-'SS3'!$B$42)/('SS3'!$F$42-'SS3'!$F$41)*('SS3'!$F$42-'SS3'!F16)+'SS3'!$B$42),IF('SS3'!F16&lt;'SS3'!$F$43,(('SS3'!$B$42-'SS3'!$B$43)/('SS3'!$F$43-'SS3'!$F$42)*('SS3'!$F$43-'SS3'!F16)+'SS3'!$B$43),IF('SS3'!F16&lt;'SS3'!$F$44,(('SS3'!$B$43-'SS3'!$B$44)/('SS3'!$F$44-'SS3'!$F$43)*('SS3'!$F$44-'SS3'!F16)+'SS3'!$B$44),IF('SS3'!F16&lt;'SS3'!$F$45,(('SS3'!$B$44-'SS3'!$B$45)/('SS3'!$F$45-'SS3'!$F$44)*('SS3'!$F$45-'SS3'!F16)+'SS3'!$B$45),0)))))</f>
        <v>65.008750000000006</v>
      </c>
      <c r="M16" s="40">
        <f>IF(G16&lt;$G$41,100,IF(G16&lt;'SS3'!$G$42,(('SS3'!$B$41-'SS3'!$B$42)/('SS3'!$G$42-'SS3'!$G$41)*('SS3'!$G$42-'SS3'!G16)+'SS3'!$B$42),IF('SS3'!G16&lt;'SS3'!$G$43,(('SS3'!$B$42-'SS3'!$B$43)/('SS3'!$G$43-'SS3'!$G$42)*('SS3'!$G$43-'SS3'!G16)+'SS3'!$B$43),IF('SS3'!G16&lt;'SS3'!$G$44,(('SS3'!$B$43-'SS3'!$B$44)/('SS3'!$G$44-'SS3'!$G$43)*('SS3'!$G$44-'SS3'!G16)+'SS3'!$B$44),IF('SS3'!G16&lt;'SS3'!$G$45,(('SS3'!$B$44-'SS3'!$B$45)/('SS3'!$G$45-'SS3'!$G$44)*('SS3'!$G$45-'SS3'!G16)+'SS3'!$B$45),0)))))</f>
        <v>100</v>
      </c>
      <c r="N16" s="40">
        <f>IF(H16&lt;$H$41,100,IF(H16&lt;'SS3'!$H$42,(('SS3'!$B$41-'SS3'!$B$42)/('SS3'!$H$42-'SS3'!$H$41)*('SS3'!$H$42-'SS3'!H16)+'SS3'!$B$42),IF('SS3'!H16&lt;'SS3'!$H$43,(('SS3'!$B$42-'SS3'!$B$43)/('SS3'!$H$43-'SS3'!$H$42)*('SS3'!$H$43-'SS3'!H16)+'SS3'!$B$43),IF('SS3'!H16&lt;'SS3'!$H$44,(('SS3'!$B$43-'SS3'!$B$44)/('SS3'!$H$44-'SS3'!$H$43)*('SS3'!$H$44-'SS3'!H16)+'SS3'!$B$44),IF('SS3'!H16&lt;'SS3'!$H$45,(('SS3'!$B$44-'SS3'!$B$45)/('SS3'!$H$45-'SS3'!$H$44)*('SS3'!$H$45-'SS3'!H16)+'SS3'!$B$45),0)))))</f>
        <v>23.809128571428573</v>
      </c>
      <c r="O16" s="26">
        <v>100</v>
      </c>
      <c r="P16" s="26">
        <v>100</v>
      </c>
      <c r="Q16" s="42">
        <f t="shared" si="0"/>
        <v>59.357069464285715</v>
      </c>
    </row>
    <row r="17" spans="2:17" ht="16.8" x14ac:dyDescent="0.3">
      <c r="B17" s="8" t="s">
        <v>106</v>
      </c>
      <c r="C17" s="50">
        <v>43.642957500000016</v>
      </c>
      <c r="D17" s="50">
        <v>22.091895000000001</v>
      </c>
      <c r="E17" s="50">
        <v>16.214332500000005</v>
      </c>
      <c r="F17" s="50">
        <v>0.43731000000000009</v>
      </c>
      <c r="G17" s="50">
        <v>1.9117799999999998</v>
      </c>
      <c r="H17" s="50">
        <v>0.68402250000000009</v>
      </c>
      <c r="I17" s="26">
        <v>0</v>
      </c>
      <c r="J17" s="40">
        <f>IF(D17&lt;$D$41,100,IF(D17&lt;'SS3'!$D$42,(('SS3'!$B$41-'SS3'!$B$42)/('SS3'!$D$42-'SS3'!$D$41)*('SS3'!$D$42-'SS3'!D17)+'SS3'!$B$42),IF('SS3'!D17&lt;'SS3'!$D$43,(('SS3'!$B$42-'SS3'!$B$43)/('SS3'!$D$43-'SS3'!$D$42)*('SS3'!$D$43-'SS3'!D17)+'SS3'!$B$43),IF('SS3'!D17&lt;'SS3'!$D$44,(('SS3'!$B$43-'SS3'!$B$44)/('SS3'!$D$44-'SS3'!$D$43)*('SS3'!$D$44-'SS3'!D17)+'SS3'!$B$44),IF('SS3'!D17&lt;'SS3'!$D$45,(('SS3'!$B$44-'SS3'!$B$45)/('SS3'!$D$45-'SS3'!$D$44)*('SS3'!$D$45-'SS3'!D17)+'SS3'!$B$45),0)))))</f>
        <v>63.180174999999998</v>
      </c>
      <c r="K17" s="40">
        <f>IF(E17&lt;$E$41,100,IF(E17&lt;'SS3'!$E$42,(('SS3'!$B$41-'SS3'!$B$42)/('SS3'!$E$42-'SS3'!$E$41)*('SS3'!$E$42-'SS3'!E17)+'SS3'!$B$42),IF('SS3'!E17&lt;'SS3'!$E$43,(('SS3'!$B$42-'SS3'!$B$43)/('SS3'!$E$43-'SS3'!$E$42)*('SS3'!$E$43-'SS3'!E17)+'SS3'!$B$43),IF('SS3'!E17&lt;'SS3'!$E$44,(('SS3'!$B$43-'SS3'!$B$44)/('SS3'!$E$44-'SS3'!$E$43)*('SS3'!$E$44-'SS3'!E17)+'SS3'!$B$44),IF('SS3'!E17&lt;'SS3'!$E$45,(('SS3'!$B$44-'SS3'!$B$45)/('SS3'!$E$45-'SS3'!$E$44)*('SS3'!$E$45-'SS3'!E17)+'SS3'!$B$45),0)))))</f>
        <v>46.964168749999985</v>
      </c>
      <c r="L17" s="40">
        <f>IF(F17&lt;$F$41,100,IF(F17&lt;'SS3'!$F$42,(('SS3'!$B$41-'SS3'!$B$42)/('SS3'!$F$42-'SS3'!$F$41)*('SS3'!$F$42-'SS3'!F17)+'SS3'!$B$42),IF('SS3'!F17&lt;'SS3'!$F$43,(('SS3'!$B$42-'SS3'!$B$43)/('SS3'!$F$43-'SS3'!$F$42)*('SS3'!$F$43-'SS3'!F17)+'SS3'!$B$43),IF('SS3'!F17&lt;'SS3'!$F$44,(('SS3'!$B$43-'SS3'!$B$44)/('SS3'!$F$44-'SS3'!$F$43)*('SS3'!$F$44-'SS3'!F17)+'SS3'!$B$44),IF('SS3'!F17&lt;'SS3'!$F$45,(('SS3'!$B$44-'SS3'!$B$45)/('SS3'!$F$45-'SS3'!$F$44)*('SS3'!$F$45-'SS3'!F17)+'SS3'!$B$45),0)))))</f>
        <v>63.55749999999999</v>
      </c>
      <c r="M17" s="40">
        <f>IF(G17&lt;$G$41,100,IF(G17&lt;'SS3'!$G$42,(('SS3'!$B$41-'SS3'!$B$42)/('SS3'!$G$42-'SS3'!$G$41)*('SS3'!$G$42-'SS3'!G17)+'SS3'!$B$42),IF('SS3'!G17&lt;'SS3'!$G$43,(('SS3'!$B$42-'SS3'!$B$43)/('SS3'!$G$43-'SS3'!$G$42)*('SS3'!$G$43-'SS3'!G17)+'SS3'!$B$43),IF('SS3'!G17&lt;'SS3'!$G$44,(('SS3'!$B$43-'SS3'!$B$44)/('SS3'!$G$44-'SS3'!$G$43)*('SS3'!$G$44-'SS3'!G17)+'SS3'!$B$44),IF('SS3'!G17&lt;'SS3'!$G$45,(('SS3'!$B$44-'SS3'!$B$45)/('SS3'!$G$45-'SS3'!$G$44)*('SS3'!$G$45-'SS3'!G17)+'SS3'!$B$45),0)))))</f>
        <v>100</v>
      </c>
      <c r="N17" s="40">
        <f>IF(H17&lt;$H$41,100,IF(H17&lt;'SS3'!$H$42,(('SS3'!$B$41-'SS3'!$B$42)/('SS3'!$H$42-'SS3'!$H$41)*('SS3'!$H$42-'SS3'!H17)+'SS3'!$B$42),IF('SS3'!H17&lt;'SS3'!$H$43,(('SS3'!$B$42-'SS3'!$B$43)/('SS3'!$H$43-'SS3'!$H$42)*('SS3'!$H$43-'SS3'!H17)+'SS3'!$B$43),IF('SS3'!H17&lt;'SS3'!$H$44,(('SS3'!$B$43-'SS3'!$B$44)/('SS3'!$H$44-'SS3'!$H$43)*('SS3'!$H$44-'SS3'!H17)+'SS3'!$B$44),IF('SS3'!H17&lt;'SS3'!$H$45,(('SS3'!$B$44-'SS3'!$B$45)/('SS3'!$H$45-'SS3'!$H$44)*('SS3'!$H$45-'SS3'!H17)+'SS3'!$B$45),0)))))</f>
        <v>24.211332142857142</v>
      </c>
      <c r="O17" s="26">
        <v>100</v>
      </c>
      <c r="P17" s="26">
        <v>100</v>
      </c>
      <c r="Q17" s="42">
        <f t="shared" si="0"/>
        <v>59.582635178571422</v>
      </c>
    </row>
    <row r="18" spans="2:17" ht="16.8" x14ac:dyDescent="0.3">
      <c r="B18" s="8" t="s">
        <v>107</v>
      </c>
      <c r="C18" s="50">
        <v>39.877447500000002</v>
      </c>
      <c r="D18" s="50">
        <v>23.523795</v>
      </c>
      <c r="E18" s="50">
        <v>16.321724999999997</v>
      </c>
      <c r="F18" s="50">
        <v>0.41118750000000004</v>
      </c>
      <c r="G18" s="50">
        <v>1.9872449999999999</v>
      </c>
      <c r="H18" s="50">
        <v>0.68402250000000009</v>
      </c>
      <c r="I18" s="26">
        <v>0</v>
      </c>
      <c r="J18" s="40">
        <f>IF(D18&lt;$D$41,100,IF(D18&lt;'SS3'!$D$42,(('SS3'!$B$41-'SS3'!$B$42)/('SS3'!$D$42-'SS3'!$D$41)*('SS3'!$D$42-'SS3'!D18)+'SS3'!$B$42),IF('SS3'!D18&lt;'SS3'!$D$43,(('SS3'!$B$42-'SS3'!$B$43)/('SS3'!$D$43-'SS3'!$D$42)*('SS3'!$D$43-'SS3'!D18)+'SS3'!$B$43),IF('SS3'!D18&lt;'SS3'!$D$44,(('SS3'!$B$43-'SS3'!$B$44)/('SS3'!$D$44-'SS3'!$D$43)*('SS3'!$D$44-'SS3'!D18)+'SS3'!$B$44),IF('SS3'!D18&lt;'SS3'!$D$45,(('SS3'!$B$44-'SS3'!$B$45)/('SS3'!$D$45-'SS3'!$D$44)*('SS3'!$D$45-'SS3'!D18)+'SS3'!$B$45),0)))))</f>
        <v>60.793675</v>
      </c>
      <c r="K18" s="40">
        <f>IF(E18&lt;$E$41,100,IF(E18&lt;'SS3'!$E$42,(('SS3'!$B$41-'SS3'!$B$42)/('SS3'!$E$42-'SS3'!$E$41)*('SS3'!$E$42-'SS3'!E18)+'SS3'!$B$42),IF('SS3'!E18&lt;'SS3'!$E$43,(('SS3'!$B$42-'SS3'!$B$43)/('SS3'!$E$43-'SS3'!$E$42)*('SS3'!$E$43-'SS3'!E18)+'SS3'!$B$43),IF('SS3'!E18&lt;'SS3'!$E$44,(('SS3'!$B$43-'SS3'!$B$44)/('SS3'!$E$44-'SS3'!$E$43)*('SS3'!$E$44-'SS3'!E18)+'SS3'!$B$44),IF('SS3'!E18&lt;'SS3'!$E$45,(('SS3'!$B$44-'SS3'!$B$45)/('SS3'!$E$45-'SS3'!$E$44)*('SS3'!$E$45-'SS3'!E18)+'SS3'!$B$45),0)))))</f>
        <v>46.695687500000005</v>
      </c>
      <c r="L18" s="40">
        <f>IF(F18&lt;$F$41,100,IF(F18&lt;'SS3'!$F$42,(('SS3'!$B$41-'SS3'!$B$42)/('SS3'!$F$42-'SS3'!$F$41)*('SS3'!$F$42-'SS3'!F18)+'SS3'!$B$42),IF('SS3'!F18&lt;'SS3'!$F$43,(('SS3'!$B$42-'SS3'!$B$43)/('SS3'!$F$43-'SS3'!$F$42)*('SS3'!$F$43-'SS3'!F18)+'SS3'!$B$43),IF('SS3'!F18&lt;'SS3'!$F$44,(('SS3'!$B$43-'SS3'!$B$44)/('SS3'!$F$44-'SS3'!$F$43)*('SS3'!$F$44-'SS3'!F18)+'SS3'!$B$44),IF('SS3'!F18&lt;'SS3'!$F$45,(('SS3'!$B$44-'SS3'!$B$45)/('SS3'!$F$45-'SS3'!$F$44)*('SS3'!$F$45-'SS3'!F18)+'SS3'!$B$45),0)))))</f>
        <v>65.734375</v>
      </c>
      <c r="M18" s="40">
        <f>IF(G18&lt;$G$41,100,IF(G18&lt;'SS3'!$G$42,(('SS3'!$B$41-'SS3'!$B$42)/('SS3'!$G$42-'SS3'!$G$41)*('SS3'!$G$42-'SS3'!G18)+'SS3'!$B$42),IF('SS3'!G18&lt;'SS3'!$G$43,(('SS3'!$B$42-'SS3'!$B$43)/('SS3'!$G$43-'SS3'!$G$42)*('SS3'!$G$43-'SS3'!G18)+'SS3'!$B$43),IF('SS3'!G18&lt;'SS3'!$G$44,(('SS3'!$B$43-'SS3'!$B$44)/('SS3'!$G$44-'SS3'!$G$43)*('SS3'!$G$44-'SS3'!G18)+'SS3'!$B$44),IF('SS3'!G18&lt;'SS3'!$G$45,(('SS3'!$B$44-'SS3'!$B$45)/('SS3'!$G$45-'SS3'!$G$44)*('SS3'!$G$45-'SS3'!G18)+'SS3'!$B$45),0)))))</f>
        <v>100</v>
      </c>
      <c r="N18" s="40">
        <f>IF(H18&lt;$H$41,100,IF(H18&lt;'SS3'!$H$42,(('SS3'!$B$41-'SS3'!$B$42)/('SS3'!$H$42-'SS3'!$H$41)*('SS3'!$H$42-'SS3'!H18)+'SS3'!$B$42),IF('SS3'!H18&lt;'SS3'!$H$43,(('SS3'!$B$42-'SS3'!$B$43)/('SS3'!$H$43-'SS3'!$H$42)*('SS3'!$H$43-'SS3'!H18)+'SS3'!$B$43),IF('SS3'!H18&lt;'SS3'!$H$44,(('SS3'!$B$43-'SS3'!$B$44)/('SS3'!$H$44-'SS3'!$H$43)*('SS3'!$H$44-'SS3'!H18)+'SS3'!$B$44),IF('SS3'!H18&lt;'SS3'!$H$45,(('SS3'!$B$44-'SS3'!$B$45)/('SS3'!$H$45-'SS3'!$H$44)*('SS3'!$H$45-'SS3'!H18)+'SS3'!$B$45),0)))))</f>
        <v>24.211332142857142</v>
      </c>
      <c r="O18" s="26">
        <v>100</v>
      </c>
      <c r="P18" s="26">
        <v>100</v>
      </c>
      <c r="Q18" s="42">
        <f t="shared" si="0"/>
        <v>59.487013928571422</v>
      </c>
    </row>
    <row r="19" spans="2:17" ht="16.8" x14ac:dyDescent="0.3">
      <c r="B19" s="8" t="s">
        <v>108</v>
      </c>
      <c r="C19" s="50">
        <v>49.810769999999998</v>
      </c>
      <c r="D19" s="50">
        <v>28.132965000000002</v>
      </c>
      <c r="E19" s="50">
        <v>18.585674999999998</v>
      </c>
      <c r="F19" s="50">
        <v>0.69756750000000001</v>
      </c>
      <c r="G19" s="50">
        <v>2.5416224999999995</v>
      </c>
      <c r="H19" s="50">
        <v>1.0381274999999999</v>
      </c>
      <c r="I19" s="26">
        <v>0</v>
      </c>
      <c r="J19" s="40">
        <f>IF(D19&lt;$D$41,100,IF(D19&lt;'SS3'!$D$42,(('SS3'!$B$41-'SS3'!$B$42)/('SS3'!$D$42-'SS3'!$D$41)*('SS3'!$D$42-'SS3'!D19)+'SS3'!$B$42),IF('SS3'!D19&lt;'SS3'!$D$43,(('SS3'!$B$42-'SS3'!$B$43)/('SS3'!$D$43-'SS3'!$D$42)*('SS3'!$D$43-'SS3'!D19)+'SS3'!$B$43),IF('SS3'!D19&lt;'SS3'!$D$44,(('SS3'!$B$43-'SS3'!$B$44)/('SS3'!$D$44-'SS3'!$D$43)*('SS3'!$D$44-'SS3'!D19)+'SS3'!$B$44),IF('SS3'!D19&lt;'SS3'!$D$45,(('SS3'!$B$44-'SS3'!$B$45)/('SS3'!$D$45-'SS3'!$D$44)*('SS3'!$D$45-'SS3'!D19)+'SS3'!$B$45),0)))))</f>
        <v>53.111724999999993</v>
      </c>
      <c r="K19" s="40">
        <f>IF(E19&lt;$E$41,100,IF(E19&lt;'SS3'!$E$42,(('SS3'!$B$41-'SS3'!$B$42)/('SS3'!$E$42-'SS3'!$E$41)*('SS3'!$E$42-'SS3'!E19)+'SS3'!$B$42),IF('SS3'!E19&lt;'SS3'!$E$43,(('SS3'!$B$42-'SS3'!$B$43)/('SS3'!$E$43-'SS3'!$E$42)*('SS3'!$E$43-'SS3'!E19)+'SS3'!$B$43),IF('SS3'!E19&lt;'SS3'!$E$44,(('SS3'!$B$43-'SS3'!$B$44)/('SS3'!$E$44-'SS3'!$E$43)*('SS3'!$E$44-'SS3'!E19)+'SS3'!$B$44),IF('SS3'!E19&lt;'SS3'!$E$45,(('SS3'!$B$44-'SS3'!$B$45)/('SS3'!$E$45-'SS3'!$E$44)*('SS3'!$E$45-'SS3'!E19)+'SS3'!$B$45),0)))))</f>
        <v>41.035812500000006</v>
      </c>
      <c r="L19" s="40">
        <f>IF(F19&lt;$F$41,100,IF(F19&lt;'SS3'!$F$42,(('SS3'!$B$41-'SS3'!$B$42)/('SS3'!$F$42-'SS3'!$F$41)*('SS3'!$F$42-'SS3'!F19)+'SS3'!$B$42),IF('SS3'!F19&lt;'SS3'!$F$43,(('SS3'!$B$42-'SS3'!$B$43)/('SS3'!$F$43-'SS3'!$F$42)*('SS3'!$F$43-'SS3'!F19)+'SS3'!$B$43),IF('SS3'!F19&lt;'SS3'!$F$44,(('SS3'!$B$43-'SS3'!$B$44)/('SS3'!$F$44-'SS3'!$F$43)*('SS3'!$F$44-'SS3'!F19)+'SS3'!$B$44),IF('SS3'!F19&lt;'SS3'!$F$45,(('SS3'!$B$44-'SS3'!$B$45)/('SS3'!$F$45-'SS3'!$F$44)*('SS3'!$F$45-'SS3'!F19)+'SS3'!$B$45),0)))))</f>
        <v>41.869374999999998</v>
      </c>
      <c r="M19" s="40">
        <f>IF(G19&lt;$G$41,100,IF(G19&lt;'SS3'!$G$42,(('SS3'!$B$41-'SS3'!$B$42)/('SS3'!$G$42-'SS3'!$G$41)*('SS3'!$G$42-'SS3'!G19)+'SS3'!$B$42),IF('SS3'!G19&lt;'SS3'!$G$43,(('SS3'!$B$42-'SS3'!$B$43)/('SS3'!$G$43-'SS3'!$G$42)*('SS3'!$G$43-'SS3'!G19)+'SS3'!$B$43),IF('SS3'!G19&lt;'SS3'!$G$44,(('SS3'!$B$43-'SS3'!$B$44)/('SS3'!$G$44-'SS3'!$G$43)*('SS3'!$G$44-'SS3'!G19)+'SS3'!$B$44),IF('SS3'!G19&lt;'SS3'!$G$45,(('SS3'!$B$44-'SS3'!$B$45)/('SS3'!$G$45-'SS3'!$G$44)*('SS3'!$G$45-'SS3'!G19)+'SS3'!$B$45),0)))))</f>
        <v>95.486479166666669</v>
      </c>
      <c r="N19" s="40">
        <f>IF(H19&lt;$H$41,100,IF(H19&lt;'SS3'!$H$42,(('SS3'!$B$41-'SS3'!$B$42)/('SS3'!$H$42-'SS3'!$H$41)*('SS3'!$H$42-'SS3'!H19)+'SS3'!$B$42),IF('SS3'!H19&lt;'SS3'!$H$43,(('SS3'!$B$42-'SS3'!$B$43)/('SS3'!$H$43-'SS3'!$H$42)*('SS3'!$H$43-'SS3'!H19)+'SS3'!$B$43),IF('SS3'!H19&lt;'SS3'!$H$44,(('SS3'!$B$43-'SS3'!$B$44)/('SS3'!$H$44-'SS3'!$H$43)*('SS3'!$H$44-'SS3'!H19)+'SS3'!$B$44),IF('SS3'!H19&lt;'SS3'!$H$45,(('SS3'!$B$44-'SS3'!$B$45)/('SS3'!$H$45-'SS3'!$H$44)*('SS3'!$H$45-'SS3'!H19)+'SS3'!$B$45),0)))))</f>
        <v>22.693739285714287</v>
      </c>
      <c r="O19" s="26">
        <v>100</v>
      </c>
      <c r="P19" s="26">
        <v>100</v>
      </c>
      <c r="Q19" s="42">
        <f t="shared" si="0"/>
        <v>50.839426190476189</v>
      </c>
    </row>
    <row r="20" spans="2:17" x14ac:dyDescent="0.3">
      <c r="Q20" s="49">
        <f>AVERAGE(Q14:Q19)</f>
        <v>58.454881676587299</v>
      </c>
    </row>
    <row r="21" spans="2:17" x14ac:dyDescent="0.3">
      <c r="Q21" s="49">
        <f>MIN(Q14:Q19)</f>
        <v>50.839426190476189</v>
      </c>
    </row>
    <row r="22" spans="2:17" x14ac:dyDescent="0.3">
      <c r="Q22" s="49">
        <f>MAX(Q14:Q19)</f>
        <v>61.271584047619058</v>
      </c>
    </row>
    <row r="23" spans="2:17" x14ac:dyDescent="0.3">
      <c r="C23" s="50">
        <v>37.897333333333336</v>
      </c>
      <c r="D23" s="50">
        <v>35.131895833333331</v>
      </c>
      <c r="E23" s="50">
        <v>37.591854166666671</v>
      </c>
      <c r="F23" s="50">
        <v>40.410145833333345</v>
      </c>
      <c r="G23" s="50">
        <v>36.923562500000003</v>
      </c>
      <c r="H23" s="50">
        <v>46.121083333333331</v>
      </c>
    </row>
    <row r="24" spans="2:17" x14ac:dyDescent="0.3">
      <c r="C24" s="50">
        <v>20.577291666666667</v>
      </c>
      <c r="D24" s="50">
        <v>19.702958333333335</v>
      </c>
      <c r="E24" s="50">
        <v>20.468895833333331</v>
      </c>
      <c r="F24" s="50">
        <v>20.455458333333333</v>
      </c>
      <c r="G24" s="50">
        <v>21.781291666666664</v>
      </c>
      <c r="H24" s="50">
        <v>26.049041666666668</v>
      </c>
    </row>
    <row r="25" spans="2:17" x14ac:dyDescent="0.3">
      <c r="C25" s="50">
        <v>14.588645833333333</v>
      </c>
      <c r="D25" s="50">
        <v>13.587999999999999</v>
      </c>
      <c r="E25" s="50">
        <v>15.810562500000001</v>
      </c>
      <c r="F25" s="50">
        <v>15.013270833333335</v>
      </c>
      <c r="G25" s="50">
        <v>15.112708333333329</v>
      </c>
      <c r="H25" s="50">
        <v>17.208958333333332</v>
      </c>
    </row>
    <row r="26" spans="2:17" x14ac:dyDescent="0.3">
      <c r="C26" s="50">
        <v>0.3753541666666666</v>
      </c>
      <c r="D26" s="50">
        <v>0.36639583333333331</v>
      </c>
      <c r="E26" s="50">
        <v>0.38879166666666659</v>
      </c>
      <c r="F26" s="50">
        <v>0.4049166666666667</v>
      </c>
      <c r="G26" s="50">
        <v>0.38072916666666667</v>
      </c>
      <c r="H26" s="50">
        <v>0.64589583333333334</v>
      </c>
    </row>
    <row r="27" spans="2:17" x14ac:dyDescent="0.3">
      <c r="C27" s="50">
        <v>1.7728541666666668</v>
      </c>
      <c r="D27" s="50">
        <v>1.7146249999999996</v>
      </c>
      <c r="E27" s="50">
        <v>1.6590833333333337</v>
      </c>
      <c r="F27" s="50">
        <v>1.7701666666666664</v>
      </c>
      <c r="G27" s="50">
        <v>1.8400416666666666</v>
      </c>
      <c r="H27" s="50">
        <v>2.3533541666666662</v>
      </c>
    </row>
    <row r="28" spans="2:17" x14ac:dyDescent="0.3">
      <c r="C28" s="50">
        <v>0.7507083333333332</v>
      </c>
      <c r="D28" s="50">
        <v>0.70143750000000005</v>
      </c>
      <c r="E28" s="50">
        <v>0.72024999999999995</v>
      </c>
      <c r="F28" s="50">
        <v>0.63335416666666666</v>
      </c>
      <c r="G28" s="50">
        <v>0.63335416666666666</v>
      </c>
      <c r="H28" s="50">
        <v>0.96122916666666658</v>
      </c>
    </row>
    <row r="30" spans="2:17" x14ac:dyDescent="0.3">
      <c r="C30" s="49">
        <f>C23*1.08</f>
        <v>40.929120000000005</v>
      </c>
      <c r="D30" s="49">
        <f t="shared" ref="D30:H30" si="1">D23*1.08</f>
        <v>37.9424475</v>
      </c>
      <c r="E30" s="49">
        <f t="shared" si="1"/>
        <v>40.599202500000004</v>
      </c>
      <c r="F30" s="49">
        <f t="shared" si="1"/>
        <v>43.642957500000016</v>
      </c>
      <c r="G30" s="49">
        <f t="shared" si="1"/>
        <v>39.877447500000002</v>
      </c>
      <c r="H30" s="49">
        <f t="shared" si="1"/>
        <v>49.810769999999998</v>
      </c>
    </row>
    <row r="31" spans="2:17" x14ac:dyDescent="0.3">
      <c r="C31" s="49">
        <f t="shared" ref="C31:H35" si="2">C24*1.08</f>
        <v>22.223475000000001</v>
      </c>
      <c r="D31" s="49">
        <f t="shared" si="2"/>
        <v>21.279195000000001</v>
      </c>
      <c r="E31" s="49">
        <f t="shared" si="2"/>
        <v>22.1064075</v>
      </c>
      <c r="F31" s="49">
        <f t="shared" si="2"/>
        <v>22.091895000000001</v>
      </c>
      <c r="G31" s="49">
        <f t="shared" si="2"/>
        <v>23.523795</v>
      </c>
      <c r="H31" s="49">
        <f t="shared" si="2"/>
        <v>28.132965000000002</v>
      </c>
    </row>
    <row r="32" spans="2:17" x14ac:dyDescent="0.3">
      <c r="C32" s="49">
        <f t="shared" si="2"/>
        <v>15.7557375</v>
      </c>
      <c r="D32" s="49">
        <f t="shared" si="2"/>
        <v>14.675040000000001</v>
      </c>
      <c r="E32" s="49">
        <f t="shared" si="2"/>
        <v>17.075407500000004</v>
      </c>
      <c r="F32" s="49">
        <f t="shared" si="2"/>
        <v>16.214332500000005</v>
      </c>
      <c r="G32" s="49">
        <f t="shared" si="2"/>
        <v>16.321724999999997</v>
      </c>
      <c r="H32" s="49">
        <f t="shared" si="2"/>
        <v>18.585674999999998</v>
      </c>
    </row>
    <row r="33" spans="1:16" x14ac:dyDescent="0.3">
      <c r="C33" s="49">
        <f t="shared" si="2"/>
        <v>0.40538249999999998</v>
      </c>
      <c r="D33" s="49">
        <f t="shared" si="2"/>
        <v>0.39570749999999999</v>
      </c>
      <c r="E33" s="49">
        <f t="shared" si="2"/>
        <v>0.41989499999999996</v>
      </c>
      <c r="F33" s="49">
        <f t="shared" si="2"/>
        <v>0.43731000000000009</v>
      </c>
      <c r="G33" s="49">
        <f t="shared" si="2"/>
        <v>0.41118750000000004</v>
      </c>
      <c r="H33" s="49">
        <f t="shared" si="2"/>
        <v>0.69756750000000001</v>
      </c>
    </row>
    <row r="34" spans="1:16" x14ac:dyDescent="0.3">
      <c r="C34" s="49">
        <f t="shared" si="2"/>
        <v>1.9146825000000003</v>
      </c>
      <c r="D34" s="49">
        <f t="shared" si="2"/>
        <v>1.8517949999999996</v>
      </c>
      <c r="E34" s="49">
        <f t="shared" si="2"/>
        <v>1.7918100000000006</v>
      </c>
      <c r="F34" s="49">
        <f t="shared" si="2"/>
        <v>1.9117799999999998</v>
      </c>
      <c r="G34" s="49">
        <f t="shared" si="2"/>
        <v>1.9872449999999999</v>
      </c>
      <c r="H34" s="49">
        <f t="shared" si="2"/>
        <v>2.5416224999999995</v>
      </c>
    </row>
    <row r="35" spans="1:16" x14ac:dyDescent="0.3">
      <c r="C35" s="49">
        <f t="shared" si="2"/>
        <v>0.81076499999999996</v>
      </c>
      <c r="D35" s="49">
        <f t="shared" si="2"/>
        <v>0.75755250000000007</v>
      </c>
      <c r="E35" s="49">
        <f t="shared" si="2"/>
        <v>0.77786999999999995</v>
      </c>
      <c r="F35" s="49">
        <f t="shared" si="2"/>
        <v>0.68402250000000009</v>
      </c>
      <c r="G35" s="49">
        <f t="shared" si="2"/>
        <v>0.68402250000000009</v>
      </c>
      <c r="H35" s="49">
        <f t="shared" si="2"/>
        <v>1.0381274999999999</v>
      </c>
    </row>
    <row r="37" spans="1:16" ht="15" thickBot="1" x14ac:dyDescent="0.35"/>
    <row r="38" spans="1:16" ht="15" customHeight="1" thickBot="1" x14ac:dyDescent="0.35">
      <c r="A38" s="58" t="s">
        <v>61</v>
      </c>
      <c r="B38" s="58" t="s">
        <v>62</v>
      </c>
      <c r="C38" s="27"/>
      <c r="D38" s="27"/>
      <c r="E38" s="27"/>
      <c r="F38" s="27"/>
      <c r="G38" s="27"/>
      <c r="H38" s="27"/>
      <c r="I38" s="27"/>
      <c r="J38" s="28"/>
      <c r="K38" s="32" t="s">
        <v>63</v>
      </c>
      <c r="L38" s="33"/>
      <c r="M38" s="33"/>
      <c r="N38" s="33"/>
      <c r="O38" s="33"/>
      <c r="P38" s="33"/>
    </row>
    <row r="39" spans="1:16" ht="16.2" thickBot="1" x14ac:dyDescent="0.35">
      <c r="A39" s="59"/>
      <c r="B39" s="59"/>
      <c r="C39" s="37"/>
      <c r="D39" s="37"/>
      <c r="E39" s="37"/>
      <c r="F39" s="37"/>
      <c r="G39" s="37"/>
      <c r="H39" s="37"/>
      <c r="I39" s="37"/>
      <c r="J39" s="29" t="s">
        <v>64</v>
      </c>
      <c r="K39" s="29" t="s">
        <v>1</v>
      </c>
      <c r="L39" s="29" t="s">
        <v>65</v>
      </c>
      <c r="M39" s="29" t="s">
        <v>66</v>
      </c>
      <c r="N39" s="29" t="s">
        <v>67</v>
      </c>
      <c r="O39" s="29" t="s">
        <v>68</v>
      </c>
      <c r="P39" s="29" t="s">
        <v>69</v>
      </c>
    </row>
    <row r="40" spans="1:16" ht="19.8" thickBot="1" x14ac:dyDescent="0.45">
      <c r="A40" s="60"/>
      <c r="B40" s="60"/>
      <c r="C40" s="37"/>
      <c r="D40" s="24" t="s">
        <v>1</v>
      </c>
      <c r="E40" s="24" t="s">
        <v>2</v>
      </c>
      <c r="F40" s="24" t="s">
        <v>3</v>
      </c>
      <c r="G40" s="24" t="s">
        <v>4</v>
      </c>
      <c r="H40" s="24" t="s">
        <v>5</v>
      </c>
      <c r="I40" s="29"/>
      <c r="J40" s="29"/>
      <c r="K40" s="34" t="s">
        <v>70</v>
      </c>
      <c r="L40" s="35"/>
      <c r="M40" s="35"/>
      <c r="N40" s="35"/>
      <c r="O40" s="35"/>
      <c r="P40" s="36"/>
    </row>
    <row r="41" spans="1:16" ht="15" thickBot="1" x14ac:dyDescent="0.35">
      <c r="A41" s="30" t="s">
        <v>71</v>
      </c>
      <c r="B41" s="38">
        <v>100</v>
      </c>
      <c r="D41" s="39">
        <v>10</v>
      </c>
      <c r="E41" s="39">
        <v>4</v>
      </c>
      <c r="F41" s="39">
        <v>0.3</v>
      </c>
      <c r="G41" s="31">
        <v>2</v>
      </c>
      <c r="H41" s="31">
        <v>0.1</v>
      </c>
      <c r="I41" s="29"/>
      <c r="J41" s="31" t="s">
        <v>72</v>
      </c>
      <c r="K41" s="31" t="s">
        <v>73</v>
      </c>
      <c r="L41" s="31" t="s">
        <v>72</v>
      </c>
      <c r="M41" s="31" t="s">
        <v>74</v>
      </c>
      <c r="N41" s="31" t="s">
        <v>75</v>
      </c>
      <c r="O41" s="31" t="s">
        <v>76</v>
      </c>
      <c r="P41" s="31" t="s">
        <v>77</v>
      </c>
    </row>
    <row r="42" spans="1:16" ht="15" thickBot="1" x14ac:dyDescent="0.35">
      <c r="A42" s="30" t="s">
        <v>78</v>
      </c>
      <c r="B42" s="38">
        <v>75</v>
      </c>
      <c r="D42" s="39">
        <v>15</v>
      </c>
      <c r="E42" s="39">
        <v>6</v>
      </c>
      <c r="F42" s="39">
        <v>0.3</v>
      </c>
      <c r="G42" s="31">
        <v>5</v>
      </c>
      <c r="H42" s="31">
        <v>0.2</v>
      </c>
      <c r="I42" s="29"/>
      <c r="J42" s="31">
        <v>6</v>
      </c>
      <c r="K42" s="31">
        <v>15</v>
      </c>
      <c r="L42" s="31">
        <v>6</v>
      </c>
      <c r="M42" s="31">
        <v>0.3</v>
      </c>
      <c r="N42" s="31">
        <v>5</v>
      </c>
      <c r="O42" s="31" t="s">
        <v>79</v>
      </c>
      <c r="P42" s="31">
        <v>0.2</v>
      </c>
    </row>
    <row r="43" spans="1:16" ht="15" thickBot="1" x14ac:dyDescent="0.35">
      <c r="A43" s="30" t="s">
        <v>80</v>
      </c>
      <c r="B43" s="38">
        <v>50</v>
      </c>
      <c r="D43" s="39">
        <v>30</v>
      </c>
      <c r="E43" s="39">
        <v>15</v>
      </c>
      <c r="F43" s="39">
        <v>0.6</v>
      </c>
      <c r="G43" s="31">
        <v>10</v>
      </c>
      <c r="H43" s="31">
        <v>0.3</v>
      </c>
      <c r="I43" s="29"/>
      <c r="J43" s="31">
        <v>15</v>
      </c>
      <c r="K43" s="31">
        <v>30</v>
      </c>
      <c r="L43" s="31">
        <v>15</v>
      </c>
      <c r="M43" s="31">
        <v>0.6</v>
      </c>
      <c r="N43" s="31">
        <v>10</v>
      </c>
      <c r="O43" s="31" t="s">
        <v>79</v>
      </c>
      <c r="P43" s="31">
        <v>0.3</v>
      </c>
    </row>
    <row r="44" spans="1:16" ht="15" thickBot="1" x14ac:dyDescent="0.35">
      <c r="A44" s="30" t="s">
        <v>81</v>
      </c>
      <c r="B44" s="38">
        <v>25</v>
      </c>
      <c r="D44" s="39">
        <v>50</v>
      </c>
      <c r="E44" s="39">
        <v>25</v>
      </c>
      <c r="F44" s="39">
        <v>0.9</v>
      </c>
      <c r="G44" s="31">
        <v>15</v>
      </c>
      <c r="H44" s="31">
        <v>0.5</v>
      </c>
      <c r="I44" s="29"/>
      <c r="J44" s="31">
        <v>25</v>
      </c>
      <c r="K44" s="31">
        <v>50</v>
      </c>
      <c r="L44" s="31">
        <v>25</v>
      </c>
      <c r="M44" s="31">
        <v>0.9</v>
      </c>
      <c r="N44" s="31">
        <v>15</v>
      </c>
      <c r="O44" s="31" t="s">
        <v>79</v>
      </c>
      <c r="P44" s="31">
        <v>0.5</v>
      </c>
    </row>
    <row r="45" spans="1:16" ht="15" thickBot="1" x14ac:dyDescent="0.35">
      <c r="A45" s="30" t="s">
        <v>82</v>
      </c>
      <c r="B45" s="38">
        <v>10</v>
      </c>
      <c r="D45" s="39">
        <v>150</v>
      </c>
      <c r="E45" s="39">
        <v>50</v>
      </c>
      <c r="F45" s="39">
        <v>5</v>
      </c>
      <c r="G45" s="31">
        <v>15</v>
      </c>
      <c r="H45" s="31">
        <v>4</v>
      </c>
      <c r="I45" s="29"/>
      <c r="J45" s="31" t="s">
        <v>83</v>
      </c>
      <c r="K45" s="31" t="s">
        <v>84</v>
      </c>
      <c r="L45" s="31" t="s">
        <v>83</v>
      </c>
      <c r="M45" s="31" t="s">
        <v>85</v>
      </c>
      <c r="N45" s="31" t="s">
        <v>86</v>
      </c>
      <c r="O45" s="31" t="s">
        <v>87</v>
      </c>
      <c r="P45" s="31" t="s">
        <v>88</v>
      </c>
    </row>
  </sheetData>
  <mergeCells count="2">
    <mergeCell ref="A38:A40"/>
    <mergeCell ref="B38:B4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4"/>
  <sheetViews>
    <sheetView topLeftCell="A3" zoomScale="90" zoomScaleNormal="90" workbookViewId="0">
      <selection activeCell="E4" sqref="E4"/>
    </sheetView>
  </sheetViews>
  <sheetFormatPr defaultColWidth="9.109375" defaultRowHeight="16.8" x14ac:dyDescent="0.3"/>
  <cols>
    <col min="1" max="2" width="9.109375" style="9"/>
    <col min="3" max="5" width="14.6640625" style="9" customWidth="1"/>
    <col min="6" max="6" width="14.6640625" style="9" hidden="1" customWidth="1"/>
    <col min="7" max="15" width="14.6640625" style="9" customWidth="1"/>
    <col min="16" max="16384" width="9.109375" style="9"/>
  </cols>
  <sheetData>
    <row r="4" spans="2:15" x14ac:dyDescent="0.3">
      <c r="B4" s="8" t="s">
        <v>6</v>
      </c>
      <c r="C4" s="8" t="s">
        <v>27</v>
      </c>
      <c r="D4" s="8" t="s">
        <v>29</v>
      </c>
      <c r="E4" s="8" t="s">
        <v>31</v>
      </c>
      <c r="F4" s="8" t="s">
        <v>33</v>
      </c>
      <c r="G4" s="8" t="s">
        <v>35</v>
      </c>
      <c r="H4" s="8" t="s">
        <v>37</v>
      </c>
      <c r="I4" s="8" t="s">
        <v>39</v>
      </c>
      <c r="J4" s="8" t="s">
        <v>41</v>
      </c>
      <c r="K4" s="8" t="s">
        <v>43</v>
      </c>
      <c r="L4" s="8" t="s">
        <v>45</v>
      </c>
      <c r="M4" s="8" t="s">
        <v>46</v>
      </c>
      <c r="N4" s="8" t="s">
        <v>48</v>
      </c>
      <c r="O4" s="8" t="s">
        <v>50</v>
      </c>
    </row>
    <row r="5" spans="2:15" x14ac:dyDescent="0.3">
      <c r="B5" s="8" t="s">
        <v>7</v>
      </c>
      <c r="C5" s="10">
        <v>43545</v>
      </c>
      <c r="D5" s="10">
        <v>43545</v>
      </c>
      <c r="E5" s="10">
        <v>43545</v>
      </c>
      <c r="F5" s="10"/>
      <c r="G5" s="10">
        <v>43545</v>
      </c>
      <c r="H5" s="10">
        <v>43545</v>
      </c>
      <c r="I5" s="10">
        <v>43545</v>
      </c>
      <c r="J5" s="10">
        <v>43545</v>
      </c>
      <c r="K5" s="10">
        <v>43545</v>
      </c>
      <c r="L5" s="10">
        <v>43545</v>
      </c>
      <c r="M5" s="10">
        <v>43545</v>
      </c>
      <c r="N5" s="10">
        <v>43545</v>
      </c>
      <c r="O5" s="10">
        <v>43545</v>
      </c>
    </row>
    <row r="6" spans="2:15" x14ac:dyDescent="0.3">
      <c r="B6" s="8" t="s">
        <v>8</v>
      </c>
      <c r="C6" s="10">
        <v>43549</v>
      </c>
      <c r="D6" s="10">
        <v>43549</v>
      </c>
      <c r="E6" s="10">
        <v>43549</v>
      </c>
      <c r="F6" s="10"/>
      <c r="G6" s="10">
        <v>43549</v>
      </c>
      <c r="H6" s="10">
        <v>43549</v>
      </c>
      <c r="I6" s="10">
        <v>43549</v>
      </c>
      <c r="J6" s="10">
        <v>43549</v>
      </c>
      <c r="K6" s="10">
        <v>43549</v>
      </c>
      <c r="L6" s="10">
        <v>43549</v>
      </c>
      <c r="M6" s="10">
        <v>43549</v>
      </c>
      <c r="N6" s="10">
        <v>43549</v>
      </c>
      <c r="O6" s="10">
        <v>43549</v>
      </c>
    </row>
    <row r="7" spans="2:15" x14ac:dyDescent="0.3">
      <c r="B7" s="8" t="s">
        <v>9</v>
      </c>
      <c r="C7" s="10">
        <v>43553</v>
      </c>
      <c r="D7" s="10">
        <v>43553</v>
      </c>
      <c r="E7" s="10">
        <v>43553</v>
      </c>
      <c r="F7" s="10"/>
      <c r="G7" s="10">
        <v>43553</v>
      </c>
      <c r="H7" s="10">
        <v>43553</v>
      </c>
      <c r="I7" s="10">
        <v>43553</v>
      </c>
      <c r="J7" s="10">
        <v>43553</v>
      </c>
      <c r="K7" s="10">
        <v>43553</v>
      </c>
      <c r="L7" s="10">
        <v>43553</v>
      </c>
      <c r="M7" s="10">
        <v>43553</v>
      </c>
      <c r="N7" s="10">
        <v>43553</v>
      </c>
      <c r="O7" s="10">
        <v>43553</v>
      </c>
    </row>
    <row r="8" spans="2:15" x14ac:dyDescent="0.3">
      <c r="B8" s="8" t="s">
        <v>10</v>
      </c>
      <c r="C8" s="10">
        <v>43557</v>
      </c>
      <c r="D8" s="10">
        <v>43557</v>
      </c>
      <c r="E8" s="10">
        <v>43557</v>
      </c>
      <c r="F8" s="10"/>
      <c r="G8" s="10">
        <v>43557</v>
      </c>
      <c r="H8" s="10">
        <v>43557</v>
      </c>
      <c r="I8" s="10">
        <v>43557</v>
      </c>
      <c r="J8" s="10">
        <v>43557</v>
      </c>
      <c r="K8" s="10">
        <v>43557</v>
      </c>
      <c r="L8" s="10">
        <v>43557</v>
      </c>
      <c r="M8" s="10">
        <v>43557</v>
      </c>
      <c r="N8" s="10">
        <v>43557</v>
      </c>
      <c r="O8" s="10">
        <v>43557</v>
      </c>
    </row>
    <row r="9" spans="2:15" x14ac:dyDescent="0.3">
      <c r="B9" s="8" t="s">
        <v>11</v>
      </c>
      <c r="C9" s="10">
        <v>43561</v>
      </c>
      <c r="D9" s="10">
        <v>43561</v>
      </c>
      <c r="E9" s="10">
        <v>43561</v>
      </c>
      <c r="F9" s="10"/>
      <c r="G9" s="10">
        <v>43561</v>
      </c>
      <c r="H9" s="10">
        <v>43561</v>
      </c>
      <c r="I9" s="10">
        <v>43561</v>
      </c>
      <c r="J9" s="10">
        <v>43561</v>
      </c>
      <c r="K9" s="10">
        <v>43561</v>
      </c>
      <c r="L9" s="10">
        <v>43561</v>
      </c>
      <c r="M9" s="10">
        <v>43561</v>
      </c>
      <c r="N9" s="10">
        <v>43561</v>
      </c>
      <c r="O9" s="10">
        <v>43561</v>
      </c>
    </row>
    <row r="10" spans="2:15" x14ac:dyDescent="0.3">
      <c r="B10" s="8" t="s">
        <v>12</v>
      </c>
      <c r="C10" s="10">
        <v>43565</v>
      </c>
      <c r="D10" s="10">
        <v>43565</v>
      </c>
      <c r="E10" s="10">
        <v>43565</v>
      </c>
      <c r="F10" s="10"/>
      <c r="G10" s="10">
        <v>43565</v>
      </c>
      <c r="H10" s="10">
        <v>43565</v>
      </c>
      <c r="I10" s="10">
        <v>43565</v>
      </c>
      <c r="J10" s="10">
        <v>43565</v>
      </c>
      <c r="K10" s="10">
        <v>43565</v>
      </c>
      <c r="L10" s="10">
        <v>43565</v>
      </c>
      <c r="M10" s="10">
        <v>43565</v>
      </c>
      <c r="N10" s="10">
        <v>43565</v>
      </c>
      <c r="O10" s="10">
        <v>43565</v>
      </c>
    </row>
    <row r="11" spans="2:15" x14ac:dyDescent="0.3">
      <c r="B11" s="8" t="s">
        <v>13</v>
      </c>
      <c r="C11" s="10">
        <v>43576</v>
      </c>
      <c r="D11" s="10">
        <v>43576</v>
      </c>
      <c r="E11" s="10">
        <v>43576</v>
      </c>
      <c r="F11" s="10"/>
      <c r="G11" s="10">
        <v>43576</v>
      </c>
      <c r="H11" s="10">
        <v>43576</v>
      </c>
      <c r="I11" s="10">
        <v>43576</v>
      </c>
      <c r="J11" s="10">
        <v>43576</v>
      </c>
      <c r="K11" s="10">
        <v>43576</v>
      </c>
      <c r="L11" s="10">
        <v>43576</v>
      </c>
      <c r="M11" s="10">
        <v>43576</v>
      </c>
      <c r="N11" s="10">
        <v>43576</v>
      </c>
      <c r="O11" s="10">
        <v>43576</v>
      </c>
    </row>
    <row r="12" spans="2:15" x14ac:dyDescent="0.3">
      <c r="B12" s="8" t="s">
        <v>14</v>
      </c>
      <c r="C12" s="10">
        <v>43580</v>
      </c>
      <c r="D12" s="10">
        <v>43580</v>
      </c>
      <c r="E12" s="10">
        <v>43580</v>
      </c>
      <c r="F12" s="10"/>
      <c r="G12" s="10">
        <v>43580</v>
      </c>
      <c r="H12" s="10">
        <v>43580</v>
      </c>
      <c r="I12" s="10">
        <v>43580</v>
      </c>
      <c r="J12" s="10">
        <v>43580</v>
      </c>
      <c r="K12" s="10">
        <v>43580</v>
      </c>
      <c r="L12" s="10">
        <v>43580</v>
      </c>
      <c r="M12" s="10">
        <v>43580</v>
      </c>
      <c r="N12" s="10">
        <v>43580</v>
      </c>
      <c r="O12" s="10">
        <v>43580</v>
      </c>
    </row>
    <row r="13" spans="2:15" x14ac:dyDescent="0.3">
      <c r="B13" s="8" t="s">
        <v>15</v>
      </c>
      <c r="C13" s="10">
        <v>43590</v>
      </c>
      <c r="D13" s="10">
        <v>43590</v>
      </c>
      <c r="E13" s="10">
        <v>43590</v>
      </c>
      <c r="F13" s="10"/>
      <c r="G13" s="10">
        <v>43590</v>
      </c>
      <c r="H13" s="10">
        <v>43590</v>
      </c>
      <c r="I13" s="10">
        <v>43590</v>
      </c>
      <c r="J13" s="10">
        <v>43590</v>
      </c>
      <c r="K13" s="10">
        <v>43590</v>
      </c>
      <c r="L13" s="10">
        <v>43590</v>
      </c>
      <c r="M13" s="10">
        <v>43590</v>
      </c>
      <c r="N13" s="10">
        <v>43590</v>
      </c>
      <c r="O13" s="10">
        <v>43590</v>
      </c>
    </row>
    <row r="14" spans="2:15" x14ac:dyDescent="0.3">
      <c r="B14" s="8" t="s">
        <v>16</v>
      </c>
      <c r="C14" s="10">
        <v>43594</v>
      </c>
      <c r="D14" s="10">
        <v>43594</v>
      </c>
      <c r="E14" s="10">
        <v>43594</v>
      </c>
      <c r="F14" s="10"/>
      <c r="G14" s="10">
        <v>43594</v>
      </c>
      <c r="H14" s="10">
        <v>43594</v>
      </c>
      <c r="I14" s="10">
        <v>43594</v>
      </c>
      <c r="J14" s="10">
        <v>43594</v>
      </c>
      <c r="K14" s="10">
        <v>43594</v>
      </c>
      <c r="L14" s="10">
        <v>43594</v>
      </c>
      <c r="M14" s="10">
        <v>43594</v>
      </c>
      <c r="N14" s="10">
        <v>43594</v>
      </c>
      <c r="O14" s="10">
        <v>43594</v>
      </c>
    </row>
  </sheetData>
  <pageMargins left="0.2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B3" sqref="B3:I16"/>
    </sheetView>
  </sheetViews>
  <sheetFormatPr defaultRowHeight="14.4" x14ac:dyDescent="0.3"/>
  <cols>
    <col min="2" max="2" width="5.109375" customWidth="1"/>
    <col min="3" max="3" width="13.88671875" customWidth="1"/>
    <col min="4" max="4" width="40.5546875" customWidth="1"/>
    <col min="5" max="6" width="16.6640625" style="13" customWidth="1"/>
    <col min="7" max="7" width="12.6640625" hidden="1" customWidth="1"/>
    <col min="8" max="8" width="14.109375" style="13" hidden="1" customWidth="1"/>
    <col min="9" max="9" width="9.109375" style="13"/>
  </cols>
  <sheetData>
    <row r="3" spans="2:9" ht="50.4" x14ac:dyDescent="0.3">
      <c r="B3" s="11" t="s">
        <v>17</v>
      </c>
      <c r="C3" s="11" t="s">
        <v>18</v>
      </c>
      <c r="D3" s="11" t="s">
        <v>19</v>
      </c>
      <c r="E3" s="11" t="s">
        <v>24</v>
      </c>
      <c r="F3" s="11" t="s">
        <v>25</v>
      </c>
      <c r="G3" s="11" t="s">
        <v>20</v>
      </c>
      <c r="H3" s="11" t="s">
        <v>21</v>
      </c>
      <c r="I3" s="11" t="s">
        <v>23</v>
      </c>
    </row>
    <row r="4" spans="2:9" ht="19.5" customHeight="1" x14ac:dyDescent="0.3">
      <c r="B4" s="7">
        <v>1</v>
      </c>
      <c r="C4" s="56" t="s">
        <v>22</v>
      </c>
      <c r="D4" s="12" t="s">
        <v>26</v>
      </c>
      <c r="E4" s="7">
        <v>1471592</v>
      </c>
      <c r="F4" s="7">
        <v>403134</v>
      </c>
      <c r="G4" s="7">
        <v>10</v>
      </c>
      <c r="H4" s="14"/>
      <c r="I4" s="12" t="s">
        <v>27</v>
      </c>
    </row>
    <row r="5" spans="2:9" ht="16.8" x14ac:dyDescent="0.3">
      <c r="B5" s="7">
        <v>2</v>
      </c>
      <c r="C5" s="56"/>
      <c r="D5" s="12" t="s">
        <v>28</v>
      </c>
      <c r="E5" s="7">
        <v>1483125</v>
      </c>
      <c r="F5" s="7">
        <v>425517</v>
      </c>
      <c r="G5" s="7">
        <v>10</v>
      </c>
      <c r="H5" s="14"/>
      <c r="I5" s="12" t="s">
        <v>29</v>
      </c>
    </row>
    <row r="6" spans="2:9" ht="16.8" x14ac:dyDescent="0.3">
      <c r="B6" s="7">
        <v>3</v>
      </c>
      <c r="C6" s="56"/>
      <c r="D6" s="12" t="s">
        <v>30</v>
      </c>
      <c r="E6" s="7">
        <v>1483829</v>
      </c>
      <c r="F6" s="7">
        <v>428068</v>
      </c>
      <c r="G6" s="7">
        <v>10</v>
      </c>
      <c r="H6" s="14"/>
      <c r="I6" s="12" t="s">
        <v>31</v>
      </c>
    </row>
    <row r="7" spans="2:9" ht="16.8" x14ac:dyDescent="0.3">
      <c r="B7" s="7">
        <v>4</v>
      </c>
      <c r="C7" s="56"/>
      <c r="D7" s="12" t="s">
        <v>32</v>
      </c>
      <c r="E7" s="7">
        <v>1484434</v>
      </c>
      <c r="F7" s="7">
        <v>428831</v>
      </c>
      <c r="G7" s="7">
        <v>0</v>
      </c>
      <c r="H7" s="14"/>
      <c r="I7" s="12" t="s">
        <v>33</v>
      </c>
    </row>
    <row r="8" spans="2:9" s="16" customFormat="1" ht="16.8" x14ac:dyDescent="0.3">
      <c r="B8" s="8">
        <v>5</v>
      </c>
      <c r="C8" s="56"/>
      <c r="D8" s="15" t="s">
        <v>34</v>
      </c>
      <c r="E8" s="8">
        <v>1485383</v>
      </c>
      <c r="F8" s="8">
        <v>429844</v>
      </c>
      <c r="G8" s="8">
        <v>10</v>
      </c>
      <c r="H8" s="6"/>
      <c r="I8" s="15" t="s">
        <v>35</v>
      </c>
    </row>
    <row r="9" spans="2:9" s="16" customFormat="1" ht="16.8" x14ac:dyDescent="0.3">
      <c r="B9" s="8">
        <v>6</v>
      </c>
      <c r="C9" s="56"/>
      <c r="D9" s="15" t="s">
        <v>36</v>
      </c>
      <c r="E9" s="8">
        <v>1485757</v>
      </c>
      <c r="F9" s="8">
        <v>430890</v>
      </c>
      <c r="G9" s="8">
        <v>10</v>
      </c>
      <c r="H9" s="6"/>
      <c r="I9" s="15" t="s">
        <v>37</v>
      </c>
    </row>
    <row r="10" spans="2:9" s="16" customFormat="1" ht="16.8" x14ac:dyDescent="0.3">
      <c r="B10" s="8">
        <v>7</v>
      </c>
      <c r="C10" s="56"/>
      <c r="D10" s="15" t="s">
        <v>38</v>
      </c>
      <c r="E10" s="8">
        <v>1487910</v>
      </c>
      <c r="F10" s="8">
        <v>431993</v>
      </c>
      <c r="G10" s="8">
        <v>10</v>
      </c>
      <c r="H10" s="6"/>
      <c r="I10" s="15" t="s">
        <v>39</v>
      </c>
    </row>
    <row r="11" spans="2:9" s="16" customFormat="1" ht="16.8" x14ac:dyDescent="0.3">
      <c r="B11" s="8">
        <v>8</v>
      </c>
      <c r="C11" s="56"/>
      <c r="D11" s="15" t="s">
        <v>40</v>
      </c>
      <c r="E11" s="8">
        <v>1491791</v>
      </c>
      <c r="F11" s="8">
        <v>434481</v>
      </c>
      <c r="G11" s="8">
        <v>10</v>
      </c>
      <c r="H11" s="6"/>
      <c r="I11" s="15" t="s">
        <v>41</v>
      </c>
    </row>
    <row r="12" spans="2:9" ht="16.8" x14ac:dyDescent="0.3">
      <c r="B12" s="7">
        <v>9</v>
      </c>
      <c r="C12" s="56"/>
      <c r="D12" s="12" t="s">
        <v>42</v>
      </c>
      <c r="E12" s="7">
        <v>1522091</v>
      </c>
      <c r="F12" s="7">
        <v>447676</v>
      </c>
      <c r="G12" s="7">
        <v>10</v>
      </c>
      <c r="H12" s="14"/>
      <c r="I12" s="12" t="s">
        <v>43</v>
      </c>
    </row>
    <row r="13" spans="2:9" ht="16.8" x14ac:dyDescent="0.3">
      <c r="B13" s="7">
        <v>10</v>
      </c>
      <c r="C13" s="56"/>
      <c r="D13" s="12" t="s">
        <v>44</v>
      </c>
      <c r="E13" s="7">
        <v>1495930</v>
      </c>
      <c r="F13" s="7">
        <v>440660</v>
      </c>
      <c r="G13" s="7">
        <v>10</v>
      </c>
      <c r="H13" s="14"/>
      <c r="I13" s="12" t="s">
        <v>45</v>
      </c>
    </row>
    <row r="14" spans="2:9" ht="16.8" x14ac:dyDescent="0.3">
      <c r="B14" s="7">
        <v>11</v>
      </c>
      <c r="C14" s="56"/>
      <c r="D14" s="12" t="s">
        <v>44</v>
      </c>
      <c r="E14" s="7">
        <v>1493883</v>
      </c>
      <c r="F14" s="7">
        <v>449827</v>
      </c>
      <c r="G14" s="7">
        <v>10</v>
      </c>
      <c r="H14" s="14"/>
      <c r="I14" s="12" t="s">
        <v>46</v>
      </c>
    </row>
    <row r="15" spans="2:9" ht="33.6" x14ac:dyDescent="0.3">
      <c r="B15" s="7">
        <v>12</v>
      </c>
      <c r="C15" s="56"/>
      <c r="D15" s="12" t="s">
        <v>47</v>
      </c>
      <c r="E15" s="7">
        <v>1520073</v>
      </c>
      <c r="F15" s="7">
        <v>448022</v>
      </c>
      <c r="G15" s="7">
        <v>10</v>
      </c>
      <c r="H15" s="14"/>
      <c r="I15" s="12" t="s">
        <v>48</v>
      </c>
    </row>
    <row r="16" spans="2:9" ht="16.8" x14ac:dyDescent="0.3">
      <c r="B16" s="7">
        <v>13</v>
      </c>
      <c r="C16" s="56"/>
      <c r="D16" s="12" t="s">
        <v>49</v>
      </c>
      <c r="E16" s="7">
        <v>1505925</v>
      </c>
      <c r="F16" s="7">
        <v>457134</v>
      </c>
      <c r="G16" s="7">
        <v>10</v>
      </c>
      <c r="H16" s="14"/>
      <c r="I16" s="12" t="s">
        <v>50</v>
      </c>
    </row>
  </sheetData>
  <mergeCells count="1">
    <mergeCell ref="C4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tabSelected="1" topLeftCell="A133" workbookViewId="0">
      <selection activeCell="B135" sqref="B135:H148"/>
    </sheetView>
  </sheetViews>
  <sheetFormatPr defaultColWidth="9.109375" defaultRowHeight="16.8" x14ac:dyDescent="0.3"/>
  <cols>
    <col min="1" max="1" width="13.33203125" style="4" customWidth="1"/>
    <col min="2" max="2" width="12" style="4" customWidth="1"/>
    <col min="3" max="3" width="9.109375" style="5" customWidth="1"/>
    <col min="4" max="5" width="9.109375" style="5"/>
    <col min="6" max="6" width="9.109375" style="5" customWidth="1"/>
    <col min="7" max="7" width="9.109375" style="5"/>
    <col min="8" max="8" width="10.88671875" style="5" customWidth="1"/>
    <col min="9" max="15" width="9.109375" style="5"/>
    <col min="16" max="16384" width="9.109375" style="4"/>
  </cols>
  <sheetData>
    <row r="2" spans="1:15" ht="16.5" x14ac:dyDescent="0.25">
      <c r="C2" s="1" t="s">
        <v>27</v>
      </c>
      <c r="D2" s="14" t="s">
        <v>29</v>
      </c>
      <c r="E2" s="14" t="s">
        <v>31</v>
      </c>
      <c r="F2" s="14" t="s">
        <v>33</v>
      </c>
      <c r="G2" s="14" t="s">
        <v>35</v>
      </c>
      <c r="H2" s="14" t="s">
        <v>37</v>
      </c>
      <c r="I2" s="14" t="s">
        <v>39</v>
      </c>
      <c r="J2" s="14" t="s">
        <v>41</v>
      </c>
      <c r="K2" s="14" t="s">
        <v>43</v>
      </c>
      <c r="L2" s="14" t="s">
        <v>45</v>
      </c>
      <c r="M2" s="14" t="s">
        <v>46</v>
      </c>
      <c r="N2" s="14" t="s">
        <v>48</v>
      </c>
      <c r="O2" s="14" t="s">
        <v>50</v>
      </c>
    </row>
    <row r="3" spans="1:15" x14ac:dyDescent="0.3">
      <c r="A3" s="57">
        <v>1</v>
      </c>
      <c r="B3" s="2" t="s">
        <v>0</v>
      </c>
      <c r="C3" s="17">
        <v>32.75</v>
      </c>
      <c r="D3" s="17">
        <v>34.700000000000003</v>
      </c>
      <c r="E3" s="17">
        <v>31.27</v>
      </c>
      <c r="F3" s="17"/>
      <c r="G3" s="17">
        <v>29.72</v>
      </c>
      <c r="H3" s="17">
        <v>51.79</v>
      </c>
      <c r="I3" s="17">
        <v>42.18</v>
      </c>
      <c r="J3" s="17">
        <v>47.44</v>
      </c>
      <c r="K3" s="17">
        <v>61.04</v>
      </c>
      <c r="L3" s="17">
        <v>42.85</v>
      </c>
      <c r="M3" s="17">
        <v>49.68</v>
      </c>
      <c r="N3" s="17">
        <v>52.88</v>
      </c>
      <c r="O3" s="17">
        <v>62.25</v>
      </c>
    </row>
    <row r="4" spans="1:15" x14ac:dyDescent="0.3">
      <c r="A4" s="57"/>
      <c r="B4" s="2" t="s">
        <v>1</v>
      </c>
      <c r="C4" s="17">
        <v>18.739999999999998</v>
      </c>
      <c r="D4" s="17">
        <v>18.91</v>
      </c>
      <c r="E4" s="17">
        <v>17.39</v>
      </c>
      <c r="F4" s="17"/>
      <c r="G4" s="17">
        <v>21.47</v>
      </c>
      <c r="H4" s="17">
        <v>28.34</v>
      </c>
      <c r="I4" s="17">
        <v>24.41</v>
      </c>
      <c r="J4" s="17">
        <v>26.39</v>
      </c>
      <c r="K4" s="17">
        <v>27.41</v>
      </c>
      <c r="L4" s="17">
        <v>26.21</v>
      </c>
      <c r="M4" s="17">
        <v>21.98</v>
      </c>
      <c r="N4" s="17">
        <v>28.55</v>
      </c>
      <c r="O4" s="17">
        <v>32.130000000000003</v>
      </c>
    </row>
    <row r="5" spans="1:15" x14ac:dyDescent="0.3">
      <c r="A5" s="57"/>
      <c r="B5" s="2" t="s">
        <v>2</v>
      </c>
      <c r="C5" s="17">
        <v>12.68</v>
      </c>
      <c r="D5" s="17">
        <v>13.84</v>
      </c>
      <c r="E5" s="17">
        <v>12.26</v>
      </c>
      <c r="F5" s="17"/>
      <c r="G5" s="17">
        <v>14.08</v>
      </c>
      <c r="H5" s="17">
        <v>19.79</v>
      </c>
      <c r="I5" s="17">
        <v>14.62</v>
      </c>
      <c r="J5" s="17">
        <v>17.79</v>
      </c>
      <c r="K5" s="17">
        <v>19.010000000000002</v>
      </c>
      <c r="L5" s="17">
        <v>18.48</v>
      </c>
      <c r="M5" s="17">
        <v>18.27</v>
      </c>
      <c r="N5" s="17">
        <v>22.33</v>
      </c>
      <c r="O5" s="17">
        <v>20.100000000000001</v>
      </c>
    </row>
    <row r="6" spans="1:15" x14ac:dyDescent="0.3">
      <c r="A6" s="57"/>
      <c r="B6" s="3" t="s">
        <v>3</v>
      </c>
      <c r="C6" s="17">
        <v>0.39</v>
      </c>
      <c r="D6" s="17">
        <v>0.36</v>
      </c>
      <c r="E6" s="17">
        <v>0.33</v>
      </c>
      <c r="F6" s="17"/>
      <c r="G6" s="17">
        <v>0.39</v>
      </c>
      <c r="H6" s="17">
        <v>0.44</v>
      </c>
      <c r="I6" s="17">
        <v>0.41</v>
      </c>
      <c r="J6" s="17">
        <v>0.44</v>
      </c>
      <c r="K6" s="17">
        <v>0.43</v>
      </c>
      <c r="L6" s="17">
        <v>0.38</v>
      </c>
      <c r="M6" s="17">
        <v>0.35</v>
      </c>
      <c r="N6" s="17">
        <v>0.46</v>
      </c>
      <c r="O6" s="17">
        <v>0.61</v>
      </c>
    </row>
    <row r="7" spans="1:15" x14ac:dyDescent="0.3">
      <c r="A7" s="57"/>
      <c r="B7" s="3" t="s">
        <v>4</v>
      </c>
      <c r="C7" s="17">
        <v>1.78</v>
      </c>
      <c r="D7" s="17">
        <v>1.69</v>
      </c>
      <c r="E7" s="17">
        <v>1.24</v>
      </c>
      <c r="F7" s="17"/>
      <c r="G7" s="17">
        <v>1.43</v>
      </c>
      <c r="H7" s="17">
        <v>1.61</v>
      </c>
      <c r="I7" s="17">
        <v>1.58</v>
      </c>
      <c r="J7" s="17">
        <v>2.2200000000000002</v>
      </c>
      <c r="K7" s="17">
        <v>2.06</v>
      </c>
      <c r="L7" s="17">
        <v>2.21</v>
      </c>
      <c r="M7" s="17">
        <v>2.11</v>
      </c>
      <c r="N7" s="17">
        <v>1.73</v>
      </c>
      <c r="O7" s="17">
        <v>2.63</v>
      </c>
    </row>
    <row r="8" spans="1:15" x14ac:dyDescent="0.3">
      <c r="A8" s="57"/>
      <c r="B8" s="3" t="s">
        <v>5</v>
      </c>
      <c r="C8" s="17">
        <v>0.63</v>
      </c>
      <c r="D8" s="17">
        <v>0.75</v>
      </c>
      <c r="E8" s="17">
        <v>0.88</v>
      </c>
      <c r="F8" s="17"/>
      <c r="G8" s="17">
        <v>0.7</v>
      </c>
      <c r="H8" s="17">
        <v>0.78</v>
      </c>
      <c r="I8" s="17">
        <v>0.64</v>
      </c>
      <c r="J8" s="17">
        <v>0.74</v>
      </c>
      <c r="K8" s="17">
        <v>1.1100000000000001</v>
      </c>
      <c r="L8" s="17">
        <v>0.56999999999999995</v>
      </c>
      <c r="M8" s="17">
        <v>0.68</v>
      </c>
      <c r="N8" s="17">
        <v>0.73</v>
      </c>
      <c r="O8" s="17">
        <v>0.74</v>
      </c>
    </row>
    <row r="9" spans="1:15" x14ac:dyDescent="0.3">
      <c r="A9" s="57">
        <v>2</v>
      </c>
      <c r="B9" s="2" t="s">
        <v>0</v>
      </c>
      <c r="C9" s="17">
        <v>36.89</v>
      </c>
      <c r="D9" s="17">
        <v>41.85</v>
      </c>
      <c r="E9" s="17">
        <v>36.14</v>
      </c>
      <c r="F9" s="17"/>
      <c r="G9" s="17">
        <v>34.25</v>
      </c>
      <c r="H9" s="17">
        <v>42.45</v>
      </c>
      <c r="I9" s="17">
        <v>43.84</v>
      </c>
      <c r="J9" s="17">
        <v>45.82</v>
      </c>
      <c r="K9" s="17">
        <v>35.630000000000003</v>
      </c>
      <c r="L9" s="17">
        <v>56.54</v>
      </c>
      <c r="M9" s="17">
        <v>37.520000000000003</v>
      </c>
      <c r="N9" s="17">
        <v>38.97</v>
      </c>
      <c r="O9" s="17">
        <v>54.63</v>
      </c>
    </row>
    <row r="10" spans="1:15" x14ac:dyDescent="0.3">
      <c r="A10" s="57"/>
      <c r="B10" s="2" t="s">
        <v>1</v>
      </c>
      <c r="C10" s="17">
        <v>19.61</v>
      </c>
      <c r="D10" s="17">
        <v>22.1</v>
      </c>
      <c r="E10" s="17">
        <v>19.07</v>
      </c>
      <c r="F10" s="17"/>
      <c r="G10" s="17">
        <v>17.29</v>
      </c>
      <c r="H10" s="17">
        <v>20.85</v>
      </c>
      <c r="I10" s="17">
        <v>21.97</v>
      </c>
      <c r="J10" s="17">
        <v>21.31</v>
      </c>
      <c r="K10" s="17">
        <v>31.21</v>
      </c>
      <c r="L10" s="17">
        <v>24.41</v>
      </c>
      <c r="M10" s="17">
        <v>28.93</v>
      </c>
      <c r="N10" s="17">
        <v>30.65</v>
      </c>
      <c r="O10" s="17">
        <v>28.81</v>
      </c>
    </row>
    <row r="11" spans="1:15" x14ac:dyDescent="0.3">
      <c r="A11" s="57"/>
      <c r="B11" s="2" t="s">
        <v>2</v>
      </c>
      <c r="C11" s="17">
        <v>13.07</v>
      </c>
      <c r="D11" s="17">
        <v>13.72</v>
      </c>
      <c r="E11" s="17">
        <v>16.41</v>
      </c>
      <c r="F11" s="17"/>
      <c r="G11" s="17">
        <v>13.07</v>
      </c>
      <c r="H11" s="17">
        <v>15.44</v>
      </c>
      <c r="I11" s="17">
        <v>14.78</v>
      </c>
      <c r="J11" s="17">
        <v>14.45</v>
      </c>
      <c r="K11" s="17">
        <v>21.65</v>
      </c>
      <c r="L11" s="17">
        <v>15.64</v>
      </c>
      <c r="M11" s="17">
        <v>19.940000000000001</v>
      </c>
      <c r="N11" s="17">
        <v>18.95</v>
      </c>
      <c r="O11" s="17">
        <v>18.03</v>
      </c>
    </row>
    <row r="12" spans="1:15" x14ac:dyDescent="0.3">
      <c r="A12" s="57"/>
      <c r="B12" s="3" t="s">
        <v>3</v>
      </c>
      <c r="C12" s="17">
        <v>0.41</v>
      </c>
      <c r="D12" s="17">
        <v>0.35</v>
      </c>
      <c r="E12" s="17">
        <v>0.33</v>
      </c>
      <c r="F12" s="17"/>
      <c r="G12" s="17">
        <v>0.4</v>
      </c>
      <c r="H12" s="17">
        <v>0.64</v>
      </c>
      <c r="I12" s="17">
        <v>0.28999999999999998</v>
      </c>
      <c r="J12" s="17">
        <v>0.39</v>
      </c>
      <c r="K12" s="17">
        <v>0.43</v>
      </c>
      <c r="L12" s="17">
        <v>0.45</v>
      </c>
      <c r="M12" s="17">
        <v>0.34</v>
      </c>
      <c r="N12" s="17">
        <v>0.39</v>
      </c>
      <c r="O12" s="17">
        <v>0.49</v>
      </c>
    </row>
    <row r="13" spans="1:15" x14ac:dyDescent="0.3">
      <c r="A13" s="57"/>
      <c r="B13" s="3" t="s">
        <v>4</v>
      </c>
      <c r="C13" s="17">
        <v>1.1399999999999999</v>
      </c>
      <c r="D13" s="17">
        <v>1.57</v>
      </c>
      <c r="E13" s="17">
        <v>1.67</v>
      </c>
      <c r="F13" s="17"/>
      <c r="G13" s="17">
        <v>2.2999999999999998</v>
      </c>
      <c r="H13" s="17">
        <v>2.68</v>
      </c>
      <c r="I13" s="17">
        <v>1.21</v>
      </c>
      <c r="J13" s="17">
        <v>2.0699999999999998</v>
      </c>
      <c r="K13" s="17">
        <v>1.79</v>
      </c>
      <c r="L13" s="17">
        <v>2.2599999999999998</v>
      </c>
      <c r="M13" s="17">
        <v>2.1</v>
      </c>
      <c r="N13" s="17">
        <v>1.96</v>
      </c>
      <c r="O13" s="17">
        <v>2.2799999999999998</v>
      </c>
    </row>
    <row r="14" spans="1:15" x14ac:dyDescent="0.3">
      <c r="A14" s="57"/>
      <c r="B14" s="3" t="s">
        <v>5</v>
      </c>
      <c r="C14" s="17">
        <v>0.91</v>
      </c>
      <c r="D14" s="17">
        <v>0.82</v>
      </c>
      <c r="E14" s="17">
        <v>0.65</v>
      </c>
      <c r="F14" s="17"/>
      <c r="G14" s="17">
        <v>0.37</v>
      </c>
      <c r="H14" s="17">
        <v>1.06</v>
      </c>
      <c r="I14" s="17">
        <v>0.8</v>
      </c>
      <c r="J14" s="17">
        <v>0.62</v>
      </c>
      <c r="K14" s="17">
        <v>0.73</v>
      </c>
      <c r="L14" s="17">
        <v>0.46</v>
      </c>
      <c r="M14" s="17">
        <v>0.93</v>
      </c>
      <c r="N14" s="17">
        <v>0.59</v>
      </c>
      <c r="O14" s="17">
        <v>0.92</v>
      </c>
    </row>
    <row r="15" spans="1:15" x14ac:dyDescent="0.3">
      <c r="A15" s="57">
        <v>3</v>
      </c>
      <c r="B15" s="2" t="s">
        <v>0</v>
      </c>
      <c r="C15" s="17">
        <v>30.43</v>
      </c>
      <c r="D15" s="17">
        <v>25.2</v>
      </c>
      <c r="E15" s="17">
        <v>36.479999999999997</v>
      </c>
      <c r="F15" s="17"/>
      <c r="G15" s="17">
        <v>33.840000000000003</v>
      </c>
      <c r="H15" s="17">
        <v>36.01</v>
      </c>
      <c r="I15" s="17">
        <v>48.42</v>
      </c>
      <c r="J15" s="17">
        <v>29.27</v>
      </c>
      <c r="K15" s="17">
        <v>40.44</v>
      </c>
      <c r="L15" s="17">
        <v>37.5</v>
      </c>
      <c r="M15" s="17">
        <v>45.47</v>
      </c>
      <c r="N15" s="17">
        <v>50.42</v>
      </c>
      <c r="O15" s="17">
        <v>40.270000000000003</v>
      </c>
    </row>
    <row r="16" spans="1:15" x14ac:dyDescent="0.3">
      <c r="A16" s="57"/>
      <c r="B16" s="2" t="s">
        <v>1</v>
      </c>
      <c r="C16" s="17">
        <v>18.84</v>
      </c>
      <c r="D16" s="17">
        <v>15.63</v>
      </c>
      <c r="E16" s="17">
        <v>22.89</v>
      </c>
      <c r="F16" s="17"/>
      <c r="G16" s="17">
        <v>26.18</v>
      </c>
      <c r="H16" s="17">
        <v>28.9</v>
      </c>
      <c r="I16" s="17">
        <v>19.36</v>
      </c>
      <c r="J16" s="17">
        <v>26.39</v>
      </c>
      <c r="K16" s="17">
        <v>28.9</v>
      </c>
      <c r="L16" s="17">
        <v>18.87</v>
      </c>
      <c r="M16" s="17">
        <v>29.47</v>
      </c>
      <c r="N16" s="17">
        <v>31.84</v>
      </c>
      <c r="O16" s="17">
        <v>33.979999999999997</v>
      </c>
    </row>
    <row r="17" spans="1:15" x14ac:dyDescent="0.3">
      <c r="A17" s="57"/>
      <c r="B17" s="2" t="s">
        <v>2</v>
      </c>
      <c r="C17" s="17">
        <v>15.05</v>
      </c>
      <c r="D17" s="17">
        <v>11.08</v>
      </c>
      <c r="E17" s="17">
        <v>15.16</v>
      </c>
      <c r="F17" s="17"/>
      <c r="G17" s="17">
        <v>17.2</v>
      </c>
      <c r="H17" s="17">
        <v>17.36</v>
      </c>
      <c r="I17" s="17">
        <v>13.3</v>
      </c>
      <c r="J17" s="17">
        <v>18.100000000000001</v>
      </c>
      <c r="K17" s="17">
        <v>16.77</v>
      </c>
      <c r="L17" s="17">
        <v>19.579999999999998</v>
      </c>
      <c r="M17" s="17">
        <v>18.46</v>
      </c>
      <c r="N17" s="17">
        <v>21.06</v>
      </c>
      <c r="O17" s="17">
        <v>21.62</v>
      </c>
    </row>
    <row r="18" spans="1:15" x14ac:dyDescent="0.3">
      <c r="A18" s="57"/>
      <c r="B18" s="3" t="s">
        <v>3</v>
      </c>
      <c r="C18" s="17">
        <v>0.33</v>
      </c>
      <c r="D18" s="17">
        <v>0.28999999999999998</v>
      </c>
      <c r="E18" s="17">
        <v>0.31</v>
      </c>
      <c r="F18" s="17"/>
      <c r="G18" s="17">
        <v>0.43</v>
      </c>
      <c r="H18" s="17">
        <v>0.63</v>
      </c>
      <c r="I18" s="17">
        <v>0.36</v>
      </c>
      <c r="J18" s="17">
        <v>0.42</v>
      </c>
      <c r="K18" s="17">
        <v>0.51</v>
      </c>
      <c r="L18" s="17">
        <v>0.45</v>
      </c>
      <c r="M18" s="17">
        <v>0.34</v>
      </c>
      <c r="N18" s="17">
        <v>0.48</v>
      </c>
      <c r="O18" s="17">
        <v>0.64</v>
      </c>
    </row>
    <row r="19" spans="1:15" x14ac:dyDescent="0.3">
      <c r="A19" s="57"/>
      <c r="B19" s="3" t="s">
        <v>4</v>
      </c>
      <c r="C19" s="17">
        <v>1.45</v>
      </c>
      <c r="D19" s="17">
        <v>2.08</v>
      </c>
      <c r="E19" s="17">
        <v>2.14</v>
      </c>
      <c r="F19" s="17"/>
      <c r="G19" s="17">
        <v>1.8</v>
      </c>
      <c r="H19" s="17">
        <v>2</v>
      </c>
      <c r="I19" s="17">
        <v>1.56</v>
      </c>
      <c r="J19" s="17">
        <v>1.99</v>
      </c>
      <c r="K19" s="17">
        <v>2.15</v>
      </c>
      <c r="L19" s="17">
        <v>2.12</v>
      </c>
      <c r="M19" s="17">
        <v>1.77</v>
      </c>
      <c r="N19" s="17">
        <v>1.82</v>
      </c>
      <c r="O19" s="17">
        <v>1.85</v>
      </c>
    </row>
    <row r="20" spans="1:15" x14ac:dyDescent="0.3">
      <c r="A20" s="57"/>
      <c r="B20" s="3" t="s">
        <v>5</v>
      </c>
      <c r="C20" s="17">
        <v>0.52</v>
      </c>
      <c r="D20" s="17">
        <v>0.81</v>
      </c>
      <c r="E20" s="17">
        <v>0.88</v>
      </c>
      <c r="F20" s="17"/>
      <c r="G20" s="17">
        <v>0.56000000000000005</v>
      </c>
      <c r="H20" s="17">
        <v>0.77</v>
      </c>
      <c r="I20" s="17">
        <v>0.53</v>
      </c>
      <c r="J20" s="17">
        <v>0.8</v>
      </c>
      <c r="K20" s="17">
        <v>0.94</v>
      </c>
      <c r="L20" s="17">
        <v>0.63</v>
      </c>
      <c r="M20" s="17">
        <v>0.71</v>
      </c>
      <c r="N20" s="17">
        <v>0.67</v>
      </c>
      <c r="O20" s="17">
        <v>0.97</v>
      </c>
    </row>
    <row r="21" spans="1:15" x14ac:dyDescent="0.3">
      <c r="A21" s="57">
        <v>4</v>
      </c>
      <c r="B21" s="2" t="s">
        <v>0</v>
      </c>
      <c r="C21" s="17">
        <v>34.29</v>
      </c>
      <c r="D21" s="17">
        <v>46.44</v>
      </c>
      <c r="E21" s="17">
        <v>33.630000000000003</v>
      </c>
      <c r="F21" s="17"/>
      <c r="G21" s="17">
        <v>26.43</v>
      </c>
      <c r="H21" s="17">
        <v>35.049999999999997</v>
      </c>
      <c r="I21" s="17">
        <v>34.47</v>
      </c>
      <c r="J21" s="17">
        <v>44.37</v>
      </c>
      <c r="K21" s="17">
        <v>54.28</v>
      </c>
      <c r="L21" s="17">
        <v>31</v>
      </c>
      <c r="M21" s="17">
        <v>32.770000000000003</v>
      </c>
      <c r="N21" s="17">
        <v>46.42</v>
      </c>
      <c r="O21" s="17">
        <v>51.61</v>
      </c>
    </row>
    <row r="22" spans="1:15" x14ac:dyDescent="0.3">
      <c r="A22" s="57"/>
      <c r="B22" s="2" t="s">
        <v>1</v>
      </c>
      <c r="C22" s="17">
        <v>16.87</v>
      </c>
      <c r="D22" s="17">
        <v>19.54</v>
      </c>
      <c r="E22" s="17">
        <v>20.22</v>
      </c>
      <c r="F22" s="17"/>
      <c r="G22" s="17">
        <v>20.23</v>
      </c>
      <c r="H22" s="17">
        <v>30.78</v>
      </c>
      <c r="I22" s="17">
        <v>22.17</v>
      </c>
      <c r="J22" s="17">
        <v>20.54</v>
      </c>
      <c r="K22" s="17">
        <v>24.35</v>
      </c>
      <c r="L22" s="17">
        <v>25.01</v>
      </c>
      <c r="M22" s="17">
        <v>25.78</v>
      </c>
      <c r="N22" s="17">
        <v>28.55</v>
      </c>
      <c r="O22" s="17">
        <v>28.36</v>
      </c>
    </row>
    <row r="23" spans="1:15" x14ac:dyDescent="0.3">
      <c r="A23" s="57"/>
      <c r="B23" s="2" t="s">
        <v>2</v>
      </c>
      <c r="C23" s="17">
        <v>11.97</v>
      </c>
      <c r="D23" s="17">
        <v>12.24</v>
      </c>
      <c r="E23" s="17">
        <v>15.19</v>
      </c>
      <c r="F23" s="17"/>
      <c r="G23" s="17">
        <v>18.170000000000002</v>
      </c>
      <c r="H23" s="17">
        <v>19.79</v>
      </c>
      <c r="I23" s="17">
        <v>17.920000000000002</v>
      </c>
      <c r="J23" s="17">
        <v>12.05</v>
      </c>
      <c r="K23" s="17">
        <v>16.399999999999999</v>
      </c>
      <c r="L23" s="17">
        <v>18.11</v>
      </c>
      <c r="M23" s="17">
        <v>13.46</v>
      </c>
      <c r="N23" s="17">
        <v>19.54</v>
      </c>
      <c r="O23" s="17">
        <v>19.350000000000001</v>
      </c>
    </row>
    <row r="24" spans="1:15" x14ac:dyDescent="0.3">
      <c r="A24" s="57"/>
      <c r="B24" s="3" t="s">
        <v>3</v>
      </c>
      <c r="C24" s="17">
        <v>0.28000000000000003</v>
      </c>
      <c r="D24" s="17">
        <v>0.24</v>
      </c>
      <c r="E24" s="17">
        <v>0.39</v>
      </c>
      <c r="F24" s="17"/>
      <c r="G24" s="17">
        <v>0.34</v>
      </c>
      <c r="H24" s="17">
        <v>0.59</v>
      </c>
      <c r="I24" s="17">
        <v>0.45</v>
      </c>
      <c r="J24" s="17">
        <v>0.38</v>
      </c>
      <c r="K24" s="17">
        <v>0.56999999999999995</v>
      </c>
      <c r="L24" s="17">
        <v>0.53</v>
      </c>
      <c r="M24" s="17">
        <v>0.35</v>
      </c>
      <c r="N24" s="17">
        <v>0.46</v>
      </c>
      <c r="O24" s="17">
        <v>0.44</v>
      </c>
    </row>
    <row r="25" spans="1:15" x14ac:dyDescent="0.3">
      <c r="A25" s="57"/>
      <c r="B25" s="3" t="s">
        <v>4</v>
      </c>
      <c r="C25" s="17">
        <v>1.06</v>
      </c>
      <c r="D25" s="17">
        <v>1.73</v>
      </c>
      <c r="E25" s="17">
        <v>1.97</v>
      </c>
      <c r="F25" s="17"/>
      <c r="G25" s="17">
        <v>1.79</v>
      </c>
      <c r="H25" s="17">
        <v>1.87</v>
      </c>
      <c r="I25" s="17">
        <v>1.58</v>
      </c>
      <c r="J25" s="17">
        <v>1.62</v>
      </c>
      <c r="K25" s="17">
        <v>1.37</v>
      </c>
      <c r="L25" s="17">
        <v>2.09</v>
      </c>
      <c r="M25" s="17">
        <v>2.09</v>
      </c>
      <c r="N25" s="17">
        <v>1.71</v>
      </c>
      <c r="O25" s="17">
        <v>1.96</v>
      </c>
    </row>
    <row r="26" spans="1:15" x14ac:dyDescent="0.3">
      <c r="A26" s="57"/>
      <c r="B26" s="3" t="s">
        <v>5</v>
      </c>
      <c r="C26" s="17">
        <v>0.44</v>
      </c>
      <c r="D26" s="17">
        <v>0.64</v>
      </c>
      <c r="E26" s="17">
        <v>0.67</v>
      </c>
      <c r="F26" s="17"/>
      <c r="G26" s="17">
        <v>0.54</v>
      </c>
      <c r="H26" s="17">
        <v>0.86</v>
      </c>
      <c r="I26" s="17">
        <v>0.59</v>
      </c>
      <c r="J26" s="17">
        <v>0.56999999999999995</v>
      </c>
      <c r="K26" s="17">
        <v>0.76</v>
      </c>
      <c r="L26" s="17">
        <v>0.6</v>
      </c>
      <c r="M26" s="17">
        <v>0.59</v>
      </c>
      <c r="N26" s="17">
        <v>0.87</v>
      </c>
      <c r="O26" s="17">
        <v>0.66</v>
      </c>
    </row>
    <row r="27" spans="1:15" x14ac:dyDescent="0.3">
      <c r="A27" s="57">
        <v>5</v>
      </c>
      <c r="B27" s="2" t="s">
        <v>0</v>
      </c>
      <c r="C27" s="17">
        <v>37.69</v>
      </c>
      <c r="D27" s="17">
        <v>34.68</v>
      </c>
      <c r="E27" s="17">
        <v>27.91</v>
      </c>
      <c r="F27" s="17"/>
      <c r="G27" s="17">
        <v>43.45</v>
      </c>
      <c r="H27" s="17">
        <v>42.83</v>
      </c>
      <c r="I27" s="17">
        <v>26.82</v>
      </c>
      <c r="J27" s="17">
        <v>32.22</v>
      </c>
      <c r="K27" s="17">
        <v>42.7</v>
      </c>
      <c r="L27" s="17">
        <v>53.77</v>
      </c>
      <c r="M27" s="17">
        <v>44.72</v>
      </c>
      <c r="N27" s="17">
        <v>36.49</v>
      </c>
      <c r="O27" s="17">
        <v>47.59</v>
      </c>
    </row>
    <row r="28" spans="1:15" x14ac:dyDescent="0.3">
      <c r="A28" s="57"/>
      <c r="B28" s="2" t="s">
        <v>1</v>
      </c>
      <c r="C28" s="17">
        <v>19.63</v>
      </c>
      <c r="D28" s="17">
        <v>14.3</v>
      </c>
      <c r="E28" s="17">
        <v>15.31</v>
      </c>
      <c r="F28" s="17"/>
      <c r="G28" s="17">
        <v>25.27</v>
      </c>
      <c r="H28" s="17">
        <v>22.68</v>
      </c>
      <c r="I28" s="17">
        <v>20.21</v>
      </c>
      <c r="J28" s="17">
        <v>26.8</v>
      </c>
      <c r="K28" s="17">
        <v>30.27</v>
      </c>
      <c r="L28" s="17">
        <v>28.1</v>
      </c>
      <c r="M28" s="17">
        <v>22.1</v>
      </c>
      <c r="N28" s="17">
        <v>33.31</v>
      </c>
      <c r="O28" s="17">
        <v>32.4</v>
      </c>
    </row>
    <row r="29" spans="1:15" x14ac:dyDescent="0.3">
      <c r="A29" s="57"/>
      <c r="B29" s="2" t="s">
        <v>2</v>
      </c>
      <c r="C29" s="17">
        <v>11.93</v>
      </c>
      <c r="D29" s="17">
        <v>12.08</v>
      </c>
      <c r="E29" s="17">
        <v>13.89</v>
      </c>
      <c r="F29" s="17"/>
      <c r="G29" s="17">
        <v>16.43</v>
      </c>
      <c r="H29" s="17">
        <v>14.3</v>
      </c>
      <c r="I29" s="17">
        <v>13.71</v>
      </c>
      <c r="J29" s="17">
        <v>18.45</v>
      </c>
      <c r="K29" s="17">
        <v>15.31</v>
      </c>
      <c r="L29" s="17">
        <v>20.2</v>
      </c>
      <c r="M29" s="17">
        <v>17.920000000000002</v>
      </c>
      <c r="N29" s="17">
        <v>20.62</v>
      </c>
      <c r="O29" s="17">
        <v>16.09</v>
      </c>
    </row>
    <row r="30" spans="1:15" x14ac:dyDescent="0.3">
      <c r="A30" s="57"/>
      <c r="B30" s="3" t="s">
        <v>3</v>
      </c>
      <c r="C30" s="17">
        <v>0.28000000000000003</v>
      </c>
      <c r="D30" s="17">
        <v>0.28999999999999998</v>
      </c>
      <c r="E30" s="17">
        <v>0.3</v>
      </c>
      <c r="F30" s="17"/>
      <c r="G30" s="17">
        <v>0.25</v>
      </c>
      <c r="H30" s="17">
        <v>0.56999999999999995</v>
      </c>
      <c r="I30" s="17">
        <v>0.38</v>
      </c>
      <c r="J30" s="17">
        <v>0.35</v>
      </c>
      <c r="K30" s="17">
        <v>0.37</v>
      </c>
      <c r="L30" s="17">
        <v>0.55000000000000004</v>
      </c>
      <c r="M30" s="17">
        <v>0.55000000000000004</v>
      </c>
      <c r="N30" s="17">
        <v>0.41</v>
      </c>
      <c r="O30" s="17">
        <v>0.46</v>
      </c>
    </row>
    <row r="31" spans="1:15" x14ac:dyDescent="0.3">
      <c r="A31" s="57"/>
      <c r="B31" s="3" t="s">
        <v>4</v>
      </c>
      <c r="C31" s="17">
        <v>1.83</v>
      </c>
      <c r="D31" s="17">
        <v>1.71</v>
      </c>
      <c r="E31" s="17">
        <v>1.93</v>
      </c>
      <c r="F31" s="17"/>
      <c r="G31" s="17">
        <v>2.2999999999999998</v>
      </c>
      <c r="H31" s="17">
        <v>2.58</v>
      </c>
      <c r="I31" s="17">
        <v>1.73</v>
      </c>
      <c r="J31" s="17">
        <v>2</v>
      </c>
      <c r="K31" s="17">
        <v>1.95</v>
      </c>
      <c r="L31" s="17">
        <v>2.81</v>
      </c>
      <c r="M31" s="17">
        <v>1.97</v>
      </c>
      <c r="N31" s="17">
        <v>2.0099999999999998</v>
      </c>
      <c r="O31" s="17">
        <v>2.76</v>
      </c>
    </row>
    <row r="32" spans="1:15" x14ac:dyDescent="0.3">
      <c r="A32" s="57"/>
      <c r="B32" s="3" t="s">
        <v>5</v>
      </c>
      <c r="C32" s="17">
        <v>0.73</v>
      </c>
      <c r="D32" s="17">
        <v>0.7</v>
      </c>
      <c r="E32" s="17">
        <v>0.49</v>
      </c>
      <c r="F32" s="17"/>
      <c r="G32" s="17">
        <v>0.66</v>
      </c>
      <c r="H32" s="17">
        <v>0.87</v>
      </c>
      <c r="I32" s="17">
        <v>0.65</v>
      </c>
      <c r="J32" s="17">
        <v>0.56999999999999995</v>
      </c>
      <c r="K32" s="17">
        <v>1.18</v>
      </c>
      <c r="L32" s="17">
        <v>0.66</v>
      </c>
      <c r="M32" s="17">
        <v>0.66</v>
      </c>
      <c r="N32" s="17">
        <v>0.94</v>
      </c>
      <c r="O32" s="17">
        <v>0.89</v>
      </c>
    </row>
    <row r="33" spans="1:15" x14ac:dyDescent="0.3">
      <c r="A33" s="57">
        <v>6</v>
      </c>
      <c r="B33" s="2" t="s">
        <v>0</v>
      </c>
      <c r="C33" s="17">
        <v>32.369999999999997</v>
      </c>
      <c r="D33" s="17">
        <v>29.88</v>
      </c>
      <c r="E33" s="17">
        <v>39.79</v>
      </c>
      <c r="F33" s="17"/>
      <c r="G33" s="17">
        <v>27.17</v>
      </c>
      <c r="H33" s="17">
        <v>52.77</v>
      </c>
      <c r="I33" s="17">
        <v>45.57</v>
      </c>
      <c r="J33" s="17">
        <v>35.729999999999997</v>
      </c>
      <c r="K33" s="17">
        <v>51.83</v>
      </c>
      <c r="L33" s="17">
        <v>54.92</v>
      </c>
      <c r="M33" s="17">
        <v>47.36</v>
      </c>
      <c r="N33" s="17">
        <v>45.14</v>
      </c>
      <c r="O33" s="17">
        <v>40.19</v>
      </c>
    </row>
    <row r="34" spans="1:15" x14ac:dyDescent="0.3">
      <c r="A34" s="57"/>
      <c r="B34" s="2" t="s">
        <v>1</v>
      </c>
      <c r="C34" s="17">
        <v>22.96</v>
      </c>
      <c r="D34" s="17">
        <v>14.97</v>
      </c>
      <c r="E34" s="17">
        <v>20.27</v>
      </c>
      <c r="F34" s="17"/>
      <c r="G34" s="17">
        <v>20</v>
      </c>
      <c r="H34" s="17">
        <v>22.98</v>
      </c>
      <c r="I34" s="17">
        <v>18.670000000000002</v>
      </c>
      <c r="J34" s="17">
        <v>28.08</v>
      </c>
      <c r="K34" s="17">
        <v>24.57</v>
      </c>
      <c r="L34" s="17">
        <v>24.32</v>
      </c>
      <c r="M34" s="17">
        <v>22.28</v>
      </c>
      <c r="N34" s="17">
        <v>25.98</v>
      </c>
      <c r="O34" s="17">
        <v>25.58</v>
      </c>
    </row>
    <row r="35" spans="1:15" x14ac:dyDescent="0.3">
      <c r="A35" s="57"/>
      <c r="B35" s="2" t="s">
        <v>2</v>
      </c>
      <c r="C35" s="17">
        <v>14.62</v>
      </c>
      <c r="D35" s="17">
        <v>9.6999999999999993</v>
      </c>
      <c r="E35" s="17">
        <v>15.26</v>
      </c>
      <c r="F35" s="17"/>
      <c r="G35" s="17">
        <v>12.23</v>
      </c>
      <c r="H35" s="17">
        <v>15.66</v>
      </c>
      <c r="I35" s="17">
        <v>10.71</v>
      </c>
      <c r="J35" s="17">
        <v>16.16</v>
      </c>
      <c r="K35" s="17">
        <v>16.73</v>
      </c>
      <c r="L35" s="17">
        <v>18.52</v>
      </c>
      <c r="M35" s="17">
        <v>15.1</v>
      </c>
      <c r="N35" s="17">
        <v>23.74</v>
      </c>
      <c r="O35" s="17">
        <v>20.07</v>
      </c>
    </row>
    <row r="36" spans="1:15" x14ac:dyDescent="0.3">
      <c r="A36" s="57"/>
      <c r="B36" s="3" t="s">
        <v>3</v>
      </c>
      <c r="C36" s="17">
        <v>0.42</v>
      </c>
      <c r="D36" s="17">
        <v>0.36</v>
      </c>
      <c r="E36" s="17">
        <v>0.39</v>
      </c>
      <c r="F36" s="17"/>
      <c r="G36" s="17">
        <v>0.39</v>
      </c>
      <c r="H36" s="17">
        <v>0.44</v>
      </c>
      <c r="I36" s="17">
        <v>0.38</v>
      </c>
      <c r="J36" s="17">
        <v>0.5</v>
      </c>
      <c r="K36" s="17">
        <v>0.54</v>
      </c>
      <c r="L36" s="17">
        <v>0.4</v>
      </c>
      <c r="M36" s="17">
        <v>0.42</v>
      </c>
      <c r="N36" s="17">
        <v>0.4</v>
      </c>
      <c r="O36" s="17">
        <v>0.42</v>
      </c>
    </row>
    <row r="37" spans="1:15" x14ac:dyDescent="0.3">
      <c r="A37" s="57"/>
      <c r="B37" s="3" t="s">
        <v>4</v>
      </c>
      <c r="C37" s="17">
        <v>1.9</v>
      </c>
      <c r="D37" s="17">
        <v>1.51</v>
      </c>
      <c r="E37" s="17">
        <v>1.74</v>
      </c>
      <c r="F37" s="17"/>
      <c r="G37" s="17">
        <v>1.26</v>
      </c>
      <c r="H37" s="17">
        <v>2.4500000000000002</v>
      </c>
      <c r="I37" s="17">
        <v>1.87</v>
      </c>
      <c r="J37" s="17">
        <v>1.81</v>
      </c>
      <c r="K37" s="17">
        <v>1.55</v>
      </c>
      <c r="L37" s="17">
        <v>2.33</v>
      </c>
      <c r="M37" s="17">
        <v>1.72</v>
      </c>
      <c r="N37" s="17">
        <v>2.23</v>
      </c>
      <c r="O37" s="17">
        <v>1.59</v>
      </c>
    </row>
    <row r="38" spans="1:15" x14ac:dyDescent="0.3">
      <c r="A38" s="57"/>
      <c r="B38" s="3" t="s">
        <v>5</v>
      </c>
      <c r="C38" s="17">
        <v>0.68</v>
      </c>
      <c r="D38" s="17">
        <v>0.42</v>
      </c>
      <c r="E38" s="17">
        <v>0.8</v>
      </c>
      <c r="F38" s="17"/>
      <c r="G38" s="17">
        <v>0.54</v>
      </c>
      <c r="H38" s="17">
        <v>1.1100000000000001</v>
      </c>
      <c r="I38" s="17">
        <v>0.73</v>
      </c>
      <c r="J38" s="17">
        <v>0.76</v>
      </c>
      <c r="K38" s="17">
        <v>0.92</v>
      </c>
      <c r="L38" s="17">
        <v>0.57999999999999996</v>
      </c>
      <c r="M38" s="17">
        <v>0.75</v>
      </c>
      <c r="N38" s="17">
        <v>0.97</v>
      </c>
      <c r="O38" s="17">
        <v>0.98</v>
      </c>
    </row>
    <row r="39" spans="1:15" x14ac:dyDescent="0.3">
      <c r="A39" s="57">
        <v>7</v>
      </c>
      <c r="B39" s="2" t="s">
        <v>0</v>
      </c>
      <c r="C39" s="17">
        <v>34.69</v>
      </c>
      <c r="D39" s="17">
        <v>25.54</v>
      </c>
      <c r="E39" s="17">
        <v>28.27</v>
      </c>
      <c r="F39" s="17"/>
      <c r="G39" s="17">
        <v>45.01</v>
      </c>
      <c r="H39" s="17">
        <v>41.92</v>
      </c>
      <c r="I39" s="17">
        <v>40.89</v>
      </c>
      <c r="J39" s="17">
        <v>42.26</v>
      </c>
      <c r="K39" s="17">
        <v>41.63</v>
      </c>
      <c r="L39" s="17">
        <v>40.53</v>
      </c>
      <c r="M39" s="17">
        <v>43.26</v>
      </c>
      <c r="N39" s="17">
        <v>56.92</v>
      </c>
      <c r="O39" s="17">
        <v>45.56</v>
      </c>
    </row>
    <row r="40" spans="1:15" x14ac:dyDescent="0.3">
      <c r="A40" s="57"/>
      <c r="B40" s="2" t="s">
        <v>1</v>
      </c>
      <c r="C40" s="17">
        <v>22.53</v>
      </c>
      <c r="D40" s="17">
        <v>17.489999999999998</v>
      </c>
      <c r="E40" s="17">
        <v>18.079999999999998</v>
      </c>
      <c r="F40" s="17"/>
      <c r="G40" s="17">
        <v>18.170000000000002</v>
      </c>
      <c r="H40" s="17">
        <v>22.72</v>
      </c>
      <c r="I40" s="17">
        <v>18.86</v>
      </c>
      <c r="J40" s="17">
        <v>26.07</v>
      </c>
      <c r="K40" s="17">
        <v>20.96</v>
      </c>
      <c r="L40" s="17">
        <v>29.16</v>
      </c>
      <c r="M40" s="17">
        <v>23.23</v>
      </c>
      <c r="N40" s="17">
        <v>21.41</v>
      </c>
      <c r="O40" s="17">
        <v>26.57</v>
      </c>
    </row>
    <row r="41" spans="1:15" x14ac:dyDescent="0.3">
      <c r="A41" s="57"/>
      <c r="B41" s="2" t="s">
        <v>2</v>
      </c>
      <c r="C41" s="17">
        <v>16.21</v>
      </c>
      <c r="D41" s="17">
        <v>14.92</v>
      </c>
      <c r="E41" s="17">
        <v>17.37</v>
      </c>
      <c r="F41" s="17"/>
      <c r="G41" s="17">
        <v>13.18</v>
      </c>
      <c r="H41" s="17">
        <v>12.36</v>
      </c>
      <c r="I41" s="17">
        <v>15.56</v>
      </c>
      <c r="J41" s="17">
        <v>15.54</v>
      </c>
      <c r="K41" s="17">
        <v>17.32</v>
      </c>
      <c r="L41" s="17">
        <v>21.4</v>
      </c>
      <c r="M41" s="17">
        <v>13.93</v>
      </c>
      <c r="N41" s="17">
        <v>19.75</v>
      </c>
      <c r="O41" s="17">
        <v>22.74</v>
      </c>
    </row>
    <row r="42" spans="1:15" x14ac:dyDescent="0.3">
      <c r="A42" s="57"/>
      <c r="B42" s="3" t="s">
        <v>3</v>
      </c>
      <c r="C42" s="17">
        <v>0.33</v>
      </c>
      <c r="D42" s="17">
        <v>0.35</v>
      </c>
      <c r="E42" s="17">
        <v>0.47</v>
      </c>
      <c r="F42" s="17"/>
      <c r="G42" s="17">
        <v>0.43</v>
      </c>
      <c r="H42" s="17">
        <v>0.74</v>
      </c>
      <c r="I42" s="17">
        <v>0.4</v>
      </c>
      <c r="J42" s="17">
        <v>0.4</v>
      </c>
      <c r="K42" s="17">
        <v>0.46</v>
      </c>
      <c r="L42" s="17">
        <v>0.37</v>
      </c>
      <c r="M42" s="17">
        <v>0.55000000000000004</v>
      </c>
      <c r="N42" s="17">
        <v>0.39</v>
      </c>
      <c r="O42" s="17">
        <v>0.43</v>
      </c>
    </row>
    <row r="43" spans="1:15" x14ac:dyDescent="0.3">
      <c r="A43" s="57"/>
      <c r="B43" s="3" t="s">
        <v>4</v>
      </c>
      <c r="C43" s="17">
        <v>1.96</v>
      </c>
      <c r="D43" s="17">
        <v>2</v>
      </c>
      <c r="E43" s="17">
        <v>1.41</v>
      </c>
      <c r="F43" s="17"/>
      <c r="G43" s="17">
        <v>1.49</v>
      </c>
      <c r="H43" s="17">
        <v>2.65</v>
      </c>
      <c r="I43" s="17">
        <v>2.2799999999999998</v>
      </c>
      <c r="J43" s="17">
        <v>2.44</v>
      </c>
      <c r="K43" s="17">
        <v>1.76</v>
      </c>
      <c r="L43" s="17">
        <v>2.21</v>
      </c>
      <c r="M43" s="17">
        <v>1.99</v>
      </c>
      <c r="N43" s="17">
        <v>1.91</v>
      </c>
      <c r="O43" s="17">
        <v>2.57</v>
      </c>
    </row>
    <row r="44" spans="1:15" x14ac:dyDescent="0.3">
      <c r="A44" s="57"/>
      <c r="B44" s="3" t="s">
        <v>5</v>
      </c>
      <c r="C44" s="17">
        <v>0.86</v>
      </c>
      <c r="D44" s="17">
        <v>0.67</v>
      </c>
      <c r="E44" s="17">
        <v>0.61</v>
      </c>
      <c r="F44" s="17"/>
      <c r="G44" s="17">
        <v>0.6</v>
      </c>
      <c r="H44" s="17">
        <v>1.04</v>
      </c>
      <c r="I44" s="17">
        <v>0.5</v>
      </c>
      <c r="J44" s="17">
        <v>0.85</v>
      </c>
      <c r="K44" s="17">
        <v>1.1399999999999999</v>
      </c>
      <c r="L44" s="17">
        <v>0.66</v>
      </c>
      <c r="M44" s="17">
        <v>0.59</v>
      </c>
      <c r="N44" s="17">
        <v>0.88</v>
      </c>
      <c r="O44" s="17">
        <v>1.1299999999999999</v>
      </c>
    </row>
    <row r="45" spans="1:15" x14ac:dyDescent="0.3">
      <c r="A45" s="57">
        <v>8</v>
      </c>
      <c r="B45" s="2" t="s">
        <v>0</v>
      </c>
      <c r="C45" s="17">
        <v>37.04</v>
      </c>
      <c r="D45" s="17">
        <v>32.79</v>
      </c>
      <c r="E45" s="17">
        <v>34.299999999999997</v>
      </c>
      <c r="F45" s="17"/>
      <c r="G45" s="17">
        <v>28.61</v>
      </c>
      <c r="H45" s="17">
        <v>39.35</v>
      </c>
      <c r="I45" s="17">
        <v>30.41</v>
      </c>
      <c r="J45" s="17">
        <v>47.23</v>
      </c>
      <c r="K45" s="17">
        <v>55.18</v>
      </c>
      <c r="L45" s="17">
        <v>44.61</v>
      </c>
      <c r="M45" s="17">
        <v>58.35</v>
      </c>
      <c r="N45" s="17">
        <v>48.09</v>
      </c>
      <c r="O45" s="17">
        <v>42.97</v>
      </c>
    </row>
    <row r="46" spans="1:15" x14ac:dyDescent="0.3">
      <c r="A46" s="57"/>
      <c r="B46" s="2" t="s">
        <v>1</v>
      </c>
      <c r="C46" s="17">
        <v>19.41</v>
      </c>
      <c r="D46" s="17">
        <v>18.98</v>
      </c>
      <c r="E46" s="17">
        <v>15.47</v>
      </c>
      <c r="F46" s="17"/>
      <c r="G46" s="17">
        <v>19.850000000000001</v>
      </c>
      <c r="H46" s="17">
        <v>22.01</v>
      </c>
      <c r="I46" s="17">
        <v>19.97</v>
      </c>
      <c r="J46" s="17">
        <v>24.13</v>
      </c>
      <c r="K46" s="17">
        <v>32.92</v>
      </c>
      <c r="L46" s="17">
        <v>21.85</v>
      </c>
      <c r="M46" s="17">
        <v>23.23</v>
      </c>
      <c r="N46" s="17">
        <v>33.94</v>
      </c>
      <c r="O46" s="17">
        <v>29.62</v>
      </c>
    </row>
    <row r="47" spans="1:15" x14ac:dyDescent="0.3">
      <c r="A47" s="57"/>
      <c r="B47" s="2" t="s">
        <v>2</v>
      </c>
      <c r="C47" s="17">
        <v>11.65</v>
      </c>
      <c r="D47" s="17">
        <v>10.99</v>
      </c>
      <c r="E47" s="17">
        <v>11.76</v>
      </c>
      <c r="F47" s="17"/>
      <c r="G47" s="17">
        <v>14.98</v>
      </c>
      <c r="H47" s="17">
        <v>14.73</v>
      </c>
      <c r="I47" s="17">
        <v>14.03</v>
      </c>
      <c r="J47" s="17">
        <v>17.63</v>
      </c>
      <c r="K47" s="17">
        <v>21.04</v>
      </c>
      <c r="L47" s="17">
        <v>15.22</v>
      </c>
      <c r="M47" s="17">
        <v>15.84</v>
      </c>
      <c r="N47" s="17">
        <v>25.48</v>
      </c>
      <c r="O47" s="17">
        <v>20.52</v>
      </c>
    </row>
    <row r="48" spans="1:15" x14ac:dyDescent="0.3">
      <c r="A48" s="57"/>
      <c r="B48" s="3" t="s">
        <v>3</v>
      </c>
      <c r="C48" s="17">
        <v>0.39</v>
      </c>
      <c r="D48" s="17">
        <v>0.36</v>
      </c>
      <c r="E48" s="17">
        <v>0.37</v>
      </c>
      <c r="F48" s="17"/>
      <c r="G48" s="17">
        <v>0.4</v>
      </c>
      <c r="H48" s="17">
        <v>0.73</v>
      </c>
      <c r="I48" s="17">
        <v>0.49</v>
      </c>
      <c r="J48" s="17">
        <v>0.37</v>
      </c>
      <c r="K48" s="17">
        <v>0.44</v>
      </c>
      <c r="L48" s="17">
        <v>0.5</v>
      </c>
      <c r="M48" s="17">
        <v>0.44</v>
      </c>
      <c r="N48" s="17">
        <v>0.41</v>
      </c>
      <c r="O48" s="17">
        <v>0.41</v>
      </c>
    </row>
    <row r="49" spans="1:15" x14ac:dyDescent="0.3">
      <c r="A49" s="57"/>
      <c r="B49" s="3" t="s">
        <v>4</v>
      </c>
      <c r="C49" s="17">
        <v>1.2</v>
      </c>
      <c r="D49" s="17">
        <v>1.75</v>
      </c>
      <c r="E49" s="17">
        <v>1.44</v>
      </c>
      <c r="F49" s="17"/>
      <c r="G49" s="17">
        <v>1.17</v>
      </c>
      <c r="H49" s="17">
        <v>2.3199999999999998</v>
      </c>
      <c r="I49" s="17">
        <v>1.56</v>
      </c>
      <c r="J49" s="17">
        <v>1.91</v>
      </c>
      <c r="K49" s="17">
        <v>1.97</v>
      </c>
      <c r="L49" s="17">
        <v>2.39</v>
      </c>
      <c r="M49" s="17">
        <v>2.17</v>
      </c>
      <c r="N49" s="17">
        <v>1.79</v>
      </c>
      <c r="O49" s="17">
        <v>2.63</v>
      </c>
    </row>
    <row r="50" spans="1:15" x14ac:dyDescent="0.3">
      <c r="A50" s="57"/>
      <c r="B50" s="3" t="s">
        <v>5</v>
      </c>
      <c r="C50" s="17">
        <v>0.66</v>
      </c>
      <c r="D50" s="17">
        <v>0.64</v>
      </c>
      <c r="E50" s="17">
        <v>0.56000000000000005</v>
      </c>
      <c r="F50" s="17"/>
      <c r="G50" s="17">
        <v>0.46</v>
      </c>
      <c r="H50" s="17">
        <v>0.68</v>
      </c>
      <c r="I50" s="17">
        <v>0.87</v>
      </c>
      <c r="J50" s="17">
        <v>0.63</v>
      </c>
      <c r="K50" s="17">
        <v>0.55000000000000004</v>
      </c>
      <c r="L50" s="17">
        <v>0.78</v>
      </c>
      <c r="M50" s="17">
        <v>0.82</v>
      </c>
      <c r="N50" s="17">
        <v>1.04</v>
      </c>
      <c r="O50" s="17">
        <v>0.78</v>
      </c>
    </row>
    <row r="51" spans="1:15" x14ac:dyDescent="0.3">
      <c r="A51" s="57">
        <v>9</v>
      </c>
      <c r="B51" s="2" t="s">
        <v>0</v>
      </c>
      <c r="C51" s="17">
        <v>23.91</v>
      </c>
      <c r="D51" s="17">
        <v>33.5</v>
      </c>
      <c r="E51" s="17">
        <v>42.51</v>
      </c>
      <c r="F51" s="17"/>
      <c r="G51" s="17">
        <v>38.39</v>
      </c>
      <c r="H51" s="17">
        <v>45.2</v>
      </c>
      <c r="I51" s="17">
        <v>40.04</v>
      </c>
      <c r="J51" s="17">
        <v>39.18</v>
      </c>
      <c r="K51" s="17">
        <v>43.06</v>
      </c>
      <c r="L51" s="17">
        <v>31.96</v>
      </c>
      <c r="M51" s="17">
        <v>52.28</v>
      </c>
      <c r="N51" s="17">
        <v>50.83</v>
      </c>
      <c r="O51" s="17">
        <v>65.8</v>
      </c>
    </row>
    <row r="52" spans="1:15" x14ac:dyDescent="0.3">
      <c r="A52" s="57"/>
      <c r="B52" s="2" t="s">
        <v>1</v>
      </c>
      <c r="C52" s="17">
        <v>18.7</v>
      </c>
      <c r="D52" s="17">
        <v>17</v>
      </c>
      <c r="E52" s="17">
        <v>20.21</v>
      </c>
      <c r="F52" s="17"/>
      <c r="G52" s="17">
        <v>20.8</v>
      </c>
      <c r="H52" s="17">
        <v>22.73</v>
      </c>
      <c r="I52" s="17">
        <v>23.26</v>
      </c>
      <c r="J52" s="17">
        <v>23.08</v>
      </c>
      <c r="K52" s="17">
        <v>24.96</v>
      </c>
      <c r="L52" s="17">
        <v>22.18</v>
      </c>
      <c r="M52" s="17">
        <v>20.8</v>
      </c>
      <c r="N52" s="17">
        <v>26.92</v>
      </c>
      <c r="O52" s="17">
        <v>31.07</v>
      </c>
    </row>
    <row r="53" spans="1:15" x14ac:dyDescent="0.3">
      <c r="A53" s="57"/>
      <c r="B53" s="2" t="s">
        <v>2</v>
      </c>
      <c r="C53" s="17">
        <v>11.17</v>
      </c>
      <c r="D53" s="17">
        <v>11.2</v>
      </c>
      <c r="E53" s="17">
        <v>14.35</v>
      </c>
      <c r="F53" s="17"/>
      <c r="G53" s="17">
        <v>14.31</v>
      </c>
      <c r="H53" s="17">
        <v>16.61</v>
      </c>
      <c r="I53" s="17">
        <v>15.86</v>
      </c>
      <c r="J53" s="17">
        <v>12.63</v>
      </c>
      <c r="K53" s="17">
        <v>15.19</v>
      </c>
      <c r="L53" s="17">
        <v>17.71</v>
      </c>
      <c r="M53" s="17">
        <v>14.71</v>
      </c>
      <c r="N53" s="17">
        <v>21.51</v>
      </c>
      <c r="O53" s="17">
        <v>19.850000000000001</v>
      </c>
    </row>
    <row r="54" spans="1:15" x14ac:dyDescent="0.3">
      <c r="A54" s="57"/>
      <c r="B54" s="3" t="s">
        <v>3</v>
      </c>
      <c r="C54" s="17">
        <v>0.28999999999999998</v>
      </c>
      <c r="D54" s="17">
        <v>0.23</v>
      </c>
      <c r="E54" s="17">
        <v>0.33</v>
      </c>
      <c r="F54" s="17"/>
      <c r="G54" s="17">
        <v>0.28000000000000003</v>
      </c>
      <c r="H54" s="17">
        <v>0.66</v>
      </c>
      <c r="I54" s="17">
        <v>0.35</v>
      </c>
      <c r="J54" s="17">
        <v>0.37</v>
      </c>
      <c r="K54" s="17">
        <v>0.52</v>
      </c>
      <c r="L54" s="17">
        <v>0.39</v>
      </c>
      <c r="M54" s="17">
        <v>0.35</v>
      </c>
      <c r="N54" s="17">
        <v>0.51</v>
      </c>
      <c r="O54" s="17">
        <v>0.53</v>
      </c>
    </row>
    <row r="55" spans="1:15" x14ac:dyDescent="0.3">
      <c r="A55" s="57"/>
      <c r="B55" s="3" t="s">
        <v>4</v>
      </c>
      <c r="C55" s="17">
        <v>1.93</v>
      </c>
      <c r="D55" s="17">
        <v>1.31</v>
      </c>
      <c r="E55" s="17">
        <v>1.68</v>
      </c>
      <c r="F55" s="17"/>
      <c r="G55" s="17">
        <v>1.75</v>
      </c>
      <c r="H55" s="17">
        <v>2.44</v>
      </c>
      <c r="I55" s="17">
        <v>1.84</v>
      </c>
      <c r="J55" s="17">
        <v>2.29</v>
      </c>
      <c r="K55" s="17">
        <v>2.38</v>
      </c>
      <c r="L55" s="17">
        <v>2.13</v>
      </c>
      <c r="M55" s="17">
        <v>2.31</v>
      </c>
      <c r="N55" s="17">
        <v>1.9</v>
      </c>
      <c r="O55" s="17">
        <v>2.4900000000000002</v>
      </c>
    </row>
    <row r="56" spans="1:15" x14ac:dyDescent="0.3">
      <c r="A56" s="57"/>
      <c r="B56" s="3" t="s">
        <v>5</v>
      </c>
      <c r="C56" s="17">
        <v>0.79</v>
      </c>
      <c r="D56" s="17">
        <v>0.6</v>
      </c>
      <c r="E56" s="17">
        <v>0.74</v>
      </c>
      <c r="F56" s="17"/>
      <c r="G56" s="17">
        <v>0.56000000000000005</v>
      </c>
      <c r="H56" s="17">
        <v>0.74</v>
      </c>
      <c r="I56" s="17">
        <v>0.57999999999999996</v>
      </c>
      <c r="J56" s="17">
        <v>0.81</v>
      </c>
      <c r="K56" s="17">
        <v>0.9</v>
      </c>
      <c r="L56" s="17">
        <v>0.6</v>
      </c>
      <c r="M56" s="17">
        <v>0.9</v>
      </c>
      <c r="N56" s="17">
        <v>0.64</v>
      </c>
      <c r="O56" s="17">
        <v>0.97</v>
      </c>
    </row>
    <row r="57" spans="1:15" x14ac:dyDescent="0.3">
      <c r="A57" s="57">
        <v>10</v>
      </c>
      <c r="B57" s="2" t="s">
        <v>0</v>
      </c>
      <c r="C57" s="17">
        <v>30.69</v>
      </c>
      <c r="D57" s="17">
        <v>35.61</v>
      </c>
      <c r="E57" s="17">
        <v>47.22</v>
      </c>
      <c r="F57" s="17"/>
      <c r="G57" s="17">
        <v>28.61</v>
      </c>
      <c r="H57" s="17">
        <v>31.94</v>
      </c>
      <c r="I57" s="17">
        <v>30.1</v>
      </c>
      <c r="J57" s="17">
        <v>29.83</v>
      </c>
      <c r="K57" s="17">
        <v>43.39</v>
      </c>
      <c r="L57" s="17">
        <v>37.67</v>
      </c>
      <c r="M57" s="17">
        <v>36.770000000000003</v>
      </c>
      <c r="N57" s="17">
        <v>36.18</v>
      </c>
      <c r="O57" s="17">
        <v>56.94</v>
      </c>
    </row>
    <row r="58" spans="1:15" x14ac:dyDescent="0.3">
      <c r="A58" s="57"/>
      <c r="B58" s="2" t="s">
        <v>1</v>
      </c>
      <c r="C58" s="17">
        <v>16.489999999999998</v>
      </c>
      <c r="D58" s="17">
        <v>17.760000000000002</v>
      </c>
      <c r="E58" s="17">
        <v>15.43</v>
      </c>
      <c r="F58" s="17"/>
      <c r="G58" s="17">
        <v>16.7</v>
      </c>
      <c r="H58" s="17">
        <v>22.98</v>
      </c>
      <c r="I58" s="17">
        <v>26.31</v>
      </c>
      <c r="J58" s="17">
        <v>26.8</v>
      </c>
      <c r="K58" s="17">
        <v>26.21</v>
      </c>
      <c r="L58" s="17">
        <v>23.41</v>
      </c>
      <c r="M58" s="17">
        <v>21.69</v>
      </c>
      <c r="N58" s="17">
        <v>30.91</v>
      </c>
      <c r="O58" s="17">
        <v>32.04</v>
      </c>
    </row>
    <row r="59" spans="1:15" x14ac:dyDescent="0.3">
      <c r="A59" s="57"/>
      <c r="B59" s="2" t="s">
        <v>2</v>
      </c>
      <c r="C59" s="17">
        <v>11.78</v>
      </c>
      <c r="D59" s="17">
        <v>13.14</v>
      </c>
      <c r="E59" s="17">
        <v>11.9</v>
      </c>
      <c r="F59" s="17"/>
      <c r="G59" s="17">
        <v>11.64</v>
      </c>
      <c r="H59" s="17">
        <v>16.53</v>
      </c>
      <c r="I59" s="17">
        <v>18.649999999999999</v>
      </c>
      <c r="J59" s="17">
        <v>14.95</v>
      </c>
      <c r="K59" s="17">
        <v>19.68</v>
      </c>
      <c r="L59" s="17">
        <v>17.440000000000001</v>
      </c>
      <c r="M59" s="17">
        <v>17.489999999999998</v>
      </c>
      <c r="N59" s="17">
        <v>21.06</v>
      </c>
      <c r="O59" s="17">
        <v>20.3</v>
      </c>
    </row>
    <row r="60" spans="1:15" x14ac:dyDescent="0.3">
      <c r="A60" s="57"/>
      <c r="B60" s="3" t="s">
        <v>3</v>
      </c>
      <c r="C60" s="17">
        <v>0.42</v>
      </c>
      <c r="D60" s="17">
        <v>0.38</v>
      </c>
      <c r="E60" s="17">
        <v>0.3</v>
      </c>
      <c r="F60" s="17"/>
      <c r="G60" s="17">
        <v>0.35</v>
      </c>
      <c r="H60" s="17">
        <v>0.72</v>
      </c>
      <c r="I60" s="17">
        <v>0.47</v>
      </c>
      <c r="J60" s="17">
        <v>0.42</v>
      </c>
      <c r="K60" s="17">
        <v>0.38</v>
      </c>
      <c r="L60" s="17">
        <v>0.45</v>
      </c>
      <c r="M60" s="17">
        <v>0.33</v>
      </c>
      <c r="N60" s="17">
        <v>0.39</v>
      </c>
      <c r="O60" s="17">
        <v>0.55000000000000004</v>
      </c>
    </row>
    <row r="61" spans="1:15" x14ac:dyDescent="0.3">
      <c r="A61" s="57"/>
      <c r="B61" s="3" t="s">
        <v>4</v>
      </c>
      <c r="C61" s="17">
        <v>1.65</v>
      </c>
      <c r="D61" s="17">
        <v>1.33</v>
      </c>
      <c r="E61" s="17">
        <v>1.42</v>
      </c>
      <c r="F61" s="17"/>
      <c r="G61" s="17">
        <v>1.2</v>
      </c>
      <c r="H61" s="17">
        <v>2.11</v>
      </c>
      <c r="I61" s="17">
        <v>1.56</v>
      </c>
      <c r="J61" s="17">
        <v>1.83</v>
      </c>
      <c r="K61" s="17">
        <v>2.31</v>
      </c>
      <c r="L61" s="17">
        <v>1.81</v>
      </c>
      <c r="M61" s="17">
        <v>2.2000000000000002</v>
      </c>
      <c r="N61" s="17">
        <v>1.62</v>
      </c>
      <c r="O61" s="17">
        <v>2.0099999999999998</v>
      </c>
    </row>
    <row r="62" spans="1:15" x14ac:dyDescent="0.3">
      <c r="A62" s="57"/>
      <c r="B62" s="3" t="s">
        <v>5</v>
      </c>
      <c r="C62" s="17">
        <v>0.77</v>
      </c>
      <c r="D62" s="17">
        <v>0.64</v>
      </c>
      <c r="E62" s="17">
        <v>0.52</v>
      </c>
      <c r="F62" s="17"/>
      <c r="G62" s="17">
        <v>0.74</v>
      </c>
      <c r="H62" s="17">
        <v>0.98</v>
      </c>
      <c r="I62" s="17">
        <v>0.62</v>
      </c>
      <c r="J62" s="17">
        <v>0.55000000000000004</v>
      </c>
      <c r="K62" s="17">
        <v>1.1100000000000001</v>
      </c>
      <c r="L62" s="17">
        <v>0.49</v>
      </c>
      <c r="M62" s="17">
        <v>0.59</v>
      </c>
      <c r="N62" s="17">
        <v>0.96</v>
      </c>
      <c r="O62" s="17">
        <v>0.61</v>
      </c>
    </row>
    <row r="63" spans="1:15" ht="17.25" customHeight="1" x14ac:dyDescent="0.3">
      <c r="A63" s="56" t="s">
        <v>51</v>
      </c>
      <c r="B63" s="7" t="s">
        <v>0</v>
      </c>
      <c r="C63" s="19">
        <f>AVERAGE(C3,C9,C15,C21,C27,C33,C39,C45,C51,C57)</f>
        <v>33.075000000000003</v>
      </c>
      <c r="D63" s="19">
        <f t="shared" ref="D63:O63" si="0">AVERAGE(D3,D9,D15,D21,D27,D33,D39,D45,D51,D57)</f>
        <v>34.018999999999998</v>
      </c>
      <c r="E63" s="19">
        <f t="shared" si="0"/>
        <v>35.751999999999995</v>
      </c>
      <c r="F63" s="19" t="e">
        <f t="shared" si="0"/>
        <v>#DIV/0!</v>
      </c>
      <c r="G63" s="19">
        <f t="shared" si="0"/>
        <v>33.548000000000002</v>
      </c>
      <c r="H63" s="19">
        <f t="shared" si="0"/>
        <v>41.930999999999997</v>
      </c>
      <c r="I63" s="19">
        <f t="shared" si="0"/>
        <v>38.274000000000008</v>
      </c>
      <c r="J63" s="19">
        <f t="shared" si="0"/>
        <v>39.334999999999994</v>
      </c>
      <c r="K63" s="19">
        <f t="shared" si="0"/>
        <v>46.917999999999999</v>
      </c>
      <c r="L63" s="19">
        <f t="shared" si="0"/>
        <v>43.135000000000005</v>
      </c>
      <c r="M63" s="19">
        <f t="shared" si="0"/>
        <v>44.818000000000005</v>
      </c>
      <c r="N63" s="19">
        <f t="shared" si="0"/>
        <v>46.234000000000002</v>
      </c>
      <c r="O63" s="19">
        <f t="shared" si="0"/>
        <v>50.781000000000006</v>
      </c>
    </row>
    <row r="64" spans="1:15" x14ac:dyDescent="0.3">
      <c r="A64" s="57"/>
      <c r="B64" s="7" t="s">
        <v>1</v>
      </c>
      <c r="C64" s="19">
        <f>AVERAGE(C4,C10,C16,C22,C28,C34,C40,C46,C52,C58)</f>
        <v>19.378</v>
      </c>
      <c r="D64" s="19">
        <f t="shared" ref="D64:O64" si="1">AVERAGE(D4,D10,D16,D22,D28,D34,D40,D46,D52,D58)</f>
        <v>17.667999999999999</v>
      </c>
      <c r="E64" s="19">
        <f t="shared" si="1"/>
        <v>18.434000000000001</v>
      </c>
      <c r="F64" s="19" t="e">
        <f t="shared" si="1"/>
        <v>#DIV/0!</v>
      </c>
      <c r="G64" s="19">
        <f t="shared" si="1"/>
        <v>20.596</v>
      </c>
      <c r="H64" s="19">
        <f t="shared" si="1"/>
        <v>24.496999999999996</v>
      </c>
      <c r="I64" s="19">
        <f t="shared" si="1"/>
        <v>21.518999999999998</v>
      </c>
      <c r="J64" s="19">
        <f t="shared" si="1"/>
        <v>24.958999999999996</v>
      </c>
      <c r="K64" s="19">
        <f t="shared" si="1"/>
        <v>27.176000000000005</v>
      </c>
      <c r="L64" s="19">
        <f t="shared" si="1"/>
        <v>24.352</v>
      </c>
      <c r="M64" s="19">
        <f t="shared" si="1"/>
        <v>23.948999999999998</v>
      </c>
      <c r="N64" s="19">
        <f t="shared" si="1"/>
        <v>29.206</v>
      </c>
      <c r="O64" s="19">
        <f t="shared" si="1"/>
        <v>30.056000000000001</v>
      </c>
    </row>
    <row r="65" spans="1:15" x14ac:dyDescent="0.3">
      <c r="A65" s="57"/>
      <c r="B65" s="7" t="s">
        <v>2</v>
      </c>
      <c r="C65" s="19">
        <f>AVERAGE(C5,C11,C17,C23,C29,C35,C41,C47,C53,C59)</f>
        <v>13.013</v>
      </c>
      <c r="D65" s="19">
        <f t="shared" ref="D65:O65" si="2">AVERAGE(D5,D11,D17,D23,D29,D35,D41,D47,D53,D59)</f>
        <v>12.291</v>
      </c>
      <c r="E65" s="19">
        <f t="shared" si="2"/>
        <v>14.355</v>
      </c>
      <c r="F65" s="19" t="e">
        <f t="shared" si="2"/>
        <v>#DIV/0!</v>
      </c>
      <c r="G65" s="19">
        <f t="shared" si="2"/>
        <v>14.528999999999996</v>
      </c>
      <c r="H65" s="19">
        <f t="shared" si="2"/>
        <v>16.256999999999998</v>
      </c>
      <c r="I65" s="19">
        <f t="shared" si="2"/>
        <v>14.914000000000001</v>
      </c>
      <c r="J65" s="19">
        <f t="shared" si="2"/>
        <v>15.774999999999997</v>
      </c>
      <c r="K65" s="19">
        <f t="shared" si="2"/>
        <v>17.91</v>
      </c>
      <c r="L65" s="19">
        <f t="shared" si="2"/>
        <v>18.23</v>
      </c>
      <c r="M65" s="19">
        <f t="shared" si="2"/>
        <v>16.512</v>
      </c>
      <c r="N65" s="19">
        <f t="shared" si="2"/>
        <v>21.404</v>
      </c>
      <c r="O65" s="19">
        <f t="shared" si="2"/>
        <v>19.867000000000001</v>
      </c>
    </row>
    <row r="66" spans="1:15" x14ac:dyDescent="0.3">
      <c r="A66" s="57"/>
      <c r="B66" s="7" t="s">
        <v>3</v>
      </c>
      <c r="C66" s="19">
        <f>AVERAGE(C6,C12,C18,C24,C30,C36,C42,C48,C54,C60)</f>
        <v>0.35400000000000004</v>
      </c>
      <c r="D66" s="19">
        <f t="shared" ref="D66:O66" si="3">AVERAGE(D6,D12,D18,D24,D30,D36,D42,D48,D54,D60)</f>
        <v>0.32100000000000001</v>
      </c>
      <c r="E66" s="19">
        <f t="shared" si="3"/>
        <v>0.35199999999999998</v>
      </c>
      <c r="F66" s="19" t="e">
        <f t="shared" si="3"/>
        <v>#DIV/0!</v>
      </c>
      <c r="G66" s="19">
        <f t="shared" si="3"/>
        <v>0.36600000000000005</v>
      </c>
      <c r="H66" s="19">
        <f t="shared" si="3"/>
        <v>0.61599999999999988</v>
      </c>
      <c r="I66" s="19">
        <f t="shared" si="3"/>
        <v>0.39800000000000002</v>
      </c>
      <c r="J66" s="19">
        <f t="shared" si="3"/>
        <v>0.40400000000000003</v>
      </c>
      <c r="K66" s="19">
        <f t="shared" si="3"/>
        <v>0.46499999999999997</v>
      </c>
      <c r="L66" s="19">
        <f t="shared" si="3"/>
        <v>0.44700000000000006</v>
      </c>
      <c r="M66" s="19">
        <f t="shared" si="3"/>
        <v>0.40200000000000002</v>
      </c>
      <c r="N66" s="19">
        <f t="shared" si="3"/>
        <v>0.43</v>
      </c>
      <c r="O66" s="19">
        <f t="shared" si="3"/>
        <v>0.49800000000000005</v>
      </c>
    </row>
    <row r="67" spans="1:15" x14ac:dyDescent="0.3">
      <c r="A67" s="57"/>
      <c r="B67" s="7" t="s">
        <v>4</v>
      </c>
      <c r="C67" s="19">
        <f t="shared" ref="C67:O68" si="4">AVERAGE(C7,C13,C19,C25,C31,C37,C43,C49,C55,C61)</f>
        <v>1.59</v>
      </c>
      <c r="D67" s="19">
        <f t="shared" si="4"/>
        <v>1.6679999999999999</v>
      </c>
      <c r="E67" s="19">
        <f t="shared" si="4"/>
        <v>1.6640000000000001</v>
      </c>
      <c r="F67" s="19" t="e">
        <f t="shared" si="4"/>
        <v>#DIV/0!</v>
      </c>
      <c r="G67" s="19">
        <f t="shared" si="4"/>
        <v>1.6489999999999998</v>
      </c>
      <c r="H67" s="19">
        <f t="shared" si="4"/>
        <v>2.2709999999999999</v>
      </c>
      <c r="I67" s="19">
        <f t="shared" si="4"/>
        <v>1.677</v>
      </c>
      <c r="J67" s="19">
        <f t="shared" si="4"/>
        <v>2.0179999999999998</v>
      </c>
      <c r="K67" s="19">
        <f t="shared" si="4"/>
        <v>1.9289999999999998</v>
      </c>
      <c r="L67" s="19">
        <f t="shared" si="4"/>
        <v>2.2359999999999998</v>
      </c>
      <c r="M67" s="19">
        <f t="shared" si="4"/>
        <v>2.0430000000000001</v>
      </c>
      <c r="N67" s="19">
        <f t="shared" si="4"/>
        <v>1.8679999999999999</v>
      </c>
      <c r="O67" s="19">
        <f t="shared" si="4"/>
        <v>2.2769999999999997</v>
      </c>
    </row>
    <row r="68" spans="1:15" x14ac:dyDescent="0.3">
      <c r="A68" s="57"/>
      <c r="B68" s="7" t="s">
        <v>5</v>
      </c>
      <c r="C68" s="19">
        <f>AVERAGE(C8,C14,C20,C26,C32,C38,C44,C50,C56,C62)</f>
        <v>0.69900000000000007</v>
      </c>
      <c r="D68" s="19">
        <f t="shared" si="4"/>
        <v>0.66899999999999982</v>
      </c>
      <c r="E68" s="19">
        <f t="shared" si="4"/>
        <v>0.68</v>
      </c>
      <c r="F68" s="19" t="e">
        <f t="shared" si="4"/>
        <v>#DIV/0!</v>
      </c>
      <c r="G68" s="19">
        <f t="shared" si="4"/>
        <v>0.57300000000000006</v>
      </c>
      <c r="H68" s="19">
        <f t="shared" si="4"/>
        <v>0.88900000000000001</v>
      </c>
      <c r="I68" s="19">
        <f t="shared" si="4"/>
        <v>0.65100000000000002</v>
      </c>
      <c r="J68" s="19">
        <f t="shared" si="4"/>
        <v>0.69</v>
      </c>
      <c r="K68" s="19">
        <f t="shared" si="4"/>
        <v>0.93399999999999983</v>
      </c>
      <c r="L68" s="19">
        <f t="shared" si="4"/>
        <v>0.60299999999999998</v>
      </c>
      <c r="M68" s="19">
        <f t="shared" si="4"/>
        <v>0.72200000000000009</v>
      </c>
      <c r="N68" s="19">
        <f t="shared" si="4"/>
        <v>0.82899999999999996</v>
      </c>
      <c r="O68" s="19">
        <f t="shared" si="4"/>
        <v>0.86499999999999999</v>
      </c>
    </row>
    <row r="69" spans="1:15" ht="16.5" x14ac:dyDescent="0.25">
      <c r="C69" s="18"/>
    </row>
    <row r="70" spans="1:15" x14ac:dyDescent="0.3">
      <c r="C70" s="52" t="s">
        <v>27</v>
      </c>
      <c r="D70" s="52" t="s">
        <v>29</v>
      </c>
      <c r="E70" s="52" t="s">
        <v>31</v>
      </c>
      <c r="F70" s="52" t="s">
        <v>33</v>
      </c>
      <c r="G70" s="52" t="s">
        <v>35</v>
      </c>
      <c r="H70" s="52" t="s">
        <v>37</v>
      </c>
      <c r="I70" s="52" t="s">
        <v>39</v>
      </c>
      <c r="J70" s="52" t="s">
        <v>41</v>
      </c>
      <c r="K70" s="52" t="s">
        <v>43</v>
      </c>
      <c r="L70" s="52" t="s">
        <v>45</v>
      </c>
      <c r="M70" s="52" t="s">
        <v>46</v>
      </c>
      <c r="N70" s="52" t="s">
        <v>48</v>
      </c>
      <c r="O70" s="52" t="s">
        <v>50</v>
      </c>
    </row>
    <row r="71" spans="1:15" x14ac:dyDescent="0.3">
      <c r="A71" s="4" t="s">
        <v>51</v>
      </c>
      <c r="B71" s="4" t="s">
        <v>0</v>
      </c>
      <c r="C71" s="47">
        <v>33.075000000000003</v>
      </c>
      <c r="D71" s="47">
        <v>34.018999999999998</v>
      </c>
      <c r="E71" s="47">
        <v>35.751999999999995</v>
      </c>
      <c r="F71" s="47" t="e">
        <v>#DIV/0!</v>
      </c>
      <c r="G71" s="47">
        <v>33.548000000000002</v>
      </c>
      <c r="H71" s="47">
        <v>41.930999999999997</v>
      </c>
      <c r="I71" s="47">
        <v>38.274000000000008</v>
      </c>
      <c r="J71" s="47">
        <v>39.334999999999994</v>
      </c>
      <c r="K71" s="47">
        <v>46.917999999999999</v>
      </c>
      <c r="L71" s="47">
        <v>43.135000000000005</v>
      </c>
      <c r="M71" s="47">
        <v>44.818000000000005</v>
      </c>
      <c r="N71" s="47">
        <v>46.234000000000002</v>
      </c>
      <c r="O71" s="47">
        <v>50.781000000000006</v>
      </c>
    </row>
    <row r="72" spans="1:15" x14ac:dyDescent="0.3">
      <c r="B72" s="4" t="s">
        <v>1</v>
      </c>
      <c r="C72" s="47">
        <v>19.378</v>
      </c>
      <c r="D72" s="47">
        <v>17.667999999999999</v>
      </c>
      <c r="E72" s="47">
        <v>18.434000000000001</v>
      </c>
      <c r="F72" s="47" t="e">
        <v>#DIV/0!</v>
      </c>
      <c r="G72" s="47">
        <v>20.596</v>
      </c>
      <c r="H72" s="47">
        <v>24.496999999999996</v>
      </c>
      <c r="I72" s="47">
        <v>21.518999999999998</v>
      </c>
      <c r="J72" s="47">
        <v>24.958999999999996</v>
      </c>
      <c r="K72" s="47">
        <v>27.176000000000005</v>
      </c>
      <c r="L72" s="47">
        <v>24.352</v>
      </c>
      <c r="M72" s="47">
        <v>23.948999999999998</v>
      </c>
      <c r="N72" s="47">
        <v>29.206</v>
      </c>
      <c r="O72" s="47">
        <v>30.056000000000001</v>
      </c>
    </row>
    <row r="73" spans="1:15" x14ac:dyDescent="0.3">
      <c r="B73" s="4" t="s">
        <v>2</v>
      </c>
      <c r="C73" s="47">
        <v>13.013</v>
      </c>
      <c r="D73" s="47">
        <v>12.291</v>
      </c>
      <c r="E73" s="47">
        <v>14.355</v>
      </c>
      <c r="F73" s="47" t="e">
        <v>#DIV/0!</v>
      </c>
      <c r="G73" s="47">
        <v>14.528999999999996</v>
      </c>
      <c r="H73" s="47">
        <v>16.256999999999998</v>
      </c>
      <c r="I73" s="47">
        <v>14.914000000000001</v>
      </c>
      <c r="J73" s="47">
        <v>15.774999999999997</v>
      </c>
      <c r="K73" s="47">
        <v>17.91</v>
      </c>
      <c r="L73" s="47">
        <v>18.23</v>
      </c>
      <c r="M73" s="47">
        <v>16.512</v>
      </c>
      <c r="N73" s="47">
        <v>21.404</v>
      </c>
      <c r="O73" s="47">
        <v>19.867000000000001</v>
      </c>
    </row>
    <row r="74" spans="1:15" x14ac:dyDescent="0.3">
      <c r="B74" s="4" t="s">
        <v>3</v>
      </c>
      <c r="C74" s="47">
        <v>0.35400000000000004</v>
      </c>
      <c r="D74" s="47">
        <v>0.32100000000000001</v>
      </c>
      <c r="E74" s="47">
        <v>0.35199999999999998</v>
      </c>
      <c r="F74" s="47" t="e">
        <v>#DIV/0!</v>
      </c>
      <c r="G74" s="47">
        <v>0.36600000000000005</v>
      </c>
      <c r="H74" s="47">
        <v>0.61599999999999988</v>
      </c>
      <c r="I74" s="47">
        <v>0.39800000000000002</v>
      </c>
      <c r="J74" s="47">
        <v>0.40400000000000003</v>
      </c>
      <c r="K74" s="47">
        <v>0.46499999999999997</v>
      </c>
      <c r="L74" s="47">
        <v>0.44700000000000006</v>
      </c>
      <c r="M74" s="47">
        <v>0.40200000000000002</v>
      </c>
      <c r="N74" s="47">
        <v>0.43</v>
      </c>
      <c r="O74" s="47">
        <v>0.49800000000000005</v>
      </c>
    </row>
    <row r="75" spans="1:15" x14ac:dyDescent="0.3">
      <c r="B75" s="4" t="s">
        <v>4</v>
      </c>
      <c r="C75" s="47">
        <v>1.59</v>
      </c>
      <c r="D75" s="47">
        <v>1.6679999999999999</v>
      </c>
      <c r="E75" s="47">
        <v>1.6640000000000001</v>
      </c>
      <c r="F75" s="47" t="e">
        <v>#DIV/0!</v>
      </c>
      <c r="G75" s="47">
        <v>1.6489999999999998</v>
      </c>
      <c r="H75" s="47">
        <v>2.2709999999999999</v>
      </c>
      <c r="I75" s="47">
        <v>1.677</v>
      </c>
      <c r="J75" s="47">
        <v>2.0179999999999998</v>
      </c>
      <c r="K75" s="47">
        <v>1.9289999999999998</v>
      </c>
      <c r="L75" s="47">
        <v>2.2359999999999998</v>
      </c>
      <c r="M75" s="47">
        <v>2.0430000000000001</v>
      </c>
      <c r="N75" s="47">
        <v>1.8679999999999999</v>
      </c>
      <c r="O75" s="47">
        <v>2.2769999999999997</v>
      </c>
    </row>
    <row r="76" spans="1:15" x14ac:dyDescent="0.3">
      <c r="B76" s="4" t="s">
        <v>5</v>
      </c>
      <c r="C76" s="47">
        <v>0.29899999999999999</v>
      </c>
      <c r="D76" s="47">
        <v>0.26900000000000002</v>
      </c>
      <c r="E76" s="47">
        <v>0.28000000000000003</v>
      </c>
      <c r="F76" s="47" t="e">
        <v>#DIV/0!</v>
      </c>
      <c r="G76" s="47">
        <v>0.17299999999999999</v>
      </c>
      <c r="H76" s="47">
        <v>0.38900000000000001</v>
      </c>
      <c r="I76" s="47">
        <v>0.251</v>
      </c>
      <c r="J76" s="47">
        <v>0.28999999999999998</v>
      </c>
      <c r="K76" s="47">
        <v>0.33400000000000002</v>
      </c>
      <c r="L76" s="47">
        <v>0.20300000000000001</v>
      </c>
      <c r="M76" s="47">
        <v>0.222</v>
      </c>
      <c r="N76" s="47">
        <v>0.22900000000000001</v>
      </c>
      <c r="O76" s="47">
        <v>0.26500000000000001</v>
      </c>
    </row>
    <row r="79" spans="1:15" x14ac:dyDescent="0.3">
      <c r="C79" s="5" t="s">
        <v>27</v>
      </c>
      <c r="D79" s="5" t="s">
        <v>29</v>
      </c>
      <c r="E79" s="5" t="s">
        <v>31</v>
      </c>
      <c r="F79" s="5" t="s">
        <v>33</v>
      </c>
      <c r="G79" s="5" t="s">
        <v>35</v>
      </c>
      <c r="H79" s="5" t="s">
        <v>37</v>
      </c>
      <c r="I79" s="5" t="s">
        <v>39</v>
      </c>
      <c r="J79" s="5" t="s">
        <v>41</v>
      </c>
      <c r="K79" s="5" t="s">
        <v>43</v>
      </c>
      <c r="L79" s="5" t="s">
        <v>45</v>
      </c>
      <c r="M79" s="5" t="s">
        <v>46</v>
      </c>
      <c r="N79" s="5" t="s">
        <v>48</v>
      </c>
      <c r="O79" s="5" t="s">
        <v>50</v>
      </c>
    </row>
    <row r="80" spans="1:15" x14ac:dyDescent="0.3">
      <c r="B80" s="4" t="s">
        <v>0</v>
      </c>
      <c r="C80" s="5">
        <v>33.075000000000003</v>
      </c>
      <c r="D80" s="5">
        <v>34.018999999999998</v>
      </c>
      <c r="E80" s="5">
        <v>35.751999999999995</v>
      </c>
      <c r="F80" s="5" t="e">
        <v>#DIV/0!</v>
      </c>
      <c r="G80" s="5">
        <v>33.548000000000002</v>
      </c>
      <c r="H80" s="5">
        <v>41.930999999999997</v>
      </c>
      <c r="I80" s="5">
        <v>38.274000000000008</v>
      </c>
      <c r="J80" s="5">
        <v>39.334999999999994</v>
      </c>
      <c r="K80" s="5">
        <v>46.917999999999999</v>
      </c>
      <c r="L80" s="5">
        <v>43.135000000000005</v>
      </c>
      <c r="M80" s="5">
        <v>44.818000000000005</v>
      </c>
      <c r="N80" s="5">
        <v>46.234000000000002</v>
      </c>
      <c r="O80" s="5">
        <v>50.781000000000006</v>
      </c>
    </row>
    <row r="81" spans="2:15" x14ac:dyDescent="0.3">
      <c r="B81" s="4" t="s">
        <v>1</v>
      </c>
      <c r="C81" s="5">
        <v>19.378</v>
      </c>
      <c r="D81" s="5">
        <v>17.667999999999999</v>
      </c>
      <c r="E81" s="5">
        <v>18.434000000000001</v>
      </c>
      <c r="F81" s="5" t="e">
        <v>#DIV/0!</v>
      </c>
      <c r="G81" s="5">
        <v>20.596</v>
      </c>
      <c r="H81" s="5">
        <v>24.496999999999996</v>
      </c>
      <c r="I81" s="5">
        <v>21.518999999999998</v>
      </c>
      <c r="J81" s="5">
        <v>24.958999999999996</v>
      </c>
      <c r="K81" s="5">
        <v>27.176000000000005</v>
      </c>
      <c r="L81" s="5">
        <v>24.352</v>
      </c>
      <c r="M81" s="5">
        <v>23.948999999999998</v>
      </c>
      <c r="N81" s="5">
        <v>29.206</v>
      </c>
      <c r="O81" s="5">
        <v>30.056000000000001</v>
      </c>
    </row>
    <row r="82" spans="2:15" x14ac:dyDescent="0.3">
      <c r="B82" s="4" t="s">
        <v>2</v>
      </c>
      <c r="C82" s="5">
        <v>13.013</v>
      </c>
      <c r="D82" s="5">
        <v>12.291</v>
      </c>
      <c r="E82" s="5">
        <v>14.355</v>
      </c>
      <c r="F82" s="5" t="e">
        <v>#DIV/0!</v>
      </c>
      <c r="G82" s="5">
        <v>14.528999999999996</v>
      </c>
      <c r="H82" s="5">
        <v>16.256999999999998</v>
      </c>
      <c r="I82" s="5">
        <v>14.914000000000001</v>
      </c>
      <c r="J82" s="5">
        <v>15.774999999999997</v>
      </c>
      <c r="K82" s="5">
        <v>17.91</v>
      </c>
      <c r="L82" s="5">
        <v>18.23</v>
      </c>
      <c r="M82" s="5">
        <v>16.512</v>
      </c>
      <c r="N82" s="5">
        <v>21.404</v>
      </c>
      <c r="O82" s="5">
        <v>19.867000000000001</v>
      </c>
    </row>
    <row r="83" spans="2:15" x14ac:dyDescent="0.3">
      <c r="B83" s="4" t="s">
        <v>3</v>
      </c>
      <c r="C83" s="5">
        <v>0.35400000000000004</v>
      </c>
      <c r="D83" s="5">
        <v>0.32100000000000001</v>
      </c>
      <c r="E83" s="5">
        <v>0.35199999999999998</v>
      </c>
      <c r="F83" s="5" t="e">
        <v>#DIV/0!</v>
      </c>
      <c r="G83" s="5">
        <v>0.36600000000000005</v>
      </c>
      <c r="H83" s="5">
        <v>0.61599999999999988</v>
      </c>
      <c r="I83" s="5">
        <v>0.39800000000000002</v>
      </c>
      <c r="J83" s="5">
        <v>0.40400000000000003</v>
      </c>
      <c r="K83" s="5">
        <v>0.46499999999999997</v>
      </c>
      <c r="L83" s="5">
        <v>0.44700000000000006</v>
      </c>
      <c r="M83" s="5">
        <v>0.40200000000000002</v>
      </c>
      <c r="N83" s="5">
        <v>0.43</v>
      </c>
      <c r="O83" s="5">
        <v>0.49800000000000005</v>
      </c>
    </row>
    <row r="84" spans="2:15" x14ac:dyDescent="0.3">
      <c r="B84" s="4" t="s">
        <v>4</v>
      </c>
      <c r="C84" s="5">
        <v>1.59</v>
      </c>
      <c r="D84" s="5">
        <v>1.6679999999999999</v>
      </c>
      <c r="E84" s="5">
        <v>1.6640000000000001</v>
      </c>
      <c r="F84" s="5" t="e">
        <v>#DIV/0!</v>
      </c>
      <c r="G84" s="5">
        <v>1.6489999999999998</v>
      </c>
      <c r="H84" s="5">
        <v>2.2709999999999999</v>
      </c>
      <c r="I84" s="5">
        <v>1.677</v>
      </c>
      <c r="J84" s="5">
        <v>2.0179999999999998</v>
      </c>
      <c r="K84" s="5">
        <v>1.9289999999999998</v>
      </c>
      <c r="L84" s="5">
        <v>2.2359999999999998</v>
      </c>
      <c r="M84" s="5">
        <v>2.0430000000000001</v>
      </c>
      <c r="N84" s="5">
        <v>1.8679999999999999</v>
      </c>
      <c r="O84" s="5">
        <v>2.2769999999999997</v>
      </c>
    </row>
    <row r="85" spans="2:15" x14ac:dyDescent="0.3">
      <c r="B85" s="4" t="s">
        <v>5</v>
      </c>
      <c r="C85" s="5">
        <v>0.29899999999999999</v>
      </c>
      <c r="D85" s="5">
        <v>0.26900000000000002</v>
      </c>
      <c r="E85" s="5">
        <v>0.28000000000000003</v>
      </c>
      <c r="F85" s="5" t="e">
        <v>#DIV/0!</v>
      </c>
      <c r="G85" s="5">
        <v>0.17299999999999999</v>
      </c>
      <c r="H85" s="5">
        <v>0.38900000000000001</v>
      </c>
      <c r="I85" s="5">
        <v>0.251</v>
      </c>
      <c r="J85" s="5">
        <v>0.28999999999999998</v>
      </c>
      <c r="K85" s="5">
        <v>0.33400000000000002</v>
      </c>
      <c r="L85" s="5">
        <v>0.20300000000000001</v>
      </c>
      <c r="M85" s="5">
        <v>0.222</v>
      </c>
      <c r="N85" s="5">
        <v>0.22900000000000001</v>
      </c>
      <c r="O85" s="5">
        <v>0.26500000000000001</v>
      </c>
    </row>
    <row r="88" spans="2:15" x14ac:dyDescent="0.3">
      <c r="B88" s="54"/>
      <c r="C88" s="54" t="s">
        <v>0</v>
      </c>
      <c r="D88" s="54" t="s">
        <v>1</v>
      </c>
      <c r="E88" s="54" t="s">
        <v>2</v>
      </c>
      <c r="F88" s="54" t="s">
        <v>3</v>
      </c>
      <c r="G88" s="54" t="s">
        <v>4</v>
      </c>
      <c r="H88" s="54" t="s">
        <v>5</v>
      </c>
    </row>
    <row r="89" spans="2:15" x14ac:dyDescent="0.3">
      <c r="B89" s="55" t="s">
        <v>27</v>
      </c>
      <c r="C89" s="55">
        <v>33.075000000000003</v>
      </c>
      <c r="D89" s="55">
        <v>19.378</v>
      </c>
      <c r="E89" s="55">
        <v>13.013</v>
      </c>
      <c r="F89" s="55">
        <v>0.35400000000000004</v>
      </c>
      <c r="G89" s="55">
        <v>1.59</v>
      </c>
      <c r="H89" s="55">
        <v>0.29899999999999999</v>
      </c>
    </row>
    <row r="90" spans="2:15" x14ac:dyDescent="0.3">
      <c r="B90" s="55" t="s">
        <v>29</v>
      </c>
      <c r="C90" s="55">
        <v>34.018999999999998</v>
      </c>
      <c r="D90" s="55">
        <v>17.667999999999999</v>
      </c>
      <c r="E90" s="55">
        <v>12.291</v>
      </c>
      <c r="F90" s="55">
        <v>0.32100000000000001</v>
      </c>
      <c r="G90" s="55">
        <v>1.6679999999999999</v>
      </c>
      <c r="H90" s="55">
        <v>0.26900000000000002</v>
      </c>
    </row>
    <row r="91" spans="2:15" x14ac:dyDescent="0.3">
      <c r="B91" s="55" t="s">
        <v>31</v>
      </c>
      <c r="C91" s="55">
        <v>35.751999999999995</v>
      </c>
      <c r="D91" s="55">
        <v>18.434000000000001</v>
      </c>
      <c r="E91" s="55">
        <v>14.355</v>
      </c>
      <c r="F91" s="55">
        <v>0.35199999999999998</v>
      </c>
      <c r="G91" s="55">
        <v>1.6640000000000001</v>
      </c>
      <c r="H91" s="55">
        <v>0.28000000000000003</v>
      </c>
    </row>
    <row r="92" spans="2:15" x14ac:dyDescent="0.3">
      <c r="B92" s="55" t="s">
        <v>35</v>
      </c>
      <c r="C92" s="55">
        <v>33.548000000000002</v>
      </c>
      <c r="D92" s="55">
        <v>20.596</v>
      </c>
      <c r="E92" s="55">
        <v>14.528999999999996</v>
      </c>
      <c r="F92" s="55">
        <v>0.36600000000000005</v>
      </c>
      <c r="G92" s="55">
        <v>1.6489999999999998</v>
      </c>
      <c r="H92" s="55">
        <v>0.17299999999999999</v>
      </c>
    </row>
    <row r="93" spans="2:15" x14ac:dyDescent="0.3">
      <c r="B93" s="55" t="s">
        <v>37</v>
      </c>
      <c r="C93" s="55">
        <v>41.930999999999997</v>
      </c>
      <c r="D93" s="55">
        <v>24.496999999999996</v>
      </c>
      <c r="E93" s="55">
        <v>16.256999999999998</v>
      </c>
      <c r="F93" s="55">
        <v>0.61599999999999988</v>
      </c>
      <c r="G93" s="55">
        <v>2.2709999999999999</v>
      </c>
      <c r="H93" s="55">
        <v>0.38900000000000001</v>
      </c>
    </row>
    <row r="94" spans="2:15" x14ac:dyDescent="0.3">
      <c r="B94" s="55" t="s">
        <v>39</v>
      </c>
      <c r="C94" s="55">
        <v>38.274000000000008</v>
      </c>
      <c r="D94" s="55">
        <v>21.518999999999998</v>
      </c>
      <c r="E94" s="55">
        <v>14.914000000000001</v>
      </c>
      <c r="F94" s="55">
        <v>0.39800000000000002</v>
      </c>
      <c r="G94" s="55">
        <v>1.677</v>
      </c>
      <c r="H94" s="55">
        <v>0.251</v>
      </c>
    </row>
    <row r="95" spans="2:15" x14ac:dyDescent="0.3">
      <c r="B95" s="55" t="s">
        <v>41</v>
      </c>
      <c r="C95" s="55">
        <v>39.334999999999994</v>
      </c>
      <c r="D95" s="55">
        <v>24.958999999999996</v>
      </c>
      <c r="E95" s="55">
        <v>15.774999999999997</v>
      </c>
      <c r="F95" s="55">
        <v>0.40400000000000003</v>
      </c>
      <c r="G95" s="55">
        <v>2.0179999999999998</v>
      </c>
      <c r="H95" s="55">
        <v>0.28999999999999998</v>
      </c>
    </row>
    <row r="96" spans="2:15" x14ac:dyDescent="0.3">
      <c r="B96" s="55" t="s">
        <v>43</v>
      </c>
      <c r="C96" s="55">
        <v>46.917999999999999</v>
      </c>
      <c r="D96" s="55">
        <v>27.176000000000005</v>
      </c>
      <c r="E96" s="55">
        <v>17.91</v>
      </c>
      <c r="F96" s="55">
        <v>0.46499999999999997</v>
      </c>
      <c r="G96" s="55">
        <v>1.9289999999999998</v>
      </c>
      <c r="H96" s="55">
        <v>0.33400000000000002</v>
      </c>
    </row>
    <row r="97" spans="2:15" x14ac:dyDescent="0.3">
      <c r="B97" s="55" t="s">
        <v>45</v>
      </c>
      <c r="C97" s="55">
        <v>43.135000000000005</v>
      </c>
      <c r="D97" s="55">
        <v>24.352</v>
      </c>
      <c r="E97" s="55">
        <v>18.23</v>
      </c>
      <c r="F97" s="55">
        <v>0.44700000000000006</v>
      </c>
      <c r="G97" s="55">
        <v>2.2359999999999998</v>
      </c>
      <c r="H97" s="55">
        <v>0.20300000000000001</v>
      </c>
    </row>
    <row r="98" spans="2:15" x14ac:dyDescent="0.3">
      <c r="B98" s="55" t="s">
        <v>46</v>
      </c>
      <c r="C98" s="55">
        <v>44.818000000000005</v>
      </c>
      <c r="D98" s="55">
        <v>23.948999999999998</v>
      </c>
      <c r="E98" s="55">
        <v>16.512</v>
      </c>
      <c r="F98" s="55">
        <v>0.40200000000000002</v>
      </c>
      <c r="G98" s="55">
        <v>2.0430000000000001</v>
      </c>
      <c r="H98" s="55">
        <v>0.222</v>
      </c>
    </row>
    <row r="99" spans="2:15" x14ac:dyDescent="0.3">
      <c r="B99" s="55" t="s">
        <v>48</v>
      </c>
      <c r="C99" s="55">
        <v>46.234000000000002</v>
      </c>
      <c r="D99" s="55">
        <v>29.206</v>
      </c>
      <c r="E99" s="55">
        <v>21.404</v>
      </c>
      <c r="F99" s="55">
        <v>0.43</v>
      </c>
      <c r="G99" s="55">
        <v>1.8679999999999999</v>
      </c>
      <c r="H99" s="55">
        <v>0.22900000000000001</v>
      </c>
    </row>
    <row r="100" spans="2:15" x14ac:dyDescent="0.3">
      <c r="B100" s="55" t="s">
        <v>50</v>
      </c>
      <c r="C100" s="55">
        <v>50.781000000000006</v>
      </c>
      <c r="D100" s="55">
        <v>30.056000000000001</v>
      </c>
      <c r="E100" s="55">
        <v>19.867000000000001</v>
      </c>
      <c r="F100" s="55">
        <v>0.49800000000000005</v>
      </c>
      <c r="G100" s="55">
        <v>2.2769999999999997</v>
      </c>
      <c r="H100" s="55">
        <v>0.26500000000000001</v>
      </c>
    </row>
    <row r="105" spans="2:15" x14ac:dyDescent="0.3">
      <c r="B105" s="2" t="s">
        <v>0</v>
      </c>
      <c r="C105" s="17">
        <v>27.84</v>
      </c>
      <c r="D105" s="17">
        <v>31.23</v>
      </c>
      <c r="E105" s="17">
        <v>34.71</v>
      </c>
      <c r="F105" s="17">
        <v>29.3</v>
      </c>
      <c r="G105" s="17">
        <v>33.880000000000003</v>
      </c>
      <c r="H105" s="17">
        <v>58</v>
      </c>
      <c r="I105" s="17">
        <v>45.55</v>
      </c>
      <c r="J105" s="17">
        <v>46.02</v>
      </c>
      <c r="K105" s="17">
        <v>67.14</v>
      </c>
      <c r="L105" s="17">
        <v>36.42</v>
      </c>
      <c r="M105" s="17">
        <v>43.22</v>
      </c>
      <c r="N105" s="17">
        <v>45.48</v>
      </c>
      <c r="O105" s="17">
        <v>67.23</v>
      </c>
    </row>
    <row r="106" spans="2:15" x14ac:dyDescent="0.3">
      <c r="B106" s="2" t="s">
        <v>1</v>
      </c>
      <c r="C106" s="17">
        <v>19.68</v>
      </c>
      <c r="D106" s="17">
        <v>19.86</v>
      </c>
      <c r="E106" s="17">
        <v>18.61</v>
      </c>
      <c r="F106" s="17">
        <v>16.68</v>
      </c>
      <c r="G106" s="17">
        <v>23.19</v>
      </c>
      <c r="H106" s="17">
        <v>29.76</v>
      </c>
      <c r="I106" s="17">
        <v>24.17</v>
      </c>
      <c r="J106" s="17">
        <v>28.5</v>
      </c>
      <c r="K106" s="17">
        <v>27.96</v>
      </c>
      <c r="L106" s="17">
        <v>29.88</v>
      </c>
      <c r="M106" s="17">
        <v>24.4</v>
      </c>
      <c r="N106" s="17">
        <v>25.98</v>
      </c>
      <c r="O106" s="17">
        <v>27.63</v>
      </c>
    </row>
    <row r="107" spans="2:15" x14ac:dyDescent="0.3">
      <c r="B107" s="2" t="s">
        <v>2</v>
      </c>
      <c r="C107" s="17">
        <v>12.43</v>
      </c>
      <c r="D107" s="17">
        <v>13.84</v>
      </c>
      <c r="E107" s="17">
        <v>11.77</v>
      </c>
      <c r="F107" s="17">
        <v>10.66</v>
      </c>
      <c r="G107" s="17">
        <v>15.49</v>
      </c>
      <c r="H107" s="17">
        <v>20.58</v>
      </c>
      <c r="I107" s="17">
        <v>16.079999999999998</v>
      </c>
      <c r="J107" s="17">
        <v>19.39</v>
      </c>
      <c r="K107" s="17">
        <v>21.67</v>
      </c>
      <c r="L107" s="17">
        <v>21.25</v>
      </c>
      <c r="M107" s="17">
        <v>19.55</v>
      </c>
      <c r="N107" s="17">
        <v>25.01</v>
      </c>
      <c r="O107" s="17">
        <v>21.31</v>
      </c>
    </row>
    <row r="108" spans="2:15" x14ac:dyDescent="0.3">
      <c r="B108" s="3" t="s">
        <v>3</v>
      </c>
      <c r="C108" s="17">
        <v>0.36</v>
      </c>
      <c r="D108" s="17">
        <v>0.34</v>
      </c>
      <c r="E108" s="17">
        <v>0.31</v>
      </c>
      <c r="F108" s="17">
        <v>0.33</v>
      </c>
      <c r="G108" s="17">
        <v>0.36</v>
      </c>
      <c r="H108" s="17">
        <v>0.41</v>
      </c>
      <c r="I108" s="17">
        <v>0.36</v>
      </c>
      <c r="J108" s="17">
        <v>0.46</v>
      </c>
      <c r="K108" s="17">
        <v>0.37</v>
      </c>
      <c r="L108" s="17">
        <v>0.39</v>
      </c>
      <c r="M108" s="17">
        <v>0.32</v>
      </c>
      <c r="N108" s="17">
        <v>0.46</v>
      </c>
      <c r="O108" s="17">
        <v>0.68</v>
      </c>
    </row>
    <row r="109" spans="2:15" x14ac:dyDescent="0.3">
      <c r="B109" s="3" t="s">
        <v>4</v>
      </c>
      <c r="C109" s="17">
        <v>1.55</v>
      </c>
      <c r="D109" s="17">
        <v>1.74</v>
      </c>
      <c r="E109" s="17">
        <v>1.33</v>
      </c>
      <c r="F109" s="17">
        <v>1.46</v>
      </c>
      <c r="G109" s="17">
        <v>1.44</v>
      </c>
      <c r="H109" s="17">
        <v>1.51</v>
      </c>
      <c r="I109" s="17">
        <v>1.61</v>
      </c>
      <c r="J109" s="17">
        <v>2.13</v>
      </c>
      <c r="K109" s="17">
        <v>1.87</v>
      </c>
      <c r="L109" s="17">
        <v>2.25</v>
      </c>
      <c r="M109" s="17">
        <v>1.98</v>
      </c>
      <c r="N109" s="17">
        <v>1.82</v>
      </c>
      <c r="O109" s="17">
        <v>2.63</v>
      </c>
    </row>
    <row r="110" spans="2:15" x14ac:dyDescent="0.3">
      <c r="B110" s="3" t="s">
        <v>5</v>
      </c>
      <c r="C110" s="17">
        <v>0.14000000000000001</v>
      </c>
      <c r="D110" s="17">
        <v>0.28999999999999998</v>
      </c>
      <c r="E110" s="17">
        <v>0.28999999999999998</v>
      </c>
      <c r="F110" s="17">
        <v>0.28000000000000003</v>
      </c>
      <c r="G110" s="17">
        <v>0.26</v>
      </c>
      <c r="H110" s="17">
        <v>0.33</v>
      </c>
      <c r="I110" s="17">
        <v>0.27</v>
      </c>
      <c r="J110" s="17">
        <v>0.35</v>
      </c>
      <c r="K110" s="17">
        <v>0.37</v>
      </c>
      <c r="L110" s="17">
        <v>0.36</v>
      </c>
      <c r="M110" s="17">
        <v>0.25</v>
      </c>
      <c r="N110" s="17">
        <v>0.33</v>
      </c>
      <c r="O110" s="17">
        <v>0.35</v>
      </c>
    </row>
    <row r="111" spans="2:15" x14ac:dyDescent="0.3">
      <c r="B111" s="2" t="s">
        <v>0</v>
      </c>
      <c r="C111" s="17">
        <v>33.57</v>
      </c>
      <c r="D111" s="17">
        <v>41.43</v>
      </c>
      <c r="E111" s="17">
        <v>31.08</v>
      </c>
      <c r="F111" s="17">
        <v>39.020000000000003</v>
      </c>
      <c r="G111" s="17">
        <v>36.31</v>
      </c>
      <c r="H111" s="17">
        <v>46.7</v>
      </c>
      <c r="I111" s="17">
        <v>46.47</v>
      </c>
      <c r="J111" s="17">
        <v>47.19</v>
      </c>
      <c r="K111" s="17">
        <v>39.909999999999997</v>
      </c>
      <c r="L111" s="17">
        <v>64.459999999999994</v>
      </c>
      <c r="M111" s="17">
        <v>42.77</v>
      </c>
      <c r="N111" s="17">
        <v>44.04</v>
      </c>
      <c r="O111" s="17">
        <v>52.99</v>
      </c>
    </row>
    <row r="112" spans="2:15" x14ac:dyDescent="0.3">
      <c r="B112" s="2" t="s">
        <v>1</v>
      </c>
      <c r="C112" s="17">
        <v>17.649999999999999</v>
      </c>
      <c r="D112" s="17">
        <v>22.54</v>
      </c>
      <c r="E112" s="17">
        <v>19.829999999999998</v>
      </c>
      <c r="F112" s="17">
        <v>23.85</v>
      </c>
      <c r="G112" s="17">
        <v>18.329999999999998</v>
      </c>
      <c r="H112" s="17">
        <v>20.85</v>
      </c>
      <c r="I112" s="17">
        <v>23.95</v>
      </c>
      <c r="J112" s="17">
        <v>19.18</v>
      </c>
      <c r="K112" s="17">
        <v>31.21</v>
      </c>
      <c r="L112" s="17">
        <v>23.92</v>
      </c>
      <c r="M112" s="17">
        <v>30.67</v>
      </c>
      <c r="N112" s="17">
        <v>30.65</v>
      </c>
      <c r="O112" s="17">
        <v>25.06</v>
      </c>
    </row>
    <row r="113" spans="2:15" x14ac:dyDescent="0.3">
      <c r="B113" s="2" t="s">
        <v>2</v>
      </c>
      <c r="C113" s="17">
        <v>14.12</v>
      </c>
      <c r="D113" s="17">
        <v>14.27</v>
      </c>
      <c r="E113" s="17">
        <v>16.41</v>
      </c>
      <c r="F113" s="17">
        <v>13.4</v>
      </c>
      <c r="G113" s="17">
        <v>12.55</v>
      </c>
      <c r="H113" s="17">
        <v>13.28</v>
      </c>
      <c r="I113" s="17">
        <v>13.3</v>
      </c>
      <c r="J113" s="17">
        <v>13.29</v>
      </c>
      <c r="K113" s="17">
        <v>21.65</v>
      </c>
      <c r="L113" s="17">
        <v>15.48</v>
      </c>
      <c r="M113" s="17">
        <v>19.940000000000001</v>
      </c>
      <c r="N113" s="17">
        <v>20.85</v>
      </c>
      <c r="O113" s="17">
        <v>18.03</v>
      </c>
    </row>
    <row r="114" spans="2:15" x14ac:dyDescent="0.3">
      <c r="B114" s="3" t="s">
        <v>3</v>
      </c>
      <c r="C114" s="17">
        <v>0.4</v>
      </c>
      <c r="D114" s="17">
        <v>0.39</v>
      </c>
      <c r="E114" s="17">
        <v>0.3</v>
      </c>
      <c r="F114" s="17">
        <v>0.39</v>
      </c>
      <c r="G114" s="17">
        <v>0.39</v>
      </c>
      <c r="H114" s="17">
        <v>0.57999999999999996</v>
      </c>
      <c r="I114" s="17">
        <v>0.33</v>
      </c>
      <c r="J114" s="17">
        <v>0.43</v>
      </c>
      <c r="K114" s="17">
        <v>0.37</v>
      </c>
      <c r="L114" s="17">
        <v>0.4</v>
      </c>
      <c r="M114" s="17">
        <v>0.28999999999999998</v>
      </c>
      <c r="N114" s="17">
        <v>0.37</v>
      </c>
      <c r="O114" s="17">
        <v>0.54</v>
      </c>
    </row>
    <row r="115" spans="2:15" x14ac:dyDescent="0.3">
      <c r="B115" s="3" t="s">
        <v>4</v>
      </c>
      <c r="C115" s="17">
        <v>0.97</v>
      </c>
      <c r="D115" s="17">
        <v>1.52</v>
      </c>
      <c r="E115" s="17">
        <v>1.92</v>
      </c>
      <c r="F115" s="17">
        <v>1.45</v>
      </c>
      <c r="G115" s="17">
        <v>2.0699999999999998</v>
      </c>
      <c r="H115" s="17">
        <v>2.36</v>
      </c>
      <c r="I115" s="17">
        <v>1.19</v>
      </c>
      <c r="J115" s="17">
        <v>2.0499999999999998</v>
      </c>
      <c r="K115" s="17">
        <v>1.54</v>
      </c>
      <c r="L115" s="17">
        <v>2.5299999999999998</v>
      </c>
      <c r="M115" s="17">
        <v>2.37</v>
      </c>
      <c r="N115" s="17">
        <v>2.08</v>
      </c>
      <c r="O115" s="17">
        <v>2.62</v>
      </c>
    </row>
    <row r="116" spans="2:15" x14ac:dyDescent="0.3">
      <c r="B116" s="3" t="s">
        <v>5</v>
      </c>
      <c r="C116" s="17">
        <v>0.26</v>
      </c>
      <c r="D116" s="17">
        <v>0.34</v>
      </c>
      <c r="E116" s="17">
        <v>0.15</v>
      </c>
      <c r="F116" s="17">
        <v>0.28999999999999998</v>
      </c>
      <c r="G116" s="17">
        <v>0.28999999999999998</v>
      </c>
      <c r="H116" s="17">
        <v>0.38</v>
      </c>
      <c r="I116" s="17">
        <v>0.28000000000000003</v>
      </c>
      <c r="J116" s="17">
        <v>0.18</v>
      </c>
      <c r="K116" s="17">
        <v>0.21</v>
      </c>
      <c r="L116" s="17">
        <v>0.11</v>
      </c>
      <c r="M116" s="17">
        <v>0.27</v>
      </c>
      <c r="N116" s="17">
        <v>0.23</v>
      </c>
      <c r="O116" s="17">
        <v>0.28000000000000003</v>
      </c>
    </row>
    <row r="117" spans="2:15" x14ac:dyDescent="0.3">
      <c r="B117" s="2" t="s">
        <v>0</v>
      </c>
      <c r="C117" s="18">
        <f>AVERAGE(C105,C111)</f>
        <v>30.704999999999998</v>
      </c>
      <c r="D117" s="18">
        <f t="shared" ref="D117:O117" si="5">AVERAGE(D105,D111)</f>
        <v>36.33</v>
      </c>
      <c r="E117" s="18">
        <f t="shared" si="5"/>
        <v>32.894999999999996</v>
      </c>
      <c r="F117" s="18">
        <f t="shared" si="5"/>
        <v>34.160000000000004</v>
      </c>
      <c r="G117" s="18">
        <f t="shared" si="5"/>
        <v>35.094999999999999</v>
      </c>
      <c r="H117" s="18">
        <f t="shared" si="5"/>
        <v>52.35</v>
      </c>
      <c r="I117" s="18">
        <f t="shared" si="5"/>
        <v>46.01</v>
      </c>
      <c r="J117" s="18">
        <f t="shared" si="5"/>
        <v>46.605000000000004</v>
      </c>
      <c r="K117" s="18">
        <f t="shared" si="5"/>
        <v>53.524999999999999</v>
      </c>
      <c r="L117" s="18">
        <f t="shared" si="5"/>
        <v>50.44</v>
      </c>
      <c r="M117" s="18">
        <f t="shared" si="5"/>
        <v>42.995000000000005</v>
      </c>
      <c r="N117" s="18">
        <f t="shared" si="5"/>
        <v>44.76</v>
      </c>
      <c r="O117" s="18">
        <f t="shared" si="5"/>
        <v>60.11</v>
      </c>
    </row>
    <row r="118" spans="2:15" x14ac:dyDescent="0.3">
      <c r="B118" s="2" t="s">
        <v>1</v>
      </c>
      <c r="C118" s="18">
        <f t="shared" ref="C118:O122" si="6">AVERAGE(C106,C112)</f>
        <v>18.664999999999999</v>
      </c>
      <c r="D118" s="18">
        <f t="shared" si="6"/>
        <v>21.2</v>
      </c>
      <c r="E118" s="18">
        <f t="shared" si="6"/>
        <v>19.22</v>
      </c>
      <c r="F118" s="18">
        <f t="shared" si="6"/>
        <v>20.265000000000001</v>
      </c>
      <c r="G118" s="18">
        <f t="shared" si="6"/>
        <v>20.759999999999998</v>
      </c>
      <c r="H118" s="18">
        <f t="shared" si="6"/>
        <v>25.305</v>
      </c>
      <c r="I118" s="18">
        <f t="shared" si="6"/>
        <v>24.060000000000002</v>
      </c>
      <c r="J118" s="18">
        <f t="shared" si="6"/>
        <v>23.84</v>
      </c>
      <c r="K118" s="18">
        <f t="shared" si="6"/>
        <v>29.585000000000001</v>
      </c>
      <c r="L118" s="18">
        <f t="shared" si="6"/>
        <v>26.9</v>
      </c>
      <c r="M118" s="18">
        <f t="shared" si="6"/>
        <v>27.535</v>
      </c>
      <c r="N118" s="18">
        <f t="shared" si="6"/>
        <v>28.314999999999998</v>
      </c>
      <c r="O118" s="18">
        <f t="shared" si="6"/>
        <v>26.344999999999999</v>
      </c>
    </row>
    <row r="119" spans="2:15" x14ac:dyDescent="0.3">
      <c r="B119" s="2" t="s">
        <v>2</v>
      </c>
      <c r="C119" s="18">
        <f t="shared" si="6"/>
        <v>13.274999999999999</v>
      </c>
      <c r="D119" s="18">
        <f t="shared" si="6"/>
        <v>14.055</v>
      </c>
      <c r="E119" s="18">
        <f t="shared" si="6"/>
        <v>14.09</v>
      </c>
      <c r="F119" s="18">
        <f t="shared" si="6"/>
        <v>12.030000000000001</v>
      </c>
      <c r="G119" s="18">
        <f t="shared" si="6"/>
        <v>14.02</v>
      </c>
      <c r="H119" s="18">
        <f t="shared" si="6"/>
        <v>16.93</v>
      </c>
      <c r="I119" s="18">
        <f t="shared" si="6"/>
        <v>14.69</v>
      </c>
      <c r="J119" s="18">
        <f t="shared" si="6"/>
        <v>16.34</v>
      </c>
      <c r="K119" s="18">
        <f t="shared" si="6"/>
        <v>21.66</v>
      </c>
      <c r="L119" s="18">
        <f t="shared" si="6"/>
        <v>18.365000000000002</v>
      </c>
      <c r="M119" s="18">
        <f t="shared" si="6"/>
        <v>19.745000000000001</v>
      </c>
      <c r="N119" s="18">
        <f t="shared" si="6"/>
        <v>22.93</v>
      </c>
      <c r="O119" s="18">
        <f t="shared" si="6"/>
        <v>19.670000000000002</v>
      </c>
    </row>
    <row r="120" spans="2:15" x14ac:dyDescent="0.3">
      <c r="B120" s="3" t="s">
        <v>3</v>
      </c>
      <c r="C120" s="18">
        <f t="shared" si="6"/>
        <v>0.38</v>
      </c>
      <c r="D120" s="18">
        <f t="shared" si="6"/>
        <v>0.36499999999999999</v>
      </c>
      <c r="E120" s="18">
        <f t="shared" si="6"/>
        <v>0.30499999999999999</v>
      </c>
      <c r="F120" s="18">
        <f t="shared" si="6"/>
        <v>0.36</v>
      </c>
      <c r="G120" s="18">
        <f t="shared" si="6"/>
        <v>0.375</v>
      </c>
      <c r="H120" s="18">
        <f t="shared" si="6"/>
        <v>0.495</v>
      </c>
      <c r="I120" s="18">
        <f t="shared" si="6"/>
        <v>0.34499999999999997</v>
      </c>
      <c r="J120" s="18">
        <f t="shared" si="6"/>
        <v>0.44500000000000001</v>
      </c>
      <c r="K120" s="18">
        <f t="shared" si="6"/>
        <v>0.37</v>
      </c>
      <c r="L120" s="18">
        <f t="shared" si="6"/>
        <v>0.39500000000000002</v>
      </c>
      <c r="M120" s="18">
        <f t="shared" si="6"/>
        <v>0.30499999999999999</v>
      </c>
      <c r="N120" s="18">
        <f t="shared" si="6"/>
        <v>0.41500000000000004</v>
      </c>
      <c r="O120" s="18">
        <f t="shared" si="6"/>
        <v>0.6100000000000001</v>
      </c>
    </row>
    <row r="121" spans="2:15" x14ac:dyDescent="0.3">
      <c r="B121" s="3" t="s">
        <v>4</v>
      </c>
      <c r="C121" s="18">
        <f t="shared" si="6"/>
        <v>1.26</v>
      </c>
      <c r="D121" s="18">
        <f t="shared" si="6"/>
        <v>1.63</v>
      </c>
      <c r="E121" s="18">
        <f t="shared" si="6"/>
        <v>1.625</v>
      </c>
      <c r="F121" s="18">
        <f t="shared" si="6"/>
        <v>1.4550000000000001</v>
      </c>
      <c r="G121" s="18">
        <f t="shared" si="6"/>
        <v>1.7549999999999999</v>
      </c>
      <c r="H121" s="18">
        <f t="shared" si="6"/>
        <v>1.9350000000000001</v>
      </c>
      <c r="I121" s="18">
        <f t="shared" si="6"/>
        <v>1.4</v>
      </c>
      <c r="J121" s="18">
        <f t="shared" si="6"/>
        <v>2.09</v>
      </c>
      <c r="K121" s="18">
        <f t="shared" si="6"/>
        <v>1.7050000000000001</v>
      </c>
      <c r="L121" s="18">
        <f t="shared" si="6"/>
        <v>2.3899999999999997</v>
      </c>
      <c r="M121" s="18">
        <f t="shared" si="6"/>
        <v>2.1749999999999998</v>
      </c>
      <c r="N121" s="18">
        <f t="shared" si="6"/>
        <v>1.9500000000000002</v>
      </c>
      <c r="O121" s="18">
        <f t="shared" si="6"/>
        <v>2.625</v>
      </c>
    </row>
    <row r="122" spans="2:15" x14ac:dyDescent="0.3">
      <c r="B122" s="3" t="s">
        <v>5</v>
      </c>
      <c r="C122" s="18">
        <f t="shared" si="6"/>
        <v>0.2</v>
      </c>
      <c r="D122" s="18">
        <f t="shared" si="6"/>
        <v>0.315</v>
      </c>
      <c r="E122" s="18">
        <f t="shared" si="6"/>
        <v>0.21999999999999997</v>
      </c>
      <c r="F122" s="18">
        <f t="shared" si="6"/>
        <v>0.28500000000000003</v>
      </c>
      <c r="G122" s="18">
        <f t="shared" si="6"/>
        <v>0.27500000000000002</v>
      </c>
      <c r="H122" s="18">
        <f t="shared" si="6"/>
        <v>0.35499999999999998</v>
      </c>
      <c r="I122" s="18">
        <f t="shared" si="6"/>
        <v>0.27500000000000002</v>
      </c>
      <c r="J122" s="18">
        <f t="shared" si="6"/>
        <v>0.26500000000000001</v>
      </c>
      <c r="K122" s="18">
        <f t="shared" si="6"/>
        <v>0.28999999999999998</v>
      </c>
      <c r="L122" s="18">
        <f t="shared" si="6"/>
        <v>0.23499999999999999</v>
      </c>
      <c r="M122" s="18">
        <f t="shared" si="6"/>
        <v>0.26</v>
      </c>
      <c r="N122" s="18">
        <f t="shared" si="6"/>
        <v>0.28000000000000003</v>
      </c>
      <c r="O122" s="18">
        <f t="shared" si="6"/>
        <v>0.315</v>
      </c>
    </row>
    <row r="126" spans="2:15" x14ac:dyDescent="0.3">
      <c r="C126" s="5" t="s">
        <v>27</v>
      </c>
      <c r="D126" s="5" t="s">
        <v>29</v>
      </c>
      <c r="E126" s="5" t="s">
        <v>31</v>
      </c>
      <c r="F126" s="5" t="s">
        <v>33</v>
      </c>
      <c r="G126" s="5" t="s">
        <v>35</v>
      </c>
      <c r="H126" s="5" t="s">
        <v>37</v>
      </c>
      <c r="I126" s="5" t="s">
        <v>39</v>
      </c>
      <c r="J126" s="5" t="s">
        <v>41</v>
      </c>
      <c r="K126" s="5" t="s">
        <v>43</v>
      </c>
      <c r="L126" s="5" t="s">
        <v>45</v>
      </c>
      <c r="M126" s="5" t="s">
        <v>46</v>
      </c>
      <c r="N126" s="5" t="s">
        <v>48</v>
      </c>
      <c r="O126" s="5" t="s">
        <v>50</v>
      </c>
    </row>
    <row r="127" spans="2:15" x14ac:dyDescent="0.3">
      <c r="B127" s="44" t="s">
        <v>0</v>
      </c>
      <c r="C127" s="47">
        <v>30.704999999999998</v>
      </c>
      <c r="D127" s="47">
        <v>36.33</v>
      </c>
      <c r="E127" s="47">
        <v>32.894999999999996</v>
      </c>
      <c r="F127" s="47">
        <v>34.160000000000004</v>
      </c>
      <c r="G127" s="47">
        <v>35.094999999999999</v>
      </c>
      <c r="H127" s="47">
        <v>52.35</v>
      </c>
      <c r="I127" s="47">
        <v>46.01</v>
      </c>
      <c r="J127" s="47">
        <v>46.605000000000004</v>
      </c>
      <c r="K127" s="47">
        <v>53.524999999999999</v>
      </c>
      <c r="L127" s="47">
        <v>50.44</v>
      </c>
      <c r="M127" s="47">
        <v>42.995000000000005</v>
      </c>
      <c r="N127" s="47">
        <v>44.76</v>
      </c>
      <c r="O127" s="47">
        <v>60.11</v>
      </c>
    </row>
    <row r="128" spans="2:15" x14ac:dyDescent="0.3">
      <c r="B128" s="44" t="s">
        <v>1</v>
      </c>
      <c r="C128" s="47">
        <v>18.664999999999999</v>
      </c>
      <c r="D128" s="47">
        <v>21.2</v>
      </c>
      <c r="E128" s="47">
        <v>19.22</v>
      </c>
      <c r="F128" s="47">
        <v>20.265000000000001</v>
      </c>
      <c r="G128" s="47">
        <v>20.759999999999998</v>
      </c>
      <c r="H128" s="47">
        <v>25.305</v>
      </c>
      <c r="I128" s="47">
        <v>24.060000000000002</v>
      </c>
      <c r="J128" s="47">
        <v>23.84</v>
      </c>
      <c r="K128" s="47">
        <v>29.585000000000001</v>
      </c>
      <c r="L128" s="47">
        <v>26.9</v>
      </c>
      <c r="M128" s="47">
        <v>27.535</v>
      </c>
      <c r="N128" s="47">
        <v>28.314999999999998</v>
      </c>
      <c r="O128" s="47">
        <v>26.344999999999999</v>
      </c>
    </row>
    <row r="129" spans="2:15" x14ac:dyDescent="0.3">
      <c r="B129" s="44" t="s">
        <v>2</v>
      </c>
      <c r="C129" s="47">
        <v>13.274999999999999</v>
      </c>
      <c r="D129" s="47">
        <v>14.055</v>
      </c>
      <c r="E129" s="47">
        <v>14.09</v>
      </c>
      <c r="F129" s="47">
        <v>12.030000000000001</v>
      </c>
      <c r="G129" s="47">
        <v>14.02</v>
      </c>
      <c r="H129" s="47">
        <v>16.93</v>
      </c>
      <c r="I129" s="47">
        <v>14.69</v>
      </c>
      <c r="J129" s="47">
        <v>16.34</v>
      </c>
      <c r="K129" s="47">
        <v>21.66</v>
      </c>
      <c r="L129" s="47">
        <v>18.365000000000002</v>
      </c>
      <c r="M129" s="47">
        <v>19.745000000000001</v>
      </c>
      <c r="N129" s="47">
        <v>22.93</v>
      </c>
      <c r="O129" s="47">
        <v>19.670000000000002</v>
      </c>
    </row>
    <row r="130" spans="2:15" x14ac:dyDescent="0.3">
      <c r="B130" s="44" t="s">
        <v>3</v>
      </c>
      <c r="C130" s="47">
        <v>0.38</v>
      </c>
      <c r="D130" s="47">
        <v>0.36499999999999999</v>
      </c>
      <c r="E130" s="47">
        <v>0.30499999999999999</v>
      </c>
      <c r="F130" s="47">
        <v>0.36</v>
      </c>
      <c r="G130" s="47">
        <v>0.375</v>
      </c>
      <c r="H130" s="47">
        <v>0.495</v>
      </c>
      <c r="I130" s="47">
        <v>0.34499999999999997</v>
      </c>
      <c r="J130" s="47">
        <v>0.44500000000000001</v>
      </c>
      <c r="K130" s="47">
        <v>0.37</v>
      </c>
      <c r="L130" s="47">
        <v>0.39500000000000002</v>
      </c>
      <c r="M130" s="47">
        <v>0.30499999999999999</v>
      </c>
      <c r="N130" s="47">
        <v>0.41500000000000004</v>
      </c>
      <c r="O130" s="47">
        <v>0.6100000000000001</v>
      </c>
    </row>
    <row r="131" spans="2:15" x14ac:dyDescent="0.3">
      <c r="B131" s="44" t="s">
        <v>4</v>
      </c>
      <c r="C131" s="47">
        <v>1.26</v>
      </c>
      <c r="D131" s="47">
        <v>1.63</v>
      </c>
      <c r="E131" s="47">
        <v>1.625</v>
      </c>
      <c r="F131" s="47">
        <v>1.4550000000000001</v>
      </c>
      <c r="G131" s="47">
        <v>1.7549999999999999</v>
      </c>
      <c r="H131" s="47">
        <v>1.9350000000000001</v>
      </c>
      <c r="I131" s="47">
        <v>1.4</v>
      </c>
      <c r="J131" s="47">
        <v>2.09</v>
      </c>
      <c r="K131" s="47">
        <v>1.7050000000000001</v>
      </c>
      <c r="L131" s="47">
        <v>2.3899999999999997</v>
      </c>
      <c r="M131" s="47">
        <v>2.1749999999999998</v>
      </c>
      <c r="N131" s="47">
        <v>1.9500000000000002</v>
      </c>
      <c r="O131" s="47">
        <v>2.625</v>
      </c>
    </row>
    <row r="132" spans="2:15" x14ac:dyDescent="0.3">
      <c r="B132" s="44" t="s">
        <v>5</v>
      </c>
      <c r="C132" s="47">
        <v>0.2</v>
      </c>
      <c r="D132" s="47">
        <v>0.315</v>
      </c>
      <c r="E132" s="47">
        <v>0.21999999999999997</v>
      </c>
      <c r="F132" s="47">
        <v>0.28500000000000003</v>
      </c>
      <c r="G132" s="47">
        <v>0.27500000000000002</v>
      </c>
      <c r="H132" s="47">
        <v>0.35499999999999998</v>
      </c>
      <c r="I132" s="47">
        <v>0.27500000000000002</v>
      </c>
      <c r="J132" s="47">
        <v>0.26500000000000001</v>
      </c>
      <c r="K132" s="47">
        <v>0.28999999999999998</v>
      </c>
      <c r="L132" s="47">
        <v>0.23499999999999999</v>
      </c>
      <c r="M132" s="47">
        <v>0.26</v>
      </c>
      <c r="N132" s="47">
        <v>0.28000000000000003</v>
      </c>
      <c r="O132" s="47">
        <v>0.315</v>
      </c>
    </row>
    <row r="135" spans="2:15" x14ac:dyDescent="0.3">
      <c r="B135" s="7"/>
      <c r="C135" s="54" t="s">
        <v>0</v>
      </c>
      <c r="D135" s="54" t="s">
        <v>1</v>
      </c>
      <c r="E135" s="54" t="s">
        <v>2</v>
      </c>
      <c r="F135" s="54" t="s">
        <v>3</v>
      </c>
      <c r="G135" s="54" t="s">
        <v>4</v>
      </c>
      <c r="H135" s="54" t="s">
        <v>5</v>
      </c>
    </row>
    <row r="136" spans="2:15" x14ac:dyDescent="0.3">
      <c r="B136" s="53" t="s">
        <v>27</v>
      </c>
      <c r="C136" s="55">
        <v>30.704999999999998</v>
      </c>
      <c r="D136" s="55">
        <v>18.664999999999999</v>
      </c>
      <c r="E136" s="55">
        <v>13.274999999999999</v>
      </c>
      <c r="F136" s="55">
        <v>0.38</v>
      </c>
      <c r="G136" s="55">
        <v>1.26</v>
      </c>
      <c r="H136" s="55">
        <v>0.2</v>
      </c>
    </row>
    <row r="137" spans="2:15" x14ac:dyDescent="0.3">
      <c r="B137" s="53" t="s">
        <v>29</v>
      </c>
      <c r="C137" s="55">
        <v>36.33</v>
      </c>
      <c r="D137" s="55">
        <v>21.2</v>
      </c>
      <c r="E137" s="55">
        <v>14.055</v>
      </c>
      <c r="F137" s="55">
        <v>0.36499999999999999</v>
      </c>
      <c r="G137" s="55">
        <v>1.63</v>
      </c>
      <c r="H137" s="55">
        <v>0.315</v>
      </c>
    </row>
    <row r="138" spans="2:15" x14ac:dyDescent="0.3">
      <c r="B138" s="53" t="s">
        <v>31</v>
      </c>
      <c r="C138" s="55">
        <v>32.894999999999996</v>
      </c>
      <c r="D138" s="55">
        <v>19.22</v>
      </c>
      <c r="E138" s="55">
        <v>14.09</v>
      </c>
      <c r="F138" s="55">
        <v>0.30499999999999999</v>
      </c>
      <c r="G138" s="55">
        <v>1.625</v>
      </c>
      <c r="H138" s="55">
        <v>0.21999999999999997</v>
      </c>
    </row>
    <row r="139" spans="2:15" x14ac:dyDescent="0.3">
      <c r="B139" s="53" t="s">
        <v>33</v>
      </c>
      <c r="C139" s="55">
        <v>34.160000000000004</v>
      </c>
      <c r="D139" s="55">
        <v>20.265000000000001</v>
      </c>
      <c r="E139" s="55">
        <v>12.030000000000001</v>
      </c>
      <c r="F139" s="55">
        <v>0.36</v>
      </c>
      <c r="G139" s="55">
        <v>1.4550000000000001</v>
      </c>
      <c r="H139" s="55">
        <v>0.28500000000000003</v>
      </c>
    </row>
    <row r="140" spans="2:15" x14ac:dyDescent="0.3">
      <c r="B140" s="53" t="s">
        <v>35</v>
      </c>
      <c r="C140" s="55">
        <v>35.094999999999999</v>
      </c>
      <c r="D140" s="55">
        <v>20.759999999999998</v>
      </c>
      <c r="E140" s="55">
        <v>14.02</v>
      </c>
      <c r="F140" s="55">
        <v>0.375</v>
      </c>
      <c r="G140" s="55">
        <v>1.7549999999999999</v>
      </c>
      <c r="H140" s="55">
        <v>0.27500000000000002</v>
      </c>
    </row>
    <row r="141" spans="2:15" x14ac:dyDescent="0.3">
      <c r="B141" s="53" t="s">
        <v>37</v>
      </c>
      <c r="C141" s="55">
        <v>52.35</v>
      </c>
      <c r="D141" s="55">
        <v>25.305</v>
      </c>
      <c r="E141" s="55">
        <v>16.93</v>
      </c>
      <c r="F141" s="55">
        <v>0.495</v>
      </c>
      <c r="G141" s="55">
        <v>1.9350000000000001</v>
      </c>
      <c r="H141" s="55">
        <v>0.35499999999999998</v>
      </c>
    </row>
    <row r="142" spans="2:15" x14ac:dyDescent="0.3">
      <c r="B142" s="53" t="s">
        <v>39</v>
      </c>
      <c r="C142" s="55">
        <v>46.01</v>
      </c>
      <c r="D142" s="55">
        <v>24.060000000000002</v>
      </c>
      <c r="E142" s="55">
        <v>14.69</v>
      </c>
      <c r="F142" s="55">
        <v>0.34499999999999997</v>
      </c>
      <c r="G142" s="55">
        <v>1.4</v>
      </c>
      <c r="H142" s="55">
        <v>0.27500000000000002</v>
      </c>
    </row>
    <row r="143" spans="2:15" x14ac:dyDescent="0.3">
      <c r="B143" s="53" t="s">
        <v>41</v>
      </c>
      <c r="C143" s="55">
        <v>46.605000000000004</v>
      </c>
      <c r="D143" s="55">
        <v>23.84</v>
      </c>
      <c r="E143" s="55">
        <v>16.34</v>
      </c>
      <c r="F143" s="55">
        <v>0.44500000000000001</v>
      </c>
      <c r="G143" s="55">
        <v>2.09</v>
      </c>
      <c r="H143" s="55">
        <v>0.26500000000000001</v>
      </c>
    </row>
    <row r="144" spans="2:15" x14ac:dyDescent="0.3">
      <c r="B144" s="53" t="s">
        <v>43</v>
      </c>
      <c r="C144" s="55">
        <v>53.524999999999999</v>
      </c>
      <c r="D144" s="55">
        <v>29.585000000000001</v>
      </c>
      <c r="E144" s="55">
        <v>21.66</v>
      </c>
      <c r="F144" s="55">
        <v>0.37</v>
      </c>
      <c r="G144" s="55">
        <v>1.7050000000000001</v>
      </c>
      <c r="H144" s="55">
        <v>0.28999999999999998</v>
      </c>
    </row>
    <row r="145" spans="2:8" x14ac:dyDescent="0.3">
      <c r="B145" s="53" t="s">
        <v>45</v>
      </c>
      <c r="C145" s="55">
        <v>50.44</v>
      </c>
      <c r="D145" s="55">
        <v>26.9</v>
      </c>
      <c r="E145" s="55">
        <v>18.365000000000002</v>
      </c>
      <c r="F145" s="55">
        <v>0.39500000000000002</v>
      </c>
      <c r="G145" s="55">
        <v>2.3899999999999997</v>
      </c>
      <c r="H145" s="55">
        <v>0.23499999999999999</v>
      </c>
    </row>
    <row r="146" spans="2:8" x14ac:dyDescent="0.3">
      <c r="B146" s="53" t="s">
        <v>46</v>
      </c>
      <c r="C146" s="55">
        <v>42.995000000000005</v>
      </c>
      <c r="D146" s="55">
        <v>27.535</v>
      </c>
      <c r="E146" s="55">
        <v>19.745000000000001</v>
      </c>
      <c r="F146" s="55">
        <v>0.30499999999999999</v>
      </c>
      <c r="G146" s="55">
        <v>2.1749999999999998</v>
      </c>
      <c r="H146" s="55">
        <v>0.26</v>
      </c>
    </row>
    <row r="147" spans="2:8" x14ac:dyDescent="0.3">
      <c r="B147" s="53" t="s">
        <v>48</v>
      </c>
      <c r="C147" s="55">
        <v>44.76</v>
      </c>
      <c r="D147" s="55">
        <v>28.314999999999998</v>
      </c>
      <c r="E147" s="55">
        <v>22.93</v>
      </c>
      <c r="F147" s="55">
        <v>0.41500000000000004</v>
      </c>
      <c r="G147" s="55">
        <v>1.9500000000000002</v>
      </c>
      <c r="H147" s="55">
        <v>0.28000000000000003</v>
      </c>
    </row>
    <row r="148" spans="2:8" x14ac:dyDescent="0.3">
      <c r="B148" s="53" t="s">
        <v>50</v>
      </c>
      <c r="C148" s="55">
        <v>60.11</v>
      </c>
      <c r="D148" s="55">
        <v>26.344999999999999</v>
      </c>
      <c r="E148" s="55">
        <v>19.670000000000002</v>
      </c>
      <c r="F148" s="55">
        <v>0.6100000000000001</v>
      </c>
      <c r="G148" s="55">
        <v>2.625</v>
      </c>
      <c r="H148" s="55">
        <v>0.315</v>
      </c>
    </row>
  </sheetData>
  <mergeCells count="11">
    <mergeCell ref="A63:A68"/>
    <mergeCell ref="A39:A44"/>
    <mergeCell ref="A45:A50"/>
    <mergeCell ref="A51:A56"/>
    <mergeCell ref="A57:A62"/>
    <mergeCell ref="A33:A38"/>
    <mergeCell ref="A3:A8"/>
    <mergeCell ref="A9:A14"/>
    <mergeCell ref="A15:A20"/>
    <mergeCell ref="A21:A26"/>
    <mergeCell ref="A27:A3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64" workbookViewId="0">
      <selection activeCell="F74" sqref="F74:F79"/>
    </sheetView>
  </sheetViews>
  <sheetFormatPr defaultRowHeight="14.4" x14ac:dyDescent="0.3"/>
  <cols>
    <col min="2" max="2" width="12.109375" customWidth="1"/>
  </cols>
  <sheetData>
    <row r="1" spans="1:15" ht="16.8" x14ac:dyDescent="0.3">
      <c r="A1" s="4"/>
      <c r="B1" s="4"/>
      <c r="C1" s="20" t="s">
        <v>27</v>
      </c>
      <c r="D1" s="20" t="s">
        <v>29</v>
      </c>
      <c r="E1" s="20" t="s">
        <v>31</v>
      </c>
      <c r="F1" s="21" t="s">
        <v>33</v>
      </c>
      <c r="G1" s="20" t="s">
        <v>35</v>
      </c>
      <c r="H1" s="20" t="s">
        <v>37</v>
      </c>
      <c r="I1" s="20" t="s">
        <v>39</v>
      </c>
      <c r="J1" s="20" t="s">
        <v>41</v>
      </c>
      <c r="K1" s="20" t="s">
        <v>43</v>
      </c>
      <c r="L1" s="20" t="s">
        <v>45</v>
      </c>
      <c r="M1" s="20" t="s">
        <v>46</v>
      </c>
      <c r="N1" s="20" t="s">
        <v>48</v>
      </c>
      <c r="O1" s="20" t="s">
        <v>50</v>
      </c>
    </row>
    <row r="2" spans="1:15" ht="16.8" x14ac:dyDescent="0.3">
      <c r="A2" s="57">
        <v>1</v>
      </c>
      <c r="B2" s="2" t="s">
        <v>0</v>
      </c>
      <c r="C2" s="17">
        <v>32.75</v>
      </c>
      <c r="D2" s="17">
        <v>34.700000000000003</v>
      </c>
      <c r="E2" s="17">
        <v>31.27</v>
      </c>
      <c r="F2" s="17"/>
      <c r="G2" s="17">
        <v>29.72</v>
      </c>
      <c r="H2" s="17">
        <v>51.79</v>
      </c>
      <c r="I2" s="17">
        <v>42.18</v>
      </c>
      <c r="J2" s="17">
        <v>47.44</v>
      </c>
      <c r="K2" s="17">
        <v>61.04</v>
      </c>
      <c r="L2" s="17">
        <v>42.85</v>
      </c>
      <c r="M2" s="17">
        <v>49.68</v>
      </c>
      <c r="N2" s="17">
        <v>52.88</v>
      </c>
      <c r="O2" s="17">
        <v>62.25</v>
      </c>
    </row>
    <row r="3" spans="1:15" ht="16.8" x14ac:dyDescent="0.3">
      <c r="A3" s="57"/>
      <c r="B3" s="2" t="s">
        <v>1</v>
      </c>
      <c r="C3" s="17">
        <v>18.739999999999998</v>
      </c>
      <c r="D3" s="17">
        <v>18.91</v>
      </c>
      <c r="E3" s="17">
        <v>17.39</v>
      </c>
      <c r="F3" s="17"/>
      <c r="G3" s="17">
        <v>21.47</v>
      </c>
      <c r="H3" s="17">
        <v>28.34</v>
      </c>
      <c r="I3" s="17">
        <v>24.41</v>
      </c>
      <c r="J3" s="17">
        <v>26.39</v>
      </c>
      <c r="K3" s="17">
        <v>27.41</v>
      </c>
      <c r="L3" s="17">
        <v>26.21</v>
      </c>
      <c r="M3" s="17">
        <v>21.98</v>
      </c>
      <c r="N3" s="17">
        <v>28.55</v>
      </c>
      <c r="O3" s="17">
        <v>32.130000000000003</v>
      </c>
    </row>
    <row r="4" spans="1:15" ht="16.8" x14ac:dyDescent="0.3">
      <c r="A4" s="57"/>
      <c r="B4" s="2" t="s">
        <v>2</v>
      </c>
      <c r="C4" s="17">
        <v>12.68</v>
      </c>
      <c r="D4" s="17">
        <v>13.84</v>
      </c>
      <c r="E4" s="17">
        <v>12.26</v>
      </c>
      <c r="F4" s="17"/>
      <c r="G4" s="17">
        <v>14.08</v>
      </c>
      <c r="H4" s="17">
        <v>19.79</v>
      </c>
      <c r="I4" s="17">
        <v>14.62</v>
      </c>
      <c r="J4" s="17">
        <v>17.79</v>
      </c>
      <c r="K4" s="17">
        <v>19.010000000000002</v>
      </c>
      <c r="L4" s="17">
        <v>18.48</v>
      </c>
      <c r="M4" s="17">
        <v>18.27</v>
      </c>
      <c r="N4" s="17">
        <v>22.33</v>
      </c>
      <c r="O4" s="17">
        <v>20.100000000000001</v>
      </c>
    </row>
    <row r="5" spans="1:15" ht="16.8" x14ac:dyDescent="0.3">
      <c r="A5" s="57"/>
      <c r="B5" s="3" t="s">
        <v>3</v>
      </c>
      <c r="C5" s="17">
        <v>0.39</v>
      </c>
      <c r="D5" s="17">
        <v>0.36</v>
      </c>
      <c r="E5" s="17">
        <v>0.33</v>
      </c>
      <c r="F5" s="17"/>
      <c r="G5" s="17">
        <v>0.39</v>
      </c>
      <c r="H5" s="17">
        <v>0.44</v>
      </c>
      <c r="I5" s="17">
        <v>0.41</v>
      </c>
      <c r="J5" s="17">
        <v>0.44</v>
      </c>
      <c r="K5" s="17">
        <v>0.43</v>
      </c>
      <c r="L5" s="17">
        <v>0.38</v>
      </c>
      <c r="M5" s="17">
        <v>0.35</v>
      </c>
      <c r="N5" s="17">
        <v>0.46</v>
      </c>
      <c r="O5" s="17">
        <v>0.61</v>
      </c>
    </row>
    <row r="6" spans="1:15" ht="16.8" x14ac:dyDescent="0.3">
      <c r="A6" s="57"/>
      <c r="B6" s="3" t="s">
        <v>4</v>
      </c>
      <c r="C6" s="17">
        <v>1.78</v>
      </c>
      <c r="D6" s="17">
        <v>1.69</v>
      </c>
      <c r="E6" s="17">
        <v>1.24</v>
      </c>
      <c r="F6" s="17"/>
      <c r="G6" s="17">
        <v>1.43</v>
      </c>
      <c r="H6" s="17">
        <v>1.61</v>
      </c>
      <c r="I6" s="17">
        <v>1.58</v>
      </c>
      <c r="J6" s="17">
        <v>2.2200000000000002</v>
      </c>
      <c r="K6" s="17">
        <v>2.06</v>
      </c>
      <c r="L6" s="17">
        <v>2.21</v>
      </c>
      <c r="M6" s="17">
        <v>2.11</v>
      </c>
      <c r="N6" s="17">
        <v>1.73</v>
      </c>
      <c r="O6" s="17">
        <v>2.63</v>
      </c>
    </row>
    <row r="7" spans="1:15" ht="16.8" x14ac:dyDescent="0.3">
      <c r="A7" s="57"/>
      <c r="B7" s="3" t="s">
        <v>5</v>
      </c>
      <c r="C7" s="17">
        <v>0.63</v>
      </c>
      <c r="D7" s="17">
        <v>0.75</v>
      </c>
      <c r="E7" s="17">
        <v>0.88</v>
      </c>
      <c r="F7" s="17"/>
      <c r="G7" s="17">
        <v>0.7</v>
      </c>
      <c r="H7" s="17">
        <v>0.78</v>
      </c>
      <c r="I7" s="17">
        <v>0.64</v>
      </c>
      <c r="J7" s="17">
        <v>0.74</v>
      </c>
      <c r="K7" s="17">
        <v>1.1100000000000001</v>
      </c>
      <c r="L7" s="17">
        <v>0.56999999999999995</v>
      </c>
      <c r="M7" s="17">
        <v>0.68</v>
      </c>
      <c r="N7" s="17">
        <v>0.73</v>
      </c>
      <c r="O7" s="17">
        <v>0.74</v>
      </c>
    </row>
    <row r="8" spans="1:15" ht="16.8" x14ac:dyDescent="0.3">
      <c r="A8" s="57">
        <v>2</v>
      </c>
      <c r="B8" s="2" t="s">
        <v>0</v>
      </c>
      <c r="C8" s="17">
        <v>36.89</v>
      </c>
      <c r="D8" s="17">
        <v>41.85</v>
      </c>
      <c r="E8" s="17">
        <v>36.14</v>
      </c>
      <c r="F8" s="17"/>
      <c r="G8" s="17">
        <v>34.25</v>
      </c>
      <c r="H8" s="17">
        <v>42.45</v>
      </c>
      <c r="I8" s="17">
        <v>43.84</v>
      </c>
      <c r="J8" s="17">
        <v>45.82</v>
      </c>
      <c r="K8" s="17">
        <v>35.630000000000003</v>
      </c>
      <c r="L8" s="17">
        <v>56.54</v>
      </c>
      <c r="M8" s="17">
        <v>37.520000000000003</v>
      </c>
      <c r="N8" s="17">
        <v>38.97</v>
      </c>
      <c r="O8" s="17">
        <v>54.63</v>
      </c>
    </row>
    <row r="9" spans="1:15" ht="16.8" x14ac:dyDescent="0.3">
      <c r="A9" s="57"/>
      <c r="B9" s="2" t="s">
        <v>1</v>
      </c>
      <c r="C9" s="17">
        <v>19.61</v>
      </c>
      <c r="D9" s="17">
        <v>22.1</v>
      </c>
      <c r="E9" s="17">
        <v>19.07</v>
      </c>
      <c r="F9" s="17"/>
      <c r="G9" s="17">
        <v>17.29</v>
      </c>
      <c r="H9" s="17">
        <v>20.85</v>
      </c>
      <c r="I9" s="17">
        <v>21.97</v>
      </c>
      <c r="J9" s="17">
        <v>21.31</v>
      </c>
      <c r="K9" s="17">
        <v>31.21</v>
      </c>
      <c r="L9" s="17">
        <v>24.41</v>
      </c>
      <c r="M9" s="17">
        <v>28.93</v>
      </c>
      <c r="N9" s="17">
        <v>30.65</v>
      </c>
      <c r="O9" s="17">
        <v>28.81</v>
      </c>
    </row>
    <row r="10" spans="1:15" ht="16.8" x14ac:dyDescent="0.3">
      <c r="A10" s="57"/>
      <c r="B10" s="2" t="s">
        <v>2</v>
      </c>
      <c r="C10" s="17">
        <v>13.07</v>
      </c>
      <c r="D10" s="17">
        <v>13.72</v>
      </c>
      <c r="E10" s="17">
        <v>16.41</v>
      </c>
      <c r="F10" s="17"/>
      <c r="G10" s="17">
        <v>13.07</v>
      </c>
      <c r="H10" s="17">
        <v>15.44</v>
      </c>
      <c r="I10" s="17">
        <v>14.78</v>
      </c>
      <c r="J10" s="17">
        <v>14.45</v>
      </c>
      <c r="K10" s="17">
        <v>21.65</v>
      </c>
      <c r="L10" s="17">
        <v>15.64</v>
      </c>
      <c r="M10" s="17">
        <v>19.940000000000001</v>
      </c>
      <c r="N10" s="17">
        <v>18.95</v>
      </c>
      <c r="O10" s="17">
        <v>18.03</v>
      </c>
    </row>
    <row r="11" spans="1:15" ht="16.8" x14ac:dyDescent="0.3">
      <c r="A11" s="57"/>
      <c r="B11" s="3" t="s">
        <v>3</v>
      </c>
      <c r="C11" s="17">
        <v>0.41</v>
      </c>
      <c r="D11" s="17">
        <v>0.35</v>
      </c>
      <c r="E11" s="17">
        <v>0.33</v>
      </c>
      <c r="F11" s="17"/>
      <c r="G11" s="17">
        <v>0.4</v>
      </c>
      <c r="H11" s="17">
        <v>0.64</v>
      </c>
      <c r="I11" s="17">
        <v>0.28999999999999998</v>
      </c>
      <c r="J11" s="17">
        <v>0.39</v>
      </c>
      <c r="K11" s="17">
        <v>0.43</v>
      </c>
      <c r="L11" s="17">
        <v>0.45</v>
      </c>
      <c r="M11" s="17">
        <v>0.34</v>
      </c>
      <c r="N11" s="17">
        <v>0.39</v>
      </c>
      <c r="O11" s="17">
        <v>0.49</v>
      </c>
    </row>
    <row r="12" spans="1:15" ht="16.8" x14ac:dyDescent="0.3">
      <c r="A12" s="57"/>
      <c r="B12" s="3" t="s">
        <v>4</v>
      </c>
      <c r="C12" s="17">
        <v>1.1399999999999999</v>
      </c>
      <c r="D12" s="17">
        <v>1.57</v>
      </c>
      <c r="E12" s="17">
        <v>1.67</v>
      </c>
      <c r="F12" s="17"/>
      <c r="G12" s="17">
        <v>2.2999999999999998</v>
      </c>
      <c r="H12" s="17">
        <v>2.68</v>
      </c>
      <c r="I12" s="17">
        <v>1.21</v>
      </c>
      <c r="J12" s="17">
        <v>2.0699999999999998</v>
      </c>
      <c r="K12" s="17">
        <v>1.79</v>
      </c>
      <c r="L12" s="17">
        <v>2.2599999999999998</v>
      </c>
      <c r="M12" s="17">
        <v>2.1</v>
      </c>
      <c r="N12" s="17">
        <v>1.96</v>
      </c>
      <c r="O12" s="17">
        <v>2.2799999999999998</v>
      </c>
    </row>
    <row r="13" spans="1:15" ht="16.8" x14ac:dyDescent="0.3">
      <c r="A13" s="57"/>
      <c r="B13" s="3" t="s">
        <v>5</v>
      </c>
      <c r="C13" s="17">
        <v>0.91</v>
      </c>
      <c r="D13" s="17">
        <v>0.82</v>
      </c>
      <c r="E13" s="17">
        <v>0.65</v>
      </c>
      <c r="F13" s="17"/>
      <c r="G13" s="17">
        <v>0.37</v>
      </c>
      <c r="H13" s="17">
        <v>1.06</v>
      </c>
      <c r="I13" s="17">
        <v>0.8</v>
      </c>
      <c r="J13" s="17">
        <v>0.62</v>
      </c>
      <c r="K13" s="17">
        <v>0.73</v>
      </c>
      <c r="L13" s="17">
        <v>0.46</v>
      </c>
      <c r="M13" s="17">
        <v>0.93</v>
      </c>
      <c r="N13" s="17">
        <v>0.59</v>
      </c>
      <c r="O13" s="17">
        <v>0.92</v>
      </c>
    </row>
    <row r="14" spans="1:15" ht="16.8" x14ac:dyDescent="0.3">
      <c r="A14" s="57">
        <v>3</v>
      </c>
      <c r="B14" s="2" t="s">
        <v>0</v>
      </c>
      <c r="C14" s="17">
        <v>30.43</v>
      </c>
      <c r="D14" s="17">
        <v>25.2</v>
      </c>
      <c r="E14" s="17">
        <v>36.479999999999997</v>
      </c>
      <c r="F14" s="17"/>
      <c r="G14" s="17">
        <v>33.840000000000003</v>
      </c>
      <c r="H14" s="17">
        <v>36.01</v>
      </c>
      <c r="I14" s="17">
        <v>48.42</v>
      </c>
      <c r="J14" s="17">
        <v>29.27</v>
      </c>
      <c r="K14" s="17">
        <v>40.44</v>
      </c>
      <c r="L14" s="17">
        <v>37.5</v>
      </c>
      <c r="M14" s="17">
        <v>45.47</v>
      </c>
      <c r="N14" s="17">
        <v>50.42</v>
      </c>
      <c r="O14" s="17">
        <v>40.270000000000003</v>
      </c>
    </row>
    <row r="15" spans="1:15" ht="16.8" x14ac:dyDescent="0.3">
      <c r="A15" s="57"/>
      <c r="B15" s="2" t="s">
        <v>1</v>
      </c>
      <c r="C15" s="17">
        <v>18.84</v>
      </c>
      <c r="D15" s="17">
        <v>15.63</v>
      </c>
      <c r="E15" s="17">
        <v>22.89</v>
      </c>
      <c r="F15" s="17"/>
      <c r="G15" s="17">
        <v>26.18</v>
      </c>
      <c r="H15" s="17">
        <v>28.9</v>
      </c>
      <c r="I15" s="17">
        <v>19.36</v>
      </c>
      <c r="J15" s="17">
        <v>26.39</v>
      </c>
      <c r="K15" s="17">
        <v>28.9</v>
      </c>
      <c r="L15" s="17">
        <v>18.87</v>
      </c>
      <c r="M15" s="17">
        <v>29.47</v>
      </c>
      <c r="N15" s="17">
        <v>31.84</v>
      </c>
      <c r="O15" s="17">
        <v>33.979999999999997</v>
      </c>
    </row>
    <row r="16" spans="1:15" ht="16.8" x14ac:dyDescent="0.3">
      <c r="A16" s="57"/>
      <c r="B16" s="2" t="s">
        <v>2</v>
      </c>
      <c r="C16" s="17">
        <v>15.05</v>
      </c>
      <c r="D16" s="17">
        <v>11.08</v>
      </c>
      <c r="E16" s="17">
        <v>15.16</v>
      </c>
      <c r="F16" s="17"/>
      <c r="G16" s="17">
        <v>17.2</v>
      </c>
      <c r="H16" s="17">
        <v>17.36</v>
      </c>
      <c r="I16" s="17">
        <v>13.3</v>
      </c>
      <c r="J16" s="17">
        <v>18.100000000000001</v>
      </c>
      <c r="K16" s="17">
        <v>16.77</v>
      </c>
      <c r="L16" s="17">
        <v>19.579999999999998</v>
      </c>
      <c r="M16" s="17">
        <v>18.46</v>
      </c>
      <c r="N16" s="17">
        <v>21.06</v>
      </c>
      <c r="O16" s="17">
        <v>21.62</v>
      </c>
    </row>
    <row r="17" spans="1:15" ht="16.8" x14ac:dyDescent="0.3">
      <c r="A17" s="57"/>
      <c r="B17" s="3" t="s">
        <v>3</v>
      </c>
      <c r="C17" s="17">
        <v>0.33</v>
      </c>
      <c r="D17" s="17">
        <v>0.28999999999999998</v>
      </c>
      <c r="E17" s="17">
        <v>0.31</v>
      </c>
      <c r="F17" s="17"/>
      <c r="G17" s="17">
        <v>0.43</v>
      </c>
      <c r="H17" s="17">
        <v>0.63</v>
      </c>
      <c r="I17" s="17">
        <v>0.36</v>
      </c>
      <c r="J17" s="17">
        <v>0.42</v>
      </c>
      <c r="K17" s="17">
        <v>0.51</v>
      </c>
      <c r="L17" s="17">
        <v>0.45</v>
      </c>
      <c r="M17" s="17">
        <v>0.34</v>
      </c>
      <c r="N17" s="17">
        <v>0.48</v>
      </c>
      <c r="O17" s="17">
        <v>0.64</v>
      </c>
    </row>
    <row r="18" spans="1:15" ht="16.8" x14ac:dyDescent="0.3">
      <c r="A18" s="57"/>
      <c r="B18" s="3" t="s">
        <v>4</v>
      </c>
      <c r="C18" s="17">
        <v>1.45</v>
      </c>
      <c r="D18" s="17">
        <v>2.08</v>
      </c>
      <c r="E18" s="17">
        <v>2.14</v>
      </c>
      <c r="F18" s="17"/>
      <c r="G18" s="17">
        <v>1.8</v>
      </c>
      <c r="H18" s="17">
        <v>2</v>
      </c>
      <c r="I18" s="17">
        <v>1.56</v>
      </c>
      <c r="J18" s="17">
        <v>1.99</v>
      </c>
      <c r="K18" s="17">
        <v>2.15</v>
      </c>
      <c r="L18" s="17">
        <v>2.12</v>
      </c>
      <c r="M18" s="17">
        <v>1.77</v>
      </c>
      <c r="N18" s="17">
        <v>1.82</v>
      </c>
      <c r="O18" s="17">
        <v>1.85</v>
      </c>
    </row>
    <row r="19" spans="1:15" ht="16.8" x14ac:dyDescent="0.3">
      <c r="A19" s="57"/>
      <c r="B19" s="3" t="s">
        <v>5</v>
      </c>
      <c r="C19" s="17">
        <v>0.52</v>
      </c>
      <c r="D19" s="17">
        <v>0.81</v>
      </c>
      <c r="E19" s="17">
        <v>0.88</v>
      </c>
      <c r="F19" s="17"/>
      <c r="G19" s="17">
        <v>0.56000000000000005</v>
      </c>
      <c r="H19" s="17">
        <v>0.77</v>
      </c>
      <c r="I19" s="17">
        <v>0.53</v>
      </c>
      <c r="J19" s="17">
        <v>0.8</v>
      </c>
      <c r="K19" s="17">
        <v>0.94</v>
      </c>
      <c r="L19" s="17">
        <v>0.63</v>
      </c>
      <c r="M19" s="17">
        <v>0.71</v>
      </c>
      <c r="N19" s="17">
        <v>0.67</v>
      </c>
      <c r="O19" s="17">
        <v>0.97</v>
      </c>
    </row>
    <row r="20" spans="1:15" ht="16.8" x14ac:dyDescent="0.3">
      <c r="A20" s="57">
        <v>4</v>
      </c>
      <c r="B20" s="2" t="s">
        <v>0</v>
      </c>
      <c r="C20" s="17">
        <v>34.29</v>
      </c>
      <c r="D20" s="17">
        <v>46.44</v>
      </c>
      <c r="E20" s="17">
        <v>33.630000000000003</v>
      </c>
      <c r="F20" s="17"/>
      <c r="G20" s="17">
        <v>26.43</v>
      </c>
      <c r="H20" s="17">
        <v>35.049999999999997</v>
      </c>
      <c r="I20" s="17">
        <v>34.47</v>
      </c>
      <c r="J20" s="17">
        <v>44.37</v>
      </c>
      <c r="K20" s="17">
        <v>54.28</v>
      </c>
      <c r="L20" s="17">
        <v>31</v>
      </c>
      <c r="M20" s="17">
        <v>32.770000000000003</v>
      </c>
      <c r="N20" s="17">
        <v>46.42</v>
      </c>
      <c r="O20" s="17">
        <v>51.61</v>
      </c>
    </row>
    <row r="21" spans="1:15" ht="16.8" x14ac:dyDescent="0.3">
      <c r="A21" s="57"/>
      <c r="B21" s="2" t="s">
        <v>1</v>
      </c>
      <c r="C21" s="17">
        <v>16.87</v>
      </c>
      <c r="D21" s="17">
        <v>19.54</v>
      </c>
      <c r="E21" s="17">
        <v>20.22</v>
      </c>
      <c r="F21" s="17"/>
      <c r="G21" s="17">
        <v>20.23</v>
      </c>
      <c r="H21" s="17">
        <v>30.78</v>
      </c>
      <c r="I21" s="17">
        <v>22.17</v>
      </c>
      <c r="J21" s="17">
        <v>20.54</v>
      </c>
      <c r="K21" s="17">
        <v>24.35</v>
      </c>
      <c r="L21" s="17">
        <v>25.01</v>
      </c>
      <c r="M21" s="17">
        <v>25.78</v>
      </c>
      <c r="N21" s="17">
        <v>28.55</v>
      </c>
      <c r="O21" s="17">
        <v>28.36</v>
      </c>
    </row>
    <row r="22" spans="1:15" ht="16.8" x14ac:dyDescent="0.3">
      <c r="A22" s="57"/>
      <c r="B22" s="2" t="s">
        <v>2</v>
      </c>
      <c r="C22" s="17">
        <v>11.97</v>
      </c>
      <c r="D22" s="17">
        <v>12.24</v>
      </c>
      <c r="E22" s="17">
        <v>15.19</v>
      </c>
      <c r="F22" s="17"/>
      <c r="G22" s="17">
        <v>18.170000000000002</v>
      </c>
      <c r="H22" s="17">
        <v>19.79</v>
      </c>
      <c r="I22" s="17">
        <v>17.920000000000002</v>
      </c>
      <c r="J22" s="17">
        <v>12.05</v>
      </c>
      <c r="K22" s="17">
        <v>16.399999999999999</v>
      </c>
      <c r="L22" s="17">
        <v>18.11</v>
      </c>
      <c r="M22" s="17">
        <v>13.46</v>
      </c>
      <c r="N22" s="17">
        <v>19.54</v>
      </c>
      <c r="O22" s="17">
        <v>19.350000000000001</v>
      </c>
    </row>
    <row r="23" spans="1:15" ht="16.8" x14ac:dyDescent="0.3">
      <c r="A23" s="57"/>
      <c r="B23" s="3" t="s">
        <v>3</v>
      </c>
      <c r="C23" s="17">
        <v>0.28000000000000003</v>
      </c>
      <c r="D23" s="17">
        <v>0.24</v>
      </c>
      <c r="E23" s="17">
        <v>0.39</v>
      </c>
      <c r="F23" s="17"/>
      <c r="G23" s="17">
        <v>0.34</v>
      </c>
      <c r="H23" s="17">
        <v>0.59</v>
      </c>
      <c r="I23" s="17">
        <v>0.45</v>
      </c>
      <c r="J23" s="17">
        <v>0.38</v>
      </c>
      <c r="K23" s="17">
        <v>0.56999999999999995</v>
      </c>
      <c r="L23" s="17">
        <v>0.53</v>
      </c>
      <c r="M23" s="17">
        <v>0.35</v>
      </c>
      <c r="N23" s="17">
        <v>0.46</v>
      </c>
      <c r="O23" s="17">
        <v>0.44</v>
      </c>
    </row>
    <row r="24" spans="1:15" ht="16.8" x14ac:dyDescent="0.3">
      <c r="A24" s="57"/>
      <c r="B24" s="3" t="s">
        <v>4</v>
      </c>
      <c r="C24" s="17">
        <v>1.06</v>
      </c>
      <c r="D24" s="17">
        <v>1.73</v>
      </c>
      <c r="E24" s="17">
        <v>1.97</v>
      </c>
      <c r="F24" s="17"/>
      <c r="G24" s="17">
        <v>1.79</v>
      </c>
      <c r="H24" s="17">
        <v>1.87</v>
      </c>
      <c r="I24" s="17">
        <v>1.58</v>
      </c>
      <c r="J24" s="17">
        <v>1.62</v>
      </c>
      <c r="K24" s="17">
        <v>1.37</v>
      </c>
      <c r="L24" s="17">
        <v>2.09</v>
      </c>
      <c r="M24" s="17">
        <v>2.09</v>
      </c>
      <c r="N24" s="17">
        <v>1.71</v>
      </c>
      <c r="O24" s="17">
        <v>1.96</v>
      </c>
    </row>
    <row r="25" spans="1:15" ht="16.8" x14ac:dyDescent="0.3">
      <c r="A25" s="57"/>
      <c r="B25" s="3" t="s">
        <v>5</v>
      </c>
      <c r="C25" s="17">
        <v>0.44</v>
      </c>
      <c r="D25" s="17">
        <v>0.64</v>
      </c>
      <c r="E25" s="17">
        <v>0.67</v>
      </c>
      <c r="F25" s="17"/>
      <c r="G25" s="17">
        <v>0.54</v>
      </c>
      <c r="H25" s="17">
        <v>0.86</v>
      </c>
      <c r="I25" s="17">
        <v>0.59</v>
      </c>
      <c r="J25" s="17">
        <v>0.56999999999999995</v>
      </c>
      <c r="K25" s="17">
        <v>0.76</v>
      </c>
      <c r="L25" s="17">
        <v>0.6</v>
      </c>
      <c r="M25" s="17">
        <v>0.59</v>
      </c>
      <c r="N25" s="17">
        <v>0.87</v>
      </c>
      <c r="O25" s="17">
        <v>0.66</v>
      </c>
    </row>
    <row r="26" spans="1:15" ht="16.8" x14ac:dyDescent="0.3">
      <c r="A26" s="57">
        <v>5</v>
      </c>
      <c r="B26" s="2" t="s">
        <v>0</v>
      </c>
      <c r="C26" s="17">
        <v>37.69</v>
      </c>
      <c r="D26" s="17">
        <v>34.68</v>
      </c>
      <c r="E26" s="17">
        <v>27.91</v>
      </c>
      <c r="F26" s="17"/>
      <c r="G26" s="17">
        <v>43.45</v>
      </c>
      <c r="H26" s="17">
        <v>42.83</v>
      </c>
      <c r="I26" s="17">
        <v>26.82</v>
      </c>
      <c r="J26" s="17">
        <v>32.22</v>
      </c>
      <c r="K26" s="17">
        <v>42.7</v>
      </c>
      <c r="L26" s="17">
        <v>53.77</v>
      </c>
      <c r="M26" s="17">
        <v>44.72</v>
      </c>
      <c r="N26" s="17">
        <v>36.49</v>
      </c>
      <c r="O26" s="17">
        <v>47.59</v>
      </c>
    </row>
    <row r="27" spans="1:15" ht="16.8" x14ac:dyDescent="0.3">
      <c r="A27" s="57"/>
      <c r="B27" s="2" t="s">
        <v>1</v>
      </c>
      <c r="C27" s="17">
        <v>19.63</v>
      </c>
      <c r="D27" s="17">
        <v>14.3</v>
      </c>
      <c r="E27" s="17">
        <v>15.31</v>
      </c>
      <c r="F27" s="17"/>
      <c r="G27" s="17">
        <v>25.27</v>
      </c>
      <c r="H27" s="17">
        <v>22.68</v>
      </c>
      <c r="I27" s="17">
        <v>20.21</v>
      </c>
      <c r="J27" s="17">
        <v>26.8</v>
      </c>
      <c r="K27" s="17">
        <v>30.27</v>
      </c>
      <c r="L27" s="17">
        <v>28.1</v>
      </c>
      <c r="M27" s="17">
        <v>22.1</v>
      </c>
      <c r="N27" s="17">
        <v>33.31</v>
      </c>
      <c r="O27" s="17">
        <v>32.4</v>
      </c>
    </row>
    <row r="28" spans="1:15" ht="16.8" x14ac:dyDescent="0.3">
      <c r="A28" s="57"/>
      <c r="B28" s="2" t="s">
        <v>2</v>
      </c>
      <c r="C28" s="17">
        <v>11.93</v>
      </c>
      <c r="D28" s="17">
        <v>12.08</v>
      </c>
      <c r="E28" s="17">
        <v>13.89</v>
      </c>
      <c r="F28" s="17"/>
      <c r="G28" s="17">
        <v>16.43</v>
      </c>
      <c r="H28" s="17">
        <v>14.3</v>
      </c>
      <c r="I28" s="17">
        <v>13.71</v>
      </c>
      <c r="J28" s="17">
        <v>18.45</v>
      </c>
      <c r="K28" s="17">
        <v>15.31</v>
      </c>
      <c r="L28" s="17">
        <v>20.2</v>
      </c>
      <c r="M28" s="17">
        <v>17.920000000000002</v>
      </c>
      <c r="N28" s="17">
        <v>20.62</v>
      </c>
      <c r="O28" s="17">
        <v>16.09</v>
      </c>
    </row>
    <row r="29" spans="1:15" ht="16.8" x14ac:dyDescent="0.3">
      <c r="A29" s="57"/>
      <c r="B29" s="3" t="s">
        <v>3</v>
      </c>
      <c r="C29" s="17">
        <v>0.28000000000000003</v>
      </c>
      <c r="D29" s="17">
        <v>0.28999999999999998</v>
      </c>
      <c r="E29" s="17">
        <v>0.3</v>
      </c>
      <c r="F29" s="17"/>
      <c r="G29" s="17">
        <v>0.25</v>
      </c>
      <c r="H29" s="17">
        <v>0.56999999999999995</v>
      </c>
      <c r="I29" s="17">
        <v>0.38</v>
      </c>
      <c r="J29" s="17">
        <v>0.35</v>
      </c>
      <c r="K29" s="17">
        <v>0.37</v>
      </c>
      <c r="L29" s="17">
        <v>0.55000000000000004</v>
      </c>
      <c r="M29" s="17">
        <v>0.55000000000000004</v>
      </c>
      <c r="N29" s="17">
        <v>0.41</v>
      </c>
      <c r="O29" s="17">
        <v>0.46</v>
      </c>
    </row>
    <row r="30" spans="1:15" ht="16.8" x14ac:dyDescent="0.3">
      <c r="A30" s="57"/>
      <c r="B30" s="3" t="s">
        <v>4</v>
      </c>
      <c r="C30" s="17">
        <v>1.83</v>
      </c>
      <c r="D30" s="17">
        <v>1.71</v>
      </c>
      <c r="E30" s="17">
        <v>1.93</v>
      </c>
      <c r="F30" s="17"/>
      <c r="G30" s="17">
        <v>2.2999999999999998</v>
      </c>
      <c r="H30" s="17">
        <v>2.58</v>
      </c>
      <c r="I30" s="17">
        <v>1.73</v>
      </c>
      <c r="J30" s="17">
        <v>2</v>
      </c>
      <c r="K30" s="17">
        <v>1.95</v>
      </c>
      <c r="L30" s="17">
        <v>2.81</v>
      </c>
      <c r="M30" s="17">
        <v>1.97</v>
      </c>
      <c r="N30" s="17">
        <v>2.0099999999999998</v>
      </c>
      <c r="O30" s="17">
        <v>2.76</v>
      </c>
    </row>
    <row r="31" spans="1:15" ht="16.8" x14ac:dyDescent="0.3">
      <c r="A31" s="57"/>
      <c r="B31" s="3" t="s">
        <v>5</v>
      </c>
      <c r="C31" s="17">
        <v>0.73</v>
      </c>
      <c r="D31" s="17">
        <v>0.7</v>
      </c>
      <c r="E31" s="17">
        <v>0.49</v>
      </c>
      <c r="F31" s="17"/>
      <c r="G31" s="17">
        <v>0.66</v>
      </c>
      <c r="H31" s="17">
        <v>0.87</v>
      </c>
      <c r="I31" s="17">
        <v>0.65</v>
      </c>
      <c r="J31" s="17">
        <v>0.56999999999999995</v>
      </c>
      <c r="K31" s="17">
        <v>1.18</v>
      </c>
      <c r="L31" s="17">
        <v>0.66</v>
      </c>
      <c r="M31" s="17">
        <v>0.66</v>
      </c>
      <c r="N31" s="17">
        <v>0.94</v>
      </c>
      <c r="O31" s="17">
        <v>0.89</v>
      </c>
    </row>
    <row r="32" spans="1:15" ht="16.8" x14ac:dyDescent="0.3">
      <c r="A32" s="57">
        <v>6</v>
      </c>
      <c r="B32" s="2" t="s">
        <v>0</v>
      </c>
      <c r="C32" s="17">
        <v>32.369999999999997</v>
      </c>
      <c r="D32" s="17">
        <v>29.88</v>
      </c>
      <c r="E32" s="17">
        <v>39.79</v>
      </c>
      <c r="F32" s="17"/>
      <c r="G32" s="17">
        <v>27.17</v>
      </c>
      <c r="H32" s="17">
        <v>52.77</v>
      </c>
      <c r="I32" s="17">
        <v>45.57</v>
      </c>
      <c r="J32" s="17">
        <v>35.729999999999997</v>
      </c>
      <c r="K32" s="17">
        <v>51.83</v>
      </c>
      <c r="L32" s="17">
        <v>54.92</v>
      </c>
      <c r="M32" s="17">
        <v>47.36</v>
      </c>
      <c r="N32" s="17">
        <v>45.14</v>
      </c>
      <c r="O32" s="17">
        <v>40.19</v>
      </c>
    </row>
    <row r="33" spans="1:15" ht="16.8" x14ac:dyDescent="0.3">
      <c r="A33" s="57"/>
      <c r="B33" s="2" t="s">
        <v>1</v>
      </c>
      <c r="C33" s="17">
        <v>22.96</v>
      </c>
      <c r="D33" s="17">
        <v>14.97</v>
      </c>
      <c r="E33" s="17">
        <v>20.27</v>
      </c>
      <c r="F33" s="17"/>
      <c r="G33" s="17">
        <v>20</v>
      </c>
      <c r="H33" s="17">
        <v>22.98</v>
      </c>
      <c r="I33" s="17">
        <v>18.670000000000002</v>
      </c>
      <c r="J33" s="17">
        <v>28.08</v>
      </c>
      <c r="K33" s="17">
        <v>24.57</v>
      </c>
      <c r="L33" s="17">
        <v>24.32</v>
      </c>
      <c r="M33" s="17">
        <v>22.28</v>
      </c>
      <c r="N33" s="17">
        <v>25.98</v>
      </c>
      <c r="O33" s="17">
        <v>25.58</v>
      </c>
    </row>
    <row r="34" spans="1:15" ht="16.8" x14ac:dyDescent="0.3">
      <c r="A34" s="57"/>
      <c r="B34" s="2" t="s">
        <v>2</v>
      </c>
      <c r="C34" s="17">
        <v>14.62</v>
      </c>
      <c r="D34" s="17">
        <v>9.6999999999999993</v>
      </c>
      <c r="E34" s="17">
        <v>15.26</v>
      </c>
      <c r="F34" s="17"/>
      <c r="G34" s="17">
        <v>12.23</v>
      </c>
      <c r="H34" s="17">
        <v>15.66</v>
      </c>
      <c r="I34" s="17">
        <v>10.71</v>
      </c>
      <c r="J34" s="17">
        <v>16.16</v>
      </c>
      <c r="K34" s="17">
        <v>16.73</v>
      </c>
      <c r="L34" s="17">
        <v>18.52</v>
      </c>
      <c r="M34" s="17">
        <v>15.1</v>
      </c>
      <c r="N34" s="17">
        <v>23.74</v>
      </c>
      <c r="O34" s="17">
        <v>20.07</v>
      </c>
    </row>
    <row r="35" spans="1:15" ht="16.8" x14ac:dyDescent="0.3">
      <c r="A35" s="57"/>
      <c r="B35" s="3" t="s">
        <v>3</v>
      </c>
      <c r="C35" s="17">
        <v>0.42</v>
      </c>
      <c r="D35" s="17">
        <v>0.36</v>
      </c>
      <c r="E35" s="17">
        <v>0.39</v>
      </c>
      <c r="F35" s="17"/>
      <c r="G35" s="17">
        <v>0.39</v>
      </c>
      <c r="H35" s="17">
        <v>0.44</v>
      </c>
      <c r="I35" s="17">
        <v>0.38</v>
      </c>
      <c r="J35" s="17">
        <v>0.5</v>
      </c>
      <c r="K35" s="17">
        <v>0.54</v>
      </c>
      <c r="L35" s="17">
        <v>0.4</v>
      </c>
      <c r="M35" s="17">
        <v>0.42</v>
      </c>
      <c r="N35" s="17">
        <v>0.4</v>
      </c>
      <c r="O35" s="17">
        <v>0.42</v>
      </c>
    </row>
    <row r="36" spans="1:15" ht="16.8" x14ac:dyDescent="0.3">
      <c r="A36" s="57"/>
      <c r="B36" s="3" t="s">
        <v>4</v>
      </c>
      <c r="C36" s="17">
        <v>1.9</v>
      </c>
      <c r="D36" s="17">
        <v>1.51</v>
      </c>
      <c r="E36" s="17">
        <v>1.74</v>
      </c>
      <c r="F36" s="17"/>
      <c r="G36" s="17">
        <v>1.26</v>
      </c>
      <c r="H36" s="17">
        <v>2.4500000000000002</v>
      </c>
      <c r="I36" s="17">
        <v>1.87</v>
      </c>
      <c r="J36" s="17">
        <v>1.81</v>
      </c>
      <c r="K36" s="17">
        <v>1.55</v>
      </c>
      <c r="L36" s="17">
        <v>2.33</v>
      </c>
      <c r="M36" s="17">
        <v>1.72</v>
      </c>
      <c r="N36" s="17">
        <v>2.23</v>
      </c>
      <c r="O36" s="17">
        <v>1.59</v>
      </c>
    </row>
    <row r="37" spans="1:15" ht="16.8" x14ac:dyDescent="0.3">
      <c r="A37" s="57"/>
      <c r="B37" s="3" t="s">
        <v>5</v>
      </c>
      <c r="C37" s="17">
        <v>0.68</v>
      </c>
      <c r="D37" s="17">
        <v>0.42</v>
      </c>
      <c r="E37" s="17">
        <v>0.8</v>
      </c>
      <c r="F37" s="17"/>
      <c r="G37" s="17">
        <v>0.54</v>
      </c>
      <c r="H37" s="17">
        <v>1.1100000000000001</v>
      </c>
      <c r="I37" s="17">
        <v>0.73</v>
      </c>
      <c r="J37" s="17">
        <v>0.76</v>
      </c>
      <c r="K37" s="17">
        <v>0.92</v>
      </c>
      <c r="L37" s="17">
        <v>0.57999999999999996</v>
      </c>
      <c r="M37" s="17">
        <v>0.75</v>
      </c>
      <c r="N37" s="17">
        <v>0.97</v>
      </c>
      <c r="O37" s="17">
        <v>0.98</v>
      </c>
    </row>
    <row r="38" spans="1:15" ht="16.8" x14ac:dyDescent="0.3">
      <c r="A38" s="57">
        <v>7</v>
      </c>
      <c r="B38" s="2" t="s">
        <v>0</v>
      </c>
      <c r="C38" s="17">
        <v>34.69</v>
      </c>
      <c r="D38" s="17">
        <v>25.54</v>
      </c>
      <c r="E38" s="17">
        <v>28.27</v>
      </c>
      <c r="F38" s="17"/>
      <c r="G38" s="17">
        <v>45.01</v>
      </c>
      <c r="H38" s="17">
        <v>41.92</v>
      </c>
      <c r="I38" s="17">
        <v>40.89</v>
      </c>
      <c r="J38" s="17">
        <v>42.26</v>
      </c>
      <c r="K38" s="17">
        <v>41.63</v>
      </c>
      <c r="L38" s="17">
        <v>40.53</v>
      </c>
      <c r="M38" s="17">
        <v>43.26</v>
      </c>
      <c r="N38" s="17">
        <v>56.92</v>
      </c>
      <c r="O38" s="17">
        <v>45.56</v>
      </c>
    </row>
    <row r="39" spans="1:15" ht="16.8" x14ac:dyDescent="0.3">
      <c r="A39" s="57"/>
      <c r="B39" s="2" t="s">
        <v>1</v>
      </c>
      <c r="C39" s="17">
        <v>22.53</v>
      </c>
      <c r="D39" s="17">
        <v>17.489999999999998</v>
      </c>
      <c r="E39" s="17">
        <v>18.079999999999998</v>
      </c>
      <c r="F39" s="17"/>
      <c r="G39" s="17">
        <v>18.170000000000002</v>
      </c>
      <c r="H39" s="17">
        <v>22.72</v>
      </c>
      <c r="I39" s="17">
        <v>18.86</v>
      </c>
      <c r="J39" s="17">
        <v>26.07</v>
      </c>
      <c r="K39" s="17">
        <v>20.96</v>
      </c>
      <c r="L39" s="17">
        <v>29.16</v>
      </c>
      <c r="M39" s="17">
        <v>23.23</v>
      </c>
      <c r="N39" s="17">
        <v>21.41</v>
      </c>
      <c r="O39" s="17">
        <v>26.57</v>
      </c>
    </row>
    <row r="40" spans="1:15" ht="16.8" x14ac:dyDescent="0.3">
      <c r="A40" s="57"/>
      <c r="B40" s="2" t="s">
        <v>2</v>
      </c>
      <c r="C40" s="17">
        <v>16.21</v>
      </c>
      <c r="D40" s="17">
        <v>14.92</v>
      </c>
      <c r="E40" s="17">
        <v>17.37</v>
      </c>
      <c r="F40" s="17"/>
      <c r="G40" s="17">
        <v>13.18</v>
      </c>
      <c r="H40" s="17">
        <v>12.36</v>
      </c>
      <c r="I40" s="17">
        <v>15.56</v>
      </c>
      <c r="J40" s="17">
        <v>15.54</v>
      </c>
      <c r="K40" s="17">
        <v>17.32</v>
      </c>
      <c r="L40" s="17">
        <v>21.4</v>
      </c>
      <c r="M40" s="17">
        <v>13.93</v>
      </c>
      <c r="N40" s="17">
        <v>19.75</v>
      </c>
      <c r="O40" s="17">
        <v>22.74</v>
      </c>
    </row>
    <row r="41" spans="1:15" ht="16.8" x14ac:dyDescent="0.3">
      <c r="A41" s="57"/>
      <c r="B41" s="3" t="s">
        <v>3</v>
      </c>
      <c r="C41" s="17">
        <v>0.33</v>
      </c>
      <c r="D41" s="17">
        <v>0.35</v>
      </c>
      <c r="E41" s="17">
        <v>0.47</v>
      </c>
      <c r="F41" s="17"/>
      <c r="G41" s="17">
        <v>0.43</v>
      </c>
      <c r="H41" s="17">
        <v>0.74</v>
      </c>
      <c r="I41" s="17">
        <v>0.4</v>
      </c>
      <c r="J41" s="17">
        <v>0.4</v>
      </c>
      <c r="K41" s="17">
        <v>0.46</v>
      </c>
      <c r="L41" s="17">
        <v>0.37</v>
      </c>
      <c r="M41" s="17">
        <v>0.55000000000000004</v>
      </c>
      <c r="N41" s="17">
        <v>0.39</v>
      </c>
      <c r="O41" s="17">
        <v>0.43</v>
      </c>
    </row>
    <row r="42" spans="1:15" ht="16.8" x14ac:dyDescent="0.3">
      <c r="A42" s="57"/>
      <c r="B42" s="3" t="s">
        <v>4</v>
      </c>
      <c r="C42" s="17">
        <v>1.96</v>
      </c>
      <c r="D42" s="17">
        <v>2</v>
      </c>
      <c r="E42" s="17">
        <v>1.41</v>
      </c>
      <c r="F42" s="17"/>
      <c r="G42" s="17">
        <v>1.49</v>
      </c>
      <c r="H42" s="17">
        <v>2.65</v>
      </c>
      <c r="I42" s="17">
        <v>2.2799999999999998</v>
      </c>
      <c r="J42" s="17">
        <v>2.44</v>
      </c>
      <c r="K42" s="17">
        <v>1.76</v>
      </c>
      <c r="L42" s="17">
        <v>2.21</v>
      </c>
      <c r="M42" s="17">
        <v>1.99</v>
      </c>
      <c r="N42" s="17">
        <v>1.91</v>
      </c>
      <c r="O42" s="17">
        <v>2.57</v>
      </c>
    </row>
    <row r="43" spans="1:15" ht="16.8" x14ac:dyDescent="0.3">
      <c r="A43" s="57"/>
      <c r="B43" s="3" t="s">
        <v>5</v>
      </c>
      <c r="C43" s="17">
        <v>0.86</v>
      </c>
      <c r="D43" s="17">
        <v>0.67</v>
      </c>
      <c r="E43" s="17">
        <v>0.61</v>
      </c>
      <c r="F43" s="17"/>
      <c r="G43" s="17">
        <v>0.6</v>
      </c>
      <c r="H43" s="17">
        <v>1.04</v>
      </c>
      <c r="I43" s="17">
        <v>0.5</v>
      </c>
      <c r="J43" s="17">
        <v>0.85</v>
      </c>
      <c r="K43" s="17">
        <v>1.1399999999999999</v>
      </c>
      <c r="L43" s="17">
        <v>0.66</v>
      </c>
      <c r="M43" s="17">
        <v>0.59</v>
      </c>
      <c r="N43" s="17">
        <v>0.88</v>
      </c>
      <c r="O43" s="17">
        <v>1.1299999999999999</v>
      </c>
    </row>
    <row r="44" spans="1:15" ht="16.8" x14ac:dyDescent="0.3">
      <c r="A44" s="57">
        <v>8</v>
      </c>
      <c r="B44" s="2" t="s">
        <v>0</v>
      </c>
      <c r="C44" s="17">
        <v>37.04</v>
      </c>
      <c r="D44" s="17">
        <v>32.79</v>
      </c>
      <c r="E44" s="17">
        <v>34.299999999999997</v>
      </c>
      <c r="F44" s="17"/>
      <c r="G44" s="17">
        <v>28.61</v>
      </c>
      <c r="H44" s="17">
        <v>39.35</v>
      </c>
      <c r="I44" s="17">
        <v>30.41</v>
      </c>
      <c r="J44" s="17">
        <v>47.23</v>
      </c>
      <c r="K44" s="17">
        <v>55.18</v>
      </c>
      <c r="L44" s="17">
        <v>44.61</v>
      </c>
      <c r="M44" s="17">
        <v>58.35</v>
      </c>
      <c r="N44" s="17">
        <v>48.09</v>
      </c>
      <c r="O44" s="17">
        <v>42.97</v>
      </c>
    </row>
    <row r="45" spans="1:15" ht="16.8" x14ac:dyDescent="0.3">
      <c r="A45" s="57"/>
      <c r="B45" s="2" t="s">
        <v>1</v>
      </c>
      <c r="C45" s="17">
        <v>19.41</v>
      </c>
      <c r="D45" s="17">
        <v>18.98</v>
      </c>
      <c r="E45" s="17">
        <v>15.47</v>
      </c>
      <c r="F45" s="17"/>
      <c r="G45" s="17">
        <v>19.850000000000001</v>
      </c>
      <c r="H45" s="17">
        <v>22.01</v>
      </c>
      <c r="I45" s="17">
        <v>19.97</v>
      </c>
      <c r="J45" s="17">
        <v>24.13</v>
      </c>
      <c r="K45" s="17">
        <v>32.92</v>
      </c>
      <c r="L45" s="17">
        <v>21.85</v>
      </c>
      <c r="M45" s="17">
        <v>23.23</v>
      </c>
      <c r="N45" s="17">
        <v>33.94</v>
      </c>
      <c r="O45" s="17">
        <v>29.62</v>
      </c>
    </row>
    <row r="46" spans="1:15" ht="16.8" x14ac:dyDescent="0.3">
      <c r="A46" s="57"/>
      <c r="B46" s="2" t="s">
        <v>2</v>
      </c>
      <c r="C46" s="17">
        <v>11.65</v>
      </c>
      <c r="D46" s="17">
        <v>10.99</v>
      </c>
      <c r="E46" s="17">
        <v>11.76</v>
      </c>
      <c r="F46" s="17"/>
      <c r="G46" s="17">
        <v>14.98</v>
      </c>
      <c r="H46" s="17">
        <v>14.73</v>
      </c>
      <c r="I46" s="17">
        <v>14.03</v>
      </c>
      <c r="J46" s="17">
        <v>17.63</v>
      </c>
      <c r="K46" s="17">
        <v>21.04</v>
      </c>
      <c r="L46" s="17">
        <v>15.22</v>
      </c>
      <c r="M46" s="17">
        <v>15.84</v>
      </c>
      <c r="N46" s="17">
        <v>25.48</v>
      </c>
      <c r="O46" s="17">
        <v>20.52</v>
      </c>
    </row>
    <row r="47" spans="1:15" ht="16.8" x14ac:dyDescent="0.3">
      <c r="A47" s="57"/>
      <c r="B47" s="3" t="s">
        <v>3</v>
      </c>
      <c r="C47" s="17">
        <v>0.39</v>
      </c>
      <c r="D47" s="17">
        <v>0.36</v>
      </c>
      <c r="E47" s="17">
        <v>0.37</v>
      </c>
      <c r="F47" s="17"/>
      <c r="G47" s="17">
        <v>0.4</v>
      </c>
      <c r="H47" s="17">
        <v>0.73</v>
      </c>
      <c r="I47" s="17">
        <v>0.49</v>
      </c>
      <c r="J47" s="17">
        <v>0.37</v>
      </c>
      <c r="K47" s="17">
        <v>0.44</v>
      </c>
      <c r="L47" s="17">
        <v>0.5</v>
      </c>
      <c r="M47" s="17">
        <v>0.44</v>
      </c>
      <c r="N47" s="17">
        <v>0.41</v>
      </c>
      <c r="O47" s="17">
        <v>0.41</v>
      </c>
    </row>
    <row r="48" spans="1:15" ht="16.8" x14ac:dyDescent="0.3">
      <c r="A48" s="57"/>
      <c r="B48" s="3" t="s">
        <v>4</v>
      </c>
      <c r="C48" s="17">
        <v>1.2</v>
      </c>
      <c r="D48" s="17">
        <v>1.75</v>
      </c>
      <c r="E48" s="17">
        <v>1.44</v>
      </c>
      <c r="F48" s="17"/>
      <c r="G48" s="17">
        <v>1.17</v>
      </c>
      <c r="H48" s="17">
        <v>2.3199999999999998</v>
      </c>
      <c r="I48" s="17">
        <v>1.56</v>
      </c>
      <c r="J48" s="17">
        <v>1.91</v>
      </c>
      <c r="K48" s="17">
        <v>1.97</v>
      </c>
      <c r="L48" s="17">
        <v>2.39</v>
      </c>
      <c r="M48" s="17">
        <v>2.17</v>
      </c>
      <c r="N48" s="17">
        <v>1.79</v>
      </c>
      <c r="O48" s="17">
        <v>2.63</v>
      </c>
    </row>
    <row r="49" spans="1:15" ht="16.8" x14ac:dyDescent="0.3">
      <c r="A49" s="57"/>
      <c r="B49" s="3" t="s">
        <v>5</v>
      </c>
      <c r="C49" s="17">
        <v>0.66</v>
      </c>
      <c r="D49" s="17">
        <v>0.64</v>
      </c>
      <c r="E49" s="17">
        <v>0.56000000000000005</v>
      </c>
      <c r="F49" s="17"/>
      <c r="G49" s="17">
        <v>0.46</v>
      </c>
      <c r="H49" s="17">
        <v>0.68</v>
      </c>
      <c r="I49" s="17">
        <v>0.87</v>
      </c>
      <c r="J49" s="17">
        <v>0.63</v>
      </c>
      <c r="K49" s="17">
        <v>0.55000000000000004</v>
      </c>
      <c r="L49" s="17">
        <v>0.78</v>
      </c>
      <c r="M49" s="17">
        <v>0.82</v>
      </c>
      <c r="N49" s="17">
        <v>1.04</v>
      </c>
      <c r="O49" s="17">
        <v>0.78</v>
      </c>
    </row>
    <row r="50" spans="1:15" ht="16.8" x14ac:dyDescent="0.3">
      <c r="A50" s="57">
        <v>9</v>
      </c>
      <c r="B50" s="2" t="s">
        <v>0</v>
      </c>
      <c r="C50" s="17">
        <v>23.91</v>
      </c>
      <c r="D50" s="17">
        <v>33.5</v>
      </c>
      <c r="E50" s="17">
        <v>42.51</v>
      </c>
      <c r="F50" s="17"/>
      <c r="G50" s="17">
        <v>38.39</v>
      </c>
      <c r="H50" s="17">
        <v>45.2</v>
      </c>
      <c r="I50" s="17">
        <v>40.04</v>
      </c>
      <c r="J50" s="17">
        <v>39.18</v>
      </c>
      <c r="K50" s="17">
        <v>43.06</v>
      </c>
      <c r="L50" s="17">
        <v>31.96</v>
      </c>
      <c r="M50" s="17">
        <v>52.28</v>
      </c>
      <c r="N50" s="17">
        <v>50.83</v>
      </c>
      <c r="O50" s="17">
        <v>65.8</v>
      </c>
    </row>
    <row r="51" spans="1:15" ht="16.8" x14ac:dyDescent="0.3">
      <c r="A51" s="57"/>
      <c r="B51" s="2" t="s">
        <v>1</v>
      </c>
      <c r="C51" s="17">
        <v>18.7</v>
      </c>
      <c r="D51" s="17">
        <v>17</v>
      </c>
      <c r="E51" s="17">
        <v>20.21</v>
      </c>
      <c r="F51" s="17"/>
      <c r="G51" s="17">
        <v>20.8</v>
      </c>
      <c r="H51" s="17">
        <v>22.73</v>
      </c>
      <c r="I51" s="17">
        <v>23.26</v>
      </c>
      <c r="J51" s="17">
        <v>23.08</v>
      </c>
      <c r="K51" s="17">
        <v>24.96</v>
      </c>
      <c r="L51" s="17">
        <v>22.18</v>
      </c>
      <c r="M51" s="17">
        <v>20.8</v>
      </c>
      <c r="N51" s="17">
        <v>26.92</v>
      </c>
      <c r="O51" s="17">
        <v>31.07</v>
      </c>
    </row>
    <row r="52" spans="1:15" ht="16.8" x14ac:dyDescent="0.3">
      <c r="A52" s="57"/>
      <c r="B52" s="2" t="s">
        <v>2</v>
      </c>
      <c r="C52" s="17">
        <v>11.17</v>
      </c>
      <c r="D52" s="17">
        <v>11.2</v>
      </c>
      <c r="E52" s="17">
        <v>14.35</v>
      </c>
      <c r="F52" s="17"/>
      <c r="G52" s="17">
        <v>14.31</v>
      </c>
      <c r="H52" s="17">
        <v>16.61</v>
      </c>
      <c r="I52" s="17">
        <v>15.86</v>
      </c>
      <c r="J52" s="17">
        <v>12.63</v>
      </c>
      <c r="K52" s="17">
        <v>15.19</v>
      </c>
      <c r="L52" s="17">
        <v>17.71</v>
      </c>
      <c r="M52" s="17">
        <v>14.71</v>
      </c>
      <c r="N52" s="17">
        <v>21.51</v>
      </c>
      <c r="O52" s="17">
        <v>19.850000000000001</v>
      </c>
    </row>
    <row r="53" spans="1:15" ht="16.8" x14ac:dyDescent="0.3">
      <c r="A53" s="57"/>
      <c r="B53" s="3" t="s">
        <v>3</v>
      </c>
      <c r="C53" s="17">
        <v>0.28999999999999998</v>
      </c>
      <c r="D53" s="17">
        <v>0.23</v>
      </c>
      <c r="E53" s="17">
        <v>0.33</v>
      </c>
      <c r="F53" s="17"/>
      <c r="G53" s="17">
        <v>0.28000000000000003</v>
      </c>
      <c r="H53" s="17">
        <v>0.66</v>
      </c>
      <c r="I53" s="17">
        <v>0.35</v>
      </c>
      <c r="J53" s="17">
        <v>0.37</v>
      </c>
      <c r="K53" s="17">
        <v>0.52</v>
      </c>
      <c r="L53" s="17">
        <v>0.39</v>
      </c>
      <c r="M53" s="17">
        <v>0.35</v>
      </c>
      <c r="N53" s="17">
        <v>0.51</v>
      </c>
      <c r="O53" s="17">
        <v>0.53</v>
      </c>
    </row>
    <row r="54" spans="1:15" ht="16.8" x14ac:dyDescent="0.3">
      <c r="A54" s="57"/>
      <c r="B54" s="3" t="s">
        <v>4</v>
      </c>
      <c r="C54" s="17">
        <v>1.93</v>
      </c>
      <c r="D54" s="17">
        <v>1.31</v>
      </c>
      <c r="E54" s="17">
        <v>1.68</v>
      </c>
      <c r="F54" s="17"/>
      <c r="G54" s="17">
        <v>1.75</v>
      </c>
      <c r="H54" s="17">
        <v>2.44</v>
      </c>
      <c r="I54" s="17">
        <v>1.84</v>
      </c>
      <c r="J54" s="17">
        <v>2.29</v>
      </c>
      <c r="K54" s="17">
        <v>2.38</v>
      </c>
      <c r="L54" s="17">
        <v>2.13</v>
      </c>
      <c r="M54" s="17">
        <v>2.31</v>
      </c>
      <c r="N54" s="17">
        <v>1.9</v>
      </c>
      <c r="O54" s="17">
        <v>2.4900000000000002</v>
      </c>
    </row>
    <row r="55" spans="1:15" ht="16.8" x14ac:dyDescent="0.3">
      <c r="A55" s="57"/>
      <c r="B55" s="3" t="s">
        <v>5</v>
      </c>
      <c r="C55" s="17">
        <v>0.79</v>
      </c>
      <c r="D55" s="17">
        <v>0.6</v>
      </c>
      <c r="E55" s="17">
        <v>0.74</v>
      </c>
      <c r="F55" s="17"/>
      <c r="G55" s="17">
        <v>0.56000000000000005</v>
      </c>
      <c r="H55" s="17">
        <v>0.74</v>
      </c>
      <c r="I55" s="17">
        <v>0.57999999999999996</v>
      </c>
      <c r="J55" s="17">
        <v>0.81</v>
      </c>
      <c r="K55" s="17">
        <v>0.9</v>
      </c>
      <c r="L55" s="17">
        <v>0.6</v>
      </c>
      <c r="M55" s="17">
        <v>0.9</v>
      </c>
      <c r="N55" s="17">
        <v>0.64</v>
      </c>
      <c r="O55" s="17">
        <v>0.97</v>
      </c>
    </row>
    <row r="56" spans="1:15" ht="16.8" x14ac:dyDescent="0.3">
      <c r="A56" s="57">
        <v>10</v>
      </c>
      <c r="B56" s="2" t="s">
        <v>0</v>
      </c>
      <c r="C56" s="17">
        <v>30.69</v>
      </c>
      <c r="D56" s="17">
        <v>35.61</v>
      </c>
      <c r="E56" s="17">
        <v>47.22</v>
      </c>
      <c r="F56" s="17"/>
      <c r="G56" s="17">
        <v>28.61</v>
      </c>
      <c r="H56" s="17">
        <v>31.94</v>
      </c>
      <c r="I56" s="17">
        <v>30.1</v>
      </c>
      <c r="J56" s="17">
        <v>29.83</v>
      </c>
      <c r="K56" s="17">
        <v>43.39</v>
      </c>
      <c r="L56" s="17">
        <v>37.67</v>
      </c>
      <c r="M56" s="17">
        <v>36.770000000000003</v>
      </c>
      <c r="N56" s="17">
        <v>36.18</v>
      </c>
      <c r="O56" s="17">
        <v>56.94</v>
      </c>
    </row>
    <row r="57" spans="1:15" ht="16.8" x14ac:dyDescent="0.3">
      <c r="A57" s="57"/>
      <c r="B57" s="2" t="s">
        <v>1</v>
      </c>
      <c r="C57" s="17">
        <v>16.489999999999998</v>
      </c>
      <c r="D57" s="17">
        <v>17.760000000000002</v>
      </c>
      <c r="E57" s="17">
        <v>15.43</v>
      </c>
      <c r="F57" s="17"/>
      <c r="G57" s="17">
        <v>16.7</v>
      </c>
      <c r="H57" s="17">
        <v>22.98</v>
      </c>
      <c r="I57" s="17">
        <v>26.31</v>
      </c>
      <c r="J57" s="17">
        <v>26.8</v>
      </c>
      <c r="K57" s="17">
        <v>26.21</v>
      </c>
      <c r="L57" s="17">
        <v>23.41</v>
      </c>
      <c r="M57" s="17">
        <v>21.69</v>
      </c>
      <c r="N57" s="17">
        <v>30.91</v>
      </c>
      <c r="O57" s="17">
        <v>32.04</v>
      </c>
    </row>
    <row r="58" spans="1:15" ht="16.8" x14ac:dyDescent="0.3">
      <c r="A58" s="57"/>
      <c r="B58" s="2" t="s">
        <v>2</v>
      </c>
      <c r="C58" s="17">
        <v>11.78</v>
      </c>
      <c r="D58" s="17">
        <v>13.14</v>
      </c>
      <c r="E58" s="17">
        <v>11.9</v>
      </c>
      <c r="F58" s="17"/>
      <c r="G58" s="17">
        <v>11.64</v>
      </c>
      <c r="H58" s="17">
        <v>16.53</v>
      </c>
      <c r="I58" s="17">
        <v>18.649999999999999</v>
      </c>
      <c r="J58" s="17">
        <v>14.95</v>
      </c>
      <c r="K58" s="17">
        <v>19.68</v>
      </c>
      <c r="L58" s="17">
        <v>17.440000000000001</v>
      </c>
      <c r="M58" s="17">
        <v>17.489999999999998</v>
      </c>
      <c r="N58" s="17">
        <v>21.06</v>
      </c>
      <c r="O58" s="17">
        <v>20.3</v>
      </c>
    </row>
    <row r="59" spans="1:15" ht="16.8" x14ac:dyDescent="0.3">
      <c r="A59" s="57"/>
      <c r="B59" s="3" t="s">
        <v>3</v>
      </c>
      <c r="C59" s="17">
        <v>0.42</v>
      </c>
      <c r="D59" s="17">
        <v>0.38</v>
      </c>
      <c r="E59" s="17">
        <v>0.3</v>
      </c>
      <c r="F59" s="17"/>
      <c r="G59" s="17">
        <v>0.35</v>
      </c>
      <c r="H59" s="17">
        <v>0.72</v>
      </c>
      <c r="I59" s="17">
        <v>0.47</v>
      </c>
      <c r="J59" s="17">
        <v>0.42</v>
      </c>
      <c r="K59" s="17">
        <v>0.38</v>
      </c>
      <c r="L59" s="17">
        <v>0.45</v>
      </c>
      <c r="M59" s="17">
        <v>0.33</v>
      </c>
      <c r="N59" s="17">
        <v>0.39</v>
      </c>
      <c r="O59" s="17">
        <v>0.55000000000000004</v>
      </c>
    </row>
    <row r="60" spans="1:15" ht="16.8" x14ac:dyDescent="0.3">
      <c r="A60" s="57"/>
      <c r="B60" s="3" t="s">
        <v>4</v>
      </c>
      <c r="C60" s="17">
        <v>1.65</v>
      </c>
      <c r="D60" s="17">
        <v>1.33</v>
      </c>
      <c r="E60" s="17">
        <v>1.42</v>
      </c>
      <c r="F60" s="17"/>
      <c r="G60" s="17">
        <v>1.2</v>
      </c>
      <c r="H60" s="17">
        <v>2.11</v>
      </c>
      <c r="I60" s="17">
        <v>1.56</v>
      </c>
      <c r="J60" s="17">
        <v>1.83</v>
      </c>
      <c r="K60" s="17">
        <v>2.31</v>
      </c>
      <c r="L60" s="17">
        <v>1.81</v>
      </c>
      <c r="M60" s="17">
        <v>2.2000000000000002</v>
      </c>
      <c r="N60" s="17">
        <v>1.62</v>
      </c>
      <c r="O60" s="17">
        <v>2.0099999999999998</v>
      </c>
    </row>
    <row r="61" spans="1:15" ht="16.8" x14ac:dyDescent="0.3">
      <c r="A61" s="57"/>
      <c r="B61" s="3" t="s">
        <v>5</v>
      </c>
      <c r="C61" s="17">
        <v>0.77</v>
      </c>
      <c r="D61" s="17">
        <v>0.64</v>
      </c>
      <c r="E61" s="17">
        <v>0.52</v>
      </c>
      <c r="F61" s="17"/>
      <c r="G61" s="17">
        <v>0.74</v>
      </c>
      <c r="H61" s="17">
        <v>0.98</v>
      </c>
      <c r="I61" s="17">
        <v>0.62</v>
      </c>
      <c r="J61" s="17">
        <v>0.55000000000000004</v>
      </c>
      <c r="K61" s="17">
        <v>1.1100000000000001</v>
      </c>
      <c r="L61" s="17">
        <v>0.49</v>
      </c>
      <c r="M61" s="17">
        <v>0.59</v>
      </c>
      <c r="N61" s="17">
        <v>0.96</v>
      </c>
      <c r="O61" s="17">
        <v>0.61</v>
      </c>
    </row>
    <row r="62" spans="1:15" ht="16.8" x14ac:dyDescent="0.3">
      <c r="A62" s="56">
        <v>11</v>
      </c>
      <c r="B62" s="7" t="s">
        <v>0</v>
      </c>
      <c r="C62" s="17">
        <v>27.84</v>
      </c>
      <c r="D62" s="17">
        <v>31.23</v>
      </c>
      <c r="E62" s="17">
        <v>34.71</v>
      </c>
      <c r="F62" s="17">
        <v>29.3</v>
      </c>
      <c r="G62" s="17">
        <v>33.880000000000003</v>
      </c>
      <c r="H62" s="17">
        <v>58</v>
      </c>
      <c r="I62" s="17">
        <v>45.55</v>
      </c>
      <c r="J62" s="17">
        <v>46.02</v>
      </c>
      <c r="K62" s="17">
        <v>67.14</v>
      </c>
      <c r="L62" s="17">
        <v>36.42</v>
      </c>
      <c r="M62" s="17">
        <v>43.22</v>
      </c>
      <c r="N62" s="17">
        <v>45.48</v>
      </c>
      <c r="O62" s="17">
        <v>67.23</v>
      </c>
    </row>
    <row r="63" spans="1:15" ht="16.8" x14ac:dyDescent="0.3">
      <c r="A63" s="57"/>
      <c r="B63" s="7" t="s">
        <v>1</v>
      </c>
      <c r="C63" s="17">
        <v>19.68</v>
      </c>
      <c r="D63" s="17">
        <v>19.86</v>
      </c>
      <c r="E63" s="17">
        <v>18.61</v>
      </c>
      <c r="F63" s="17">
        <v>16.68</v>
      </c>
      <c r="G63" s="17">
        <v>23.19</v>
      </c>
      <c r="H63" s="17">
        <v>29.76</v>
      </c>
      <c r="I63" s="17">
        <v>24.17</v>
      </c>
      <c r="J63" s="17">
        <v>28.5</v>
      </c>
      <c r="K63" s="17">
        <v>27.96</v>
      </c>
      <c r="L63" s="17">
        <v>29.88</v>
      </c>
      <c r="M63" s="17">
        <v>24.4</v>
      </c>
      <c r="N63" s="17">
        <v>25.98</v>
      </c>
      <c r="O63" s="17">
        <v>27.63</v>
      </c>
    </row>
    <row r="64" spans="1:15" ht="16.8" x14ac:dyDescent="0.3">
      <c r="A64" s="57"/>
      <c r="B64" s="7" t="s">
        <v>2</v>
      </c>
      <c r="C64" s="17">
        <v>12.43</v>
      </c>
      <c r="D64" s="17">
        <v>13.84</v>
      </c>
      <c r="E64" s="17">
        <v>11.77</v>
      </c>
      <c r="F64" s="17">
        <v>10.66</v>
      </c>
      <c r="G64" s="17">
        <v>15.49</v>
      </c>
      <c r="H64" s="17">
        <v>20.58</v>
      </c>
      <c r="I64" s="17">
        <v>16.079999999999998</v>
      </c>
      <c r="J64" s="17">
        <v>19.39</v>
      </c>
      <c r="K64" s="17">
        <v>21.67</v>
      </c>
      <c r="L64" s="17">
        <v>21.25</v>
      </c>
      <c r="M64" s="17">
        <v>19.55</v>
      </c>
      <c r="N64" s="17">
        <v>25.01</v>
      </c>
      <c r="O64" s="17">
        <v>21.31</v>
      </c>
    </row>
    <row r="65" spans="1:15" ht="16.8" x14ac:dyDescent="0.3">
      <c r="A65" s="57"/>
      <c r="B65" s="7" t="s">
        <v>3</v>
      </c>
      <c r="C65" s="17">
        <v>0.36</v>
      </c>
      <c r="D65" s="17">
        <v>0.34</v>
      </c>
      <c r="E65" s="17">
        <v>0.31</v>
      </c>
      <c r="F65" s="17">
        <v>0.33</v>
      </c>
      <c r="G65" s="17">
        <v>0.36</v>
      </c>
      <c r="H65" s="17">
        <v>0.41</v>
      </c>
      <c r="I65" s="17">
        <v>0.36</v>
      </c>
      <c r="J65" s="17">
        <v>0.46</v>
      </c>
      <c r="K65" s="17">
        <v>0.37</v>
      </c>
      <c r="L65" s="17">
        <v>0.39</v>
      </c>
      <c r="M65" s="17">
        <v>0.32</v>
      </c>
      <c r="N65" s="17">
        <v>0.46</v>
      </c>
      <c r="O65" s="17">
        <v>0.68</v>
      </c>
    </row>
    <row r="66" spans="1:15" ht="16.8" x14ac:dyDescent="0.3">
      <c r="A66" s="57"/>
      <c r="B66" s="7" t="s">
        <v>4</v>
      </c>
      <c r="C66" s="17">
        <v>1.55</v>
      </c>
      <c r="D66" s="17">
        <v>1.74</v>
      </c>
      <c r="E66" s="17">
        <v>1.33</v>
      </c>
      <c r="F66" s="17">
        <v>1.46</v>
      </c>
      <c r="G66" s="17">
        <v>1.44</v>
      </c>
      <c r="H66" s="17">
        <v>1.51</v>
      </c>
      <c r="I66" s="17">
        <v>1.61</v>
      </c>
      <c r="J66" s="17">
        <v>2.13</v>
      </c>
      <c r="K66" s="17">
        <v>1.87</v>
      </c>
      <c r="L66" s="17">
        <v>2.25</v>
      </c>
      <c r="M66" s="17">
        <v>1.98</v>
      </c>
      <c r="N66" s="17">
        <v>1.82</v>
      </c>
      <c r="O66" s="17">
        <v>2.63</v>
      </c>
    </row>
    <row r="67" spans="1:15" ht="16.8" x14ac:dyDescent="0.3">
      <c r="A67" s="57"/>
      <c r="B67" s="7" t="s">
        <v>5</v>
      </c>
      <c r="C67" s="17">
        <v>0.54</v>
      </c>
      <c r="D67" s="17">
        <v>0.69</v>
      </c>
      <c r="E67" s="17">
        <v>0.99</v>
      </c>
      <c r="F67" s="17">
        <v>0.48</v>
      </c>
      <c r="G67" s="17">
        <v>0.76</v>
      </c>
      <c r="H67" s="17">
        <v>0.83</v>
      </c>
      <c r="I67" s="17">
        <v>0.67</v>
      </c>
      <c r="J67" s="17">
        <v>0.85</v>
      </c>
      <c r="K67" s="17">
        <v>1.07</v>
      </c>
      <c r="L67" s="17">
        <v>0.63</v>
      </c>
      <c r="M67" s="17">
        <v>0.75</v>
      </c>
      <c r="N67" s="17">
        <v>0.73</v>
      </c>
      <c r="O67" s="17">
        <v>0.75</v>
      </c>
    </row>
    <row r="68" spans="1:15" ht="16.8" x14ac:dyDescent="0.3">
      <c r="A68" s="56">
        <v>12</v>
      </c>
      <c r="B68" s="7" t="s">
        <v>0</v>
      </c>
      <c r="C68" s="17">
        <v>33.57</v>
      </c>
      <c r="D68" s="17">
        <v>41.43</v>
      </c>
      <c r="E68" s="17">
        <v>31.08</v>
      </c>
      <c r="F68" s="17">
        <v>39.020000000000003</v>
      </c>
      <c r="G68" s="17">
        <v>36.31</v>
      </c>
      <c r="H68" s="17">
        <v>46.7</v>
      </c>
      <c r="I68" s="17">
        <v>46.47</v>
      </c>
      <c r="J68" s="17">
        <v>47.19</v>
      </c>
      <c r="K68" s="17">
        <v>39.909999999999997</v>
      </c>
      <c r="L68" s="17">
        <v>64.459999999999994</v>
      </c>
      <c r="M68" s="17">
        <v>42.77</v>
      </c>
      <c r="N68" s="17">
        <v>44.04</v>
      </c>
      <c r="O68" s="17">
        <v>52.99</v>
      </c>
    </row>
    <row r="69" spans="1:15" ht="16.8" x14ac:dyDescent="0.3">
      <c r="A69" s="57"/>
      <c r="B69" s="7" t="s">
        <v>1</v>
      </c>
      <c r="C69" s="17">
        <v>17.649999999999999</v>
      </c>
      <c r="D69" s="17">
        <v>22.54</v>
      </c>
      <c r="E69" s="17">
        <v>19.829999999999998</v>
      </c>
      <c r="F69" s="17">
        <v>23.85</v>
      </c>
      <c r="G69" s="17">
        <v>18.329999999999998</v>
      </c>
      <c r="H69" s="17">
        <v>20.85</v>
      </c>
      <c r="I69" s="17">
        <v>23.95</v>
      </c>
      <c r="J69" s="17">
        <v>19.18</v>
      </c>
      <c r="K69" s="17">
        <v>31.21</v>
      </c>
      <c r="L69" s="17">
        <v>23.92</v>
      </c>
      <c r="M69" s="17">
        <v>30.67</v>
      </c>
      <c r="N69" s="17">
        <v>30.65</v>
      </c>
      <c r="O69" s="17">
        <v>25.06</v>
      </c>
    </row>
    <row r="70" spans="1:15" ht="16.8" x14ac:dyDescent="0.3">
      <c r="A70" s="57"/>
      <c r="B70" s="7" t="s">
        <v>2</v>
      </c>
      <c r="C70" s="17">
        <v>14.12</v>
      </c>
      <c r="D70" s="17">
        <v>14.27</v>
      </c>
      <c r="E70" s="17">
        <v>16.41</v>
      </c>
      <c r="F70" s="17">
        <v>13.4</v>
      </c>
      <c r="G70" s="17">
        <v>12.55</v>
      </c>
      <c r="H70" s="17">
        <v>13.28</v>
      </c>
      <c r="I70" s="17">
        <v>13.3</v>
      </c>
      <c r="J70" s="17">
        <v>13.29</v>
      </c>
      <c r="K70" s="17">
        <v>21.65</v>
      </c>
      <c r="L70" s="17">
        <v>15.48</v>
      </c>
      <c r="M70" s="17">
        <v>19.940000000000001</v>
      </c>
      <c r="N70" s="17">
        <v>20.85</v>
      </c>
      <c r="O70" s="17">
        <v>18.03</v>
      </c>
    </row>
    <row r="71" spans="1:15" ht="16.8" x14ac:dyDescent="0.3">
      <c r="A71" s="57"/>
      <c r="B71" s="7" t="s">
        <v>3</v>
      </c>
      <c r="C71" s="17">
        <v>0.4</v>
      </c>
      <c r="D71" s="17">
        <v>0.39</v>
      </c>
      <c r="E71" s="17">
        <v>0.3</v>
      </c>
      <c r="F71" s="17">
        <v>0.39</v>
      </c>
      <c r="G71" s="17">
        <v>0.39</v>
      </c>
      <c r="H71" s="17">
        <v>0.57999999999999996</v>
      </c>
      <c r="I71" s="17">
        <v>0.33</v>
      </c>
      <c r="J71" s="17">
        <v>0.43</v>
      </c>
      <c r="K71" s="17">
        <v>0.37</v>
      </c>
      <c r="L71" s="17">
        <v>0.4</v>
      </c>
      <c r="M71" s="17">
        <v>0.28999999999999998</v>
      </c>
      <c r="N71" s="17">
        <v>0.37</v>
      </c>
      <c r="O71" s="17">
        <v>0.54</v>
      </c>
    </row>
    <row r="72" spans="1:15" ht="16.8" x14ac:dyDescent="0.3">
      <c r="A72" s="57"/>
      <c r="B72" s="7" t="s">
        <v>4</v>
      </c>
      <c r="C72" s="17">
        <v>0.97</v>
      </c>
      <c r="D72" s="17">
        <v>1.52</v>
      </c>
      <c r="E72" s="17">
        <v>1.92</v>
      </c>
      <c r="F72" s="17">
        <v>1.45</v>
      </c>
      <c r="G72" s="17">
        <v>2.0699999999999998</v>
      </c>
      <c r="H72" s="17">
        <v>2.36</v>
      </c>
      <c r="I72" s="17">
        <v>1.19</v>
      </c>
      <c r="J72" s="17">
        <v>2.0499999999999998</v>
      </c>
      <c r="K72" s="17">
        <v>1.54</v>
      </c>
      <c r="L72" s="17">
        <v>2.5299999999999998</v>
      </c>
      <c r="M72" s="17">
        <v>2.37</v>
      </c>
      <c r="N72" s="17">
        <v>2.08</v>
      </c>
      <c r="O72" s="17">
        <v>2.62</v>
      </c>
    </row>
    <row r="73" spans="1:15" ht="16.8" x14ac:dyDescent="0.3">
      <c r="A73" s="57"/>
      <c r="B73" s="7" t="s">
        <v>5</v>
      </c>
      <c r="C73" s="17">
        <v>0.96</v>
      </c>
      <c r="D73" s="17">
        <v>0.94</v>
      </c>
      <c r="E73" s="17">
        <v>0.65</v>
      </c>
      <c r="F73" s="17">
        <v>0.69</v>
      </c>
      <c r="G73" s="17">
        <v>0.39</v>
      </c>
      <c r="H73" s="17">
        <v>0.98</v>
      </c>
      <c r="I73" s="17">
        <v>0.78</v>
      </c>
      <c r="J73" s="17">
        <v>0.57999999999999996</v>
      </c>
      <c r="K73" s="17">
        <v>0.71</v>
      </c>
      <c r="L73" s="17">
        <v>0.51</v>
      </c>
      <c r="M73" s="17">
        <v>0.87</v>
      </c>
      <c r="N73" s="17">
        <v>0.53</v>
      </c>
      <c r="O73" s="17">
        <v>0.78</v>
      </c>
    </row>
    <row r="74" spans="1:15" ht="16.8" customHeight="1" x14ac:dyDescent="0.3">
      <c r="A74" s="56" t="s">
        <v>52</v>
      </c>
      <c r="B74" s="7" t="s">
        <v>0</v>
      </c>
      <c r="C74" s="17">
        <f>(C2+C8+C14+C20+C26+C32+C38+C44+C50+C56+C62+C68)/12</f>
        <v>32.68</v>
      </c>
      <c r="D74" s="17">
        <f t="shared" ref="D74:O74" si="0">(D2+D8+D14+D20+D26+D32+D38+D44+D50+D56+D62+D68)/12</f>
        <v>34.404166666666669</v>
      </c>
      <c r="E74" s="17">
        <f t="shared" si="0"/>
        <v>35.275833333333331</v>
      </c>
      <c r="F74" s="17">
        <f>(F2+F8+F14+F20+F26+F32+F38+F44+F50+F56+F62+F68)/2</f>
        <v>34.160000000000004</v>
      </c>
      <c r="G74" s="17">
        <f t="shared" si="0"/>
        <v>33.805833333333332</v>
      </c>
      <c r="H74" s="17">
        <f t="shared" si="0"/>
        <v>43.667499999999997</v>
      </c>
      <c r="I74" s="17">
        <f t="shared" si="0"/>
        <v>39.56333333333334</v>
      </c>
      <c r="J74" s="17">
        <f t="shared" si="0"/>
        <v>40.54666666666666</v>
      </c>
      <c r="K74" s="17">
        <f t="shared" si="0"/>
        <v>48.019166666666671</v>
      </c>
      <c r="L74" s="17">
        <f t="shared" si="0"/>
        <v>44.352499999999999</v>
      </c>
      <c r="M74" s="17">
        <f t="shared" si="0"/>
        <v>44.514166666666675</v>
      </c>
      <c r="N74" s="17">
        <f t="shared" si="0"/>
        <v>45.988333333333337</v>
      </c>
      <c r="O74" s="17">
        <f t="shared" si="0"/>
        <v>52.335833333333341</v>
      </c>
    </row>
    <row r="75" spans="1:15" ht="16.8" x14ac:dyDescent="0.3">
      <c r="A75" s="57"/>
      <c r="B75" s="7" t="s">
        <v>1</v>
      </c>
      <c r="C75" s="17">
        <f t="shared" ref="C75:O79" si="1">(C3+C9+C15+C21+C27+C33+C39+C45+C51+C57+C63+C69)/12</f>
        <v>19.259166666666669</v>
      </c>
      <c r="D75" s="17">
        <f t="shared" si="1"/>
        <v>18.256666666666664</v>
      </c>
      <c r="E75" s="17">
        <f t="shared" si="1"/>
        <v>18.564999999999998</v>
      </c>
      <c r="F75" s="17">
        <f t="shared" ref="F75:F79" si="2">(F3+F9+F15+F21+F27+F33+F39+F45+F51+F57+F63+F69)/2</f>
        <v>20.265000000000001</v>
      </c>
      <c r="G75" s="17">
        <f t="shared" si="1"/>
        <v>20.623333333333335</v>
      </c>
      <c r="H75" s="17">
        <f t="shared" si="1"/>
        <v>24.631666666666664</v>
      </c>
      <c r="I75" s="17">
        <f t="shared" si="1"/>
        <v>21.942499999999999</v>
      </c>
      <c r="J75" s="17">
        <f t="shared" si="1"/>
        <v>24.772499999999997</v>
      </c>
      <c r="K75" s="17">
        <f t="shared" si="1"/>
        <v>27.577500000000001</v>
      </c>
      <c r="L75" s="17">
        <f t="shared" si="1"/>
        <v>24.776666666666671</v>
      </c>
      <c r="M75" s="17">
        <f t="shared" si="1"/>
        <v>24.546666666666667</v>
      </c>
      <c r="N75" s="17">
        <f t="shared" si="1"/>
        <v>29.057500000000001</v>
      </c>
      <c r="O75" s="17">
        <f t="shared" si="1"/>
        <v>29.4375</v>
      </c>
    </row>
    <row r="76" spans="1:15" ht="16.8" x14ac:dyDescent="0.3">
      <c r="A76" s="57"/>
      <c r="B76" s="7" t="s">
        <v>2</v>
      </c>
      <c r="C76" s="17">
        <f t="shared" si="1"/>
        <v>13.056666666666667</v>
      </c>
      <c r="D76" s="17">
        <f t="shared" si="1"/>
        <v>12.585000000000001</v>
      </c>
      <c r="E76" s="17">
        <f t="shared" si="1"/>
        <v>14.310833333333335</v>
      </c>
      <c r="F76" s="17">
        <f t="shared" si="2"/>
        <v>12.030000000000001</v>
      </c>
      <c r="G76" s="17">
        <f t="shared" si="1"/>
        <v>14.444166666666666</v>
      </c>
      <c r="H76" s="17">
        <f t="shared" si="1"/>
        <v>16.369166666666665</v>
      </c>
      <c r="I76" s="17">
        <f t="shared" si="1"/>
        <v>14.87666666666667</v>
      </c>
      <c r="J76" s="17">
        <f t="shared" si="1"/>
        <v>15.869166666666665</v>
      </c>
      <c r="K76" s="17">
        <f t="shared" si="1"/>
        <v>18.535</v>
      </c>
      <c r="L76" s="17">
        <f t="shared" si="1"/>
        <v>18.252500000000001</v>
      </c>
      <c r="M76" s="17">
        <f t="shared" si="1"/>
        <v>17.050833333333333</v>
      </c>
      <c r="N76" s="17">
        <f t="shared" si="1"/>
        <v>21.658333333333331</v>
      </c>
      <c r="O76" s="17">
        <f t="shared" si="1"/>
        <v>19.834166666666668</v>
      </c>
    </row>
    <row r="77" spans="1:15" ht="16.8" x14ac:dyDescent="0.3">
      <c r="A77" s="57"/>
      <c r="B77" s="7" t="s">
        <v>3</v>
      </c>
      <c r="C77" s="17">
        <f t="shared" si="1"/>
        <v>0.35833333333333339</v>
      </c>
      <c r="D77" s="17">
        <f t="shared" si="1"/>
        <v>0.32833333333333331</v>
      </c>
      <c r="E77" s="17">
        <f t="shared" si="1"/>
        <v>0.34416666666666668</v>
      </c>
      <c r="F77" s="17">
        <f t="shared" si="2"/>
        <v>0.36</v>
      </c>
      <c r="G77" s="17">
        <f t="shared" si="1"/>
        <v>0.36749999999999999</v>
      </c>
      <c r="H77" s="17">
        <f t="shared" si="1"/>
        <v>0.59583333333333333</v>
      </c>
      <c r="I77" s="17">
        <f t="shared" si="1"/>
        <v>0.38916666666666672</v>
      </c>
      <c r="J77" s="17">
        <f t="shared" si="1"/>
        <v>0.41083333333333333</v>
      </c>
      <c r="K77" s="17">
        <f t="shared" si="1"/>
        <v>0.44916666666666666</v>
      </c>
      <c r="L77" s="17">
        <f t="shared" si="1"/>
        <v>0.43833333333333341</v>
      </c>
      <c r="M77" s="17">
        <f t="shared" si="1"/>
        <v>0.38583333333333342</v>
      </c>
      <c r="N77" s="17">
        <f t="shared" si="1"/>
        <v>0.42749999999999999</v>
      </c>
      <c r="O77" s="17">
        <f t="shared" si="1"/>
        <v>0.51666666666666672</v>
      </c>
    </row>
    <row r="78" spans="1:15" ht="16.8" x14ac:dyDescent="0.3">
      <c r="A78" s="57"/>
      <c r="B78" s="7" t="s">
        <v>4</v>
      </c>
      <c r="C78" s="17">
        <f t="shared" si="1"/>
        <v>1.5349999999999999</v>
      </c>
      <c r="D78" s="17">
        <f t="shared" si="1"/>
        <v>1.6616666666666664</v>
      </c>
      <c r="E78" s="17">
        <f t="shared" si="1"/>
        <v>1.6575</v>
      </c>
      <c r="F78" s="17">
        <f t="shared" si="2"/>
        <v>1.4550000000000001</v>
      </c>
      <c r="G78" s="17">
        <f t="shared" si="1"/>
        <v>1.6666666666666667</v>
      </c>
      <c r="H78" s="17">
        <f t="shared" si="1"/>
        <v>2.2150000000000003</v>
      </c>
      <c r="I78" s="17">
        <f t="shared" si="1"/>
        <v>1.6308333333333334</v>
      </c>
      <c r="J78" s="17">
        <f t="shared" si="1"/>
        <v>2.0299999999999998</v>
      </c>
      <c r="K78" s="17">
        <f t="shared" si="1"/>
        <v>1.8916666666666666</v>
      </c>
      <c r="L78" s="17">
        <f t="shared" si="1"/>
        <v>2.2616666666666667</v>
      </c>
      <c r="M78" s="17">
        <f t="shared" si="1"/>
        <v>2.0649999999999999</v>
      </c>
      <c r="N78" s="17">
        <f t="shared" si="1"/>
        <v>1.8816666666666666</v>
      </c>
      <c r="O78" s="17">
        <f t="shared" si="1"/>
        <v>2.3349999999999995</v>
      </c>
    </row>
    <row r="79" spans="1:15" ht="16.8" x14ac:dyDescent="0.3">
      <c r="A79" s="57"/>
      <c r="B79" s="7" t="s">
        <v>5</v>
      </c>
      <c r="C79" s="17">
        <f t="shared" si="1"/>
        <v>0.70750000000000002</v>
      </c>
      <c r="D79" s="17">
        <f t="shared" si="1"/>
        <v>0.69333333333333325</v>
      </c>
      <c r="E79" s="17">
        <f t="shared" si="1"/>
        <v>0.70333333333333348</v>
      </c>
      <c r="F79" s="17">
        <f t="shared" si="2"/>
        <v>0.58499999999999996</v>
      </c>
      <c r="G79" s="17">
        <f t="shared" si="1"/>
        <v>0.57333333333333336</v>
      </c>
      <c r="H79" s="17">
        <f t="shared" si="1"/>
        <v>0.89166666666666672</v>
      </c>
      <c r="I79" s="17">
        <f t="shared" si="1"/>
        <v>0.66333333333333333</v>
      </c>
      <c r="J79" s="17">
        <f t="shared" si="1"/>
        <v>0.69416666666666649</v>
      </c>
      <c r="K79" s="17">
        <f t="shared" si="1"/>
        <v>0.92666666666666642</v>
      </c>
      <c r="L79" s="17">
        <f t="shared" si="1"/>
        <v>0.59750000000000003</v>
      </c>
      <c r="M79" s="17">
        <f t="shared" si="1"/>
        <v>0.73666666666666669</v>
      </c>
      <c r="N79" s="17">
        <f t="shared" si="1"/>
        <v>0.79583333333333328</v>
      </c>
      <c r="O79" s="17">
        <f t="shared" si="1"/>
        <v>0.84833333333333327</v>
      </c>
    </row>
    <row r="80" spans="1:15" x14ac:dyDescent="0.3">
      <c r="C80" s="22"/>
    </row>
  </sheetData>
  <mergeCells count="13">
    <mergeCell ref="A32:A37"/>
    <mergeCell ref="A74:A79"/>
    <mergeCell ref="A2:A7"/>
    <mergeCell ref="A8:A13"/>
    <mergeCell ref="A14:A19"/>
    <mergeCell ref="A20:A25"/>
    <mergeCell ref="A26:A31"/>
    <mergeCell ref="A68:A73"/>
    <mergeCell ref="A38:A43"/>
    <mergeCell ref="A44:A49"/>
    <mergeCell ref="A50:A55"/>
    <mergeCell ref="A56:A61"/>
    <mergeCell ref="A62:A67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8"/>
  <sheetViews>
    <sheetView topLeftCell="A37" workbookViewId="0">
      <selection activeCell="L55" sqref="L55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6" max="16" width="12.6640625" customWidth="1"/>
    <col min="17" max="17" width="17.5546875" customWidth="1"/>
  </cols>
  <sheetData>
    <row r="4" spans="2:17" ht="16.8" x14ac:dyDescent="0.3">
      <c r="B4" s="4"/>
      <c r="C4" s="21" t="s">
        <v>27</v>
      </c>
      <c r="D4" s="21" t="s">
        <v>29</v>
      </c>
      <c r="E4" s="21" t="s">
        <v>31</v>
      </c>
      <c r="F4" s="21" t="s">
        <v>33</v>
      </c>
      <c r="G4" s="21" t="s">
        <v>35</v>
      </c>
      <c r="H4" s="21" t="s">
        <v>37</v>
      </c>
      <c r="I4" s="21" t="s">
        <v>39</v>
      </c>
      <c r="J4" s="21" t="s">
        <v>41</v>
      </c>
      <c r="K4" s="21" t="s">
        <v>43</v>
      </c>
      <c r="L4" s="21" t="s">
        <v>45</v>
      </c>
      <c r="M4" s="21" t="s">
        <v>46</v>
      </c>
      <c r="N4" s="21" t="s">
        <v>48</v>
      </c>
      <c r="O4" s="21" t="s">
        <v>50</v>
      </c>
    </row>
    <row r="5" spans="2:17" ht="16.8" x14ac:dyDescent="0.3">
      <c r="B5" t="s">
        <v>0</v>
      </c>
      <c r="C5" s="19">
        <v>33.075000000000003</v>
      </c>
      <c r="D5" s="19">
        <v>34.018999999999998</v>
      </c>
      <c r="E5" s="19">
        <v>35.751999999999995</v>
      </c>
      <c r="F5" s="17">
        <v>34.160000000000004</v>
      </c>
      <c r="G5" s="19">
        <v>33.548000000000002</v>
      </c>
      <c r="H5" s="19">
        <v>41.930999999999997</v>
      </c>
      <c r="I5" s="19">
        <v>38.274000000000008</v>
      </c>
      <c r="J5" s="19">
        <v>39.334999999999994</v>
      </c>
      <c r="K5" s="19">
        <v>46.917999999999999</v>
      </c>
      <c r="L5" s="19">
        <v>43.135000000000005</v>
      </c>
      <c r="M5" s="19">
        <v>44.818000000000005</v>
      </c>
      <c r="N5" s="19">
        <v>46.234000000000002</v>
      </c>
      <c r="O5" s="19">
        <v>50.781000000000006</v>
      </c>
    </row>
    <row r="6" spans="2:17" ht="16.8" x14ac:dyDescent="0.3">
      <c r="B6" t="s">
        <v>1</v>
      </c>
      <c r="C6" s="19">
        <v>19.378</v>
      </c>
      <c r="D6" s="19">
        <v>17.667999999999999</v>
      </c>
      <c r="E6" s="19">
        <v>18.434000000000001</v>
      </c>
      <c r="F6" s="17">
        <v>20.265000000000001</v>
      </c>
      <c r="G6" s="19">
        <v>20.596</v>
      </c>
      <c r="H6" s="19">
        <v>24.496999999999996</v>
      </c>
      <c r="I6" s="19">
        <v>21.518999999999998</v>
      </c>
      <c r="J6" s="19">
        <v>24.958999999999996</v>
      </c>
      <c r="K6" s="19">
        <v>27.176000000000005</v>
      </c>
      <c r="L6" s="19">
        <v>24.352</v>
      </c>
      <c r="M6" s="19">
        <v>23.948999999999998</v>
      </c>
      <c r="N6" s="19">
        <v>29.206</v>
      </c>
      <c r="O6" s="19">
        <v>30.056000000000001</v>
      </c>
    </row>
    <row r="7" spans="2:17" ht="16.8" x14ac:dyDescent="0.3">
      <c r="B7" t="s">
        <v>2</v>
      </c>
      <c r="C7" s="19">
        <v>13.013</v>
      </c>
      <c r="D7" s="19">
        <v>12.291</v>
      </c>
      <c r="E7" s="19">
        <v>14.355</v>
      </c>
      <c r="F7" s="17">
        <v>12.030000000000001</v>
      </c>
      <c r="G7" s="19">
        <v>14.528999999999996</v>
      </c>
      <c r="H7" s="19">
        <v>16.256999999999998</v>
      </c>
      <c r="I7" s="19">
        <v>14.914000000000001</v>
      </c>
      <c r="J7" s="19">
        <v>15.774999999999997</v>
      </c>
      <c r="K7" s="19">
        <v>17.91</v>
      </c>
      <c r="L7" s="19">
        <v>18.23</v>
      </c>
      <c r="M7" s="19">
        <v>16.512</v>
      </c>
      <c r="N7" s="19">
        <v>21.404</v>
      </c>
      <c r="O7" s="19">
        <v>19.867000000000001</v>
      </c>
    </row>
    <row r="8" spans="2:17" ht="16.8" x14ac:dyDescent="0.3">
      <c r="B8" t="s">
        <v>3</v>
      </c>
      <c r="C8" s="19">
        <v>0.35400000000000004</v>
      </c>
      <c r="D8" s="19">
        <v>0.32100000000000001</v>
      </c>
      <c r="E8" s="19">
        <v>0.35199999999999998</v>
      </c>
      <c r="F8" s="17">
        <v>0.36</v>
      </c>
      <c r="G8" s="19">
        <v>0.36600000000000005</v>
      </c>
      <c r="H8" s="19">
        <v>0.61599999999999988</v>
      </c>
      <c r="I8" s="19">
        <v>0.39800000000000002</v>
      </c>
      <c r="J8" s="19">
        <v>0.40400000000000003</v>
      </c>
      <c r="K8" s="19">
        <v>0.46499999999999997</v>
      </c>
      <c r="L8" s="19">
        <v>0.44700000000000006</v>
      </c>
      <c r="M8" s="19">
        <v>0.40200000000000002</v>
      </c>
      <c r="N8" s="19">
        <v>0.43</v>
      </c>
      <c r="O8" s="19">
        <v>0.49800000000000005</v>
      </c>
    </row>
    <row r="9" spans="2:17" ht="16.8" x14ac:dyDescent="0.3">
      <c r="B9" t="s">
        <v>4</v>
      </c>
      <c r="C9" s="19">
        <v>1.59</v>
      </c>
      <c r="D9" s="19">
        <v>1.6679999999999999</v>
      </c>
      <c r="E9" s="19">
        <v>1.6640000000000001</v>
      </c>
      <c r="F9" s="17">
        <v>1.4550000000000001</v>
      </c>
      <c r="G9" s="19">
        <v>1.6489999999999998</v>
      </c>
      <c r="H9" s="19">
        <v>2.2709999999999999</v>
      </c>
      <c r="I9" s="19">
        <v>1.677</v>
      </c>
      <c r="J9" s="19">
        <v>2.0179999999999998</v>
      </c>
      <c r="K9" s="19">
        <v>1.9289999999999998</v>
      </c>
      <c r="L9" s="19">
        <v>2.2359999999999998</v>
      </c>
      <c r="M9" s="19">
        <v>2.0430000000000001</v>
      </c>
      <c r="N9" s="19">
        <v>1.8679999999999999</v>
      </c>
      <c r="O9" s="19">
        <v>2.2769999999999997</v>
      </c>
    </row>
    <row r="10" spans="2:17" ht="16.8" x14ac:dyDescent="0.3">
      <c r="B10" t="s">
        <v>5</v>
      </c>
      <c r="C10" s="19">
        <v>0.29899999999999999</v>
      </c>
      <c r="D10" s="19">
        <v>0.26900000000000002</v>
      </c>
      <c r="E10" s="19">
        <v>0.28000000000000003</v>
      </c>
      <c r="F10" s="17">
        <v>0.185</v>
      </c>
      <c r="G10" s="19">
        <v>0.17299999999999999</v>
      </c>
      <c r="H10" s="19">
        <v>0.38900000000000001</v>
      </c>
      <c r="I10" s="19">
        <v>0.251</v>
      </c>
      <c r="J10" s="19">
        <v>0.69</v>
      </c>
      <c r="K10" s="19">
        <v>0.33400000000000002</v>
      </c>
      <c r="L10" s="19">
        <v>0.20300000000000001</v>
      </c>
      <c r="M10" s="19">
        <v>0.32200000000000001</v>
      </c>
      <c r="N10" s="19">
        <v>0.32900000000000001</v>
      </c>
      <c r="O10" s="19">
        <v>0.36499999999999999</v>
      </c>
    </row>
    <row r="13" spans="2:17" ht="19.2" x14ac:dyDescent="0.4">
      <c r="B13" s="4"/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23" t="s">
        <v>27</v>
      </c>
      <c r="C14" s="19">
        <v>33.075000000000003</v>
      </c>
      <c r="D14" s="19">
        <v>19.378</v>
      </c>
      <c r="E14" s="19">
        <v>13.013</v>
      </c>
      <c r="F14" s="19">
        <v>0.35400000000000004</v>
      </c>
      <c r="G14" s="19">
        <v>1.59</v>
      </c>
      <c r="H14" s="19">
        <v>0.29899999999999999</v>
      </c>
      <c r="I14" s="26">
        <v>0</v>
      </c>
      <c r="J14" s="40">
        <f>IF(D14&lt;$D$34,100,IF(D14&lt;'ia lốp'!$D$35,(('ia lốp'!$B$34-'ia lốp'!$B$35)/('ia lốp'!$D$35-'ia lốp'!$D$34)*('ia lốp'!$D$35-'ia lốp'!D14)+'ia lốp'!$B$35),IF('ia lốp'!D14&lt;'ia lốp'!$D$36,(('ia lốp'!$B$35-'ia lốp'!$B$36)/('ia lốp'!$D$36-'ia lốp'!$D$35)*('ia lốp'!$D$36-'ia lốp'!D14)+'ia lốp'!$B$36),IF('ia lốp'!D14&lt;'ia lốp'!$D$37,(('ia lốp'!$B$36-'ia lốp'!$B$37)/('ia lốp'!$D$37-'ia lốp'!$D$36)*('ia lốp'!$D$37-'ia lốp'!D14)+'ia lốp'!$B$37),IF('ia lốp'!D14&lt;'ia lốp'!$D$38,(('ia lốp'!$B$37-'ia lốp'!$B$38)/('ia lốp'!$D$38-'ia lốp'!$D$37)*('ia lốp'!$D$38-'ia lốp'!D14)+'ia lốp'!$B$38),0)))))</f>
        <v>67.703333333333333</v>
      </c>
      <c r="K14" s="40">
        <f>IF(E14&lt;$E$34,100,IF(E14&lt;'ia lốp'!$E$35,(('ia lốp'!$B$34-'ia lốp'!$B$35)/('ia lốp'!$E$35-'ia lốp'!$E$34)*('ia lốp'!$E$35-'ia lốp'!E14)+'ia lốp'!$B$35),IF('ia lốp'!E14&lt;'ia lốp'!$E$36,(('ia lốp'!$B$35-'ia lốp'!$B$36)/('ia lốp'!$E$36-'ia lốp'!$E$35)*('ia lốp'!$E$36-'ia lốp'!E14)+'ia lốp'!$B$36),IF('ia lốp'!E14&lt;'ia lốp'!$E$37,(('ia lốp'!$B$36-'ia lốp'!$B$37)/('ia lốp'!$E$37-'ia lốp'!$E$36)*('ia lốp'!$E$37-'ia lốp'!E14)+'ia lốp'!$B$37),IF('ia lốp'!E14&lt;'ia lốp'!$E$38,(('ia lốp'!$B$37-'ia lốp'!$B$38)/('ia lốp'!$E$38-'ia lốp'!$E$37)*('ia lốp'!$E$38-'ia lốp'!E14)+'ia lốp'!$B$38),0)))))</f>
        <v>55.519444444444446</v>
      </c>
      <c r="L14" s="40">
        <f>IF(F14&lt;$F$34,100,IF(F14&lt;'ia lốp'!$F$35,(('ia lốp'!$B$34-'ia lốp'!$B$35)/('ia lốp'!$F$35-'ia lốp'!$F$34)*('ia lốp'!$F$35-'ia lốp'!F14)+'ia lốp'!$B$35),IF('ia lốp'!F14&lt;'ia lốp'!$F$36,(('ia lốp'!$B$35-'ia lốp'!$B$36)/('ia lốp'!$F$36-'ia lốp'!$F$35)*('ia lốp'!$F$36-'ia lốp'!F14)+'ia lốp'!$B$36),IF('ia lốp'!F14&lt;'ia lốp'!$F$37,(('ia lốp'!$B$36-'ia lốp'!$B$37)/('ia lốp'!$F$37-'ia lốp'!$F$36)*('ia lốp'!$F$37-'ia lốp'!F14)+'ia lốp'!$B$37),IF('ia lốp'!F14&lt;'ia lốp'!$F$38,(('ia lốp'!$B$37-'ia lốp'!$B$38)/('ia lốp'!$F$38-'ia lốp'!$F$37)*('ia lốp'!$F$38-'ia lốp'!F14)+'ia lốp'!$B$38),0)))))</f>
        <v>70.5</v>
      </c>
      <c r="M14" s="40">
        <f>IF(G14&lt;$G$34,100,IF(G14&lt;'ia lốp'!$G$35,(('ia lốp'!$B$34-'ia lốp'!$B$35)/('ia lốp'!$G$35-'ia lốp'!$G$34)*('ia lốp'!$G$35-'ia lốp'!G14)+'ia lốp'!$B$35),IF('ia lốp'!G14&lt;'ia lốp'!$G$36,(('ia lốp'!$B$35-'ia lốp'!$B$36)/('ia lốp'!$G$36-'ia lốp'!$G$35)*('ia lốp'!$G$36-'ia lốp'!G14)+'ia lốp'!$B$36),IF('ia lốp'!G14&lt;'ia lốp'!$G$37,(('ia lốp'!$B$36-'ia lốp'!$B$37)/('ia lốp'!$G$37-'ia lốp'!$G$36)*('ia lốp'!$G$37-'ia lốp'!G14)+'ia lốp'!$B$37),IF('ia lốp'!G14&lt;'ia lốp'!$G$38,(('ia lốp'!$B$37-'ia lốp'!$B$38)/('ia lốp'!$G$38-'ia lốp'!$G$37)*('ia lốp'!$G$38-'ia lốp'!G14)+'ia lốp'!$B$38),0)))))</f>
        <v>100</v>
      </c>
      <c r="N14" s="40">
        <f>IF(H14&lt;$H$34,100,IF(H14&lt;'ia lốp'!$H$35,(('ia lốp'!$B$34-'ia lốp'!$B$35)/('ia lốp'!$H$35-'ia lốp'!$H$34)*('ia lốp'!$H$35-'ia lốp'!H14)+'ia lốp'!$B$35),IF('ia lốp'!H14&lt;'ia lốp'!$H$36,(('ia lốp'!$B$35-'ia lốp'!$B$36)/('ia lốp'!$H$36-'ia lốp'!$H$35)*('ia lốp'!$H$36-'ia lốp'!H14)+'ia lốp'!$B$36),IF('ia lốp'!H14&lt;'ia lốp'!$H$37,(('ia lốp'!$B$36-'ia lốp'!$B$37)/('ia lốp'!$H$37-'ia lốp'!$H$36)*('ia lốp'!$H$37-'ia lốp'!H14)+'ia lốp'!$B$37),IF('ia lốp'!H14&lt;'ia lốp'!$H$38,(('ia lốp'!$B$37-'ia lốp'!$B$38)/('ia lốp'!$H$38-'ia lốp'!$H$37)*('ia lốp'!$H$38-'ia lốp'!H14)+'ia lốp'!$B$38),0)))))</f>
        <v>50.25</v>
      </c>
      <c r="O14" s="26">
        <v>100</v>
      </c>
      <c r="P14" s="26">
        <v>100</v>
      </c>
      <c r="Q14" s="42">
        <f>O14/100*P14/100*AVERAGE(J14:N14)</f>
        <v>68.794555555555547</v>
      </c>
    </row>
    <row r="15" spans="2:17" ht="16.8" x14ac:dyDescent="0.3">
      <c r="B15" s="23" t="s">
        <v>29</v>
      </c>
      <c r="C15" s="19">
        <v>34.018999999999998</v>
      </c>
      <c r="D15" s="19">
        <v>17.667999999999999</v>
      </c>
      <c r="E15" s="19">
        <v>12.291</v>
      </c>
      <c r="F15" s="19">
        <v>0.32100000000000001</v>
      </c>
      <c r="G15" s="19">
        <v>1.6679999999999999</v>
      </c>
      <c r="H15" s="19">
        <v>0.26900000000000002</v>
      </c>
      <c r="I15" s="26">
        <v>0</v>
      </c>
      <c r="J15" s="40">
        <f>IF(D15&lt;$D$34,100,IF(D15&lt;'ia lốp'!$D$35,(('ia lốp'!$B$34-'ia lốp'!$B$35)/('ia lốp'!$D$35-'ia lốp'!$D$34)*('ia lốp'!$D$35-'ia lốp'!D15)+'ia lốp'!$B$35),IF('ia lốp'!D15&lt;'ia lốp'!$D$36,(('ia lốp'!$B$35-'ia lốp'!$B$36)/('ia lốp'!$D$36-'ia lốp'!$D$35)*('ia lốp'!$D$36-'ia lốp'!D15)+'ia lốp'!$B$36),IF('ia lốp'!D15&lt;'ia lốp'!$D$37,(('ia lốp'!$B$36-'ia lốp'!$B$37)/('ia lốp'!$D$37-'ia lốp'!$D$36)*('ia lốp'!$D$37-'ia lốp'!D15)+'ia lốp'!$B$37),IF('ia lốp'!D15&lt;'ia lốp'!$D$38,(('ia lốp'!$B$37-'ia lốp'!$B$38)/('ia lốp'!$D$38-'ia lốp'!$D$37)*('ia lốp'!$D$38-'ia lốp'!D15)+'ia lốp'!$B$38),0)))))</f>
        <v>70.553333333333342</v>
      </c>
      <c r="K15" s="40">
        <f>IF(E15&lt;$E$34,100,IF(E15&lt;'ia lốp'!$E$35,(('ia lốp'!$B$34-'ia lốp'!$B$35)/('ia lốp'!$E$35-'ia lốp'!$E$34)*('ia lốp'!$E$35-'ia lốp'!E15)+'ia lốp'!$B$35),IF('ia lốp'!E15&lt;'ia lốp'!$E$36,(('ia lốp'!$B$35-'ia lốp'!$B$36)/('ia lốp'!$E$36-'ia lốp'!$E$35)*('ia lốp'!$E$36-'ia lốp'!E15)+'ia lốp'!$B$36),IF('ia lốp'!E15&lt;'ia lốp'!$E$37,(('ia lốp'!$B$36-'ia lốp'!$B$37)/('ia lốp'!$E$37-'ia lốp'!$E$36)*('ia lốp'!$E$37-'ia lốp'!E15)+'ia lốp'!$B$37),IF('ia lốp'!E15&lt;'ia lốp'!$E$38,(('ia lốp'!$B$37-'ia lốp'!$B$38)/('ia lốp'!$E$38-'ia lốp'!$E$37)*('ia lốp'!$E$38-'ia lốp'!E15)+'ia lốp'!$B$38),0)))))</f>
        <v>57.524999999999999</v>
      </c>
      <c r="L15" s="40">
        <f>IF(F15&lt;$F$34,100,IF(F15&lt;'ia lốp'!$F$35,(('ia lốp'!$B$34-'ia lốp'!$B$35)/('ia lốp'!$F$35-'ia lốp'!$F$34)*('ia lốp'!$F$35-'ia lốp'!F15)+'ia lốp'!$B$35),IF('ia lốp'!F15&lt;'ia lốp'!$F$36,(('ia lốp'!$B$35-'ia lốp'!$B$36)/('ia lốp'!$F$36-'ia lốp'!$F$35)*('ia lốp'!$F$36-'ia lốp'!F15)+'ia lốp'!$B$36),IF('ia lốp'!F15&lt;'ia lốp'!$F$37,(('ia lốp'!$B$36-'ia lốp'!$B$37)/('ia lốp'!$F$37-'ia lốp'!$F$36)*('ia lốp'!$F$37-'ia lốp'!F15)+'ia lốp'!$B$37),IF('ia lốp'!F15&lt;'ia lốp'!$F$38,(('ia lốp'!$B$37-'ia lốp'!$B$38)/('ia lốp'!$F$38-'ia lốp'!$F$37)*('ia lốp'!$F$38-'ia lốp'!F15)+'ia lốp'!$B$38),0)))))</f>
        <v>73.25</v>
      </c>
      <c r="M15" s="40">
        <f>IF(G15&lt;$G$34,100,IF(G15&lt;'ia lốp'!$G$35,(('ia lốp'!$B$34-'ia lốp'!$B$35)/('ia lốp'!$G$35-'ia lốp'!$G$34)*('ia lốp'!$G$35-'ia lốp'!G15)+'ia lốp'!$B$35),IF('ia lốp'!G15&lt;'ia lốp'!$G$36,(('ia lốp'!$B$35-'ia lốp'!$B$36)/('ia lốp'!$G$36-'ia lốp'!$G$35)*('ia lốp'!$G$36-'ia lốp'!G15)+'ia lốp'!$B$36),IF('ia lốp'!G15&lt;'ia lốp'!$G$37,(('ia lốp'!$B$36-'ia lốp'!$B$37)/('ia lốp'!$G$37-'ia lốp'!$G$36)*('ia lốp'!$G$37-'ia lốp'!G15)+'ia lốp'!$B$37),IF('ia lốp'!G15&lt;'ia lốp'!$G$38,(('ia lốp'!$B$37-'ia lốp'!$B$38)/('ia lốp'!$G$38-'ia lốp'!$G$37)*('ia lốp'!$G$38-'ia lốp'!G15)+'ia lốp'!$B$38),0)))))</f>
        <v>100</v>
      </c>
      <c r="N15" s="40">
        <f>IF(H15&lt;$H$34,100,IF(H15&lt;'ia lốp'!$H$35,(('ia lốp'!$B$34-'ia lốp'!$B$35)/('ia lốp'!$H$35-'ia lốp'!$H$34)*('ia lốp'!$H$35-'ia lốp'!H15)+'ia lốp'!$B$35),IF('ia lốp'!H15&lt;'ia lốp'!$H$36,(('ia lốp'!$B$35-'ia lốp'!$B$36)/('ia lốp'!$H$36-'ia lốp'!$H$35)*('ia lốp'!$H$36-'ia lốp'!H15)+'ia lốp'!$B$36),IF('ia lốp'!H15&lt;'ia lốp'!$H$37,(('ia lốp'!$B$36-'ia lốp'!$B$37)/('ia lốp'!$H$37-'ia lốp'!$H$36)*('ia lốp'!$H$37-'ia lốp'!H15)+'ia lốp'!$B$37),IF('ia lốp'!H15&lt;'ia lốp'!$H$38,(('ia lốp'!$B$37-'ia lốp'!$B$38)/('ia lốp'!$H$38-'ia lốp'!$H$37)*('ia lốp'!$H$38-'ia lốp'!H15)+'ia lốp'!$B$38),0)))))</f>
        <v>57.749999999999993</v>
      </c>
      <c r="O15" s="26">
        <v>100</v>
      </c>
      <c r="P15" s="26">
        <v>100</v>
      </c>
      <c r="Q15" s="42">
        <f t="shared" ref="Q15:Q26" si="0">O15/100*P15/100*AVERAGE(J15:N15)</f>
        <v>71.815666666666672</v>
      </c>
    </row>
    <row r="16" spans="2:17" ht="16.8" x14ac:dyDescent="0.3">
      <c r="B16" s="23" t="s">
        <v>31</v>
      </c>
      <c r="C16" s="19">
        <v>35.751999999999995</v>
      </c>
      <c r="D16" s="19">
        <v>18.434000000000001</v>
      </c>
      <c r="E16" s="19">
        <v>14.355</v>
      </c>
      <c r="F16" s="19">
        <v>0.35199999999999998</v>
      </c>
      <c r="G16" s="19">
        <v>1.6640000000000001</v>
      </c>
      <c r="H16" s="19">
        <v>0.28000000000000003</v>
      </c>
      <c r="I16" s="26">
        <v>0</v>
      </c>
      <c r="J16" s="40">
        <f>IF(D16&lt;$D$34,100,IF(D16&lt;'ia lốp'!$D$35,(('ia lốp'!$B$34-'ia lốp'!$B$35)/('ia lốp'!$D$35-'ia lốp'!$D$34)*('ia lốp'!$D$35-'ia lốp'!D16)+'ia lốp'!$B$35),IF('ia lốp'!D16&lt;'ia lốp'!$D$36,(('ia lốp'!$B$35-'ia lốp'!$B$36)/('ia lốp'!$D$36-'ia lốp'!$D$35)*('ia lốp'!$D$36-'ia lốp'!D16)+'ia lốp'!$B$36),IF('ia lốp'!D16&lt;'ia lốp'!$D$37,(('ia lốp'!$B$36-'ia lốp'!$B$37)/('ia lốp'!$D$37-'ia lốp'!$D$36)*('ia lốp'!$D$37-'ia lốp'!D16)+'ia lốp'!$B$37),IF('ia lốp'!D16&lt;'ia lốp'!$D$38,(('ia lốp'!$B$37-'ia lốp'!$B$38)/('ia lốp'!$D$38-'ia lốp'!$D$37)*('ia lốp'!$D$38-'ia lốp'!D16)+'ia lốp'!$B$38),0)))))</f>
        <v>69.276666666666671</v>
      </c>
      <c r="K16" s="40">
        <f>IF(E16&lt;$E$34,100,IF(E16&lt;'ia lốp'!$E$35,(('ia lốp'!$B$34-'ia lốp'!$B$35)/('ia lốp'!$E$35-'ia lốp'!$E$34)*('ia lốp'!$E$35-'ia lốp'!E16)+'ia lốp'!$B$35),IF('ia lốp'!E16&lt;'ia lốp'!$E$36,(('ia lốp'!$B$35-'ia lốp'!$B$36)/('ia lốp'!$E$36-'ia lốp'!$E$35)*('ia lốp'!$E$36-'ia lốp'!E16)+'ia lốp'!$B$36),IF('ia lốp'!E16&lt;'ia lốp'!$E$37,(('ia lốp'!$B$36-'ia lốp'!$B$37)/('ia lốp'!$E$37-'ia lốp'!$E$36)*('ia lốp'!$E$37-'ia lốp'!E16)+'ia lốp'!$B$37),IF('ia lốp'!E16&lt;'ia lốp'!$E$38,(('ia lốp'!$B$37-'ia lốp'!$B$38)/('ia lốp'!$E$38-'ia lốp'!$E$37)*('ia lốp'!$E$38-'ia lốp'!E16)+'ia lốp'!$B$38),0)))))</f>
        <v>51.791666666666664</v>
      </c>
      <c r="L16" s="40">
        <f>IF(F16&lt;$F$34,100,IF(F16&lt;'ia lốp'!$F$35,(('ia lốp'!$B$34-'ia lốp'!$B$35)/('ia lốp'!$F$35-'ia lốp'!$F$34)*('ia lốp'!$F$35-'ia lốp'!F16)+'ia lốp'!$B$35),IF('ia lốp'!F16&lt;'ia lốp'!$F$36,(('ia lốp'!$B$35-'ia lốp'!$B$36)/('ia lốp'!$F$36-'ia lốp'!$F$35)*('ia lốp'!$F$36-'ia lốp'!F16)+'ia lốp'!$B$36),IF('ia lốp'!F16&lt;'ia lốp'!$F$37,(('ia lốp'!$B$36-'ia lốp'!$B$37)/('ia lốp'!$F$37-'ia lốp'!$F$36)*('ia lốp'!$F$37-'ia lốp'!F16)+'ia lốp'!$B$37),IF('ia lốp'!F16&lt;'ia lốp'!$F$38,(('ia lốp'!$B$37-'ia lốp'!$B$38)/('ia lốp'!$F$38-'ia lốp'!$F$37)*('ia lốp'!$F$38-'ia lốp'!F16)+'ia lốp'!$B$38),0)))))</f>
        <v>70.666666666666671</v>
      </c>
      <c r="M16" s="40">
        <f>IF(G16&lt;$G$34,100,IF(G16&lt;'ia lốp'!$G$35,(('ia lốp'!$B$34-'ia lốp'!$B$35)/('ia lốp'!$G$35-'ia lốp'!$G$34)*('ia lốp'!$G$35-'ia lốp'!G16)+'ia lốp'!$B$35),IF('ia lốp'!G16&lt;'ia lốp'!$G$36,(('ia lốp'!$B$35-'ia lốp'!$B$36)/('ia lốp'!$G$36-'ia lốp'!$G$35)*('ia lốp'!$G$36-'ia lốp'!G16)+'ia lốp'!$B$36),IF('ia lốp'!G16&lt;'ia lốp'!$G$37,(('ia lốp'!$B$36-'ia lốp'!$B$37)/('ia lốp'!$G$37-'ia lốp'!$G$36)*('ia lốp'!$G$37-'ia lốp'!G16)+'ia lốp'!$B$37),IF('ia lốp'!G16&lt;'ia lốp'!$G$38,(('ia lốp'!$B$37-'ia lốp'!$B$38)/('ia lốp'!$G$38-'ia lốp'!$G$37)*('ia lốp'!$G$38-'ia lốp'!G16)+'ia lốp'!$B$38),0)))))</f>
        <v>100</v>
      </c>
      <c r="N16" s="40">
        <f>IF(H16&lt;$H$34,100,IF(H16&lt;'ia lốp'!$H$35,(('ia lốp'!$B$34-'ia lốp'!$B$35)/('ia lốp'!$H$35-'ia lốp'!$H$34)*('ia lốp'!$H$35-'ia lốp'!H16)+'ia lốp'!$B$35),IF('ia lốp'!H16&lt;'ia lốp'!$H$36,(('ia lốp'!$B$35-'ia lốp'!$B$36)/('ia lốp'!$H$36-'ia lốp'!$H$35)*('ia lốp'!$H$36-'ia lốp'!H16)+'ia lốp'!$B$36),IF('ia lốp'!H16&lt;'ia lốp'!$H$37,(('ia lốp'!$B$36-'ia lốp'!$B$37)/('ia lốp'!$H$37-'ia lốp'!$H$36)*('ia lốp'!$H$37-'ia lốp'!H16)+'ia lốp'!$B$37),IF('ia lốp'!H16&lt;'ia lốp'!$H$38,(('ia lốp'!$B$37-'ia lốp'!$B$38)/('ia lốp'!$H$38-'ia lốp'!$H$37)*('ia lốp'!$H$38-'ia lốp'!H16)+'ia lốp'!$B$38),0)))))</f>
        <v>54.999999999999993</v>
      </c>
      <c r="O16" s="26">
        <v>100</v>
      </c>
      <c r="P16" s="26">
        <v>100</v>
      </c>
      <c r="Q16" s="42">
        <f t="shared" si="0"/>
        <v>69.347000000000008</v>
      </c>
    </row>
    <row r="17" spans="1:17" ht="16.8" x14ac:dyDescent="0.3">
      <c r="B17" s="23" t="s">
        <v>33</v>
      </c>
      <c r="C17" s="17">
        <v>34.160000000000004</v>
      </c>
      <c r="D17" s="17">
        <v>20.265000000000001</v>
      </c>
      <c r="E17" s="17">
        <v>12.030000000000001</v>
      </c>
      <c r="F17" s="17">
        <v>0.36</v>
      </c>
      <c r="G17" s="17">
        <v>1.4550000000000001</v>
      </c>
      <c r="H17" s="17">
        <v>0.185</v>
      </c>
      <c r="I17" s="26">
        <v>0</v>
      </c>
      <c r="J17" s="40">
        <f>IF(D17&lt;$D$34,100,IF(D17&lt;'ia lốp'!$D$35,(('ia lốp'!$B$34-'ia lốp'!$B$35)/('ia lốp'!$D$35-'ia lốp'!$D$34)*('ia lốp'!$D$35-'ia lốp'!D17)+'ia lốp'!$B$35),IF('ia lốp'!D17&lt;'ia lốp'!$D$36,(('ia lốp'!$B$35-'ia lốp'!$B$36)/('ia lốp'!$D$36-'ia lốp'!$D$35)*('ia lốp'!$D$36-'ia lốp'!D17)+'ia lốp'!$B$36),IF('ia lốp'!D17&lt;'ia lốp'!$D$37,(('ia lốp'!$B$36-'ia lốp'!$B$37)/('ia lốp'!$D$37-'ia lốp'!$D$36)*('ia lốp'!$D$37-'ia lốp'!D17)+'ia lốp'!$B$37),IF('ia lốp'!D17&lt;'ia lốp'!$D$38,(('ia lốp'!$B$37-'ia lốp'!$B$38)/('ia lốp'!$D$38-'ia lốp'!$D$37)*('ia lốp'!$D$38-'ia lốp'!D17)+'ia lốp'!$B$38),0)))))</f>
        <v>66.224999999999994</v>
      </c>
      <c r="K17" s="40">
        <f>IF(E17&lt;$E$34,100,IF(E17&lt;'ia lốp'!$E$35,(('ia lốp'!$B$34-'ia lốp'!$B$35)/('ia lốp'!$E$35-'ia lốp'!$E$34)*('ia lốp'!$E$35-'ia lốp'!E17)+'ia lốp'!$B$35),IF('ia lốp'!E17&lt;'ia lốp'!$E$36,(('ia lốp'!$B$35-'ia lốp'!$B$36)/('ia lốp'!$E$36-'ia lốp'!$E$35)*('ia lốp'!$E$36-'ia lốp'!E17)+'ia lốp'!$B$36),IF('ia lốp'!E17&lt;'ia lốp'!$E$37,(('ia lốp'!$B$36-'ia lốp'!$B$37)/('ia lốp'!$E$37-'ia lốp'!$E$36)*('ia lốp'!$E$37-'ia lốp'!E17)+'ia lốp'!$B$37),IF('ia lốp'!E17&lt;'ia lốp'!$E$38,(('ia lốp'!$B$37-'ia lốp'!$B$38)/('ia lốp'!$E$38-'ia lốp'!$E$37)*('ia lốp'!$E$38-'ia lốp'!E17)+'ia lốp'!$B$38),0)))))</f>
        <v>58.25</v>
      </c>
      <c r="L17" s="40">
        <f>IF(F17&lt;$F$34,100,IF(F17&lt;'ia lốp'!$F$35,(('ia lốp'!$B$34-'ia lốp'!$B$35)/('ia lốp'!$F$35-'ia lốp'!$F$34)*('ia lốp'!$F$35-'ia lốp'!F17)+'ia lốp'!$B$35),IF('ia lốp'!F17&lt;'ia lốp'!$F$36,(('ia lốp'!$B$35-'ia lốp'!$B$36)/('ia lốp'!$F$36-'ia lốp'!$F$35)*('ia lốp'!$F$36-'ia lốp'!F17)+'ia lốp'!$B$36),IF('ia lốp'!F17&lt;'ia lốp'!$F$37,(('ia lốp'!$B$36-'ia lốp'!$B$37)/('ia lốp'!$F$37-'ia lốp'!$F$36)*('ia lốp'!$F$37-'ia lốp'!F17)+'ia lốp'!$B$37),IF('ia lốp'!F17&lt;'ia lốp'!$F$38,(('ia lốp'!$B$37-'ia lốp'!$B$38)/('ia lốp'!$F$38-'ia lốp'!$F$37)*('ia lốp'!$F$38-'ia lốp'!F17)+'ia lốp'!$B$38),0)))))</f>
        <v>70</v>
      </c>
      <c r="M17" s="40">
        <f>IF(G17&lt;$G$34,100,IF(G17&lt;'ia lốp'!$G$35,(('ia lốp'!$B$34-'ia lốp'!$B$35)/('ia lốp'!$G$35-'ia lốp'!$G$34)*('ia lốp'!$G$35-'ia lốp'!G17)+'ia lốp'!$B$35),IF('ia lốp'!G17&lt;'ia lốp'!$G$36,(('ia lốp'!$B$35-'ia lốp'!$B$36)/('ia lốp'!$G$36-'ia lốp'!$G$35)*('ia lốp'!$G$36-'ia lốp'!G17)+'ia lốp'!$B$36),IF('ia lốp'!G17&lt;'ia lốp'!$G$37,(('ia lốp'!$B$36-'ia lốp'!$B$37)/('ia lốp'!$G$37-'ia lốp'!$G$36)*('ia lốp'!$G$37-'ia lốp'!G17)+'ia lốp'!$B$37),IF('ia lốp'!G17&lt;'ia lốp'!$G$38,(('ia lốp'!$B$37-'ia lốp'!$B$38)/('ia lốp'!$G$38-'ia lốp'!$G$37)*('ia lốp'!$G$38-'ia lốp'!G17)+'ia lốp'!$B$38),0)))))</f>
        <v>100</v>
      </c>
      <c r="N17" s="40">
        <f>IF(H17&lt;$H$34,100,IF(H17&lt;'ia lốp'!$H$35,(('ia lốp'!$B$34-'ia lốp'!$B$35)/('ia lốp'!$H$35-'ia lốp'!$H$34)*('ia lốp'!$H$35-'ia lốp'!H17)+'ia lốp'!$B$35),IF('ia lốp'!H17&lt;'ia lốp'!$H$36,(('ia lốp'!$B$35-'ia lốp'!$B$36)/('ia lốp'!$H$36-'ia lốp'!$H$35)*('ia lốp'!$H$36-'ia lốp'!H17)+'ia lốp'!$B$36),IF('ia lốp'!H17&lt;'ia lốp'!$H$37,(('ia lốp'!$B$36-'ia lốp'!$B$37)/('ia lốp'!$H$37-'ia lốp'!$H$36)*('ia lốp'!$H$37-'ia lốp'!H17)+'ia lốp'!$B$37),IF('ia lốp'!H17&lt;'ia lốp'!$H$38,(('ia lốp'!$B$37-'ia lốp'!$B$38)/('ia lốp'!$H$38-'ia lốp'!$H$37)*('ia lốp'!$H$38-'ia lốp'!H17)+'ia lốp'!$B$38),0)))))</f>
        <v>78.75</v>
      </c>
      <c r="O17" s="26">
        <v>100</v>
      </c>
      <c r="P17" s="26">
        <v>100</v>
      </c>
      <c r="Q17" s="42">
        <f t="shared" si="0"/>
        <v>74.64500000000001</v>
      </c>
    </row>
    <row r="18" spans="1:17" ht="16.8" x14ac:dyDescent="0.3">
      <c r="B18" s="23" t="s">
        <v>35</v>
      </c>
      <c r="C18" s="19">
        <v>33.548000000000002</v>
      </c>
      <c r="D18" s="19">
        <v>20.596</v>
      </c>
      <c r="E18" s="19">
        <v>14.528999999999996</v>
      </c>
      <c r="F18" s="19">
        <v>0.36600000000000005</v>
      </c>
      <c r="G18" s="19">
        <v>1.6489999999999998</v>
      </c>
      <c r="H18" s="19">
        <v>0.17299999999999999</v>
      </c>
      <c r="I18" s="26">
        <v>0</v>
      </c>
      <c r="J18" s="40">
        <f>IF(D18&lt;$D$34,100,IF(D18&lt;'ia lốp'!$D$35,(('ia lốp'!$B$34-'ia lốp'!$B$35)/('ia lốp'!$D$35-'ia lốp'!$D$34)*('ia lốp'!$D$35-'ia lốp'!D18)+'ia lốp'!$B$35),IF('ia lốp'!D18&lt;'ia lốp'!$D$36,(('ia lốp'!$B$35-'ia lốp'!$B$36)/('ia lốp'!$D$36-'ia lốp'!$D$35)*('ia lốp'!$D$36-'ia lốp'!D18)+'ia lốp'!$B$36),IF('ia lốp'!D18&lt;'ia lốp'!$D$37,(('ia lốp'!$B$36-'ia lốp'!$B$37)/('ia lốp'!$D$37-'ia lốp'!$D$36)*('ia lốp'!$D$37-'ia lốp'!D18)+'ia lốp'!$B$37),IF('ia lốp'!D18&lt;'ia lốp'!$D$38,(('ia lốp'!$B$37-'ia lốp'!$B$38)/('ia lốp'!$D$38-'ia lốp'!$D$37)*('ia lốp'!$D$38-'ia lốp'!D18)+'ia lốp'!$B$38),0)))))</f>
        <v>65.673333333333332</v>
      </c>
      <c r="K18" s="40">
        <f>IF(E18&lt;$E$34,100,IF(E18&lt;'ia lốp'!$E$35,(('ia lốp'!$B$34-'ia lốp'!$B$35)/('ia lốp'!$E$35-'ia lốp'!$E$34)*('ia lốp'!$E$35-'ia lốp'!E18)+'ia lốp'!$B$35),IF('ia lốp'!E18&lt;'ia lốp'!$E$36,(('ia lốp'!$B$35-'ia lốp'!$B$36)/('ia lốp'!$E$36-'ia lốp'!$E$35)*('ia lốp'!$E$36-'ia lốp'!E18)+'ia lốp'!$B$36),IF('ia lốp'!E18&lt;'ia lốp'!$E$37,(('ia lốp'!$B$36-'ia lốp'!$B$37)/('ia lốp'!$E$37-'ia lốp'!$E$36)*('ia lốp'!$E$37-'ia lốp'!E18)+'ia lốp'!$B$37),IF('ia lốp'!E18&lt;'ia lốp'!$E$38,(('ia lốp'!$B$37-'ia lốp'!$B$38)/('ia lốp'!$E$38-'ia lốp'!$E$37)*('ia lốp'!$E$38-'ia lốp'!E18)+'ia lốp'!$B$38),0)))))</f>
        <v>51.308333333333344</v>
      </c>
      <c r="L18" s="40">
        <f>IF(F18&lt;$F$34,100,IF(F18&lt;'ia lốp'!$F$35,(('ia lốp'!$B$34-'ia lốp'!$B$35)/('ia lốp'!$F$35-'ia lốp'!$F$34)*('ia lốp'!$F$35-'ia lốp'!F18)+'ia lốp'!$B$35),IF('ia lốp'!F18&lt;'ia lốp'!$F$36,(('ia lốp'!$B$35-'ia lốp'!$B$36)/('ia lốp'!$F$36-'ia lốp'!$F$35)*('ia lốp'!$F$36-'ia lốp'!F18)+'ia lốp'!$B$36),IF('ia lốp'!F18&lt;'ia lốp'!$F$37,(('ia lốp'!$B$36-'ia lốp'!$B$37)/('ia lốp'!$F$37-'ia lốp'!$F$36)*('ia lốp'!$F$37-'ia lốp'!F18)+'ia lốp'!$B$37),IF('ia lốp'!F18&lt;'ia lốp'!$F$38,(('ia lốp'!$B$37-'ia lốp'!$B$38)/('ia lốp'!$F$38-'ia lốp'!$F$37)*('ia lốp'!$F$38-'ia lốp'!F18)+'ia lốp'!$B$38),0)))))</f>
        <v>69.5</v>
      </c>
      <c r="M18" s="40">
        <f>IF(G18&lt;$G$34,100,IF(G18&lt;'ia lốp'!$G$35,(('ia lốp'!$B$34-'ia lốp'!$B$35)/('ia lốp'!$G$35-'ia lốp'!$G$34)*('ia lốp'!$G$35-'ia lốp'!G18)+'ia lốp'!$B$35),IF('ia lốp'!G18&lt;'ia lốp'!$G$36,(('ia lốp'!$B$35-'ia lốp'!$B$36)/('ia lốp'!$G$36-'ia lốp'!$G$35)*('ia lốp'!$G$36-'ia lốp'!G18)+'ia lốp'!$B$36),IF('ia lốp'!G18&lt;'ia lốp'!$G$37,(('ia lốp'!$B$36-'ia lốp'!$B$37)/('ia lốp'!$G$37-'ia lốp'!$G$36)*('ia lốp'!$G$37-'ia lốp'!G18)+'ia lốp'!$B$37),IF('ia lốp'!G18&lt;'ia lốp'!$G$38,(('ia lốp'!$B$37-'ia lốp'!$B$38)/('ia lốp'!$G$38-'ia lốp'!$G$37)*('ia lốp'!$G$38-'ia lốp'!G18)+'ia lốp'!$B$38),0)))))</f>
        <v>100</v>
      </c>
      <c r="N18" s="40">
        <f>IF(H18&lt;$H$34,100,IF(H18&lt;'ia lốp'!$H$35,(('ia lốp'!$B$34-'ia lốp'!$B$35)/('ia lốp'!$H$35-'ia lốp'!$H$34)*('ia lốp'!$H$35-'ia lốp'!H18)+'ia lốp'!$B$35),IF('ia lốp'!H18&lt;'ia lốp'!$H$36,(('ia lốp'!$B$35-'ia lốp'!$B$36)/('ia lốp'!$H$36-'ia lốp'!$H$35)*('ia lốp'!$H$36-'ia lốp'!H18)+'ia lốp'!$B$36),IF('ia lốp'!H18&lt;'ia lốp'!$H$37,(('ia lốp'!$B$36-'ia lốp'!$B$37)/('ia lốp'!$H$37-'ia lốp'!$H$36)*('ia lốp'!$H$37-'ia lốp'!H18)+'ia lốp'!$B$37),IF('ia lốp'!H18&lt;'ia lốp'!$H$38,(('ia lốp'!$B$37-'ia lốp'!$B$38)/('ia lốp'!$H$38-'ia lốp'!$H$37)*('ia lốp'!$H$38-'ia lốp'!H18)+'ia lốp'!$B$38),0)))))</f>
        <v>81.75</v>
      </c>
      <c r="O18" s="26">
        <v>100</v>
      </c>
      <c r="P18" s="26">
        <v>100</v>
      </c>
      <c r="Q18" s="42">
        <f t="shared" si="0"/>
        <v>73.646333333333331</v>
      </c>
    </row>
    <row r="19" spans="1:17" ht="16.8" x14ac:dyDescent="0.3">
      <c r="B19" s="23" t="s">
        <v>37</v>
      </c>
      <c r="C19" s="19">
        <v>41.930999999999997</v>
      </c>
      <c r="D19" s="19">
        <v>24.496999999999996</v>
      </c>
      <c r="E19" s="19">
        <v>16.256999999999998</v>
      </c>
      <c r="F19" s="19">
        <v>0.61599999999999988</v>
      </c>
      <c r="G19" s="19">
        <v>2.2709999999999999</v>
      </c>
      <c r="H19" s="19">
        <v>0.38900000000000001</v>
      </c>
      <c r="I19" s="26">
        <v>0</v>
      </c>
      <c r="J19" s="40">
        <f>IF(D19&lt;$D$34,100,IF(D19&lt;'ia lốp'!$D$35,(('ia lốp'!$B$34-'ia lốp'!$B$35)/('ia lốp'!$D$35-'ia lốp'!$D$34)*('ia lốp'!$D$35-'ia lốp'!D19)+'ia lốp'!$B$35),IF('ia lốp'!D19&lt;'ia lốp'!$D$36,(('ia lốp'!$B$35-'ia lốp'!$B$36)/('ia lốp'!$D$36-'ia lốp'!$D$35)*('ia lốp'!$D$36-'ia lốp'!D19)+'ia lốp'!$B$36),IF('ia lốp'!D19&lt;'ia lốp'!$D$37,(('ia lốp'!$B$36-'ia lốp'!$B$37)/('ia lốp'!$D$37-'ia lốp'!$D$36)*('ia lốp'!$D$37-'ia lốp'!D19)+'ia lốp'!$B$37),IF('ia lốp'!D19&lt;'ia lốp'!$D$38,(('ia lốp'!$B$37-'ia lốp'!$B$38)/('ia lốp'!$D$38-'ia lốp'!$D$37)*('ia lốp'!$D$38-'ia lốp'!D19)+'ia lốp'!$B$38),0)))))</f>
        <v>59.171666666666674</v>
      </c>
      <c r="K19" s="40">
        <f>IF(E19&lt;$E$34,100,IF(E19&lt;'ia lốp'!$E$35,(('ia lốp'!$B$34-'ia lốp'!$B$35)/('ia lốp'!$E$35-'ia lốp'!$E$34)*('ia lốp'!$E$35-'ia lốp'!E19)+'ia lốp'!$B$35),IF('ia lốp'!E19&lt;'ia lốp'!$E$36,(('ia lốp'!$B$35-'ia lốp'!$B$36)/('ia lốp'!$E$36-'ia lốp'!$E$35)*('ia lốp'!$E$36-'ia lốp'!E19)+'ia lốp'!$B$36),IF('ia lốp'!E19&lt;'ia lốp'!$E$37,(('ia lốp'!$B$36-'ia lốp'!$B$37)/('ia lốp'!$E$37-'ia lốp'!$E$36)*('ia lốp'!$E$37-'ia lốp'!E19)+'ia lốp'!$B$37),IF('ia lốp'!E19&lt;'ia lốp'!$E$38,(('ia lốp'!$B$37-'ia lốp'!$B$38)/('ia lốp'!$E$38-'ia lốp'!$E$37)*('ia lốp'!$E$38-'ia lốp'!E19)+'ia lốp'!$B$38),0)))))</f>
        <v>46.857500000000002</v>
      </c>
      <c r="L19" s="40">
        <f>IF(F19&lt;$F$34,100,IF(F19&lt;'ia lốp'!$F$35,(('ia lốp'!$B$34-'ia lốp'!$B$35)/('ia lốp'!$F$35-'ia lốp'!$F$34)*('ia lốp'!$F$35-'ia lốp'!F19)+'ia lốp'!$B$35),IF('ia lốp'!F19&lt;'ia lốp'!$F$36,(('ia lốp'!$B$35-'ia lốp'!$B$36)/('ia lốp'!$F$36-'ia lốp'!$F$35)*('ia lốp'!$F$36-'ia lốp'!F19)+'ia lốp'!$B$36),IF('ia lốp'!F19&lt;'ia lốp'!$F$37,(('ia lốp'!$B$36-'ia lốp'!$B$37)/('ia lốp'!$F$37-'ia lốp'!$F$36)*('ia lốp'!$F$37-'ia lốp'!F19)+'ia lốp'!$B$37),IF('ia lốp'!F19&lt;'ia lốp'!$F$38,(('ia lốp'!$B$37-'ia lốp'!$B$38)/('ia lốp'!$F$38-'ia lốp'!$F$37)*('ia lốp'!$F$38-'ia lốp'!F19)+'ia lốp'!$B$38),0)))))</f>
        <v>48.666666666666671</v>
      </c>
      <c r="M19" s="40">
        <f>IF(G19&lt;$G$34,100,IF(G19&lt;'ia lốp'!$G$35,(('ia lốp'!$B$34-'ia lốp'!$B$35)/('ia lốp'!$G$35-'ia lốp'!$G$34)*('ia lốp'!$G$35-'ia lốp'!G19)+'ia lốp'!$B$35),IF('ia lốp'!G19&lt;'ia lốp'!$G$36,(('ia lốp'!$B$35-'ia lốp'!$B$36)/('ia lốp'!$G$36-'ia lốp'!$G$35)*('ia lốp'!$G$36-'ia lốp'!G19)+'ia lốp'!$B$36),IF('ia lốp'!G19&lt;'ia lốp'!$G$37,(('ia lốp'!$B$36-'ia lốp'!$B$37)/('ia lốp'!$G$37-'ia lốp'!$G$36)*('ia lốp'!$G$37-'ia lốp'!G19)+'ia lốp'!$B$37),IF('ia lốp'!G19&lt;'ia lốp'!$G$38,(('ia lốp'!$B$37-'ia lốp'!$B$38)/('ia lốp'!$G$38-'ia lốp'!$G$37)*('ia lốp'!$G$38-'ia lốp'!G19)+'ia lốp'!$B$38),0)))))</f>
        <v>97.741666666666674</v>
      </c>
      <c r="N19" s="40">
        <f>IF(H19&lt;$H$34,100,IF(H19&lt;'ia lốp'!$H$35,(('ia lốp'!$B$34-'ia lốp'!$B$35)/('ia lốp'!$H$35-'ia lốp'!$H$34)*('ia lốp'!$H$35-'ia lốp'!H19)+'ia lốp'!$B$35),IF('ia lốp'!H19&lt;'ia lốp'!$H$36,(('ia lốp'!$B$35-'ia lốp'!$B$36)/('ia lốp'!$H$36-'ia lốp'!$H$35)*('ia lốp'!$H$36-'ia lốp'!H19)+'ia lốp'!$B$36),IF('ia lốp'!H19&lt;'ia lốp'!$H$37,(('ia lốp'!$B$36-'ia lốp'!$B$37)/('ia lốp'!$H$37-'ia lốp'!$H$36)*('ia lốp'!$H$37-'ia lốp'!H19)+'ia lốp'!$B$37),IF('ia lốp'!H19&lt;'ia lốp'!$H$38,(('ia lốp'!$B$37-'ia lốp'!$B$38)/('ia lốp'!$H$38-'ia lốp'!$H$37)*('ia lốp'!$H$38-'ia lốp'!H19)+'ia lốp'!$B$38),0)))))</f>
        <v>38.875</v>
      </c>
      <c r="O19" s="26">
        <v>100</v>
      </c>
      <c r="P19" s="26">
        <v>100</v>
      </c>
      <c r="Q19" s="42">
        <f t="shared" si="0"/>
        <v>58.262500000000003</v>
      </c>
    </row>
    <row r="20" spans="1:17" ht="16.8" x14ac:dyDescent="0.3">
      <c r="B20" s="23" t="s">
        <v>39</v>
      </c>
      <c r="C20" s="19">
        <v>38.274000000000008</v>
      </c>
      <c r="D20" s="19">
        <v>21.518999999999998</v>
      </c>
      <c r="E20" s="19">
        <v>14.914000000000001</v>
      </c>
      <c r="F20" s="19">
        <v>0.39800000000000002</v>
      </c>
      <c r="G20" s="19">
        <v>1.677</v>
      </c>
      <c r="H20" s="19">
        <v>0.251</v>
      </c>
      <c r="I20" s="26">
        <v>0</v>
      </c>
      <c r="J20" s="40">
        <f>IF(D20&lt;$D$34,100,IF(D20&lt;'ia lốp'!$D$35,(('ia lốp'!$B$34-'ia lốp'!$B$35)/('ia lốp'!$D$35-'ia lốp'!$D$34)*('ia lốp'!$D$35-'ia lốp'!D20)+'ia lốp'!$B$35),IF('ia lốp'!D20&lt;'ia lốp'!$D$36,(('ia lốp'!$B$35-'ia lốp'!$B$36)/('ia lốp'!$D$36-'ia lốp'!$D$35)*('ia lốp'!$D$36-'ia lốp'!D20)+'ia lốp'!$B$36),IF('ia lốp'!D20&lt;'ia lốp'!$D$37,(('ia lốp'!$B$36-'ia lốp'!$B$37)/('ia lốp'!$D$37-'ia lốp'!$D$36)*('ia lốp'!$D$37-'ia lốp'!D20)+'ia lốp'!$B$37),IF('ia lốp'!D20&lt;'ia lốp'!$D$38,(('ia lốp'!$B$37-'ia lốp'!$B$38)/('ia lốp'!$D$38-'ia lốp'!$D$37)*('ia lốp'!$D$38-'ia lốp'!D20)+'ia lốp'!$B$38),0)))))</f>
        <v>64.135000000000005</v>
      </c>
      <c r="K20" s="40">
        <f>IF(E20&lt;$E$34,100,IF(E20&lt;'ia lốp'!$E$35,(('ia lốp'!$B$34-'ia lốp'!$B$35)/('ia lốp'!$E$35-'ia lốp'!$E$34)*('ia lốp'!$E$35-'ia lốp'!E20)+'ia lốp'!$B$35),IF('ia lốp'!E20&lt;'ia lốp'!$E$36,(('ia lốp'!$B$35-'ia lốp'!$B$36)/('ia lốp'!$E$36-'ia lốp'!$E$35)*('ia lốp'!$E$36-'ia lốp'!E20)+'ia lốp'!$B$36),IF('ia lốp'!E20&lt;'ia lốp'!$E$37,(('ia lốp'!$B$36-'ia lốp'!$B$37)/('ia lốp'!$E$37-'ia lốp'!$E$36)*('ia lốp'!$E$37-'ia lốp'!E20)+'ia lốp'!$B$37),IF('ia lốp'!E20&lt;'ia lốp'!$E$38,(('ia lốp'!$B$37-'ia lốp'!$B$38)/('ia lốp'!$E$38-'ia lốp'!$E$37)*('ia lốp'!$E$38-'ia lốp'!E20)+'ia lốp'!$B$38),0)))))</f>
        <v>50.238888888888887</v>
      </c>
      <c r="L20" s="40">
        <f>IF(F20&lt;$F$34,100,IF(F20&lt;'ia lốp'!$F$35,(('ia lốp'!$B$34-'ia lốp'!$B$35)/('ia lốp'!$F$35-'ia lốp'!$F$34)*('ia lốp'!$F$35-'ia lốp'!F20)+'ia lốp'!$B$35),IF('ia lốp'!F20&lt;'ia lốp'!$F$36,(('ia lốp'!$B$35-'ia lốp'!$B$36)/('ia lốp'!$F$36-'ia lốp'!$F$35)*('ia lốp'!$F$36-'ia lốp'!F20)+'ia lốp'!$B$36),IF('ia lốp'!F20&lt;'ia lốp'!$F$37,(('ia lốp'!$B$36-'ia lốp'!$B$37)/('ia lốp'!$F$37-'ia lốp'!$F$36)*('ia lốp'!$F$37-'ia lốp'!F20)+'ia lốp'!$B$37),IF('ia lốp'!F20&lt;'ia lốp'!$F$38,(('ia lốp'!$B$37-'ia lốp'!$B$38)/('ia lốp'!$F$38-'ia lốp'!$F$37)*('ia lốp'!$F$38-'ia lốp'!F20)+'ia lốp'!$B$38),0)))))</f>
        <v>66.833333333333329</v>
      </c>
      <c r="M20" s="40">
        <f>IF(G20&lt;$G$34,100,IF(G20&lt;'ia lốp'!$G$35,(('ia lốp'!$B$34-'ia lốp'!$B$35)/('ia lốp'!$G$35-'ia lốp'!$G$34)*('ia lốp'!$G$35-'ia lốp'!G20)+'ia lốp'!$B$35),IF('ia lốp'!G20&lt;'ia lốp'!$G$36,(('ia lốp'!$B$35-'ia lốp'!$B$36)/('ia lốp'!$G$36-'ia lốp'!$G$35)*('ia lốp'!$G$36-'ia lốp'!G20)+'ia lốp'!$B$36),IF('ia lốp'!G20&lt;'ia lốp'!$G$37,(('ia lốp'!$B$36-'ia lốp'!$B$37)/('ia lốp'!$G$37-'ia lốp'!$G$36)*('ia lốp'!$G$37-'ia lốp'!G20)+'ia lốp'!$B$37),IF('ia lốp'!G20&lt;'ia lốp'!$G$38,(('ia lốp'!$B$37-'ia lốp'!$B$38)/('ia lốp'!$G$38-'ia lốp'!$G$37)*('ia lốp'!$G$38-'ia lốp'!G20)+'ia lốp'!$B$38),0)))))</f>
        <v>100</v>
      </c>
      <c r="N20" s="40">
        <f>IF(H20&lt;$H$34,100,IF(H20&lt;'ia lốp'!$H$35,(('ia lốp'!$B$34-'ia lốp'!$B$35)/('ia lốp'!$H$35-'ia lốp'!$H$34)*('ia lốp'!$H$35-'ia lốp'!H20)+'ia lốp'!$B$35),IF('ia lốp'!H20&lt;'ia lốp'!$H$36,(('ia lốp'!$B$35-'ia lốp'!$B$36)/('ia lốp'!$H$36-'ia lốp'!$H$35)*('ia lốp'!$H$36-'ia lốp'!H20)+'ia lốp'!$B$36),IF('ia lốp'!H20&lt;'ia lốp'!$H$37,(('ia lốp'!$B$36-'ia lốp'!$B$37)/('ia lốp'!$H$37-'ia lốp'!$H$36)*('ia lốp'!$H$37-'ia lốp'!H20)+'ia lốp'!$B$37),IF('ia lốp'!H20&lt;'ia lốp'!$H$38,(('ia lốp'!$B$37-'ia lốp'!$B$38)/('ia lốp'!$H$38-'ia lốp'!$H$37)*('ia lốp'!$H$38-'ia lốp'!H20)+'ia lốp'!$B$38),0)))))</f>
        <v>62.25</v>
      </c>
      <c r="O20" s="26">
        <v>100</v>
      </c>
      <c r="P20" s="26">
        <v>100</v>
      </c>
      <c r="Q20" s="42">
        <f t="shared" si="0"/>
        <v>68.691444444444443</v>
      </c>
    </row>
    <row r="21" spans="1:17" ht="16.8" x14ac:dyDescent="0.3">
      <c r="B21" s="23" t="s">
        <v>41</v>
      </c>
      <c r="C21" s="19">
        <v>39.334999999999994</v>
      </c>
      <c r="D21" s="19">
        <v>24.958999999999996</v>
      </c>
      <c r="E21" s="19">
        <v>15.774999999999997</v>
      </c>
      <c r="F21" s="19">
        <v>0.40400000000000003</v>
      </c>
      <c r="G21" s="19">
        <v>2.0179999999999998</v>
      </c>
      <c r="H21" s="19">
        <v>0.69</v>
      </c>
      <c r="I21" s="26">
        <v>0</v>
      </c>
      <c r="J21" s="40">
        <f>IF(D21&lt;$D$34,100,IF(D21&lt;'ia lốp'!$D$35,(('ia lốp'!$B$34-'ia lốp'!$B$35)/('ia lốp'!$D$35-'ia lốp'!$D$34)*('ia lốp'!$D$35-'ia lốp'!D21)+'ia lốp'!$B$35),IF('ia lốp'!D21&lt;'ia lốp'!$D$36,(('ia lốp'!$B$35-'ia lốp'!$B$36)/('ia lốp'!$D$36-'ia lốp'!$D$35)*('ia lốp'!$D$36-'ia lốp'!D21)+'ia lốp'!$B$36),IF('ia lốp'!D21&lt;'ia lốp'!$D$37,(('ia lốp'!$B$36-'ia lốp'!$B$37)/('ia lốp'!$D$37-'ia lốp'!$D$36)*('ia lốp'!$D$37-'ia lốp'!D21)+'ia lốp'!$B$37),IF('ia lốp'!D21&lt;'ia lốp'!$D$38,(('ia lốp'!$B$37-'ia lốp'!$B$38)/('ia lốp'!$D$38-'ia lốp'!$D$37)*('ia lốp'!$D$38-'ia lốp'!D21)+'ia lốp'!$B$38),0)))))</f>
        <v>58.401666666666671</v>
      </c>
      <c r="K21" s="40">
        <f>IF(E21&lt;$E$34,100,IF(E21&lt;'ia lốp'!$E$35,(('ia lốp'!$B$34-'ia lốp'!$B$35)/('ia lốp'!$E$35-'ia lốp'!$E$34)*('ia lốp'!$E$35-'ia lốp'!E21)+'ia lốp'!$B$35),IF('ia lốp'!E21&lt;'ia lốp'!$E$36,(('ia lốp'!$B$35-'ia lốp'!$B$36)/('ia lốp'!$E$36-'ia lốp'!$E$35)*('ia lốp'!$E$36-'ia lốp'!E21)+'ia lốp'!$B$36),IF('ia lốp'!E21&lt;'ia lốp'!$E$37,(('ia lốp'!$B$36-'ia lốp'!$B$37)/('ia lốp'!$E$37-'ia lốp'!$E$36)*('ia lốp'!$E$37-'ia lốp'!E21)+'ia lốp'!$B$37),IF('ia lốp'!E21&lt;'ia lốp'!$E$38,(('ia lốp'!$B$37-'ia lốp'!$B$38)/('ia lốp'!$E$38-'ia lốp'!$E$37)*('ia lốp'!$E$38-'ia lốp'!E21)+'ia lốp'!$B$38),0)))))</f>
        <v>48.062500000000007</v>
      </c>
      <c r="L21" s="40">
        <f>IF(F21&lt;$F$34,100,IF(F21&lt;'ia lốp'!$F$35,(('ia lốp'!$B$34-'ia lốp'!$B$35)/('ia lốp'!$F$35-'ia lốp'!$F$34)*('ia lốp'!$F$35-'ia lốp'!F21)+'ia lốp'!$B$35),IF('ia lốp'!F21&lt;'ia lốp'!$F$36,(('ia lốp'!$B$35-'ia lốp'!$B$36)/('ia lốp'!$F$36-'ia lốp'!$F$35)*('ia lốp'!$F$36-'ia lốp'!F21)+'ia lốp'!$B$36),IF('ia lốp'!F21&lt;'ia lốp'!$F$37,(('ia lốp'!$B$36-'ia lốp'!$B$37)/('ia lốp'!$F$37-'ia lốp'!$F$36)*('ia lốp'!$F$37-'ia lốp'!F21)+'ia lốp'!$B$37),IF('ia lốp'!F21&lt;'ia lốp'!$F$38,(('ia lốp'!$B$37-'ia lốp'!$B$38)/('ia lốp'!$F$38-'ia lốp'!$F$37)*('ia lốp'!$F$38-'ia lốp'!F21)+'ia lốp'!$B$38),0)))))</f>
        <v>66.333333333333329</v>
      </c>
      <c r="M21" s="40">
        <f>IF(G21&lt;$G$34,100,IF(G21&lt;'ia lốp'!$G$35,(('ia lốp'!$B$34-'ia lốp'!$B$35)/('ia lốp'!$G$35-'ia lốp'!$G$34)*('ia lốp'!$G$35-'ia lốp'!G21)+'ia lốp'!$B$35),IF('ia lốp'!G21&lt;'ia lốp'!$G$36,(('ia lốp'!$B$35-'ia lốp'!$B$36)/('ia lốp'!$G$36-'ia lốp'!$G$35)*('ia lốp'!$G$36-'ia lốp'!G21)+'ia lốp'!$B$36),IF('ia lốp'!G21&lt;'ia lốp'!$G$37,(('ia lốp'!$B$36-'ia lốp'!$B$37)/('ia lốp'!$G$37-'ia lốp'!$G$36)*('ia lốp'!$G$37-'ia lốp'!G21)+'ia lốp'!$B$37),IF('ia lốp'!G21&lt;'ia lốp'!$G$38,(('ia lốp'!$B$37-'ia lốp'!$B$38)/('ia lốp'!$G$38-'ia lốp'!$G$37)*('ia lốp'!$G$38-'ia lốp'!G21)+'ia lốp'!$B$38),0)))))</f>
        <v>99.850000000000009</v>
      </c>
      <c r="N21" s="40">
        <f>IF(H21&lt;$H$34,100,IF(H21&lt;'ia lốp'!$H$35,(('ia lốp'!$B$34-'ia lốp'!$B$35)/('ia lốp'!$H$35-'ia lốp'!$H$34)*('ia lốp'!$H$35-'ia lốp'!H21)+'ia lốp'!$B$35),IF('ia lốp'!H21&lt;'ia lốp'!$H$36,(('ia lốp'!$B$35-'ia lốp'!$B$36)/('ia lốp'!$H$36-'ia lốp'!$H$35)*('ia lốp'!$H$36-'ia lốp'!H21)+'ia lốp'!$B$36),IF('ia lốp'!H21&lt;'ia lốp'!$H$37,(('ia lốp'!$B$36-'ia lốp'!$B$37)/('ia lốp'!$H$37-'ia lốp'!$H$36)*('ia lốp'!$H$37-'ia lốp'!H21)+'ia lốp'!$B$37),IF('ia lốp'!H21&lt;'ia lốp'!$H$38,(('ia lốp'!$B$37-'ia lốp'!$B$38)/('ia lốp'!$H$38-'ia lốp'!$H$37)*('ia lốp'!$H$38-'ia lốp'!H21)+'ia lốp'!$B$38),0)))))</f>
        <v>24.185714285714283</v>
      </c>
      <c r="O21" s="26">
        <v>100</v>
      </c>
      <c r="P21" s="26">
        <v>100</v>
      </c>
      <c r="Q21" s="42">
        <f t="shared" si="0"/>
        <v>59.366642857142871</v>
      </c>
    </row>
    <row r="22" spans="1:17" ht="16.8" x14ac:dyDescent="0.3">
      <c r="B22" s="23" t="s">
        <v>43</v>
      </c>
      <c r="C22" s="19">
        <v>46.917999999999999</v>
      </c>
      <c r="D22" s="19">
        <v>27.176000000000005</v>
      </c>
      <c r="E22" s="19">
        <v>17.91</v>
      </c>
      <c r="F22" s="19">
        <v>0.46499999999999997</v>
      </c>
      <c r="G22" s="19">
        <v>1.9289999999999998</v>
      </c>
      <c r="H22" s="19">
        <v>0.33400000000000002</v>
      </c>
      <c r="I22" s="26">
        <v>0</v>
      </c>
      <c r="J22" s="40">
        <f>IF(D22&lt;$D$34,100,IF(D22&lt;'ia lốp'!$D$35,(('ia lốp'!$B$34-'ia lốp'!$B$35)/('ia lốp'!$D$35-'ia lốp'!$D$34)*('ia lốp'!$D$35-'ia lốp'!D22)+'ia lốp'!$B$35),IF('ia lốp'!D22&lt;'ia lốp'!$D$36,(('ia lốp'!$B$35-'ia lốp'!$B$36)/('ia lốp'!$D$36-'ia lốp'!$D$35)*('ia lốp'!$D$36-'ia lốp'!D22)+'ia lốp'!$B$36),IF('ia lốp'!D22&lt;'ia lốp'!$D$37,(('ia lốp'!$B$36-'ia lốp'!$B$37)/('ia lốp'!$D$37-'ia lốp'!$D$36)*('ia lốp'!$D$37-'ia lốp'!D22)+'ia lốp'!$B$37),IF('ia lốp'!D22&lt;'ia lốp'!$D$38,(('ia lốp'!$B$37-'ia lốp'!$B$38)/('ia lốp'!$D$38-'ia lốp'!$D$37)*('ia lốp'!$D$38-'ia lốp'!D22)+'ia lốp'!$B$38),0)))))</f>
        <v>54.706666666666656</v>
      </c>
      <c r="K22" s="40">
        <f>IF(E22&lt;$E$34,100,IF(E22&lt;'ia lốp'!$E$35,(('ia lốp'!$B$34-'ia lốp'!$B$35)/('ia lốp'!$E$35-'ia lốp'!$E$34)*('ia lốp'!$E$35-'ia lốp'!E22)+'ia lốp'!$B$35),IF('ia lốp'!E22&lt;'ia lốp'!$E$36,(('ia lốp'!$B$35-'ia lốp'!$B$36)/('ia lốp'!$E$36-'ia lốp'!$E$35)*('ia lốp'!$E$36-'ia lốp'!E22)+'ia lốp'!$B$36),IF('ia lốp'!E22&lt;'ia lốp'!$E$37,(('ia lốp'!$B$36-'ia lốp'!$B$37)/('ia lốp'!$E$37-'ia lốp'!$E$36)*('ia lốp'!$E$37-'ia lốp'!E22)+'ia lốp'!$B$37),IF('ia lốp'!E22&lt;'ia lốp'!$E$38,(('ia lốp'!$B$37-'ia lốp'!$B$38)/('ia lốp'!$E$38-'ia lốp'!$E$37)*('ia lốp'!$E$38-'ia lốp'!E22)+'ia lốp'!$B$38),0)))))</f>
        <v>42.725000000000001</v>
      </c>
      <c r="L22" s="40">
        <f>IF(F22&lt;$F$34,100,IF(F22&lt;'ia lốp'!$F$35,(('ia lốp'!$B$34-'ia lốp'!$B$35)/('ia lốp'!$F$35-'ia lốp'!$F$34)*('ia lốp'!$F$35-'ia lốp'!F22)+'ia lốp'!$B$35),IF('ia lốp'!F22&lt;'ia lốp'!$F$36,(('ia lốp'!$B$35-'ia lốp'!$B$36)/('ia lốp'!$F$36-'ia lốp'!$F$35)*('ia lốp'!$F$36-'ia lốp'!F22)+'ia lốp'!$B$36),IF('ia lốp'!F22&lt;'ia lốp'!$F$37,(('ia lốp'!$B$36-'ia lốp'!$B$37)/('ia lốp'!$F$37-'ia lốp'!$F$36)*('ia lốp'!$F$37-'ia lốp'!F22)+'ia lốp'!$B$37),IF('ia lốp'!F22&lt;'ia lốp'!$F$38,(('ia lốp'!$B$37-'ia lốp'!$B$38)/('ia lốp'!$F$38-'ia lốp'!$F$37)*('ia lốp'!$F$38-'ia lốp'!F22)+'ia lốp'!$B$38),0)))))</f>
        <v>61.25</v>
      </c>
      <c r="M22" s="40">
        <f>IF(G22&lt;$G$34,100,IF(G22&lt;'ia lốp'!$G$35,(('ia lốp'!$B$34-'ia lốp'!$B$35)/('ia lốp'!$G$35-'ia lốp'!$G$34)*('ia lốp'!$G$35-'ia lốp'!G22)+'ia lốp'!$B$35),IF('ia lốp'!G22&lt;'ia lốp'!$G$36,(('ia lốp'!$B$35-'ia lốp'!$B$36)/('ia lốp'!$G$36-'ia lốp'!$G$35)*('ia lốp'!$G$36-'ia lốp'!G22)+'ia lốp'!$B$36),IF('ia lốp'!G22&lt;'ia lốp'!$G$37,(('ia lốp'!$B$36-'ia lốp'!$B$37)/('ia lốp'!$G$37-'ia lốp'!$G$36)*('ia lốp'!$G$37-'ia lốp'!G22)+'ia lốp'!$B$37),IF('ia lốp'!G22&lt;'ia lốp'!$G$38,(('ia lốp'!$B$37-'ia lốp'!$B$38)/('ia lốp'!$G$38-'ia lốp'!$G$37)*('ia lốp'!$G$38-'ia lốp'!G22)+'ia lốp'!$B$38),0)))))</f>
        <v>100</v>
      </c>
      <c r="N22" s="40">
        <f>IF(H22&lt;$H$34,100,IF(H22&lt;'ia lốp'!$H$35,(('ia lốp'!$B$34-'ia lốp'!$B$35)/('ia lốp'!$H$35-'ia lốp'!$H$34)*('ia lốp'!$H$35-'ia lốp'!H22)+'ia lốp'!$B$35),IF('ia lốp'!H22&lt;'ia lốp'!$H$36,(('ia lốp'!$B$35-'ia lốp'!$B$36)/('ia lốp'!$H$36-'ia lốp'!$H$35)*('ia lốp'!$H$36-'ia lốp'!H22)+'ia lốp'!$B$36),IF('ia lốp'!H22&lt;'ia lốp'!$H$37,(('ia lốp'!$B$36-'ia lốp'!$B$37)/('ia lốp'!$H$37-'ia lốp'!$H$36)*('ia lốp'!$H$37-'ia lốp'!H22)+'ia lốp'!$B$37),IF('ia lốp'!H22&lt;'ia lốp'!$H$38,(('ia lốp'!$B$37-'ia lốp'!$B$38)/('ia lốp'!$H$38-'ia lốp'!$H$37)*('ia lốp'!$H$38-'ia lốp'!H22)+'ia lốp'!$B$38),0)))))</f>
        <v>45.75</v>
      </c>
      <c r="O22" s="26">
        <v>100</v>
      </c>
      <c r="P22" s="26">
        <v>100</v>
      </c>
      <c r="Q22" s="42">
        <f t="shared" si="0"/>
        <v>60.886333333333333</v>
      </c>
    </row>
    <row r="23" spans="1:17" ht="16.8" x14ac:dyDescent="0.3">
      <c r="B23" s="23" t="s">
        <v>45</v>
      </c>
      <c r="C23" s="19">
        <v>43.135000000000005</v>
      </c>
      <c r="D23" s="19">
        <v>24.352</v>
      </c>
      <c r="E23" s="19">
        <v>18.23</v>
      </c>
      <c r="F23" s="19">
        <v>0.44700000000000006</v>
      </c>
      <c r="G23" s="19">
        <v>2.2359999999999998</v>
      </c>
      <c r="H23" s="19">
        <v>0.20300000000000001</v>
      </c>
      <c r="I23" s="26">
        <v>0</v>
      </c>
      <c r="J23" s="40">
        <f>IF(D23&lt;$D$34,100,IF(D23&lt;'ia lốp'!$D$35,(('ia lốp'!$B$34-'ia lốp'!$B$35)/('ia lốp'!$D$35-'ia lốp'!$D$34)*('ia lốp'!$D$35-'ia lốp'!D23)+'ia lốp'!$B$35),IF('ia lốp'!D23&lt;'ia lốp'!$D$36,(('ia lốp'!$B$35-'ia lốp'!$B$36)/('ia lốp'!$D$36-'ia lốp'!$D$35)*('ia lốp'!$D$36-'ia lốp'!D23)+'ia lốp'!$B$36),IF('ia lốp'!D23&lt;'ia lốp'!$D$37,(('ia lốp'!$B$36-'ia lốp'!$B$37)/('ia lốp'!$D$37-'ia lốp'!$D$36)*('ia lốp'!$D$37-'ia lốp'!D23)+'ia lốp'!$B$37),IF('ia lốp'!D23&lt;'ia lốp'!$D$38,(('ia lốp'!$B$37-'ia lốp'!$B$38)/('ia lốp'!$D$38-'ia lốp'!$D$37)*('ia lốp'!$D$38-'ia lốp'!D23)+'ia lốp'!$B$38),0)))))</f>
        <v>59.413333333333334</v>
      </c>
      <c r="K23" s="40">
        <f>IF(E23&lt;$E$34,100,IF(E23&lt;'ia lốp'!$E$35,(('ia lốp'!$B$34-'ia lốp'!$B$35)/('ia lốp'!$E$35-'ia lốp'!$E$34)*('ia lốp'!$E$35-'ia lốp'!E23)+'ia lốp'!$B$35),IF('ia lốp'!E23&lt;'ia lốp'!$E$36,(('ia lốp'!$B$35-'ia lốp'!$B$36)/('ia lốp'!$E$36-'ia lốp'!$E$35)*('ia lốp'!$E$36-'ia lốp'!E23)+'ia lốp'!$B$36),IF('ia lốp'!E23&lt;'ia lốp'!$E$37,(('ia lốp'!$B$36-'ia lốp'!$B$37)/('ia lốp'!$E$37-'ia lốp'!$E$36)*('ia lốp'!$E$37-'ia lốp'!E23)+'ia lốp'!$B$37),IF('ia lốp'!E23&lt;'ia lốp'!$E$38,(('ia lốp'!$B$37-'ia lốp'!$B$38)/('ia lốp'!$E$38-'ia lốp'!$E$37)*('ia lốp'!$E$38-'ia lốp'!E23)+'ia lốp'!$B$38),0)))))</f>
        <v>41.924999999999997</v>
      </c>
      <c r="L23" s="40">
        <f>IF(F23&lt;$F$34,100,IF(F23&lt;'ia lốp'!$F$35,(('ia lốp'!$B$34-'ia lốp'!$B$35)/('ia lốp'!$F$35-'ia lốp'!$F$34)*('ia lốp'!$F$35-'ia lốp'!F23)+'ia lốp'!$B$35),IF('ia lốp'!F23&lt;'ia lốp'!$F$36,(('ia lốp'!$B$35-'ia lốp'!$B$36)/('ia lốp'!$F$36-'ia lốp'!$F$35)*('ia lốp'!$F$36-'ia lốp'!F23)+'ia lốp'!$B$36),IF('ia lốp'!F23&lt;'ia lốp'!$F$37,(('ia lốp'!$B$36-'ia lốp'!$B$37)/('ia lốp'!$F$37-'ia lốp'!$F$36)*('ia lốp'!$F$37-'ia lốp'!F23)+'ia lốp'!$B$37),IF('ia lốp'!F23&lt;'ia lốp'!$F$38,(('ia lốp'!$B$37-'ia lốp'!$B$38)/('ia lốp'!$F$38-'ia lốp'!$F$37)*('ia lốp'!$F$38-'ia lốp'!F23)+'ia lốp'!$B$38),0)))))</f>
        <v>62.749999999999993</v>
      </c>
      <c r="M23" s="40">
        <f>IF(G23&lt;$G$34,100,IF(G23&lt;'ia lốp'!$G$35,(('ia lốp'!$B$34-'ia lốp'!$B$35)/('ia lốp'!$G$35-'ia lốp'!$G$34)*('ia lốp'!$G$35-'ia lốp'!G23)+'ia lốp'!$B$35),IF('ia lốp'!G23&lt;'ia lốp'!$G$36,(('ia lốp'!$B$35-'ia lốp'!$B$36)/('ia lốp'!$G$36-'ia lốp'!$G$35)*('ia lốp'!$G$36-'ia lốp'!G23)+'ia lốp'!$B$36),IF('ia lốp'!G23&lt;'ia lốp'!$G$37,(('ia lốp'!$B$36-'ia lốp'!$B$37)/('ia lốp'!$G$37-'ia lốp'!$G$36)*('ia lốp'!$G$37-'ia lốp'!G23)+'ia lốp'!$B$37),IF('ia lốp'!G23&lt;'ia lốp'!$G$38,(('ia lốp'!$B$37-'ia lốp'!$B$38)/('ia lốp'!$G$38-'ia lốp'!$G$37)*('ia lốp'!$G$38-'ia lốp'!G23)+'ia lốp'!$B$38),0)))))</f>
        <v>98.033333333333331</v>
      </c>
      <c r="N23" s="40">
        <f>IF(H23&lt;$H$34,100,IF(H23&lt;'ia lốp'!$H$35,(('ia lốp'!$B$34-'ia lốp'!$B$35)/('ia lốp'!$H$35-'ia lốp'!$H$34)*('ia lốp'!$H$35-'ia lốp'!H23)+'ia lốp'!$B$35),IF('ia lốp'!H23&lt;'ia lốp'!$H$36,(('ia lốp'!$B$35-'ia lốp'!$B$36)/('ia lốp'!$H$36-'ia lốp'!$H$35)*('ia lốp'!$H$36-'ia lốp'!H23)+'ia lốp'!$B$36),IF('ia lốp'!H23&lt;'ia lốp'!$H$37,(('ia lốp'!$B$36-'ia lốp'!$B$37)/('ia lốp'!$H$37-'ia lốp'!$H$36)*('ia lốp'!$H$37-'ia lốp'!H23)+'ia lốp'!$B$37),IF('ia lốp'!H23&lt;'ia lốp'!$H$38,(('ia lốp'!$B$37-'ia lốp'!$B$38)/('ia lốp'!$H$38-'ia lốp'!$H$37)*('ia lốp'!$H$38-'ia lốp'!H23)+'ia lốp'!$B$38),0)))))</f>
        <v>74.25</v>
      </c>
      <c r="O23" s="26">
        <v>100</v>
      </c>
      <c r="P23" s="26">
        <v>100</v>
      </c>
      <c r="Q23" s="42">
        <f t="shared" si="0"/>
        <v>67.274333333333331</v>
      </c>
    </row>
    <row r="24" spans="1:17" ht="16.8" x14ac:dyDescent="0.3">
      <c r="B24" s="23" t="s">
        <v>46</v>
      </c>
      <c r="C24" s="19">
        <v>44.818000000000005</v>
      </c>
      <c r="D24" s="19">
        <v>23.948999999999998</v>
      </c>
      <c r="E24" s="19">
        <v>16.512</v>
      </c>
      <c r="F24" s="19">
        <v>0.40200000000000002</v>
      </c>
      <c r="G24" s="19">
        <v>2.0430000000000001</v>
      </c>
      <c r="H24" s="19">
        <v>0.32200000000000001</v>
      </c>
      <c r="I24" s="26">
        <v>0</v>
      </c>
      <c r="J24" s="40">
        <f>IF(D24&lt;$D$34,100,IF(D24&lt;'ia lốp'!$D$35,(('ia lốp'!$B$34-'ia lốp'!$B$35)/('ia lốp'!$D$35-'ia lốp'!$D$34)*('ia lốp'!$D$35-'ia lốp'!D24)+'ia lốp'!$B$35),IF('ia lốp'!D24&lt;'ia lốp'!$D$36,(('ia lốp'!$B$35-'ia lốp'!$B$36)/('ia lốp'!$D$36-'ia lốp'!$D$35)*('ia lốp'!$D$36-'ia lốp'!D24)+'ia lốp'!$B$36),IF('ia lốp'!D24&lt;'ia lốp'!$D$37,(('ia lốp'!$B$36-'ia lốp'!$B$37)/('ia lốp'!$D$37-'ia lốp'!$D$36)*('ia lốp'!$D$37-'ia lốp'!D24)+'ia lốp'!$B$37),IF('ia lốp'!D24&lt;'ia lốp'!$D$38,(('ia lốp'!$B$37-'ia lốp'!$B$38)/('ia lốp'!$D$38-'ia lốp'!$D$37)*('ia lốp'!$D$38-'ia lốp'!D24)+'ia lốp'!$B$38),0)))))</f>
        <v>60.085000000000008</v>
      </c>
      <c r="K24" s="40">
        <f>IF(E24&lt;$E$34,100,IF(E24&lt;'ia lốp'!$E$35,(('ia lốp'!$B$34-'ia lốp'!$B$35)/('ia lốp'!$E$35-'ia lốp'!$E$34)*('ia lốp'!$E$35-'ia lốp'!E24)+'ia lốp'!$B$35),IF('ia lốp'!E24&lt;'ia lốp'!$E$36,(('ia lốp'!$B$35-'ia lốp'!$B$36)/('ia lốp'!$E$36-'ia lốp'!$E$35)*('ia lốp'!$E$36-'ia lốp'!E24)+'ia lốp'!$B$36),IF('ia lốp'!E24&lt;'ia lốp'!$E$37,(('ia lốp'!$B$36-'ia lốp'!$B$37)/('ia lốp'!$E$37-'ia lốp'!$E$36)*('ia lốp'!$E$37-'ia lốp'!E24)+'ia lốp'!$B$37),IF('ia lốp'!E24&lt;'ia lốp'!$E$38,(('ia lốp'!$B$37-'ia lốp'!$B$38)/('ia lốp'!$E$38-'ia lốp'!$E$37)*('ia lốp'!$E$38-'ia lốp'!E24)+'ia lốp'!$B$38),0)))))</f>
        <v>46.22</v>
      </c>
      <c r="L24" s="40">
        <f>IF(F24&lt;$F$34,100,IF(F24&lt;'ia lốp'!$F$35,(('ia lốp'!$B$34-'ia lốp'!$B$35)/('ia lốp'!$F$35-'ia lốp'!$F$34)*('ia lốp'!$F$35-'ia lốp'!F24)+'ia lốp'!$B$35),IF('ia lốp'!F24&lt;'ia lốp'!$F$36,(('ia lốp'!$B$35-'ia lốp'!$B$36)/('ia lốp'!$F$36-'ia lốp'!$F$35)*('ia lốp'!$F$36-'ia lốp'!F24)+'ia lốp'!$B$36),IF('ia lốp'!F24&lt;'ia lốp'!$F$37,(('ia lốp'!$B$36-'ia lốp'!$B$37)/('ia lốp'!$F$37-'ia lốp'!$F$36)*('ia lốp'!$F$37-'ia lốp'!F24)+'ia lốp'!$B$37),IF('ia lốp'!F24&lt;'ia lốp'!$F$38,(('ia lốp'!$B$37-'ia lốp'!$B$38)/('ia lốp'!$F$38-'ia lốp'!$F$37)*('ia lốp'!$F$38-'ia lốp'!F24)+'ia lốp'!$B$38),0)))))</f>
        <v>66.5</v>
      </c>
      <c r="M24" s="40">
        <f>IF(G24&lt;$G$34,100,IF(G24&lt;'ia lốp'!$G$35,(('ia lốp'!$B$34-'ia lốp'!$B$35)/('ia lốp'!$G$35-'ia lốp'!$G$34)*('ia lốp'!$G$35-'ia lốp'!G24)+'ia lốp'!$B$35),IF('ia lốp'!G24&lt;'ia lốp'!$G$36,(('ia lốp'!$B$35-'ia lốp'!$B$36)/('ia lốp'!$G$36-'ia lốp'!$G$35)*('ia lốp'!$G$36-'ia lốp'!G24)+'ia lốp'!$B$36),IF('ia lốp'!G24&lt;'ia lốp'!$G$37,(('ia lốp'!$B$36-'ia lốp'!$B$37)/('ia lốp'!$G$37-'ia lốp'!$G$36)*('ia lốp'!$G$37-'ia lốp'!G24)+'ia lốp'!$B$37),IF('ia lốp'!G24&lt;'ia lốp'!$G$38,(('ia lốp'!$B$37-'ia lốp'!$B$38)/('ia lốp'!$G$38-'ia lốp'!$G$37)*('ia lốp'!$G$38-'ia lốp'!G24)+'ia lốp'!$B$38),0)))))</f>
        <v>99.641666666666666</v>
      </c>
      <c r="N24" s="40">
        <f>IF(H24&lt;$H$34,100,IF(H24&lt;'ia lốp'!$H$35,(('ia lốp'!$B$34-'ia lốp'!$B$35)/('ia lốp'!$H$35-'ia lốp'!$H$34)*('ia lốp'!$H$35-'ia lốp'!H24)+'ia lốp'!$B$35),IF('ia lốp'!H24&lt;'ia lốp'!$H$36,(('ia lốp'!$B$35-'ia lốp'!$B$36)/('ia lốp'!$H$36-'ia lốp'!$H$35)*('ia lốp'!$H$36-'ia lốp'!H24)+'ia lốp'!$B$36),IF('ia lốp'!H24&lt;'ia lốp'!$H$37,(('ia lốp'!$B$36-'ia lốp'!$B$37)/('ia lốp'!$H$37-'ia lốp'!$H$36)*('ia lốp'!$H$37-'ia lốp'!H24)+'ia lốp'!$B$37),IF('ia lốp'!H24&lt;'ia lốp'!$H$38,(('ia lốp'!$B$37-'ia lốp'!$B$38)/('ia lốp'!$H$38-'ia lốp'!$H$37)*('ia lốp'!$H$38-'ia lốp'!H24)+'ia lốp'!$B$38),0)))))</f>
        <v>47.25</v>
      </c>
      <c r="O24" s="26">
        <v>100</v>
      </c>
      <c r="P24" s="26">
        <v>100</v>
      </c>
      <c r="Q24" s="42">
        <f t="shared" si="0"/>
        <v>63.93933333333333</v>
      </c>
    </row>
    <row r="25" spans="1:17" ht="16.8" x14ac:dyDescent="0.3">
      <c r="B25" s="23" t="s">
        <v>48</v>
      </c>
      <c r="C25" s="19">
        <v>46.234000000000002</v>
      </c>
      <c r="D25" s="19">
        <v>29.206</v>
      </c>
      <c r="E25" s="19">
        <v>21.404</v>
      </c>
      <c r="F25" s="19">
        <v>0.43</v>
      </c>
      <c r="G25" s="19">
        <v>1.8679999999999999</v>
      </c>
      <c r="H25" s="19">
        <v>0.32900000000000001</v>
      </c>
      <c r="I25" s="26">
        <v>0</v>
      </c>
      <c r="J25" s="40">
        <f>IF(D25&lt;$D$34,100,IF(D25&lt;'ia lốp'!$D$35,(('ia lốp'!$B$34-'ia lốp'!$B$35)/('ia lốp'!$D$35-'ia lốp'!$D$34)*('ia lốp'!$D$35-'ia lốp'!D25)+'ia lốp'!$B$35),IF('ia lốp'!D25&lt;'ia lốp'!$D$36,(('ia lốp'!$B$35-'ia lốp'!$B$36)/('ia lốp'!$D$36-'ia lốp'!$D$35)*('ia lốp'!$D$36-'ia lốp'!D25)+'ia lốp'!$B$36),IF('ia lốp'!D25&lt;'ia lốp'!$D$37,(('ia lốp'!$B$36-'ia lốp'!$B$37)/('ia lốp'!$D$37-'ia lốp'!$D$36)*('ia lốp'!$D$37-'ia lốp'!D25)+'ia lốp'!$B$37),IF('ia lốp'!D25&lt;'ia lốp'!$D$38,(('ia lốp'!$B$37-'ia lốp'!$B$38)/('ia lốp'!$D$38-'ia lốp'!$D$37)*('ia lốp'!$D$38-'ia lốp'!D25)+'ia lốp'!$B$38),0)))))</f>
        <v>51.323333333333338</v>
      </c>
      <c r="K25" s="40">
        <f>IF(E25&lt;$E$34,100,IF(E25&lt;'ia lốp'!$E$35,(('ia lốp'!$B$34-'ia lốp'!$B$35)/('ia lốp'!$E$35-'ia lốp'!$E$34)*('ia lốp'!$E$35-'ia lốp'!E25)+'ia lốp'!$B$35),IF('ia lốp'!E25&lt;'ia lốp'!$E$36,(('ia lốp'!$B$35-'ia lốp'!$B$36)/('ia lốp'!$E$36-'ia lốp'!$E$35)*('ia lốp'!$E$36-'ia lốp'!E25)+'ia lốp'!$B$36),IF('ia lốp'!E25&lt;'ia lốp'!$E$37,(('ia lốp'!$B$36-'ia lốp'!$B$37)/('ia lốp'!$E$37-'ia lốp'!$E$36)*('ia lốp'!$E$37-'ia lốp'!E25)+'ia lốp'!$B$37),IF('ia lốp'!E25&lt;'ia lốp'!$E$38,(('ia lốp'!$B$37-'ia lốp'!$B$38)/('ia lốp'!$E$38-'ia lốp'!$E$37)*('ia lốp'!$E$38-'ia lốp'!E25)+'ia lốp'!$B$38),0)))))</f>
        <v>33.99</v>
      </c>
      <c r="L25" s="40">
        <f>IF(F25&lt;$F$34,100,IF(F25&lt;'ia lốp'!$F$35,(('ia lốp'!$B$34-'ia lốp'!$B$35)/('ia lốp'!$F$35-'ia lốp'!$F$34)*('ia lốp'!$F$35-'ia lốp'!F25)+'ia lốp'!$B$35),IF('ia lốp'!F25&lt;'ia lốp'!$F$36,(('ia lốp'!$B$35-'ia lốp'!$B$36)/('ia lốp'!$F$36-'ia lốp'!$F$35)*('ia lốp'!$F$36-'ia lốp'!F25)+'ia lốp'!$B$36),IF('ia lốp'!F25&lt;'ia lốp'!$F$37,(('ia lốp'!$B$36-'ia lốp'!$B$37)/('ia lốp'!$F$37-'ia lốp'!$F$36)*('ia lốp'!$F$37-'ia lốp'!F25)+'ia lốp'!$B$37),IF('ia lốp'!F25&lt;'ia lốp'!$F$38,(('ia lốp'!$B$37-'ia lốp'!$B$38)/('ia lốp'!$F$38-'ia lốp'!$F$37)*('ia lốp'!$F$38-'ia lốp'!F25)+'ia lốp'!$B$38),0)))))</f>
        <v>64.166666666666671</v>
      </c>
      <c r="M25" s="40">
        <f>IF(G25&lt;$G$34,100,IF(G25&lt;'ia lốp'!$G$35,(('ia lốp'!$B$34-'ia lốp'!$B$35)/('ia lốp'!$G$35-'ia lốp'!$G$34)*('ia lốp'!$G$35-'ia lốp'!G25)+'ia lốp'!$B$35),IF('ia lốp'!G25&lt;'ia lốp'!$G$36,(('ia lốp'!$B$35-'ia lốp'!$B$36)/('ia lốp'!$G$36-'ia lốp'!$G$35)*('ia lốp'!$G$36-'ia lốp'!G25)+'ia lốp'!$B$36),IF('ia lốp'!G25&lt;'ia lốp'!$G$37,(('ia lốp'!$B$36-'ia lốp'!$B$37)/('ia lốp'!$G$37-'ia lốp'!$G$36)*('ia lốp'!$G$37-'ia lốp'!G25)+'ia lốp'!$B$37),IF('ia lốp'!G25&lt;'ia lốp'!$G$38,(('ia lốp'!$B$37-'ia lốp'!$B$38)/('ia lốp'!$G$38-'ia lốp'!$G$37)*('ia lốp'!$G$38-'ia lốp'!G25)+'ia lốp'!$B$38),0)))))</f>
        <v>100</v>
      </c>
      <c r="N25" s="40">
        <f>IF(H25&lt;$H$34,100,IF(H25&lt;'ia lốp'!$H$35,(('ia lốp'!$B$34-'ia lốp'!$B$35)/('ia lốp'!$H$35-'ia lốp'!$H$34)*('ia lốp'!$H$35-'ia lốp'!H25)+'ia lốp'!$B$35),IF('ia lốp'!H25&lt;'ia lốp'!$H$36,(('ia lốp'!$B$35-'ia lốp'!$B$36)/('ia lốp'!$H$36-'ia lốp'!$H$35)*('ia lốp'!$H$36-'ia lốp'!H25)+'ia lốp'!$B$36),IF('ia lốp'!H25&lt;'ia lốp'!$H$37,(('ia lốp'!$B$36-'ia lốp'!$B$37)/('ia lốp'!$H$37-'ia lốp'!$H$36)*('ia lốp'!$H$37-'ia lốp'!H25)+'ia lốp'!$B$37),IF('ia lốp'!H25&lt;'ia lốp'!$H$38,(('ia lốp'!$B$37-'ia lốp'!$B$38)/('ia lốp'!$H$38-'ia lốp'!$H$37)*('ia lốp'!$H$38-'ia lốp'!H25)+'ia lốp'!$B$38),0)))))</f>
        <v>46.375</v>
      </c>
      <c r="O25" s="26">
        <v>100</v>
      </c>
      <c r="P25" s="26">
        <v>100</v>
      </c>
      <c r="Q25" s="42">
        <f t="shared" si="0"/>
        <v>59.171000000000006</v>
      </c>
    </row>
    <row r="26" spans="1:17" ht="16.8" x14ac:dyDescent="0.3">
      <c r="B26" s="23" t="s">
        <v>50</v>
      </c>
      <c r="C26" s="19">
        <v>50.781000000000006</v>
      </c>
      <c r="D26" s="19">
        <v>30.056000000000001</v>
      </c>
      <c r="E26" s="19">
        <v>19.867000000000001</v>
      </c>
      <c r="F26" s="19">
        <v>0.49800000000000005</v>
      </c>
      <c r="G26" s="19">
        <v>2.2769999999999997</v>
      </c>
      <c r="H26" s="19">
        <v>0.36499999999999999</v>
      </c>
      <c r="I26" s="26">
        <v>0</v>
      </c>
      <c r="J26" s="40">
        <f>IF(D26&lt;$D$34,100,IF(D26&lt;'ia lốp'!$D$35,(('ia lốp'!$B$34-'ia lốp'!$B$35)/('ia lốp'!$D$35-'ia lốp'!$D$34)*('ia lốp'!$D$35-'ia lốp'!D26)+'ia lốp'!$B$35),IF('ia lốp'!D26&lt;'ia lốp'!$D$36,(('ia lốp'!$B$35-'ia lốp'!$B$36)/('ia lốp'!$D$36-'ia lốp'!$D$35)*('ia lốp'!$D$36-'ia lốp'!D26)+'ia lốp'!$B$36),IF('ia lốp'!D26&lt;'ia lốp'!$D$37,(('ia lốp'!$B$36-'ia lốp'!$B$37)/('ia lốp'!$D$37-'ia lốp'!$D$36)*('ia lốp'!$D$37-'ia lốp'!D26)+'ia lốp'!$B$37),IF('ia lốp'!D26&lt;'ia lốp'!$D$38,(('ia lốp'!$B$37-'ia lốp'!$B$38)/('ia lốp'!$D$38-'ia lốp'!$D$37)*('ia lốp'!$D$38-'ia lốp'!D26)+'ia lốp'!$B$38),0)))))</f>
        <v>49.93</v>
      </c>
      <c r="K26" s="40">
        <f>IF(E26&lt;$E$34,100,IF(E26&lt;'ia lốp'!$E$35,(('ia lốp'!$B$34-'ia lốp'!$B$35)/('ia lốp'!$E$35-'ia lốp'!$E$34)*('ia lốp'!$E$35-'ia lốp'!E26)+'ia lốp'!$B$35),IF('ia lốp'!E26&lt;'ia lốp'!$E$36,(('ia lốp'!$B$35-'ia lốp'!$B$36)/('ia lốp'!$E$36-'ia lốp'!$E$35)*('ia lốp'!$E$36-'ia lốp'!E26)+'ia lốp'!$B$36),IF('ia lốp'!E26&lt;'ia lốp'!$E$37,(('ia lốp'!$B$36-'ia lốp'!$B$37)/('ia lốp'!$E$37-'ia lốp'!$E$36)*('ia lốp'!$E$37-'ia lốp'!E26)+'ia lốp'!$B$37),IF('ia lốp'!E26&lt;'ia lốp'!$E$38,(('ia lốp'!$B$37-'ia lốp'!$B$38)/('ia lốp'!$E$38-'ia lốp'!$E$37)*('ia lốp'!$E$38-'ia lốp'!E26)+'ia lốp'!$B$38),0)))))</f>
        <v>37.832499999999996</v>
      </c>
      <c r="L26" s="40">
        <f>IF(F26&lt;$F$34,100,IF(F26&lt;'ia lốp'!$F$35,(('ia lốp'!$B$34-'ia lốp'!$B$35)/('ia lốp'!$F$35-'ia lốp'!$F$34)*('ia lốp'!$F$35-'ia lốp'!F26)+'ia lốp'!$B$35),IF('ia lốp'!F26&lt;'ia lốp'!$F$36,(('ia lốp'!$B$35-'ia lốp'!$B$36)/('ia lốp'!$F$36-'ia lốp'!$F$35)*('ia lốp'!$F$36-'ia lốp'!F26)+'ia lốp'!$B$36),IF('ia lốp'!F26&lt;'ia lốp'!$F$37,(('ia lốp'!$B$36-'ia lốp'!$B$37)/('ia lốp'!$F$37-'ia lốp'!$F$36)*('ia lốp'!$F$37-'ia lốp'!F26)+'ia lốp'!$B$37),IF('ia lốp'!F26&lt;'ia lốp'!$F$38,(('ia lốp'!$B$37-'ia lốp'!$B$38)/('ia lốp'!$F$38-'ia lốp'!$F$37)*('ia lốp'!$F$38-'ia lốp'!F26)+'ia lốp'!$B$38),0)))))</f>
        <v>58.499999999999993</v>
      </c>
      <c r="M26" s="40">
        <f>IF(G26&lt;$G$34,100,IF(G26&lt;'ia lốp'!$G$35,(('ia lốp'!$B$34-'ia lốp'!$B$35)/('ia lốp'!$G$35-'ia lốp'!$G$34)*('ia lốp'!$G$35-'ia lốp'!G26)+'ia lốp'!$B$35),IF('ia lốp'!G26&lt;'ia lốp'!$G$36,(('ia lốp'!$B$35-'ia lốp'!$B$36)/('ia lốp'!$G$36-'ia lốp'!$G$35)*('ia lốp'!$G$36-'ia lốp'!G26)+'ia lốp'!$B$36),IF('ia lốp'!G26&lt;'ia lốp'!$G$37,(('ia lốp'!$B$36-'ia lốp'!$B$37)/('ia lốp'!$G$37-'ia lốp'!$G$36)*('ia lốp'!$G$37-'ia lốp'!G26)+'ia lốp'!$B$37),IF('ia lốp'!G26&lt;'ia lốp'!$G$38,(('ia lốp'!$B$37-'ia lốp'!$B$38)/('ia lốp'!$G$38-'ia lốp'!$G$37)*('ia lốp'!$G$38-'ia lốp'!G26)+'ia lốp'!$B$38),0)))))</f>
        <v>97.691666666666663</v>
      </c>
      <c r="N26" s="40">
        <f>IF(H26&lt;$H$34,100,IF(H26&lt;'ia lốp'!$H$35,(('ia lốp'!$B$34-'ia lốp'!$B$35)/('ia lốp'!$H$35-'ia lốp'!$H$34)*('ia lốp'!$H$35-'ia lốp'!H26)+'ia lốp'!$B$35),IF('ia lốp'!H26&lt;'ia lốp'!$H$36,(('ia lốp'!$B$35-'ia lốp'!$B$36)/('ia lốp'!$H$36-'ia lốp'!$H$35)*('ia lốp'!$H$36-'ia lốp'!H26)+'ia lốp'!$B$36),IF('ia lốp'!H26&lt;'ia lốp'!$H$37,(('ia lốp'!$B$36-'ia lốp'!$B$37)/('ia lốp'!$H$37-'ia lốp'!$H$36)*('ia lốp'!$H$37-'ia lốp'!H26)+'ia lốp'!$B$37),IF('ia lốp'!H26&lt;'ia lốp'!$H$38,(('ia lốp'!$B$37-'ia lốp'!$B$38)/('ia lốp'!$H$38-'ia lốp'!$H$37)*('ia lốp'!$H$38-'ia lốp'!H26)+'ia lốp'!$B$38),0)))))</f>
        <v>41.875</v>
      </c>
      <c r="O26" s="26">
        <v>100</v>
      </c>
      <c r="P26" s="26">
        <v>100</v>
      </c>
      <c r="Q26" s="42">
        <f t="shared" si="0"/>
        <v>57.165833333333332</v>
      </c>
    </row>
    <row r="27" spans="1:17" x14ac:dyDescent="0.3">
      <c r="Q27" s="49">
        <f>AVERAGE(Q14:Q26)</f>
        <v>65.61584432234433</v>
      </c>
    </row>
    <row r="28" spans="1:17" x14ac:dyDescent="0.3">
      <c r="Q28" s="49">
        <f>MIN(Q14:Q26)</f>
        <v>57.165833333333332</v>
      </c>
    </row>
    <row r="29" spans="1:17" x14ac:dyDescent="0.3">
      <c r="Q29" s="49">
        <f>MAX(Q14:Q26)</f>
        <v>74.64500000000001</v>
      </c>
    </row>
    <row r="30" spans="1:17" ht="15" thickBot="1" x14ac:dyDescent="0.35"/>
    <row r="31" spans="1:17" ht="15" customHeight="1" thickBot="1" x14ac:dyDescent="0.35">
      <c r="A31" s="58" t="s">
        <v>61</v>
      </c>
      <c r="B31" s="58" t="s">
        <v>62</v>
      </c>
      <c r="C31" s="27"/>
      <c r="D31" s="27"/>
      <c r="E31" s="27"/>
      <c r="F31" s="27"/>
      <c r="G31" s="27"/>
      <c r="H31" s="27"/>
      <c r="I31" s="27"/>
      <c r="J31" s="28"/>
      <c r="K31" s="32" t="s">
        <v>63</v>
      </c>
      <c r="L31" s="33"/>
      <c r="M31" s="33"/>
      <c r="N31" s="33"/>
      <c r="O31" s="33"/>
      <c r="P31" s="33"/>
    </row>
    <row r="32" spans="1:17" ht="16.2" thickBot="1" x14ac:dyDescent="0.35">
      <c r="A32" s="59"/>
      <c r="B32" s="59"/>
      <c r="C32" s="37"/>
      <c r="D32" s="37"/>
      <c r="E32" s="37"/>
      <c r="F32" s="37"/>
      <c r="G32" s="37"/>
      <c r="H32" s="37"/>
      <c r="I32" s="37"/>
      <c r="J32" s="29" t="s">
        <v>64</v>
      </c>
      <c r="K32" s="29" t="s">
        <v>1</v>
      </c>
      <c r="L32" s="29" t="s">
        <v>65</v>
      </c>
      <c r="M32" s="29" t="s">
        <v>66</v>
      </c>
      <c r="N32" s="29" t="s">
        <v>67</v>
      </c>
      <c r="O32" s="29" t="s">
        <v>68</v>
      </c>
      <c r="P32" s="29" t="s">
        <v>69</v>
      </c>
    </row>
    <row r="33" spans="1:16" ht="19.8" thickBot="1" x14ac:dyDescent="0.45">
      <c r="A33" s="60"/>
      <c r="B33" s="60"/>
      <c r="C33" s="37"/>
      <c r="D33" s="24" t="s">
        <v>1</v>
      </c>
      <c r="E33" s="24" t="s">
        <v>2</v>
      </c>
      <c r="F33" s="24" t="s">
        <v>3</v>
      </c>
      <c r="G33" s="24" t="s">
        <v>4</v>
      </c>
      <c r="H33" s="24" t="s">
        <v>5</v>
      </c>
      <c r="I33" s="29"/>
      <c r="J33" s="29"/>
      <c r="K33" s="34" t="s">
        <v>70</v>
      </c>
      <c r="L33" s="35"/>
      <c r="M33" s="35"/>
      <c r="N33" s="35"/>
      <c r="O33" s="35"/>
      <c r="P33" s="36"/>
    </row>
    <row r="34" spans="1:16" ht="15" thickBot="1" x14ac:dyDescent="0.35">
      <c r="A34" s="30" t="s">
        <v>71</v>
      </c>
      <c r="B34" s="38">
        <v>100</v>
      </c>
      <c r="D34" s="39">
        <v>10</v>
      </c>
      <c r="E34" s="39">
        <v>4</v>
      </c>
      <c r="F34" s="39">
        <v>0.3</v>
      </c>
      <c r="G34" s="31">
        <v>2</v>
      </c>
      <c r="H34" s="31">
        <v>0.1</v>
      </c>
      <c r="I34" s="29"/>
      <c r="J34" s="31" t="s">
        <v>72</v>
      </c>
      <c r="K34" s="31" t="s">
        <v>73</v>
      </c>
      <c r="L34" s="31" t="s">
        <v>72</v>
      </c>
      <c r="M34" s="31" t="s">
        <v>74</v>
      </c>
      <c r="N34" s="31" t="s">
        <v>75</v>
      </c>
      <c r="O34" s="31" t="s">
        <v>76</v>
      </c>
      <c r="P34" s="31" t="s">
        <v>77</v>
      </c>
    </row>
    <row r="35" spans="1:16" ht="15" thickBot="1" x14ac:dyDescent="0.35">
      <c r="A35" s="30" t="s">
        <v>78</v>
      </c>
      <c r="B35" s="38">
        <v>75</v>
      </c>
      <c r="D35" s="39">
        <v>15</v>
      </c>
      <c r="E35" s="39">
        <v>6</v>
      </c>
      <c r="F35" s="39">
        <v>0.3</v>
      </c>
      <c r="G35" s="31">
        <v>5</v>
      </c>
      <c r="H35" s="31">
        <v>0.2</v>
      </c>
      <c r="I35" s="29"/>
      <c r="J35" s="31">
        <v>6</v>
      </c>
      <c r="K35" s="31">
        <v>15</v>
      </c>
      <c r="L35" s="31">
        <v>6</v>
      </c>
      <c r="M35" s="31">
        <v>0.3</v>
      </c>
      <c r="N35" s="31">
        <v>5</v>
      </c>
      <c r="O35" s="31" t="s">
        <v>79</v>
      </c>
      <c r="P35" s="31">
        <v>0.2</v>
      </c>
    </row>
    <row r="36" spans="1:16" ht="15" thickBot="1" x14ac:dyDescent="0.35">
      <c r="A36" s="30" t="s">
        <v>80</v>
      </c>
      <c r="B36" s="38">
        <v>50</v>
      </c>
      <c r="D36" s="39">
        <v>30</v>
      </c>
      <c r="E36" s="39">
        <v>15</v>
      </c>
      <c r="F36" s="39">
        <v>0.6</v>
      </c>
      <c r="G36" s="31">
        <v>10</v>
      </c>
      <c r="H36" s="31">
        <v>0.3</v>
      </c>
      <c r="I36" s="29"/>
      <c r="J36" s="31">
        <v>15</v>
      </c>
      <c r="K36" s="31">
        <v>30</v>
      </c>
      <c r="L36" s="31">
        <v>15</v>
      </c>
      <c r="M36" s="31">
        <v>0.6</v>
      </c>
      <c r="N36" s="31">
        <v>10</v>
      </c>
      <c r="O36" s="31" t="s">
        <v>79</v>
      </c>
      <c r="P36" s="31">
        <v>0.3</v>
      </c>
    </row>
    <row r="37" spans="1:16" ht="15" thickBot="1" x14ac:dyDescent="0.35">
      <c r="A37" s="30" t="s">
        <v>81</v>
      </c>
      <c r="B37" s="38">
        <v>25</v>
      </c>
      <c r="D37" s="39">
        <v>50</v>
      </c>
      <c r="E37" s="39">
        <v>25</v>
      </c>
      <c r="F37" s="39">
        <v>0.9</v>
      </c>
      <c r="G37" s="31">
        <v>15</v>
      </c>
      <c r="H37" s="31">
        <v>0.5</v>
      </c>
      <c r="I37" s="29"/>
      <c r="J37" s="31">
        <v>25</v>
      </c>
      <c r="K37" s="31">
        <v>50</v>
      </c>
      <c r="L37" s="31">
        <v>25</v>
      </c>
      <c r="M37" s="31">
        <v>0.9</v>
      </c>
      <c r="N37" s="31">
        <v>15</v>
      </c>
      <c r="O37" s="31" t="s">
        <v>79</v>
      </c>
      <c r="P37" s="31">
        <v>0.5</v>
      </c>
    </row>
    <row r="38" spans="1:16" ht="15" thickBot="1" x14ac:dyDescent="0.35">
      <c r="A38" s="30" t="s">
        <v>82</v>
      </c>
      <c r="B38" s="38">
        <v>10</v>
      </c>
      <c r="D38" s="39">
        <v>150</v>
      </c>
      <c r="E38" s="39">
        <v>50</v>
      </c>
      <c r="F38" s="39">
        <v>5</v>
      </c>
      <c r="G38" s="31">
        <v>15</v>
      </c>
      <c r="H38" s="31">
        <v>4</v>
      </c>
      <c r="I38" s="29"/>
      <c r="J38" s="31" t="s">
        <v>83</v>
      </c>
      <c r="K38" s="31" t="s">
        <v>84</v>
      </c>
      <c r="L38" s="31" t="s">
        <v>83</v>
      </c>
      <c r="M38" s="31" t="s">
        <v>85</v>
      </c>
      <c r="N38" s="31" t="s">
        <v>86</v>
      </c>
      <c r="O38" s="31" t="s">
        <v>87</v>
      </c>
      <c r="P38" s="31" t="s">
        <v>88</v>
      </c>
    </row>
    <row r="45" spans="1:16" ht="16.8" x14ac:dyDescent="0.3">
      <c r="C45" s="4"/>
      <c r="D45" t="s">
        <v>0</v>
      </c>
      <c r="E45" t="s">
        <v>1</v>
      </c>
      <c r="F45" t="s">
        <v>2</v>
      </c>
      <c r="G45" t="s">
        <v>3</v>
      </c>
      <c r="H45" t="s">
        <v>4</v>
      </c>
      <c r="I45" t="s">
        <v>5</v>
      </c>
    </row>
    <row r="46" spans="1:16" ht="16.8" x14ac:dyDescent="0.3">
      <c r="C46" s="52" t="s">
        <v>27</v>
      </c>
      <c r="D46" s="19">
        <v>33.075000000000003</v>
      </c>
      <c r="E46" s="19">
        <v>19.378</v>
      </c>
      <c r="F46" s="19">
        <v>13.013</v>
      </c>
      <c r="G46" s="19">
        <v>0.35400000000000004</v>
      </c>
      <c r="H46" s="19">
        <v>1.59</v>
      </c>
      <c r="I46" s="19">
        <v>0.29899999999999999</v>
      </c>
    </row>
    <row r="47" spans="1:16" ht="16.8" x14ac:dyDescent="0.3">
      <c r="C47" s="52" t="s">
        <v>29</v>
      </c>
      <c r="D47" s="19">
        <v>34.018999999999998</v>
      </c>
      <c r="E47" s="19">
        <v>17.667999999999999</v>
      </c>
      <c r="F47" s="19">
        <v>12.291</v>
      </c>
      <c r="G47" s="19">
        <v>0.32100000000000001</v>
      </c>
      <c r="H47" s="19">
        <v>1.6679999999999999</v>
      </c>
      <c r="I47" s="19">
        <v>0.26900000000000002</v>
      </c>
    </row>
    <row r="48" spans="1:16" ht="16.8" x14ac:dyDescent="0.3">
      <c r="C48" s="52" t="s">
        <v>31</v>
      </c>
      <c r="D48" s="19">
        <v>35.751999999999995</v>
      </c>
      <c r="E48" s="19">
        <v>18.434000000000001</v>
      </c>
      <c r="F48" s="19">
        <v>14.355</v>
      </c>
      <c r="G48" s="19">
        <v>0.35199999999999998</v>
      </c>
      <c r="H48" s="19">
        <v>1.6640000000000001</v>
      </c>
      <c r="I48" s="19">
        <v>0.28000000000000003</v>
      </c>
    </row>
    <row r="49" spans="3:9" ht="16.8" x14ac:dyDescent="0.3">
      <c r="C49" s="52" t="s">
        <v>33</v>
      </c>
      <c r="D49" s="17">
        <v>34.160000000000004</v>
      </c>
      <c r="E49" s="17">
        <v>20.265000000000001</v>
      </c>
      <c r="F49" s="17">
        <v>12.030000000000001</v>
      </c>
      <c r="G49" s="17">
        <v>0.36</v>
      </c>
      <c r="H49" s="17">
        <v>1.4550000000000001</v>
      </c>
      <c r="I49" s="17">
        <v>0.185</v>
      </c>
    </row>
    <row r="50" spans="3:9" ht="16.8" x14ac:dyDescent="0.3">
      <c r="C50" s="52" t="s">
        <v>35</v>
      </c>
      <c r="D50" s="19">
        <v>33.548000000000002</v>
      </c>
      <c r="E50" s="19">
        <v>20.596</v>
      </c>
      <c r="F50" s="19">
        <v>14.528999999999996</v>
      </c>
      <c r="G50" s="19">
        <v>0.36600000000000005</v>
      </c>
      <c r="H50" s="19">
        <v>1.6489999999999998</v>
      </c>
      <c r="I50" s="19">
        <v>0.17299999999999999</v>
      </c>
    </row>
    <row r="51" spans="3:9" ht="16.8" x14ac:dyDescent="0.3">
      <c r="C51" s="52" t="s">
        <v>37</v>
      </c>
      <c r="D51" s="19">
        <v>41.930999999999997</v>
      </c>
      <c r="E51" s="19">
        <v>24.496999999999996</v>
      </c>
      <c r="F51" s="19">
        <v>16.256999999999998</v>
      </c>
      <c r="G51" s="19">
        <v>0.61599999999999988</v>
      </c>
      <c r="H51" s="19">
        <v>2.2709999999999999</v>
      </c>
      <c r="I51" s="19">
        <v>0.38900000000000001</v>
      </c>
    </row>
    <row r="52" spans="3:9" ht="16.8" x14ac:dyDescent="0.3">
      <c r="C52" s="52" t="s">
        <v>39</v>
      </c>
      <c r="D52" s="19">
        <v>38.274000000000008</v>
      </c>
      <c r="E52" s="19">
        <v>21.518999999999998</v>
      </c>
      <c r="F52" s="19">
        <v>14.914000000000001</v>
      </c>
      <c r="G52" s="19">
        <v>0.39800000000000002</v>
      </c>
      <c r="H52" s="19">
        <v>1.677</v>
      </c>
      <c r="I52" s="19">
        <v>0.251</v>
      </c>
    </row>
    <row r="53" spans="3:9" ht="16.8" x14ac:dyDescent="0.3">
      <c r="C53" s="52" t="s">
        <v>41</v>
      </c>
      <c r="D53" s="19">
        <v>39.334999999999994</v>
      </c>
      <c r="E53" s="19">
        <v>24.958999999999996</v>
      </c>
      <c r="F53" s="19">
        <v>15.774999999999997</v>
      </c>
      <c r="G53" s="19">
        <v>0.40400000000000003</v>
      </c>
      <c r="H53" s="19">
        <v>2.0179999999999998</v>
      </c>
      <c r="I53" s="19">
        <v>0.69</v>
      </c>
    </row>
    <row r="54" spans="3:9" ht="16.8" x14ac:dyDescent="0.3">
      <c r="C54" s="52" t="s">
        <v>43</v>
      </c>
      <c r="D54" s="19">
        <v>46.917999999999999</v>
      </c>
      <c r="E54" s="19">
        <v>27.176000000000005</v>
      </c>
      <c r="F54" s="19">
        <v>17.91</v>
      </c>
      <c r="G54" s="19">
        <v>0.46499999999999997</v>
      </c>
      <c r="H54" s="19">
        <v>1.9289999999999998</v>
      </c>
      <c r="I54" s="19">
        <v>0.33400000000000002</v>
      </c>
    </row>
    <row r="55" spans="3:9" ht="16.8" x14ac:dyDescent="0.3">
      <c r="C55" s="52" t="s">
        <v>45</v>
      </c>
      <c r="D55" s="19">
        <v>43.135000000000005</v>
      </c>
      <c r="E55" s="19">
        <v>24.352</v>
      </c>
      <c r="F55" s="19">
        <v>18.23</v>
      </c>
      <c r="G55" s="19">
        <v>0.44700000000000006</v>
      </c>
      <c r="H55" s="19">
        <v>2.2359999999999998</v>
      </c>
      <c r="I55" s="19">
        <v>0.20300000000000001</v>
      </c>
    </row>
    <row r="56" spans="3:9" ht="16.8" x14ac:dyDescent="0.3">
      <c r="C56" s="52" t="s">
        <v>46</v>
      </c>
      <c r="D56" s="19">
        <v>44.818000000000005</v>
      </c>
      <c r="E56" s="19">
        <v>23.948999999999998</v>
      </c>
      <c r="F56" s="19">
        <v>16.512</v>
      </c>
      <c r="G56" s="19">
        <v>0.40200000000000002</v>
      </c>
      <c r="H56" s="19">
        <v>2.0430000000000001</v>
      </c>
      <c r="I56" s="19">
        <v>0.32200000000000001</v>
      </c>
    </row>
    <row r="57" spans="3:9" ht="16.8" x14ac:dyDescent="0.3">
      <c r="C57" s="52" t="s">
        <v>48</v>
      </c>
      <c r="D57" s="19">
        <v>46.234000000000002</v>
      </c>
      <c r="E57" s="19">
        <v>29.206</v>
      </c>
      <c r="F57" s="19">
        <v>21.404</v>
      </c>
      <c r="G57" s="19">
        <v>0.43</v>
      </c>
      <c r="H57" s="19">
        <v>1.8679999999999999</v>
      </c>
      <c r="I57" s="19">
        <v>0.32900000000000001</v>
      </c>
    </row>
    <row r="58" spans="3:9" ht="16.8" x14ac:dyDescent="0.3">
      <c r="C58" s="52" t="s">
        <v>50</v>
      </c>
      <c r="D58" s="19">
        <v>50.781000000000006</v>
      </c>
      <c r="E58" s="19">
        <v>30.056000000000001</v>
      </c>
      <c r="F58" s="19">
        <v>19.867000000000001</v>
      </c>
      <c r="G58" s="19">
        <v>0.49800000000000005</v>
      </c>
      <c r="H58" s="19">
        <v>2.2769999999999997</v>
      </c>
      <c r="I58" s="19">
        <v>0.36499999999999999</v>
      </c>
    </row>
  </sheetData>
  <mergeCells count="2">
    <mergeCell ref="B31:B33"/>
    <mergeCell ref="A31:A3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9"/>
  <sheetViews>
    <sheetView workbookViewId="0">
      <selection activeCell="G26" sqref="G26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6" max="16" width="12.6640625" customWidth="1"/>
    <col min="17" max="17" width="17.5546875" customWidth="1"/>
  </cols>
  <sheetData>
    <row r="4" spans="2:17" ht="16.8" x14ac:dyDescent="0.3">
      <c r="B4" s="4"/>
      <c r="C4" s="43" t="s">
        <v>27</v>
      </c>
      <c r="D4" s="43" t="s">
        <v>29</v>
      </c>
      <c r="E4" s="43" t="s">
        <v>31</v>
      </c>
      <c r="F4" s="43" t="s">
        <v>33</v>
      </c>
      <c r="G4" s="43" t="s">
        <v>35</v>
      </c>
      <c r="H4" s="43" t="s">
        <v>37</v>
      </c>
      <c r="I4" s="43" t="s">
        <v>39</v>
      </c>
      <c r="J4" s="43" t="s">
        <v>41</v>
      </c>
      <c r="K4" s="43" t="s">
        <v>43</v>
      </c>
      <c r="L4" s="43" t="s">
        <v>45</v>
      </c>
      <c r="M4" s="43" t="s">
        <v>46</v>
      </c>
      <c r="N4" s="43" t="s">
        <v>48</v>
      </c>
      <c r="O4" s="43" t="s">
        <v>50</v>
      </c>
    </row>
    <row r="5" spans="2:17" x14ac:dyDescent="0.3">
      <c r="B5" t="s">
        <v>0</v>
      </c>
      <c r="C5">
        <v>35.555624999999999</v>
      </c>
      <c r="D5">
        <v>36.570425</v>
      </c>
      <c r="E5">
        <v>38.433399999999992</v>
      </c>
      <c r="F5">
        <v>36.722000000000001</v>
      </c>
      <c r="G5">
        <v>36.064100000000003</v>
      </c>
      <c r="H5">
        <v>45.075824999999995</v>
      </c>
      <c r="I5">
        <v>41.14455000000001</v>
      </c>
      <c r="J5">
        <v>42.285124999999994</v>
      </c>
      <c r="K5">
        <v>50.43685</v>
      </c>
      <c r="L5">
        <v>46.370125000000002</v>
      </c>
      <c r="M5">
        <v>48.179350000000007</v>
      </c>
      <c r="N5">
        <v>49.701549999999997</v>
      </c>
      <c r="O5">
        <v>54.589575000000004</v>
      </c>
    </row>
    <row r="6" spans="2:17" x14ac:dyDescent="0.3">
      <c r="B6" t="s">
        <v>1</v>
      </c>
      <c r="C6">
        <v>20.83135</v>
      </c>
      <c r="D6">
        <v>18.993099999999998</v>
      </c>
      <c r="E6">
        <v>19.816549999999999</v>
      </c>
      <c r="F6">
        <v>21.784875</v>
      </c>
      <c r="G6">
        <v>22.140699999999999</v>
      </c>
      <c r="H6">
        <v>26.334274999999995</v>
      </c>
      <c r="I6">
        <v>23.132924999999997</v>
      </c>
      <c r="J6">
        <v>26.830924999999993</v>
      </c>
      <c r="K6">
        <v>29.214200000000005</v>
      </c>
      <c r="L6">
        <v>26.1784</v>
      </c>
      <c r="M6">
        <v>25.745174999999996</v>
      </c>
      <c r="N6">
        <v>31.396449999999998</v>
      </c>
      <c r="O6">
        <v>32.310200000000002</v>
      </c>
    </row>
    <row r="7" spans="2:17" x14ac:dyDescent="0.3">
      <c r="B7" t="s">
        <v>2</v>
      </c>
      <c r="C7">
        <v>13.988975</v>
      </c>
      <c r="D7">
        <v>13.212825</v>
      </c>
      <c r="E7">
        <v>15.431625</v>
      </c>
      <c r="F7">
        <v>12.93225</v>
      </c>
      <c r="G7">
        <v>15.618674999999996</v>
      </c>
      <c r="H7">
        <v>17.476274999999998</v>
      </c>
      <c r="I7">
        <v>16.032550000000001</v>
      </c>
      <c r="J7">
        <v>16.958124999999995</v>
      </c>
      <c r="K7">
        <v>19.253249999999998</v>
      </c>
      <c r="L7">
        <v>19.597249999999999</v>
      </c>
      <c r="M7">
        <v>17.750399999999999</v>
      </c>
      <c r="N7">
        <v>23.0093</v>
      </c>
      <c r="O7">
        <v>21.357025</v>
      </c>
    </row>
    <row r="8" spans="2:17" x14ac:dyDescent="0.3">
      <c r="B8" t="s">
        <v>3</v>
      </c>
      <c r="C8">
        <v>0.38055</v>
      </c>
      <c r="D8">
        <v>0.34507500000000002</v>
      </c>
      <c r="E8">
        <v>0.37839999999999996</v>
      </c>
      <c r="F8">
        <v>0.38699999999999996</v>
      </c>
      <c r="G8">
        <v>0.39345000000000002</v>
      </c>
      <c r="H8">
        <v>0.6621999999999999</v>
      </c>
      <c r="I8">
        <v>0.42785000000000001</v>
      </c>
      <c r="J8">
        <v>0.43430000000000002</v>
      </c>
      <c r="K8">
        <v>0.49987499999999996</v>
      </c>
      <c r="L8">
        <v>0.48052500000000004</v>
      </c>
      <c r="M8">
        <v>0.43215000000000003</v>
      </c>
      <c r="N8">
        <v>0.46224999999999999</v>
      </c>
      <c r="O8">
        <v>0.53534999999999999</v>
      </c>
    </row>
    <row r="9" spans="2:17" x14ac:dyDescent="0.3">
      <c r="B9" t="s">
        <v>4</v>
      </c>
      <c r="C9">
        <v>1.7092499999999999</v>
      </c>
      <c r="D9">
        <v>1.7930999999999999</v>
      </c>
      <c r="E9">
        <v>1.7888000000000002</v>
      </c>
      <c r="F9">
        <v>1.564125</v>
      </c>
      <c r="G9">
        <v>1.7726749999999998</v>
      </c>
      <c r="H9">
        <v>2.441325</v>
      </c>
      <c r="I9">
        <v>1.802775</v>
      </c>
      <c r="J9">
        <v>2.1693499999999997</v>
      </c>
      <c r="K9">
        <v>2.0736749999999997</v>
      </c>
      <c r="L9">
        <v>2.4036999999999997</v>
      </c>
      <c r="M9">
        <v>2.1962250000000001</v>
      </c>
      <c r="N9">
        <v>2.0080999999999998</v>
      </c>
      <c r="O9">
        <v>2.4477749999999996</v>
      </c>
    </row>
    <row r="10" spans="2:17" x14ac:dyDescent="0.3">
      <c r="B10" t="s">
        <v>5</v>
      </c>
      <c r="C10">
        <v>0.32142499999999996</v>
      </c>
      <c r="D10">
        <v>0.28917500000000002</v>
      </c>
      <c r="E10">
        <v>0.30099999999999999</v>
      </c>
      <c r="F10">
        <v>0.198875</v>
      </c>
      <c r="G10">
        <v>0.18597499999999997</v>
      </c>
      <c r="H10">
        <v>0.41817500000000002</v>
      </c>
      <c r="I10">
        <v>0.26982499999999998</v>
      </c>
      <c r="J10">
        <v>0.74174999999999991</v>
      </c>
      <c r="K10">
        <v>0.35904999999999998</v>
      </c>
      <c r="L10">
        <v>0.218225</v>
      </c>
      <c r="M10">
        <v>0.34615000000000001</v>
      </c>
      <c r="N10">
        <v>0.35367500000000002</v>
      </c>
      <c r="O10">
        <v>0.39237499999999997</v>
      </c>
    </row>
    <row r="13" spans="2:17" ht="19.2" x14ac:dyDescent="0.4">
      <c r="B13" s="4"/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23" t="s">
        <v>27</v>
      </c>
      <c r="C14" s="26">
        <v>35.555624999999999</v>
      </c>
      <c r="D14" s="26">
        <v>20.83135</v>
      </c>
      <c r="E14" s="26">
        <v>13.988975</v>
      </c>
      <c r="F14" s="26">
        <v>0.38055</v>
      </c>
      <c r="G14" s="26">
        <v>1.7092499999999999</v>
      </c>
      <c r="H14" s="26">
        <v>0.32142499999999996</v>
      </c>
      <c r="I14" s="26">
        <v>0</v>
      </c>
      <c r="J14" s="40">
        <f>IF(D14&lt;$D$34,100,IF(D14&lt;'ia lốp (2)'!$D$35,(('ia lốp (2)'!$B$34-'ia lốp (2)'!$B$35)/('ia lốp (2)'!$D$35-'ia lốp (2)'!$D$34)*('ia lốp (2)'!$D$35-'ia lốp (2)'!D14)+'ia lốp (2)'!$B$35),IF('ia lốp (2)'!D14&lt;'ia lốp (2)'!$D$36,(('ia lốp (2)'!$B$35-'ia lốp (2)'!$B$36)/('ia lốp (2)'!$D$36-'ia lốp (2)'!$D$35)*('ia lốp (2)'!$D$36-'ia lốp (2)'!D14)+'ia lốp (2)'!$B$36),IF('ia lốp (2)'!D14&lt;'ia lốp (2)'!$D$37,(('ia lốp (2)'!$B$36-'ia lốp (2)'!$B$37)/('ia lốp (2)'!$D$37-'ia lốp (2)'!$D$36)*('ia lốp (2)'!$D$37-'ia lốp (2)'!D14)+'ia lốp (2)'!$B$37),IF('ia lốp (2)'!D14&lt;'ia lốp (2)'!$D$38,(('ia lốp (2)'!$B$37-'ia lốp (2)'!$B$38)/('ia lốp (2)'!$D$38-'ia lốp (2)'!$D$37)*('ia lốp (2)'!$D$38-'ia lốp (2)'!D14)+'ia lốp (2)'!$B$38),0)))))</f>
        <v>65.281083333333328</v>
      </c>
      <c r="K14" s="40">
        <f>IF(E14&lt;$E$34,100,IF(E14&lt;'ia lốp (2)'!$E$35,(('ia lốp (2)'!$B$34-'ia lốp (2)'!$B$35)/('ia lốp (2)'!$E$35-'ia lốp (2)'!$E$34)*('ia lốp (2)'!$E$35-'ia lốp (2)'!E14)+'ia lốp (2)'!$B$35),IF('ia lốp (2)'!E14&lt;'ia lốp (2)'!$E$36,(('ia lốp (2)'!$B$35-'ia lốp (2)'!$B$36)/('ia lốp (2)'!$E$36-'ia lốp (2)'!$E$35)*('ia lốp (2)'!$E$36-'ia lốp (2)'!E14)+'ia lốp (2)'!$B$36),IF('ia lốp (2)'!E14&lt;'ia lốp (2)'!$E$37,(('ia lốp (2)'!$B$36-'ia lốp (2)'!$B$37)/('ia lốp (2)'!$E$37-'ia lốp (2)'!$E$36)*('ia lốp (2)'!$E$37-'ia lốp (2)'!E14)+'ia lốp (2)'!$B$37),IF('ia lốp (2)'!E14&lt;'ia lốp (2)'!$E$38,(('ia lốp (2)'!$B$37-'ia lốp (2)'!$B$38)/('ia lốp (2)'!$E$38-'ia lốp (2)'!$E$37)*('ia lốp (2)'!$E$38-'ia lốp (2)'!E14)+'ia lốp (2)'!$B$38),0)))))</f>
        <v>52.808402777777779</v>
      </c>
      <c r="L14" s="40">
        <f>IF(F14&lt;$F$34,100,IF(F14&lt;'ia lốp (2)'!$F$35,(('ia lốp (2)'!$B$34-'ia lốp (2)'!$B$35)/('ia lốp (2)'!$F$35-'ia lốp (2)'!$F$34)*('ia lốp (2)'!$F$35-'ia lốp (2)'!F14)+'ia lốp (2)'!$B$35),IF('ia lốp (2)'!F14&lt;'ia lốp (2)'!$F$36,(('ia lốp (2)'!$B$35-'ia lốp (2)'!$B$36)/('ia lốp (2)'!$F$36-'ia lốp (2)'!$F$35)*('ia lốp (2)'!$F$36-'ia lốp (2)'!F14)+'ia lốp (2)'!$B$36),IF('ia lốp (2)'!F14&lt;'ia lốp (2)'!$F$37,(('ia lốp (2)'!$B$36-'ia lốp (2)'!$B$37)/('ia lốp (2)'!$F$37-'ia lốp (2)'!$F$36)*('ia lốp (2)'!$F$37-'ia lốp (2)'!F14)+'ia lốp (2)'!$B$37),IF('ia lốp (2)'!F14&lt;'ia lốp (2)'!$F$38,(('ia lốp (2)'!$B$37-'ia lốp (2)'!$B$38)/('ia lốp (2)'!$F$38-'ia lốp (2)'!$F$37)*('ia lốp (2)'!$F$38-'ia lốp (2)'!F14)+'ia lốp (2)'!$B$38),0)))))</f>
        <v>68.287499999999994</v>
      </c>
      <c r="M14" s="40">
        <f>IF(G14&lt;$G$34,100,IF(G14&lt;'ia lốp (2)'!$G$35,(('ia lốp (2)'!$B$34-'ia lốp (2)'!$B$35)/('ia lốp (2)'!$G$35-'ia lốp (2)'!$G$34)*('ia lốp (2)'!$G$35-'ia lốp (2)'!G14)+'ia lốp (2)'!$B$35),IF('ia lốp (2)'!G14&lt;'ia lốp (2)'!$G$36,(('ia lốp (2)'!$B$35-'ia lốp (2)'!$B$36)/('ia lốp (2)'!$G$36-'ia lốp (2)'!$G$35)*('ia lốp (2)'!$G$36-'ia lốp (2)'!G14)+'ia lốp (2)'!$B$36),IF('ia lốp (2)'!G14&lt;'ia lốp (2)'!$G$37,(('ia lốp (2)'!$B$36-'ia lốp (2)'!$B$37)/('ia lốp (2)'!$G$37-'ia lốp (2)'!$G$36)*('ia lốp (2)'!$G$37-'ia lốp (2)'!G14)+'ia lốp (2)'!$B$37),IF('ia lốp (2)'!G14&lt;'ia lốp (2)'!$G$38,(('ia lốp (2)'!$B$37-'ia lốp (2)'!$B$38)/('ia lốp (2)'!$G$38-'ia lốp (2)'!$G$37)*('ia lốp (2)'!$G$38-'ia lốp (2)'!G14)+'ia lốp (2)'!$B$38),0)))))</f>
        <v>100</v>
      </c>
      <c r="N14" s="40">
        <f>IF(H14&lt;$H$34,100,IF(H14&lt;'ia lốp (2)'!$H$35,(('ia lốp (2)'!$B$34-'ia lốp (2)'!$B$35)/('ia lốp (2)'!$H$35-'ia lốp (2)'!$H$34)*('ia lốp (2)'!$H$35-'ia lốp (2)'!H14)+'ia lốp (2)'!$B$35),IF('ia lốp (2)'!H14&lt;'ia lốp (2)'!$H$36,(('ia lốp (2)'!$B$35-'ia lốp (2)'!$B$36)/('ia lốp (2)'!$H$36-'ia lốp (2)'!$H$35)*('ia lốp (2)'!$H$36-'ia lốp (2)'!H14)+'ia lốp (2)'!$B$36),IF('ia lốp (2)'!H14&lt;'ia lốp (2)'!$H$37,(('ia lốp (2)'!$B$36-'ia lốp (2)'!$B$37)/('ia lốp (2)'!$H$37-'ia lốp (2)'!$H$36)*('ia lốp (2)'!$H$37-'ia lốp (2)'!H14)+'ia lốp (2)'!$B$37),IF('ia lốp (2)'!H14&lt;'ia lốp (2)'!$H$38,(('ia lốp (2)'!$B$37-'ia lốp (2)'!$B$38)/('ia lốp (2)'!$H$38-'ia lốp (2)'!$H$37)*('ia lốp (2)'!$H$38-'ia lốp (2)'!H14)+'ia lốp (2)'!$B$38),0)))))</f>
        <v>47.321875000000006</v>
      </c>
      <c r="O14" s="26">
        <v>100</v>
      </c>
      <c r="P14" s="26">
        <v>100</v>
      </c>
      <c r="Q14" s="42">
        <f>O14/100*P14/100*AVERAGE(J14:N14)</f>
        <v>61.990922288359798</v>
      </c>
    </row>
    <row r="15" spans="2:17" ht="16.8" x14ac:dyDescent="0.3">
      <c r="B15" s="23" t="s">
        <v>29</v>
      </c>
      <c r="C15" s="26">
        <v>36.570425</v>
      </c>
      <c r="D15" s="26">
        <v>18.993099999999998</v>
      </c>
      <c r="E15" s="26">
        <v>13.212825</v>
      </c>
      <c r="F15" s="26">
        <v>0.34507500000000002</v>
      </c>
      <c r="G15" s="26">
        <v>1.7930999999999999</v>
      </c>
      <c r="H15" s="26">
        <v>0.28917500000000002</v>
      </c>
      <c r="I15" s="26">
        <v>0</v>
      </c>
      <c r="J15" s="40">
        <f>IF(D15&lt;$D$34,100,IF(D15&lt;'ia lốp (2)'!$D$35,(('ia lốp (2)'!$B$34-'ia lốp (2)'!$B$35)/('ia lốp (2)'!$D$35-'ia lốp (2)'!$D$34)*('ia lốp (2)'!$D$35-'ia lốp (2)'!D15)+'ia lốp (2)'!$B$35),IF('ia lốp (2)'!D15&lt;'ia lốp (2)'!$D$36,(('ia lốp (2)'!$B$35-'ia lốp (2)'!$B$36)/('ia lốp (2)'!$D$36-'ia lốp (2)'!$D$35)*('ia lốp (2)'!$D$36-'ia lốp (2)'!D15)+'ia lốp (2)'!$B$36),IF('ia lốp (2)'!D15&lt;'ia lốp (2)'!$D$37,(('ia lốp (2)'!$B$36-'ia lốp (2)'!$B$37)/('ia lốp (2)'!$D$37-'ia lốp (2)'!$D$36)*('ia lốp (2)'!$D$37-'ia lốp (2)'!D15)+'ia lốp (2)'!$B$37),IF('ia lốp (2)'!D15&lt;'ia lốp (2)'!$D$38,(('ia lốp (2)'!$B$37-'ia lốp (2)'!$B$38)/('ia lốp (2)'!$D$38-'ia lốp (2)'!$D$37)*('ia lốp (2)'!$D$38-'ia lốp (2)'!D15)+'ia lốp (2)'!$B$38),0)))))</f>
        <v>68.344833333333341</v>
      </c>
      <c r="K15" s="40">
        <f>IF(E15&lt;$E$34,100,IF(E15&lt;'ia lốp (2)'!$E$35,(('ia lốp (2)'!$B$34-'ia lốp (2)'!$B$35)/('ia lốp (2)'!$E$35-'ia lốp (2)'!$E$34)*('ia lốp (2)'!$E$35-'ia lốp (2)'!E15)+'ia lốp (2)'!$B$35),IF('ia lốp (2)'!E15&lt;'ia lốp (2)'!$E$36,(('ia lốp (2)'!$B$35-'ia lốp (2)'!$B$36)/('ia lốp (2)'!$E$36-'ia lốp (2)'!$E$35)*('ia lốp (2)'!$E$36-'ia lốp (2)'!E15)+'ia lốp (2)'!$B$36),IF('ia lốp (2)'!E15&lt;'ia lốp (2)'!$E$37,(('ia lốp (2)'!$B$36-'ia lốp (2)'!$B$37)/('ia lốp (2)'!$E$37-'ia lốp (2)'!$E$36)*('ia lốp (2)'!$E$37-'ia lốp (2)'!E15)+'ia lốp (2)'!$B$37),IF('ia lốp (2)'!E15&lt;'ia lốp (2)'!$E$38,(('ia lốp (2)'!$B$37-'ia lốp (2)'!$B$38)/('ia lốp (2)'!$E$38-'ia lốp (2)'!$E$37)*('ia lốp (2)'!$E$38-'ia lốp (2)'!E15)+'ia lốp (2)'!$B$38),0)))))</f>
        <v>54.964374999999997</v>
      </c>
      <c r="L15" s="40">
        <f>IF(F15&lt;$F$34,100,IF(F15&lt;'ia lốp (2)'!$F$35,(('ia lốp (2)'!$B$34-'ia lốp (2)'!$B$35)/('ia lốp (2)'!$F$35-'ia lốp (2)'!$F$34)*('ia lốp (2)'!$F$35-'ia lốp (2)'!F15)+'ia lốp (2)'!$B$35),IF('ia lốp (2)'!F15&lt;'ia lốp (2)'!$F$36,(('ia lốp (2)'!$B$35-'ia lốp (2)'!$B$36)/('ia lốp (2)'!$F$36-'ia lốp (2)'!$F$35)*('ia lốp (2)'!$F$36-'ia lốp (2)'!F15)+'ia lốp (2)'!$B$36),IF('ia lốp (2)'!F15&lt;'ia lốp (2)'!$F$37,(('ia lốp (2)'!$B$36-'ia lốp (2)'!$B$37)/('ia lốp (2)'!$F$37-'ia lốp (2)'!$F$36)*('ia lốp (2)'!$F$37-'ia lốp (2)'!F15)+'ia lốp (2)'!$B$37),IF('ia lốp (2)'!F15&lt;'ia lốp (2)'!$F$38,(('ia lốp (2)'!$B$37-'ia lốp (2)'!$B$38)/('ia lốp (2)'!$F$38-'ia lốp (2)'!$F$37)*('ia lốp (2)'!$F$38-'ia lốp (2)'!F15)+'ia lốp (2)'!$B$38),0)))))</f>
        <v>71.243750000000006</v>
      </c>
      <c r="M15" s="40">
        <f>IF(G15&lt;$G$34,100,IF(G15&lt;'ia lốp (2)'!$G$35,(('ia lốp (2)'!$B$34-'ia lốp (2)'!$B$35)/('ia lốp (2)'!$G$35-'ia lốp (2)'!$G$34)*('ia lốp (2)'!$G$35-'ia lốp (2)'!G15)+'ia lốp (2)'!$B$35),IF('ia lốp (2)'!G15&lt;'ia lốp (2)'!$G$36,(('ia lốp (2)'!$B$35-'ia lốp (2)'!$B$36)/('ia lốp (2)'!$G$36-'ia lốp (2)'!$G$35)*('ia lốp (2)'!$G$36-'ia lốp (2)'!G15)+'ia lốp (2)'!$B$36),IF('ia lốp (2)'!G15&lt;'ia lốp (2)'!$G$37,(('ia lốp (2)'!$B$36-'ia lốp (2)'!$B$37)/('ia lốp (2)'!$G$37-'ia lốp (2)'!$G$36)*('ia lốp (2)'!$G$37-'ia lốp (2)'!G15)+'ia lốp (2)'!$B$37),IF('ia lốp (2)'!G15&lt;'ia lốp (2)'!$G$38,(('ia lốp (2)'!$B$37-'ia lốp (2)'!$B$38)/('ia lốp (2)'!$G$38-'ia lốp (2)'!$G$37)*('ia lốp (2)'!$G$38-'ia lốp (2)'!G15)+'ia lốp (2)'!$B$38),0)))))</f>
        <v>100</v>
      </c>
      <c r="N15" s="40">
        <f>IF(H15&lt;$H$34,100,IF(H15&lt;'ia lốp (2)'!$H$35,(('ia lốp (2)'!$B$34-'ia lốp (2)'!$B$35)/('ia lốp (2)'!$H$35-'ia lốp (2)'!$H$34)*('ia lốp (2)'!$H$35-'ia lốp (2)'!H15)+'ia lốp (2)'!$B$35),IF('ia lốp (2)'!H15&lt;'ia lốp (2)'!$H$36,(('ia lốp (2)'!$B$35-'ia lốp (2)'!$B$36)/('ia lốp (2)'!$H$36-'ia lốp (2)'!$H$35)*('ia lốp (2)'!$H$36-'ia lốp (2)'!H15)+'ia lốp (2)'!$B$36),IF('ia lốp (2)'!H15&lt;'ia lốp (2)'!$H$37,(('ia lốp (2)'!$B$36-'ia lốp (2)'!$B$37)/('ia lốp (2)'!$H$37-'ia lốp (2)'!$H$36)*('ia lốp (2)'!$H$37-'ia lốp (2)'!H15)+'ia lốp (2)'!$B$37),IF('ia lốp (2)'!H15&lt;'ia lốp (2)'!$H$38,(('ia lốp (2)'!$B$37-'ia lốp (2)'!$B$38)/('ia lốp (2)'!$H$38-'ia lốp (2)'!$H$37)*('ia lốp (2)'!$H$38-'ia lốp (2)'!H15)+'ia lốp (2)'!$B$38),0)))))</f>
        <v>52.706249999999997</v>
      </c>
      <c r="O15" s="26">
        <v>100</v>
      </c>
      <c r="P15" s="26">
        <v>100</v>
      </c>
      <c r="Q15" s="42">
        <f t="shared" ref="Q15:Q26" si="0">O15/100*P15/100*AVERAGE(J15:N15)</f>
        <v>63.18239484126984</v>
      </c>
    </row>
    <row r="16" spans="2:17" ht="16.8" x14ac:dyDescent="0.3">
      <c r="B16" s="23" t="s">
        <v>31</v>
      </c>
      <c r="C16" s="26">
        <v>38.433399999999992</v>
      </c>
      <c r="D16" s="26">
        <v>19.816549999999999</v>
      </c>
      <c r="E16" s="26">
        <v>15.431625</v>
      </c>
      <c r="F16" s="26">
        <v>0.37839999999999996</v>
      </c>
      <c r="G16" s="26">
        <v>1.7888000000000002</v>
      </c>
      <c r="H16" s="26">
        <v>0.30099999999999999</v>
      </c>
      <c r="I16" s="26">
        <v>0</v>
      </c>
      <c r="J16" s="40">
        <f>IF(D16&lt;$D$34,100,IF(D16&lt;'ia lốp (2)'!$D$35,(('ia lốp (2)'!$B$34-'ia lốp (2)'!$B$35)/('ia lốp (2)'!$D$35-'ia lốp (2)'!$D$34)*('ia lốp (2)'!$D$35-'ia lốp (2)'!D16)+'ia lốp (2)'!$B$35),IF('ia lốp (2)'!D16&lt;'ia lốp (2)'!$D$36,(('ia lốp (2)'!$B$35-'ia lốp (2)'!$B$36)/('ia lốp (2)'!$D$36-'ia lốp (2)'!$D$35)*('ia lốp (2)'!$D$36-'ia lốp (2)'!D16)+'ia lốp (2)'!$B$36),IF('ia lốp (2)'!D16&lt;'ia lốp (2)'!$D$37,(('ia lốp (2)'!$B$36-'ia lốp (2)'!$B$37)/('ia lốp (2)'!$D$37-'ia lốp (2)'!$D$36)*('ia lốp (2)'!$D$37-'ia lốp (2)'!D16)+'ia lốp (2)'!$B$37),IF('ia lốp (2)'!D16&lt;'ia lốp (2)'!$D$38,(('ia lốp (2)'!$B$37-'ia lốp (2)'!$B$38)/('ia lốp (2)'!$D$38-'ia lốp (2)'!$D$37)*('ia lốp (2)'!$D$38-'ia lốp (2)'!D16)+'ia lốp (2)'!$B$38),0)))))</f>
        <v>66.972416666666675</v>
      </c>
      <c r="K16" s="40">
        <f>IF(E16&lt;$E$34,100,IF(E16&lt;'ia lốp (2)'!$E$35,(('ia lốp (2)'!$B$34-'ia lốp (2)'!$B$35)/('ia lốp (2)'!$E$35-'ia lốp (2)'!$E$34)*('ia lốp (2)'!$E$35-'ia lốp (2)'!E16)+'ia lốp (2)'!$B$35),IF('ia lốp (2)'!E16&lt;'ia lốp (2)'!$E$36,(('ia lốp (2)'!$B$35-'ia lốp (2)'!$B$36)/('ia lốp (2)'!$E$36-'ia lốp (2)'!$E$35)*('ia lốp (2)'!$E$36-'ia lốp (2)'!E16)+'ia lốp (2)'!$B$36),IF('ia lốp (2)'!E16&lt;'ia lốp (2)'!$E$37,(('ia lốp (2)'!$B$36-'ia lốp (2)'!$B$37)/('ia lốp (2)'!$E$37-'ia lốp (2)'!$E$36)*('ia lốp (2)'!$E$37-'ia lốp (2)'!E16)+'ia lốp (2)'!$B$37),IF('ia lốp (2)'!E16&lt;'ia lốp (2)'!$E$38,(('ia lốp (2)'!$B$37-'ia lốp (2)'!$B$38)/('ia lốp (2)'!$E$38-'ia lốp (2)'!$E$37)*('ia lốp (2)'!$E$38-'ia lốp (2)'!E16)+'ia lốp (2)'!$B$38),0)))))</f>
        <v>48.920937500000001</v>
      </c>
      <c r="L16" s="40">
        <f>IF(F16&lt;$F$34,100,IF(F16&lt;'ia lốp (2)'!$F$35,(('ia lốp (2)'!$B$34-'ia lốp (2)'!$B$35)/('ia lốp (2)'!$F$35-'ia lốp (2)'!$F$34)*('ia lốp (2)'!$F$35-'ia lốp (2)'!F16)+'ia lốp (2)'!$B$35),IF('ia lốp (2)'!F16&lt;'ia lốp (2)'!$F$36,(('ia lốp (2)'!$B$35-'ia lốp (2)'!$B$36)/('ia lốp (2)'!$F$36-'ia lốp (2)'!$F$35)*('ia lốp (2)'!$F$36-'ia lốp (2)'!F16)+'ia lốp (2)'!$B$36),IF('ia lốp (2)'!F16&lt;'ia lốp (2)'!$F$37,(('ia lốp (2)'!$B$36-'ia lốp (2)'!$B$37)/('ia lốp (2)'!$F$37-'ia lốp (2)'!$F$36)*('ia lốp (2)'!$F$37-'ia lốp (2)'!F16)+'ia lốp (2)'!$B$37),IF('ia lốp (2)'!F16&lt;'ia lốp (2)'!$F$38,(('ia lốp (2)'!$B$37-'ia lốp (2)'!$B$38)/('ia lốp (2)'!$F$38-'ia lốp (2)'!$F$37)*('ia lốp (2)'!$F$38-'ia lốp (2)'!F16)+'ia lốp (2)'!$B$38),0)))))</f>
        <v>68.466666666666669</v>
      </c>
      <c r="M16" s="40">
        <f>IF(G16&lt;$G$34,100,IF(G16&lt;'ia lốp (2)'!$G$35,(('ia lốp (2)'!$B$34-'ia lốp (2)'!$B$35)/('ia lốp (2)'!$G$35-'ia lốp (2)'!$G$34)*('ia lốp (2)'!$G$35-'ia lốp (2)'!G16)+'ia lốp (2)'!$B$35),IF('ia lốp (2)'!G16&lt;'ia lốp (2)'!$G$36,(('ia lốp (2)'!$B$35-'ia lốp (2)'!$B$36)/('ia lốp (2)'!$G$36-'ia lốp (2)'!$G$35)*('ia lốp (2)'!$G$36-'ia lốp (2)'!G16)+'ia lốp (2)'!$B$36),IF('ia lốp (2)'!G16&lt;'ia lốp (2)'!$G$37,(('ia lốp (2)'!$B$36-'ia lốp (2)'!$B$37)/('ia lốp (2)'!$G$37-'ia lốp (2)'!$G$36)*('ia lốp (2)'!$G$37-'ia lốp (2)'!G16)+'ia lốp (2)'!$B$37),IF('ia lốp (2)'!G16&lt;'ia lốp (2)'!$G$38,(('ia lốp (2)'!$B$37-'ia lốp (2)'!$B$38)/('ia lốp (2)'!$G$38-'ia lốp (2)'!$G$37)*('ia lốp (2)'!$G$38-'ia lốp (2)'!G16)+'ia lốp (2)'!$B$38),0)))))</f>
        <v>100</v>
      </c>
      <c r="N16" s="40">
        <f>IF(H16&lt;$H$34,100,IF(H16&lt;'ia lốp (2)'!$H$35,(('ia lốp (2)'!$B$34-'ia lốp (2)'!$B$35)/('ia lốp (2)'!$H$35-'ia lốp (2)'!$H$34)*('ia lốp (2)'!$H$35-'ia lốp (2)'!H16)+'ia lốp (2)'!$B$35),IF('ia lốp (2)'!H16&lt;'ia lốp (2)'!$H$36,(('ia lốp (2)'!$B$35-'ia lốp (2)'!$B$36)/('ia lốp (2)'!$H$36-'ia lốp (2)'!$H$35)*('ia lốp (2)'!$H$36-'ia lốp (2)'!H16)+'ia lốp (2)'!$B$36),IF('ia lốp (2)'!H16&lt;'ia lốp (2)'!$H$37,(('ia lốp (2)'!$B$36-'ia lốp (2)'!$B$37)/('ia lốp (2)'!$H$37-'ia lốp (2)'!$H$36)*('ia lốp (2)'!$H$37-'ia lốp (2)'!H16)+'ia lốp (2)'!$B$37),IF('ia lốp (2)'!H16&lt;'ia lốp (2)'!$H$38,(('ia lốp (2)'!$B$37-'ia lốp (2)'!$B$38)/('ia lốp (2)'!$H$38-'ia lốp (2)'!$H$37)*('ia lốp (2)'!$H$38-'ia lốp (2)'!H16)+'ia lốp (2)'!$B$38),0)))))</f>
        <v>49.875</v>
      </c>
      <c r="O16" s="26">
        <v>100</v>
      </c>
      <c r="P16" s="26">
        <v>100</v>
      </c>
      <c r="Q16" s="42">
        <f t="shared" si="0"/>
        <v>61.769649305555546</v>
      </c>
    </row>
    <row r="17" spans="1:17" ht="16.8" x14ac:dyDescent="0.3">
      <c r="B17" s="23" t="s">
        <v>33</v>
      </c>
      <c r="C17" s="26">
        <v>36.722000000000001</v>
      </c>
      <c r="D17" s="26">
        <v>21.784875</v>
      </c>
      <c r="E17" s="26">
        <v>12.93225</v>
      </c>
      <c r="F17" s="26">
        <v>0.38699999999999996</v>
      </c>
      <c r="G17" s="26">
        <v>1.564125</v>
      </c>
      <c r="H17" s="26">
        <v>0.198875</v>
      </c>
      <c r="I17" s="26">
        <v>0</v>
      </c>
      <c r="J17" s="40">
        <f>IF(D17&lt;$D$34,100,IF(D17&lt;'ia lốp (2)'!$D$35,(('ia lốp (2)'!$B$34-'ia lốp (2)'!$B$35)/('ia lốp (2)'!$D$35-'ia lốp (2)'!$D$34)*('ia lốp (2)'!$D$35-'ia lốp (2)'!D17)+'ia lốp (2)'!$B$35),IF('ia lốp (2)'!D17&lt;'ia lốp (2)'!$D$36,(('ia lốp (2)'!$B$35-'ia lốp (2)'!$B$36)/('ia lốp (2)'!$D$36-'ia lốp (2)'!$D$35)*('ia lốp (2)'!$D$36-'ia lốp (2)'!D17)+'ia lốp (2)'!$B$36),IF('ia lốp (2)'!D17&lt;'ia lốp (2)'!$D$37,(('ia lốp (2)'!$B$36-'ia lốp (2)'!$B$37)/('ia lốp (2)'!$D$37-'ia lốp (2)'!$D$36)*('ia lốp (2)'!$D$37-'ia lốp (2)'!D17)+'ia lốp (2)'!$B$37),IF('ia lốp (2)'!D17&lt;'ia lốp (2)'!$D$38,(('ia lốp (2)'!$B$37-'ia lốp (2)'!$B$38)/('ia lốp (2)'!$D$38-'ia lốp (2)'!$D$37)*('ia lốp (2)'!$D$38-'ia lốp (2)'!D17)+'ia lốp (2)'!$B$38),0)))))</f>
        <v>63.691875000000003</v>
      </c>
      <c r="K17" s="40">
        <f>IF(E17&lt;$E$34,100,IF(E17&lt;'ia lốp (2)'!$E$35,(('ia lốp (2)'!$B$34-'ia lốp (2)'!$B$35)/('ia lốp (2)'!$E$35-'ia lốp (2)'!$E$34)*('ia lốp (2)'!$E$35-'ia lốp (2)'!E17)+'ia lốp (2)'!$B$35),IF('ia lốp (2)'!E17&lt;'ia lốp (2)'!$E$36,(('ia lốp (2)'!$B$35-'ia lốp (2)'!$B$36)/('ia lốp (2)'!$E$36-'ia lốp (2)'!$E$35)*('ia lốp (2)'!$E$36-'ia lốp (2)'!E17)+'ia lốp (2)'!$B$36),IF('ia lốp (2)'!E17&lt;'ia lốp (2)'!$E$37,(('ia lốp (2)'!$B$36-'ia lốp (2)'!$B$37)/('ia lốp (2)'!$E$37-'ia lốp (2)'!$E$36)*('ia lốp (2)'!$E$37-'ia lốp (2)'!E17)+'ia lốp (2)'!$B$37),IF('ia lốp (2)'!E17&lt;'ia lốp (2)'!$E$38,(('ia lốp (2)'!$B$37-'ia lốp (2)'!$B$38)/('ia lốp (2)'!$E$38-'ia lốp (2)'!$E$37)*('ia lốp (2)'!$E$38-'ia lốp (2)'!E17)+'ia lốp (2)'!$B$38),0)))))</f>
        <v>55.743749999999999</v>
      </c>
      <c r="L17" s="40">
        <f>IF(F17&lt;$F$34,100,IF(F17&lt;'ia lốp (2)'!$F$35,(('ia lốp (2)'!$B$34-'ia lốp (2)'!$B$35)/('ia lốp (2)'!$F$35-'ia lốp (2)'!$F$34)*('ia lốp (2)'!$F$35-'ia lốp (2)'!F17)+'ia lốp (2)'!$B$35),IF('ia lốp (2)'!F17&lt;'ia lốp (2)'!$F$36,(('ia lốp (2)'!$B$35-'ia lốp (2)'!$B$36)/('ia lốp (2)'!$F$36-'ia lốp (2)'!$F$35)*('ia lốp (2)'!$F$36-'ia lốp (2)'!F17)+'ia lốp (2)'!$B$36),IF('ia lốp (2)'!F17&lt;'ia lốp (2)'!$F$37,(('ia lốp (2)'!$B$36-'ia lốp (2)'!$B$37)/('ia lốp (2)'!$F$37-'ia lốp (2)'!$F$36)*('ia lốp (2)'!$F$37-'ia lốp (2)'!F17)+'ia lốp (2)'!$B$37),IF('ia lốp (2)'!F17&lt;'ia lốp (2)'!$F$38,(('ia lốp (2)'!$B$37-'ia lốp (2)'!$B$38)/('ia lốp (2)'!$F$38-'ia lốp (2)'!$F$37)*('ia lốp (2)'!$F$38-'ia lốp (2)'!F17)+'ia lốp (2)'!$B$38),0)))))</f>
        <v>67.75</v>
      </c>
      <c r="M17" s="40">
        <f>IF(G17&lt;$G$34,100,IF(G17&lt;'ia lốp (2)'!$G$35,(('ia lốp (2)'!$B$34-'ia lốp (2)'!$B$35)/('ia lốp (2)'!$G$35-'ia lốp (2)'!$G$34)*('ia lốp (2)'!$G$35-'ia lốp (2)'!G17)+'ia lốp (2)'!$B$35),IF('ia lốp (2)'!G17&lt;'ia lốp (2)'!$G$36,(('ia lốp (2)'!$B$35-'ia lốp (2)'!$B$36)/('ia lốp (2)'!$G$36-'ia lốp (2)'!$G$35)*('ia lốp (2)'!$G$36-'ia lốp (2)'!G17)+'ia lốp (2)'!$B$36),IF('ia lốp (2)'!G17&lt;'ia lốp (2)'!$G$37,(('ia lốp (2)'!$B$36-'ia lốp (2)'!$B$37)/('ia lốp (2)'!$G$37-'ia lốp (2)'!$G$36)*('ia lốp (2)'!$G$37-'ia lốp (2)'!G17)+'ia lốp (2)'!$B$37),IF('ia lốp (2)'!G17&lt;'ia lốp (2)'!$G$38,(('ia lốp (2)'!$B$37-'ia lốp (2)'!$B$38)/('ia lốp (2)'!$G$38-'ia lốp (2)'!$G$37)*('ia lốp (2)'!$G$38-'ia lốp (2)'!G17)+'ia lốp (2)'!$B$38),0)))))</f>
        <v>100</v>
      </c>
      <c r="N17" s="40">
        <f>IF(H17&lt;$H$34,100,IF(H17&lt;'ia lốp (2)'!$H$35,(('ia lốp (2)'!$B$34-'ia lốp (2)'!$B$35)/('ia lốp (2)'!$H$35-'ia lốp (2)'!$H$34)*('ia lốp (2)'!$H$35-'ia lốp (2)'!H17)+'ia lốp (2)'!$B$35),IF('ia lốp (2)'!H17&lt;'ia lốp (2)'!$H$36,(('ia lốp (2)'!$B$35-'ia lốp (2)'!$B$36)/('ia lốp (2)'!$H$36-'ia lốp (2)'!$H$35)*('ia lốp (2)'!$H$36-'ia lốp (2)'!H17)+'ia lốp (2)'!$B$36),IF('ia lốp (2)'!H17&lt;'ia lốp (2)'!$H$37,(('ia lốp (2)'!$B$36-'ia lốp (2)'!$B$37)/('ia lốp (2)'!$H$37-'ia lốp (2)'!$H$36)*('ia lốp (2)'!$H$37-'ia lốp (2)'!H17)+'ia lốp (2)'!$B$37),IF('ia lốp (2)'!H17&lt;'ia lốp (2)'!$H$38,(('ia lốp (2)'!$B$37-'ia lốp (2)'!$B$38)/('ia lốp (2)'!$H$38-'ia lốp (2)'!$H$37)*('ia lốp (2)'!$H$38-'ia lốp (2)'!H17)+'ia lốp (2)'!$B$38),0)))))</f>
        <v>75.28125</v>
      </c>
      <c r="O17" s="26">
        <v>100</v>
      </c>
      <c r="P17" s="26">
        <v>100</v>
      </c>
      <c r="Q17" s="42">
        <f t="shared" si="0"/>
        <v>62.326660714285723</v>
      </c>
    </row>
    <row r="18" spans="1:17" ht="16.8" x14ac:dyDescent="0.3">
      <c r="B18" s="23" t="s">
        <v>35</v>
      </c>
      <c r="C18" s="26">
        <v>36.064100000000003</v>
      </c>
      <c r="D18" s="26">
        <v>22.140699999999999</v>
      </c>
      <c r="E18" s="26">
        <v>15.618674999999996</v>
      </c>
      <c r="F18" s="26">
        <v>0.39345000000000002</v>
      </c>
      <c r="G18" s="26">
        <v>1.7726749999999998</v>
      </c>
      <c r="H18" s="26">
        <v>0.18597499999999997</v>
      </c>
      <c r="I18" s="26">
        <v>0</v>
      </c>
      <c r="J18" s="40">
        <f>IF(D18&lt;$D$34,100,IF(D18&lt;'ia lốp (2)'!$D$35,(('ia lốp (2)'!$B$34-'ia lốp (2)'!$B$35)/('ia lốp (2)'!$D$35-'ia lốp (2)'!$D$34)*('ia lốp (2)'!$D$35-'ia lốp (2)'!D18)+'ia lốp (2)'!$B$35),IF('ia lốp (2)'!D18&lt;'ia lốp (2)'!$D$36,(('ia lốp (2)'!$B$35-'ia lốp (2)'!$B$36)/('ia lốp (2)'!$D$36-'ia lốp (2)'!$D$35)*('ia lốp (2)'!$D$36-'ia lốp (2)'!D18)+'ia lốp (2)'!$B$36),IF('ia lốp (2)'!D18&lt;'ia lốp (2)'!$D$37,(('ia lốp (2)'!$B$36-'ia lốp (2)'!$B$37)/('ia lốp (2)'!$D$37-'ia lốp (2)'!$D$36)*('ia lốp (2)'!$D$37-'ia lốp (2)'!D18)+'ia lốp (2)'!$B$37),IF('ia lốp (2)'!D18&lt;'ia lốp (2)'!$D$38,(('ia lốp (2)'!$B$37-'ia lốp (2)'!$B$38)/('ia lốp (2)'!$D$38-'ia lốp (2)'!$D$37)*('ia lốp (2)'!$D$38-'ia lốp (2)'!D18)+'ia lốp (2)'!$B$38),0)))))</f>
        <v>63.098833333333332</v>
      </c>
      <c r="K18" s="40">
        <f>IF(E18&lt;$E$34,100,IF(E18&lt;'ia lốp (2)'!$E$35,(('ia lốp (2)'!$B$34-'ia lốp (2)'!$B$35)/('ia lốp (2)'!$E$35-'ia lốp (2)'!$E$34)*('ia lốp (2)'!$E$35-'ia lốp (2)'!E18)+'ia lốp (2)'!$B$35),IF('ia lốp (2)'!E18&lt;'ia lốp (2)'!$E$36,(('ia lốp (2)'!$B$35-'ia lốp (2)'!$B$36)/('ia lốp (2)'!$E$36-'ia lốp (2)'!$E$35)*('ia lốp (2)'!$E$36-'ia lốp (2)'!E18)+'ia lốp (2)'!$B$36),IF('ia lốp (2)'!E18&lt;'ia lốp (2)'!$E$37,(('ia lốp (2)'!$B$36-'ia lốp (2)'!$B$37)/('ia lốp (2)'!$E$37-'ia lốp (2)'!$E$36)*('ia lốp (2)'!$E$37-'ia lốp (2)'!E18)+'ia lốp (2)'!$B$37),IF('ia lốp (2)'!E18&lt;'ia lốp (2)'!$E$38,(('ia lốp (2)'!$B$37-'ia lốp (2)'!$B$38)/('ia lốp (2)'!$E$38-'ia lốp (2)'!$E$37)*('ia lốp (2)'!$E$38-'ia lốp (2)'!E18)+'ia lốp (2)'!$B$38),0)))))</f>
        <v>48.45331250000001</v>
      </c>
      <c r="L18" s="40">
        <f>IF(F18&lt;$F$34,100,IF(F18&lt;'ia lốp (2)'!$F$35,(('ia lốp (2)'!$B$34-'ia lốp (2)'!$B$35)/('ia lốp (2)'!$F$35-'ia lốp (2)'!$F$34)*('ia lốp (2)'!$F$35-'ia lốp (2)'!F18)+'ia lốp (2)'!$B$35),IF('ia lốp (2)'!F18&lt;'ia lốp (2)'!$F$36,(('ia lốp (2)'!$B$35-'ia lốp (2)'!$B$36)/('ia lốp (2)'!$F$36-'ia lốp (2)'!$F$35)*('ia lốp (2)'!$F$36-'ia lốp (2)'!F18)+'ia lốp (2)'!$B$36),IF('ia lốp (2)'!F18&lt;'ia lốp (2)'!$F$37,(('ia lốp (2)'!$B$36-'ia lốp (2)'!$B$37)/('ia lốp (2)'!$F$37-'ia lốp (2)'!$F$36)*('ia lốp (2)'!$F$37-'ia lốp (2)'!F18)+'ia lốp (2)'!$B$37),IF('ia lốp (2)'!F18&lt;'ia lốp (2)'!$F$38,(('ia lốp (2)'!$B$37-'ia lốp (2)'!$B$38)/('ia lốp (2)'!$F$38-'ia lốp (2)'!$F$37)*('ia lốp (2)'!$F$38-'ia lốp (2)'!F18)+'ia lốp (2)'!$B$38),0)))))</f>
        <v>67.212500000000006</v>
      </c>
      <c r="M18" s="40">
        <f>IF(G18&lt;$G$34,100,IF(G18&lt;'ia lốp (2)'!$G$35,(('ia lốp (2)'!$B$34-'ia lốp (2)'!$B$35)/('ia lốp (2)'!$G$35-'ia lốp (2)'!$G$34)*('ia lốp (2)'!$G$35-'ia lốp (2)'!G18)+'ia lốp (2)'!$B$35),IF('ia lốp (2)'!G18&lt;'ia lốp (2)'!$G$36,(('ia lốp (2)'!$B$35-'ia lốp (2)'!$B$36)/('ia lốp (2)'!$G$36-'ia lốp (2)'!$G$35)*('ia lốp (2)'!$G$36-'ia lốp (2)'!G18)+'ia lốp (2)'!$B$36),IF('ia lốp (2)'!G18&lt;'ia lốp (2)'!$G$37,(('ia lốp (2)'!$B$36-'ia lốp (2)'!$B$37)/('ia lốp (2)'!$G$37-'ia lốp (2)'!$G$36)*('ia lốp (2)'!$G$37-'ia lốp (2)'!G18)+'ia lốp (2)'!$B$37),IF('ia lốp (2)'!G18&lt;'ia lốp (2)'!$G$38,(('ia lốp (2)'!$B$37-'ia lốp (2)'!$B$38)/('ia lốp (2)'!$G$38-'ia lốp (2)'!$G$37)*('ia lốp (2)'!$G$38-'ia lốp (2)'!G18)+'ia lốp (2)'!$B$38),0)))))</f>
        <v>100</v>
      </c>
      <c r="N18" s="40">
        <f>IF(H18&lt;$H$34,100,IF(H18&lt;'ia lốp (2)'!$H$35,(('ia lốp (2)'!$B$34-'ia lốp (2)'!$B$35)/('ia lốp (2)'!$H$35-'ia lốp (2)'!$H$34)*('ia lốp (2)'!$H$35-'ia lốp (2)'!H18)+'ia lốp (2)'!$B$35),IF('ia lốp (2)'!H18&lt;'ia lốp (2)'!$H$36,(('ia lốp (2)'!$B$35-'ia lốp (2)'!$B$36)/('ia lốp (2)'!$H$36-'ia lốp (2)'!$H$35)*('ia lốp (2)'!$H$36-'ia lốp (2)'!H18)+'ia lốp (2)'!$B$36),IF('ia lốp (2)'!H18&lt;'ia lốp (2)'!$H$37,(('ia lốp (2)'!$B$36-'ia lốp (2)'!$B$37)/('ia lốp (2)'!$H$37-'ia lốp (2)'!$H$36)*('ia lốp (2)'!$H$37-'ia lốp (2)'!H18)+'ia lốp (2)'!$B$37),IF('ia lốp (2)'!H18&lt;'ia lốp (2)'!$H$38,(('ia lốp (2)'!$B$37-'ia lốp (2)'!$B$38)/('ia lốp (2)'!$H$38-'ia lốp (2)'!$H$37)*('ia lốp (2)'!$H$38-'ia lốp (2)'!H18)+'ia lốp (2)'!$B$38),0)))))</f>
        <v>78.506250000000009</v>
      </c>
      <c r="O18" s="26">
        <v>100</v>
      </c>
      <c r="P18" s="26">
        <v>100</v>
      </c>
      <c r="Q18" s="42">
        <f t="shared" si="0"/>
        <v>60.662143353174599</v>
      </c>
    </row>
    <row r="19" spans="1:17" ht="16.8" x14ac:dyDescent="0.3">
      <c r="B19" s="23" t="s">
        <v>37</v>
      </c>
      <c r="C19" s="26">
        <v>45.075824999999995</v>
      </c>
      <c r="D19" s="26">
        <v>26.334274999999995</v>
      </c>
      <c r="E19" s="26">
        <v>17.476274999999998</v>
      </c>
      <c r="F19" s="26">
        <v>0.6621999999999999</v>
      </c>
      <c r="G19" s="26">
        <v>2.441325</v>
      </c>
      <c r="H19" s="26">
        <v>0.41817500000000002</v>
      </c>
      <c r="I19" s="26">
        <v>0</v>
      </c>
      <c r="J19" s="40">
        <f>IF(D19&lt;$D$34,100,IF(D19&lt;'ia lốp (2)'!$D$35,(('ia lốp (2)'!$B$34-'ia lốp (2)'!$B$35)/('ia lốp (2)'!$D$35-'ia lốp (2)'!$D$34)*('ia lốp (2)'!$D$35-'ia lốp (2)'!D19)+'ia lốp (2)'!$B$35),IF('ia lốp (2)'!D19&lt;'ia lốp (2)'!$D$36,(('ia lốp (2)'!$B$35-'ia lốp (2)'!$B$36)/('ia lốp (2)'!$D$36-'ia lốp (2)'!$D$35)*('ia lốp (2)'!$D$36-'ia lốp (2)'!D19)+'ia lốp (2)'!$B$36),IF('ia lốp (2)'!D19&lt;'ia lốp (2)'!$D$37,(('ia lốp (2)'!$B$36-'ia lốp (2)'!$B$37)/('ia lốp (2)'!$D$37-'ia lốp (2)'!$D$36)*('ia lốp (2)'!$D$37-'ia lốp (2)'!D19)+'ia lốp (2)'!$B$37),IF('ia lốp (2)'!D19&lt;'ia lốp (2)'!$D$38,(('ia lốp (2)'!$B$37-'ia lốp (2)'!$B$38)/('ia lốp (2)'!$D$38-'ia lốp (2)'!$D$37)*('ia lốp (2)'!$D$38-'ia lốp (2)'!D19)+'ia lốp (2)'!$B$38),0)))))</f>
        <v>56.109541666666672</v>
      </c>
      <c r="K19" s="40">
        <f>IF(E19&lt;$E$34,100,IF(E19&lt;'ia lốp (2)'!$E$35,(('ia lốp (2)'!$B$34-'ia lốp (2)'!$B$35)/('ia lốp (2)'!$E$35-'ia lốp (2)'!$E$34)*('ia lốp (2)'!$E$35-'ia lốp (2)'!E19)+'ia lốp (2)'!$B$35),IF('ia lốp (2)'!E19&lt;'ia lốp (2)'!$E$36,(('ia lốp (2)'!$B$35-'ia lốp (2)'!$B$36)/('ia lốp (2)'!$E$36-'ia lốp (2)'!$E$35)*('ia lốp (2)'!$E$36-'ia lốp (2)'!E19)+'ia lốp (2)'!$B$36),IF('ia lốp (2)'!E19&lt;'ia lốp (2)'!$E$37,(('ia lốp (2)'!$B$36-'ia lốp (2)'!$B$37)/('ia lốp (2)'!$E$37-'ia lốp (2)'!$E$36)*('ia lốp (2)'!$E$37-'ia lốp (2)'!E19)+'ia lốp (2)'!$B$37),IF('ia lốp (2)'!E19&lt;'ia lốp (2)'!$E$38,(('ia lốp (2)'!$B$37-'ia lốp (2)'!$B$38)/('ia lốp (2)'!$E$38-'ia lốp (2)'!$E$37)*('ia lốp (2)'!$E$38-'ia lốp (2)'!E19)+'ia lốp (2)'!$B$38),0)))))</f>
        <v>43.809312500000004</v>
      </c>
      <c r="L19" s="40">
        <f>IF(F19&lt;$F$34,100,IF(F19&lt;'ia lốp (2)'!$F$35,(('ia lốp (2)'!$B$34-'ia lốp (2)'!$B$35)/('ia lốp (2)'!$F$35-'ia lốp (2)'!$F$34)*('ia lốp (2)'!$F$35-'ia lốp (2)'!F19)+'ia lốp (2)'!$B$35),IF('ia lốp (2)'!F19&lt;'ia lốp (2)'!$F$36,(('ia lốp (2)'!$B$35-'ia lốp (2)'!$B$36)/('ia lốp (2)'!$F$36-'ia lốp (2)'!$F$35)*('ia lốp (2)'!$F$36-'ia lốp (2)'!F19)+'ia lốp (2)'!$B$36),IF('ia lốp (2)'!F19&lt;'ia lốp (2)'!$F$37,(('ia lốp (2)'!$B$36-'ia lốp (2)'!$B$37)/('ia lốp (2)'!$F$37-'ia lốp (2)'!$F$36)*('ia lốp (2)'!$F$37-'ia lốp (2)'!F19)+'ia lốp (2)'!$B$37),IF('ia lốp (2)'!F19&lt;'ia lốp (2)'!$F$38,(('ia lốp (2)'!$B$37-'ia lốp (2)'!$B$38)/('ia lốp (2)'!$F$38-'ia lốp (2)'!$F$37)*('ia lốp (2)'!$F$38-'ia lốp (2)'!F19)+'ia lốp (2)'!$B$38),0)))))</f>
        <v>44.816666666666677</v>
      </c>
      <c r="M19" s="40">
        <f>IF(G19&lt;$G$34,100,IF(G19&lt;'ia lốp (2)'!$G$35,(('ia lốp (2)'!$B$34-'ia lốp (2)'!$B$35)/('ia lốp (2)'!$G$35-'ia lốp (2)'!$G$34)*('ia lốp (2)'!$G$35-'ia lốp (2)'!G19)+'ia lốp (2)'!$B$35),IF('ia lốp (2)'!G19&lt;'ia lốp (2)'!$G$36,(('ia lốp (2)'!$B$35-'ia lốp (2)'!$B$36)/('ia lốp (2)'!$G$36-'ia lốp (2)'!$G$35)*('ia lốp (2)'!$G$36-'ia lốp (2)'!G19)+'ia lốp (2)'!$B$36),IF('ia lốp (2)'!G19&lt;'ia lốp (2)'!$G$37,(('ia lốp (2)'!$B$36-'ia lốp (2)'!$B$37)/('ia lốp (2)'!$G$37-'ia lốp (2)'!$G$36)*('ia lốp (2)'!$G$37-'ia lốp (2)'!G19)+'ia lốp (2)'!$B$37),IF('ia lốp (2)'!G19&lt;'ia lốp (2)'!$G$38,(('ia lốp (2)'!$B$37-'ia lốp (2)'!$B$38)/('ia lốp (2)'!$G$38-'ia lốp (2)'!$G$37)*('ia lốp (2)'!$G$38-'ia lốp (2)'!G19)+'ia lốp (2)'!$B$38),0)))))</f>
        <v>96.322291666666672</v>
      </c>
      <c r="N19" s="40">
        <f>IF(H19&lt;$H$34,100,IF(H19&lt;'ia lốp (2)'!$H$35,(('ia lốp (2)'!$B$34-'ia lốp (2)'!$B$35)/('ia lốp (2)'!$H$35-'ia lốp (2)'!$H$34)*('ia lốp (2)'!$H$35-'ia lốp (2)'!H19)+'ia lốp (2)'!$B$35),IF('ia lốp (2)'!H19&lt;'ia lốp (2)'!$H$36,(('ia lốp (2)'!$B$35-'ia lốp (2)'!$B$36)/('ia lốp (2)'!$H$36-'ia lốp (2)'!$H$35)*('ia lốp (2)'!$H$36-'ia lốp (2)'!H19)+'ia lốp (2)'!$B$36),IF('ia lốp (2)'!H19&lt;'ia lốp (2)'!$H$37,(('ia lốp (2)'!$B$36-'ia lốp (2)'!$B$37)/('ia lốp (2)'!$H$37-'ia lốp (2)'!$H$36)*('ia lốp (2)'!$H$37-'ia lốp (2)'!H19)+'ia lốp (2)'!$B$37),IF('ia lốp (2)'!H19&lt;'ia lốp (2)'!$H$38,(('ia lốp (2)'!$B$37-'ia lốp (2)'!$B$38)/('ia lốp (2)'!$H$38-'ia lốp (2)'!$H$37)*('ia lốp (2)'!$H$38-'ia lốp (2)'!H19)+'ia lốp (2)'!$B$38),0)))))</f>
        <v>35.228124999999999</v>
      </c>
      <c r="O19" s="26">
        <v>100</v>
      </c>
      <c r="P19" s="26">
        <v>100</v>
      </c>
      <c r="Q19" s="42">
        <f t="shared" si="0"/>
        <v>53.171634424603177</v>
      </c>
    </row>
    <row r="20" spans="1:17" ht="16.8" x14ac:dyDescent="0.3">
      <c r="B20" s="23" t="s">
        <v>39</v>
      </c>
      <c r="C20" s="26">
        <v>41.14455000000001</v>
      </c>
      <c r="D20" s="26">
        <v>23.132924999999997</v>
      </c>
      <c r="E20" s="26">
        <v>16.032550000000001</v>
      </c>
      <c r="F20" s="26">
        <v>0.42785000000000001</v>
      </c>
      <c r="G20" s="26">
        <v>1.802775</v>
      </c>
      <c r="H20" s="26">
        <v>0.26982499999999998</v>
      </c>
      <c r="I20" s="26">
        <v>0</v>
      </c>
      <c r="J20" s="40">
        <f>IF(D20&lt;$D$34,100,IF(D20&lt;'ia lốp (2)'!$D$35,(('ia lốp (2)'!$B$34-'ia lốp (2)'!$B$35)/('ia lốp (2)'!$D$35-'ia lốp (2)'!$D$34)*('ia lốp (2)'!$D$35-'ia lốp (2)'!D20)+'ia lốp (2)'!$B$35),IF('ia lốp (2)'!D20&lt;'ia lốp (2)'!$D$36,(('ia lốp (2)'!$B$35-'ia lốp (2)'!$B$36)/('ia lốp (2)'!$D$36-'ia lốp (2)'!$D$35)*('ia lốp (2)'!$D$36-'ia lốp (2)'!D20)+'ia lốp (2)'!$B$36),IF('ia lốp (2)'!D20&lt;'ia lốp (2)'!$D$37,(('ia lốp (2)'!$B$36-'ia lốp (2)'!$B$37)/('ia lốp (2)'!$D$37-'ia lốp (2)'!$D$36)*('ia lốp (2)'!$D$37-'ia lốp (2)'!D20)+'ia lốp (2)'!$B$37),IF('ia lốp (2)'!D20&lt;'ia lốp (2)'!$D$38,(('ia lốp (2)'!$B$37-'ia lốp (2)'!$B$38)/('ia lốp (2)'!$D$38-'ia lốp (2)'!$D$37)*('ia lốp (2)'!$D$38-'ia lốp (2)'!D20)+'ia lốp (2)'!$B$38),0)))))</f>
        <v>61.445125000000004</v>
      </c>
      <c r="K20" s="40">
        <f>IF(E20&lt;$E$34,100,IF(E20&lt;'ia lốp (2)'!$E$35,(('ia lốp (2)'!$B$34-'ia lốp (2)'!$B$35)/('ia lốp (2)'!$E$35-'ia lốp (2)'!$E$34)*('ia lốp (2)'!$E$35-'ia lốp (2)'!E20)+'ia lốp (2)'!$B$35),IF('ia lốp (2)'!E20&lt;'ia lốp (2)'!$E$36,(('ia lốp (2)'!$B$35-'ia lốp (2)'!$B$36)/('ia lốp (2)'!$E$36-'ia lốp (2)'!$E$35)*('ia lốp (2)'!$E$36-'ia lốp (2)'!E20)+'ia lốp (2)'!$B$36),IF('ia lốp (2)'!E20&lt;'ia lốp (2)'!$E$37,(('ia lốp (2)'!$B$36-'ia lốp (2)'!$B$37)/('ia lốp (2)'!$E$37-'ia lốp (2)'!$E$36)*('ia lốp (2)'!$E$37-'ia lốp (2)'!E20)+'ia lốp (2)'!$B$37),IF('ia lốp (2)'!E20&lt;'ia lốp (2)'!$E$38,(('ia lốp (2)'!$B$37-'ia lốp (2)'!$B$38)/('ia lốp (2)'!$E$38-'ia lốp (2)'!$E$37)*('ia lốp (2)'!$E$38-'ia lốp (2)'!E20)+'ia lốp (2)'!$B$38),0)))))</f>
        <v>47.418624999999999</v>
      </c>
      <c r="L20" s="40">
        <f>IF(F20&lt;$F$34,100,IF(F20&lt;'ia lốp (2)'!$F$35,(('ia lốp (2)'!$B$34-'ia lốp (2)'!$B$35)/('ia lốp (2)'!$F$35-'ia lốp (2)'!$F$34)*('ia lốp (2)'!$F$35-'ia lốp (2)'!F20)+'ia lốp (2)'!$B$35),IF('ia lốp (2)'!F20&lt;'ia lốp (2)'!$F$36,(('ia lốp (2)'!$B$35-'ia lốp (2)'!$B$36)/('ia lốp (2)'!$F$36-'ia lốp (2)'!$F$35)*('ia lốp (2)'!$F$36-'ia lốp (2)'!F20)+'ia lốp (2)'!$B$36),IF('ia lốp (2)'!F20&lt;'ia lốp (2)'!$F$37,(('ia lốp (2)'!$B$36-'ia lốp (2)'!$B$37)/('ia lốp (2)'!$F$37-'ia lốp (2)'!$F$36)*('ia lốp (2)'!$F$37-'ia lốp (2)'!F20)+'ia lốp (2)'!$B$37),IF('ia lốp (2)'!F20&lt;'ia lốp (2)'!$F$38,(('ia lốp (2)'!$B$37-'ia lốp (2)'!$B$38)/('ia lốp (2)'!$F$38-'ia lốp (2)'!$F$37)*('ia lốp (2)'!$F$38-'ia lốp (2)'!F20)+'ia lốp (2)'!$B$38),0)))))</f>
        <v>64.345833333333331</v>
      </c>
      <c r="M20" s="40">
        <f>IF(G20&lt;$G$34,100,IF(G20&lt;'ia lốp (2)'!$G$35,(('ia lốp (2)'!$B$34-'ia lốp (2)'!$B$35)/('ia lốp (2)'!$G$35-'ia lốp (2)'!$G$34)*('ia lốp (2)'!$G$35-'ia lốp (2)'!G20)+'ia lốp (2)'!$B$35),IF('ia lốp (2)'!G20&lt;'ia lốp (2)'!$G$36,(('ia lốp (2)'!$B$35-'ia lốp (2)'!$B$36)/('ia lốp (2)'!$G$36-'ia lốp (2)'!$G$35)*('ia lốp (2)'!$G$36-'ia lốp (2)'!G20)+'ia lốp (2)'!$B$36),IF('ia lốp (2)'!G20&lt;'ia lốp (2)'!$G$37,(('ia lốp (2)'!$B$36-'ia lốp (2)'!$B$37)/('ia lốp (2)'!$G$37-'ia lốp (2)'!$G$36)*('ia lốp (2)'!$G$37-'ia lốp (2)'!G20)+'ia lốp (2)'!$B$37),IF('ia lốp (2)'!G20&lt;'ia lốp (2)'!$G$38,(('ia lốp (2)'!$B$37-'ia lốp (2)'!$B$38)/('ia lốp (2)'!$G$38-'ia lốp (2)'!$G$37)*('ia lốp (2)'!$G$38-'ia lốp (2)'!G20)+'ia lốp (2)'!$B$38),0)))))</f>
        <v>100</v>
      </c>
      <c r="N20" s="40">
        <f>IF(H20&lt;$H$34,100,IF(H20&lt;'ia lốp (2)'!$H$35,(('ia lốp (2)'!$B$34-'ia lốp (2)'!$B$35)/('ia lốp (2)'!$H$35-'ia lốp (2)'!$H$34)*('ia lốp (2)'!$H$35-'ia lốp (2)'!H20)+'ia lốp (2)'!$B$35),IF('ia lốp (2)'!H20&lt;'ia lốp (2)'!$H$36,(('ia lốp (2)'!$B$35-'ia lốp (2)'!$B$36)/('ia lốp (2)'!$H$36-'ia lốp (2)'!$H$35)*('ia lốp (2)'!$H$36-'ia lốp (2)'!H20)+'ia lốp (2)'!$B$36),IF('ia lốp (2)'!H20&lt;'ia lốp (2)'!$H$37,(('ia lốp (2)'!$B$36-'ia lốp (2)'!$B$37)/('ia lốp (2)'!$H$37-'ia lốp (2)'!$H$36)*('ia lốp (2)'!$H$37-'ia lốp (2)'!H20)+'ia lốp (2)'!$B$37),IF('ia lốp (2)'!H20&lt;'ia lốp (2)'!$H$38,(('ia lốp (2)'!$B$37-'ia lốp (2)'!$B$38)/('ia lốp (2)'!$H$38-'ia lốp (2)'!$H$37)*('ia lốp (2)'!$H$38-'ia lốp (2)'!H20)+'ia lốp (2)'!$B$38),0)))))</f>
        <v>57.543750000000003</v>
      </c>
      <c r="O20" s="26">
        <v>100</v>
      </c>
      <c r="P20" s="26">
        <v>100</v>
      </c>
      <c r="Q20" s="42">
        <f t="shared" si="0"/>
        <v>66.150666666666666</v>
      </c>
    </row>
    <row r="21" spans="1:17" ht="16.8" x14ac:dyDescent="0.3">
      <c r="B21" s="23" t="s">
        <v>41</v>
      </c>
      <c r="C21" s="26">
        <v>42.285124999999994</v>
      </c>
      <c r="D21" s="26">
        <v>26.830924999999993</v>
      </c>
      <c r="E21" s="26">
        <v>16.958124999999995</v>
      </c>
      <c r="F21" s="26">
        <v>0.43430000000000002</v>
      </c>
      <c r="G21" s="26">
        <v>2.1693499999999997</v>
      </c>
      <c r="H21" s="26">
        <v>0.74174999999999991</v>
      </c>
      <c r="I21" s="26">
        <v>0</v>
      </c>
      <c r="J21" s="40">
        <f>IF(D21&lt;$D$34,100,IF(D21&lt;'ia lốp (2)'!$D$35,(('ia lốp (2)'!$B$34-'ia lốp (2)'!$B$35)/('ia lốp (2)'!$D$35-'ia lốp (2)'!$D$34)*('ia lốp (2)'!$D$35-'ia lốp (2)'!D21)+'ia lốp (2)'!$B$35),IF('ia lốp (2)'!D21&lt;'ia lốp (2)'!$D$36,(('ia lốp (2)'!$B$35-'ia lốp (2)'!$B$36)/('ia lốp (2)'!$D$36-'ia lốp (2)'!$D$35)*('ia lốp (2)'!$D$36-'ia lốp (2)'!D21)+'ia lốp (2)'!$B$36),IF('ia lốp (2)'!D21&lt;'ia lốp (2)'!$D$37,(('ia lốp (2)'!$B$36-'ia lốp (2)'!$B$37)/('ia lốp (2)'!$D$37-'ia lốp (2)'!$D$36)*('ia lốp (2)'!$D$37-'ia lốp (2)'!D21)+'ia lốp (2)'!$B$37),IF('ia lốp (2)'!D21&lt;'ia lốp (2)'!$D$38,(('ia lốp (2)'!$B$37-'ia lốp (2)'!$B$38)/('ia lốp (2)'!$D$38-'ia lốp (2)'!$D$37)*('ia lốp (2)'!$D$38-'ia lốp (2)'!D21)+'ia lốp (2)'!$B$38),0)))))</f>
        <v>55.281791666666678</v>
      </c>
      <c r="K21" s="40">
        <f>IF(E21&lt;$E$34,100,IF(E21&lt;'ia lốp (2)'!$E$35,(('ia lốp (2)'!$B$34-'ia lốp (2)'!$B$35)/('ia lốp (2)'!$E$35-'ia lốp (2)'!$E$34)*('ia lốp (2)'!$E$35-'ia lốp (2)'!E21)+'ia lốp (2)'!$B$35),IF('ia lốp (2)'!E21&lt;'ia lốp (2)'!$E$36,(('ia lốp (2)'!$B$35-'ia lốp (2)'!$B$36)/('ia lốp (2)'!$E$36-'ia lốp (2)'!$E$35)*('ia lốp (2)'!$E$36-'ia lốp (2)'!E21)+'ia lốp (2)'!$B$36),IF('ia lốp (2)'!E21&lt;'ia lốp (2)'!$E$37,(('ia lốp (2)'!$B$36-'ia lốp (2)'!$B$37)/('ia lốp (2)'!$E$37-'ia lốp (2)'!$E$36)*('ia lốp (2)'!$E$37-'ia lốp (2)'!E21)+'ia lốp (2)'!$B$37),IF('ia lốp (2)'!E21&lt;'ia lốp (2)'!$E$38,(('ia lốp (2)'!$B$37-'ia lốp (2)'!$B$38)/('ia lốp (2)'!$E$38-'ia lốp (2)'!$E$37)*('ia lốp (2)'!$E$38-'ia lốp (2)'!E21)+'ia lốp (2)'!$B$38),0)))))</f>
        <v>45.104687500000011</v>
      </c>
      <c r="L21" s="40">
        <f>IF(F21&lt;$F$34,100,IF(F21&lt;'ia lốp (2)'!$F$35,(('ia lốp (2)'!$B$34-'ia lốp (2)'!$B$35)/('ia lốp (2)'!$F$35-'ia lốp (2)'!$F$34)*('ia lốp (2)'!$F$35-'ia lốp (2)'!F21)+'ia lốp (2)'!$B$35),IF('ia lốp (2)'!F21&lt;'ia lốp (2)'!$F$36,(('ia lốp (2)'!$B$35-'ia lốp (2)'!$B$36)/('ia lốp (2)'!$F$36-'ia lốp (2)'!$F$35)*('ia lốp (2)'!$F$36-'ia lốp (2)'!F21)+'ia lốp (2)'!$B$36),IF('ia lốp (2)'!F21&lt;'ia lốp (2)'!$F$37,(('ia lốp (2)'!$B$36-'ia lốp (2)'!$B$37)/('ia lốp (2)'!$F$37-'ia lốp (2)'!$F$36)*('ia lốp (2)'!$F$37-'ia lốp (2)'!F21)+'ia lốp (2)'!$B$37),IF('ia lốp (2)'!F21&lt;'ia lốp (2)'!$F$38,(('ia lốp (2)'!$B$37-'ia lốp (2)'!$B$38)/('ia lốp (2)'!$F$38-'ia lốp (2)'!$F$37)*('ia lốp (2)'!$F$38-'ia lốp (2)'!F21)+'ia lốp (2)'!$B$38),0)))))</f>
        <v>63.80833333333333</v>
      </c>
      <c r="M21" s="40">
        <f>IF(G21&lt;$G$34,100,IF(G21&lt;'ia lốp (2)'!$G$35,(('ia lốp (2)'!$B$34-'ia lốp (2)'!$B$35)/('ia lốp (2)'!$G$35-'ia lốp (2)'!$G$34)*('ia lốp (2)'!$G$35-'ia lốp (2)'!G21)+'ia lốp (2)'!$B$35),IF('ia lốp (2)'!G21&lt;'ia lốp (2)'!$G$36,(('ia lốp (2)'!$B$35-'ia lốp (2)'!$B$36)/('ia lốp (2)'!$G$36-'ia lốp (2)'!$G$35)*('ia lốp (2)'!$G$36-'ia lốp (2)'!G21)+'ia lốp (2)'!$B$36),IF('ia lốp (2)'!G21&lt;'ia lốp (2)'!$G$37,(('ia lốp (2)'!$B$36-'ia lốp (2)'!$B$37)/('ia lốp (2)'!$G$37-'ia lốp (2)'!$G$36)*('ia lốp (2)'!$G$37-'ia lốp (2)'!G21)+'ia lốp (2)'!$B$37),IF('ia lốp (2)'!G21&lt;'ia lốp (2)'!$G$38,(('ia lốp (2)'!$B$37-'ia lốp (2)'!$B$38)/('ia lốp (2)'!$G$38-'ia lốp (2)'!$G$37)*('ia lốp (2)'!$G$38-'ia lốp (2)'!G21)+'ia lốp (2)'!$B$38),0)))))</f>
        <v>98.588750000000005</v>
      </c>
      <c r="N21" s="40">
        <f>IF(H21&lt;$H$34,100,IF(H21&lt;'ia lốp (2)'!$H$35,(('ia lốp (2)'!$B$34-'ia lốp (2)'!$B$35)/('ia lốp (2)'!$H$35-'ia lốp (2)'!$H$34)*('ia lốp (2)'!$H$35-'ia lốp (2)'!H21)+'ia lốp (2)'!$B$35),IF('ia lốp (2)'!H21&lt;'ia lốp (2)'!$H$36,(('ia lốp (2)'!$B$35-'ia lốp (2)'!$B$36)/('ia lốp (2)'!$H$36-'ia lốp (2)'!$H$35)*('ia lốp (2)'!$H$36-'ia lốp (2)'!H21)+'ia lốp (2)'!$B$36),IF('ia lốp (2)'!H21&lt;'ia lốp (2)'!$H$37,(('ia lốp (2)'!$B$36-'ia lốp (2)'!$B$37)/('ia lốp (2)'!$H$37-'ia lốp (2)'!$H$36)*('ia lốp (2)'!$H$37-'ia lốp (2)'!H21)+'ia lốp (2)'!$B$37),IF('ia lốp (2)'!H21&lt;'ia lốp (2)'!$H$38,(('ia lốp (2)'!$B$37-'ia lốp (2)'!$B$38)/('ia lốp (2)'!$H$38-'ia lốp (2)'!$H$37)*('ia lốp (2)'!$H$38-'ia lốp (2)'!H21)+'ia lốp (2)'!$B$38),0)))))</f>
        <v>23.963928571428575</v>
      </c>
      <c r="O21" s="26">
        <v>100</v>
      </c>
      <c r="P21" s="26">
        <v>100</v>
      </c>
      <c r="Q21" s="42">
        <f t="shared" si="0"/>
        <v>57.349498214285724</v>
      </c>
    </row>
    <row r="22" spans="1:17" ht="16.8" x14ac:dyDescent="0.3">
      <c r="B22" s="23" t="s">
        <v>43</v>
      </c>
      <c r="C22" s="26">
        <v>50.43685</v>
      </c>
      <c r="D22" s="26">
        <v>29.214200000000005</v>
      </c>
      <c r="E22" s="26">
        <v>19.253249999999998</v>
      </c>
      <c r="F22" s="26">
        <v>0.49987499999999996</v>
      </c>
      <c r="G22" s="26">
        <v>2.0736749999999997</v>
      </c>
      <c r="H22" s="26">
        <v>0.35904999999999998</v>
      </c>
      <c r="I22" s="26">
        <v>0</v>
      </c>
      <c r="J22" s="40">
        <f>IF(D22&lt;$D$34,100,IF(D22&lt;'ia lốp (2)'!$D$35,(('ia lốp (2)'!$B$34-'ia lốp (2)'!$B$35)/('ia lốp (2)'!$D$35-'ia lốp (2)'!$D$34)*('ia lốp (2)'!$D$35-'ia lốp (2)'!D22)+'ia lốp (2)'!$B$35),IF('ia lốp (2)'!D22&lt;'ia lốp (2)'!$D$36,(('ia lốp (2)'!$B$35-'ia lốp (2)'!$B$36)/('ia lốp (2)'!$D$36-'ia lốp (2)'!$D$35)*('ia lốp (2)'!$D$36-'ia lốp (2)'!D22)+'ia lốp (2)'!$B$36),IF('ia lốp (2)'!D22&lt;'ia lốp (2)'!$D$37,(('ia lốp (2)'!$B$36-'ia lốp (2)'!$B$37)/('ia lốp (2)'!$D$37-'ia lốp (2)'!$D$36)*('ia lốp (2)'!$D$37-'ia lốp (2)'!D22)+'ia lốp (2)'!$B$37),IF('ia lốp (2)'!D22&lt;'ia lốp (2)'!$D$38,(('ia lốp (2)'!$B$37-'ia lốp (2)'!$B$38)/('ia lốp (2)'!$D$38-'ia lốp (2)'!$D$37)*('ia lốp (2)'!$D$38-'ia lốp (2)'!D22)+'ia lốp (2)'!$B$38),0)))))</f>
        <v>51.309666666666658</v>
      </c>
      <c r="K22" s="40">
        <f>IF(E22&lt;$E$34,100,IF(E22&lt;'ia lốp (2)'!$E$35,(('ia lốp (2)'!$B$34-'ia lốp (2)'!$B$35)/('ia lốp (2)'!$E$35-'ia lốp (2)'!$E$34)*('ia lốp (2)'!$E$35-'ia lốp (2)'!E22)+'ia lốp (2)'!$B$35),IF('ia lốp (2)'!E22&lt;'ia lốp (2)'!$E$36,(('ia lốp (2)'!$B$35-'ia lốp (2)'!$B$36)/('ia lốp (2)'!$E$36-'ia lốp (2)'!$E$35)*('ia lốp (2)'!$E$36-'ia lốp (2)'!E22)+'ia lốp (2)'!$B$36),IF('ia lốp (2)'!E22&lt;'ia lốp (2)'!$E$37,(('ia lốp (2)'!$B$36-'ia lốp (2)'!$B$37)/('ia lốp (2)'!$E$37-'ia lốp (2)'!$E$36)*('ia lốp (2)'!$E$37-'ia lốp (2)'!E22)+'ia lốp (2)'!$B$37),IF('ia lốp (2)'!E22&lt;'ia lốp (2)'!$E$38,(('ia lốp (2)'!$B$37-'ia lốp (2)'!$B$38)/('ia lốp (2)'!$E$38-'ia lốp (2)'!$E$37)*('ia lốp (2)'!$E$38-'ia lốp (2)'!E22)+'ia lốp (2)'!$B$38),0)))))</f>
        <v>39.366875000000007</v>
      </c>
      <c r="L22" s="40">
        <f>IF(F22&lt;$F$34,100,IF(F22&lt;'ia lốp (2)'!$F$35,(('ia lốp (2)'!$B$34-'ia lốp (2)'!$B$35)/('ia lốp (2)'!$F$35-'ia lốp (2)'!$F$34)*('ia lốp (2)'!$F$35-'ia lốp (2)'!F22)+'ia lốp (2)'!$B$35),IF('ia lốp (2)'!F22&lt;'ia lốp (2)'!$F$36,(('ia lốp (2)'!$B$35-'ia lốp (2)'!$B$36)/('ia lốp (2)'!$F$36-'ia lốp (2)'!$F$35)*('ia lốp (2)'!$F$36-'ia lốp (2)'!F22)+'ia lốp (2)'!$B$36),IF('ia lốp (2)'!F22&lt;'ia lốp (2)'!$F$37,(('ia lốp (2)'!$B$36-'ia lốp (2)'!$B$37)/('ia lốp (2)'!$F$37-'ia lốp (2)'!$F$36)*('ia lốp (2)'!$F$37-'ia lốp (2)'!F22)+'ia lốp (2)'!$B$37),IF('ia lốp (2)'!F22&lt;'ia lốp (2)'!$F$38,(('ia lốp (2)'!$B$37-'ia lốp (2)'!$B$38)/('ia lốp (2)'!$F$38-'ia lốp (2)'!$F$37)*('ia lốp (2)'!$F$38-'ia lốp (2)'!F22)+'ia lốp (2)'!$B$38),0)))))</f>
        <v>58.34375</v>
      </c>
      <c r="M22" s="40">
        <f>IF(G22&lt;$G$34,100,IF(G22&lt;'ia lốp (2)'!$G$35,(('ia lốp (2)'!$B$34-'ia lốp (2)'!$B$35)/('ia lốp (2)'!$G$35-'ia lốp (2)'!$G$34)*('ia lốp (2)'!$G$35-'ia lốp (2)'!G22)+'ia lốp (2)'!$B$35),IF('ia lốp (2)'!G22&lt;'ia lốp (2)'!$G$36,(('ia lốp (2)'!$B$35-'ia lốp (2)'!$B$36)/('ia lốp (2)'!$G$36-'ia lốp (2)'!$G$35)*('ia lốp (2)'!$G$36-'ia lốp (2)'!G22)+'ia lốp (2)'!$B$36),IF('ia lốp (2)'!G22&lt;'ia lốp (2)'!$G$37,(('ia lốp (2)'!$B$36-'ia lốp (2)'!$B$37)/('ia lốp (2)'!$G$37-'ia lốp (2)'!$G$36)*('ia lốp (2)'!$G$37-'ia lốp (2)'!G22)+'ia lốp (2)'!$B$37),IF('ia lốp (2)'!G22&lt;'ia lốp (2)'!$G$38,(('ia lốp (2)'!$B$37-'ia lốp (2)'!$B$38)/('ia lốp (2)'!$G$38-'ia lốp (2)'!$G$37)*('ia lốp (2)'!$G$38-'ia lốp (2)'!G22)+'ia lốp (2)'!$B$38),0)))))</f>
        <v>99.386041666666671</v>
      </c>
      <c r="N22" s="40">
        <f>IF(H22&lt;$H$34,100,IF(H22&lt;'ia lốp (2)'!$H$35,(('ia lốp (2)'!$B$34-'ia lốp (2)'!$B$35)/('ia lốp (2)'!$H$35-'ia lốp (2)'!$H$34)*('ia lốp (2)'!$H$35-'ia lốp (2)'!H22)+'ia lốp (2)'!$B$35),IF('ia lốp (2)'!H22&lt;'ia lốp (2)'!$H$36,(('ia lốp (2)'!$B$35-'ia lốp (2)'!$B$36)/('ia lốp (2)'!$H$36-'ia lốp (2)'!$H$35)*('ia lốp (2)'!$H$36-'ia lốp (2)'!H22)+'ia lốp (2)'!$B$36),IF('ia lốp (2)'!H22&lt;'ia lốp (2)'!$H$37,(('ia lốp (2)'!$B$36-'ia lốp (2)'!$B$37)/('ia lốp (2)'!$H$37-'ia lốp (2)'!$H$36)*('ia lốp (2)'!$H$37-'ia lốp (2)'!H22)+'ia lốp (2)'!$B$37),IF('ia lốp (2)'!H22&lt;'ia lốp (2)'!$H$38,(('ia lốp (2)'!$B$37-'ia lốp (2)'!$B$38)/('ia lốp (2)'!$H$38-'ia lốp (2)'!$H$37)*('ia lốp (2)'!$H$38-'ia lốp (2)'!H22)+'ia lốp (2)'!$B$38),0)))))</f>
        <v>42.618750000000006</v>
      </c>
      <c r="O22" s="26">
        <v>100</v>
      </c>
      <c r="P22" s="26">
        <v>100</v>
      </c>
      <c r="Q22" s="42">
        <f t="shared" si="0"/>
        <v>58.205016666666666</v>
      </c>
    </row>
    <row r="23" spans="1:17" ht="16.8" x14ac:dyDescent="0.3">
      <c r="B23" s="23" t="s">
        <v>45</v>
      </c>
      <c r="C23" s="26">
        <v>46.370125000000002</v>
      </c>
      <c r="D23" s="26">
        <v>26.1784</v>
      </c>
      <c r="E23" s="26">
        <v>19.597249999999999</v>
      </c>
      <c r="F23" s="26">
        <v>0.48052500000000004</v>
      </c>
      <c r="G23" s="26">
        <v>2.4036999999999997</v>
      </c>
      <c r="H23" s="26">
        <v>0.218225</v>
      </c>
      <c r="I23" s="26">
        <v>0</v>
      </c>
      <c r="J23" s="40">
        <f>IF(D23&lt;$D$34,100,IF(D23&lt;'ia lốp (2)'!$D$35,(('ia lốp (2)'!$B$34-'ia lốp (2)'!$B$35)/('ia lốp (2)'!$D$35-'ia lốp (2)'!$D$34)*('ia lốp (2)'!$D$35-'ia lốp (2)'!D23)+'ia lốp (2)'!$B$35),IF('ia lốp (2)'!D23&lt;'ia lốp (2)'!$D$36,(('ia lốp (2)'!$B$35-'ia lốp (2)'!$B$36)/('ia lốp (2)'!$D$36-'ia lốp (2)'!$D$35)*('ia lốp (2)'!$D$36-'ia lốp (2)'!D23)+'ia lốp (2)'!$B$36),IF('ia lốp (2)'!D23&lt;'ia lốp (2)'!$D$37,(('ia lốp (2)'!$B$36-'ia lốp (2)'!$B$37)/('ia lốp (2)'!$D$37-'ia lốp (2)'!$D$36)*('ia lốp (2)'!$D$37-'ia lốp (2)'!D23)+'ia lốp (2)'!$B$37),IF('ia lốp (2)'!D23&lt;'ia lốp (2)'!$D$38,(('ia lốp (2)'!$B$37-'ia lốp (2)'!$B$38)/('ia lốp (2)'!$D$38-'ia lốp (2)'!$D$37)*('ia lốp (2)'!$D$38-'ia lốp (2)'!D23)+'ia lốp (2)'!$B$38),0)))))</f>
        <v>56.36933333333333</v>
      </c>
      <c r="K23" s="40">
        <f>IF(E23&lt;$E$34,100,IF(E23&lt;'ia lốp (2)'!$E$35,(('ia lốp (2)'!$B$34-'ia lốp (2)'!$B$35)/('ia lốp (2)'!$E$35-'ia lốp (2)'!$E$34)*('ia lốp (2)'!$E$35-'ia lốp (2)'!E23)+'ia lốp (2)'!$B$35),IF('ia lốp (2)'!E23&lt;'ia lốp (2)'!$E$36,(('ia lốp (2)'!$B$35-'ia lốp (2)'!$B$36)/('ia lốp (2)'!$E$36-'ia lốp (2)'!$E$35)*('ia lốp (2)'!$E$36-'ia lốp (2)'!E23)+'ia lốp (2)'!$B$36),IF('ia lốp (2)'!E23&lt;'ia lốp (2)'!$E$37,(('ia lốp (2)'!$B$36-'ia lốp (2)'!$B$37)/('ia lốp (2)'!$E$37-'ia lốp (2)'!$E$36)*('ia lốp (2)'!$E$37-'ia lốp (2)'!E23)+'ia lốp (2)'!$B$37),IF('ia lốp (2)'!E23&lt;'ia lốp (2)'!$E$38,(('ia lốp (2)'!$B$37-'ia lốp (2)'!$B$38)/('ia lốp (2)'!$E$38-'ia lốp (2)'!$E$37)*('ia lốp (2)'!$E$38-'ia lốp (2)'!E23)+'ia lốp (2)'!$B$38),0)))))</f>
        <v>38.506875000000001</v>
      </c>
      <c r="L23" s="40">
        <f>IF(F23&lt;$F$34,100,IF(F23&lt;'ia lốp (2)'!$F$35,(('ia lốp (2)'!$B$34-'ia lốp (2)'!$B$35)/('ia lốp (2)'!$F$35-'ia lốp (2)'!$F$34)*('ia lốp (2)'!$F$35-'ia lốp (2)'!F23)+'ia lốp (2)'!$B$35),IF('ia lốp (2)'!F23&lt;'ia lốp (2)'!$F$36,(('ia lốp (2)'!$B$35-'ia lốp (2)'!$B$36)/('ia lốp (2)'!$F$36-'ia lốp (2)'!$F$35)*('ia lốp (2)'!$F$36-'ia lốp (2)'!F23)+'ia lốp (2)'!$B$36),IF('ia lốp (2)'!F23&lt;'ia lốp (2)'!$F$37,(('ia lốp (2)'!$B$36-'ia lốp (2)'!$B$37)/('ia lốp (2)'!$F$37-'ia lốp (2)'!$F$36)*('ia lốp (2)'!$F$37-'ia lốp (2)'!F23)+'ia lốp (2)'!$B$37),IF('ia lốp (2)'!F23&lt;'ia lốp (2)'!$F$38,(('ia lốp (2)'!$B$37-'ia lốp (2)'!$B$38)/('ia lốp (2)'!$F$38-'ia lốp (2)'!$F$37)*('ia lốp (2)'!$F$38-'ia lốp (2)'!F23)+'ia lốp (2)'!$B$38),0)))))</f>
        <v>59.956249999999997</v>
      </c>
      <c r="M23" s="40">
        <f>IF(G23&lt;$G$34,100,IF(G23&lt;'ia lốp (2)'!$G$35,(('ia lốp (2)'!$B$34-'ia lốp (2)'!$B$35)/('ia lốp (2)'!$G$35-'ia lốp (2)'!$G$34)*('ia lốp (2)'!$G$35-'ia lốp (2)'!G23)+'ia lốp (2)'!$B$35),IF('ia lốp (2)'!G23&lt;'ia lốp (2)'!$G$36,(('ia lốp (2)'!$B$35-'ia lốp (2)'!$B$36)/('ia lốp (2)'!$G$36-'ia lốp (2)'!$G$35)*('ia lốp (2)'!$G$36-'ia lốp (2)'!G23)+'ia lốp (2)'!$B$36),IF('ia lốp (2)'!G23&lt;'ia lốp (2)'!$G$37,(('ia lốp (2)'!$B$36-'ia lốp (2)'!$B$37)/('ia lốp (2)'!$G$37-'ia lốp (2)'!$G$36)*('ia lốp (2)'!$G$37-'ia lốp (2)'!G23)+'ia lốp (2)'!$B$37),IF('ia lốp (2)'!G23&lt;'ia lốp (2)'!$G$38,(('ia lốp (2)'!$B$37-'ia lốp (2)'!$B$38)/('ia lốp (2)'!$G$38-'ia lốp (2)'!$G$37)*('ia lốp (2)'!$G$38-'ia lốp (2)'!G23)+'ia lốp (2)'!$B$38),0)))))</f>
        <v>96.635833333333338</v>
      </c>
      <c r="N23" s="40">
        <f>IF(H23&lt;$H$34,100,IF(H23&lt;'ia lốp (2)'!$H$35,(('ia lốp (2)'!$B$34-'ia lốp (2)'!$B$35)/('ia lốp (2)'!$H$35-'ia lốp (2)'!$H$34)*('ia lốp (2)'!$H$35-'ia lốp (2)'!H23)+'ia lốp (2)'!$B$35),IF('ia lốp (2)'!H23&lt;'ia lốp (2)'!$H$36,(('ia lốp (2)'!$B$35-'ia lốp (2)'!$B$36)/('ia lốp (2)'!$H$36-'ia lốp (2)'!$H$35)*('ia lốp (2)'!$H$36-'ia lốp (2)'!H23)+'ia lốp (2)'!$B$36),IF('ia lốp (2)'!H23&lt;'ia lốp (2)'!$H$37,(('ia lốp (2)'!$B$36-'ia lốp (2)'!$B$37)/('ia lốp (2)'!$H$37-'ia lốp (2)'!$H$36)*('ia lốp (2)'!$H$37-'ia lốp (2)'!H23)+'ia lốp (2)'!$B$37),IF('ia lốp (2)'!H23&lt;'ia lốp (2)'!$H$38,(('ia lốp (2)'!$B$37-'ia lốp (2)'!$B$38)/('ia lốp (2)'!$H$38-'ia lốp (2)'!$H$37)*('ia lốp (2)'!$H$38-'ia lốp (2)'!H23)+'ia lốp (2)'!$B$38),0)))))</f>
        <v>70.443749999999994</v>
      </c>
      <c r="O23" s="26">
        <v>100</v>
      </c>
      <c r="P23" s="26">
        <v>100</v>
      </c>
      <c r="Q23" s="42">
        <f t="shared" si="0"/>
        <v>64.382408333333316</v>
      </c>
    </row>
    <row r="24" spans="1:17" ht="16.8" x14ac:dyDescent="0.3">
      <c r="B24" s="23" t="s">
        <v>46</v>
      </c>
      <c r="C24" s="26">
        <v>48.179350000000007</v>
      </c>
      <c r="D24" s="26">
        <v>25.745174999999996</v>
      </c>
      <c r="E24" s="26">
        <v>17.750399999999999</v>
      </c>
      <c r="F24" s="26">
        <v>0.43215000000000003</v>
      </c>
      <c r="G24" s="26">
        <v>2.1962250000000001</v>
      </c>
      <c r="H24" s="26">
        <v>0.34615000000000001</v>
      </c>
      <c r="I24" s="26">
        <v>0</v>
      </c>
      <c r="J24" s="40">
        <f>IF(D24&lt;$D$34,100,IF(D24&lt;'ia lốp (2)'!$D$35,(('ia lốp (2)'!$B$34-'ia lốp (2)'!$B$35)/('ia lốp (2)'!$D$35-'ia lốp (2)'!$D$34)*('ia lốp (2)'!$D$35-'ia lốp (2)'!D24)+'ia lốp (2)'!$B$35),IF('ia lốp (2)'!D24&lt;'ia lốp (2)'!$D$36,(('ia lốp (2)'!$B$35-'ia lốp (2)'!$B$36)/('ia lốp (2)'!$D$36-'ia lốp (2)'!$D$35)*('ia lốp (2)'!$D$36-'ia lốp (2)'!D24)+'ia lốp (2)'!$B$36),IF('ia lốp (2)'!D24&lt;'ia lốp (2)'!$D$37,(('ia lốp (2)'!$B$36-'ia lốp (2)'!$B$37)/('ia lốp (2)'!$D$37-'ia lốp (2)'!$D$36)*('ia lốp (2)'!$D$37-'ia lốp (2)'!D24)+'ia lốp (2)'!$B$37),IF('ia lốp (2)'!D24&lt;'ia lốp (2)'!$D$38,(('ia lốp (2)'!$B$37-'ia lốp (2)'!$B$38)/('ia lốp (2)'!$D$38-'ia lốp (2)'!$D$37)*('ia lốp (2)'!$D$38-'ia lốp (2)'!D24)+'ia lốp (2)'!$B$38),0)))))</f>
        <v>57.091375000000006</v>
      </c>
      <c r="K24" s="40">
        <f>IF(E24&lt;$E$34,100,IF(E24&lt;'ia lốp (2)'!$E$35,(('ia lốp (2)'!$B$34-'ia lốp (2)'!$B$35)/('ia lốp (2)'!$E$35-'ia lốp (2)'!$E$34)*('ia lốp (2)'!$E$35-'ia lốp (2)'!E24)+'ia lốp (2)'!$B$35),IF('ia lốp (2)'!E24&lt;'ia lốp (2)'!$E$36,(('ia lốp (2)'!$B$35-'ia lốp (2)'!$B$36)/('ia lốp (2)'!$E$36-'ia lốp (2)'!$E$35)*('ia lốp (2)'!$E$36-'ia lốp (2)'!E24)+'ia lốp (2)'!$B$36),IF('ia lốp (2)'!E24&lt;'ia lốp (2)'!$E$37,(('ia lốp (2)'!$B$36-'ia lốp (2)'!$B$37)/('ia lốp (2)'!$E$37-'ia lốp (2)'!$E$36)*('ia lốp (2)'!$E$37-'ia lốp (2)'!E24)+'ia lốp (2)'!$B$37),IF('ia lốp (2)'!E24&lt;'ia lốp (2)'!$E$38,(('ia lốp (2)'!$B$37-'ia lốp (2)'!$B$38)/('ia lốp (2)'!$E$38-'ia lốp (2)'!$E$37)*('ia lốp (2)'!$E$38-'ia lốp (2)'!E24)+'ia lốp (2)'!$B$38),0)))))</f>
        <v>43.124000000000002</v>
      </c>
      <c r="L24" s="40">
        <f>IF(F24&lt;$F$34,100,IF(F24&lt;'ia lốp (2)'!$F$35,(('ia lốp (2)'!$B$34-'ia lốp (2)'!$B$35)/('ia lốp (2)'!$F$35-'ia lốp (2)'!$F$34)*('ia lốp (2)'!$F$35-'ia lốp (2)'!F24)+'ia lốp (2)'!$B$35),IF('ia lốp (2)'!F24&lt;'ia lốp (2)'!$F$36,(('ia lốp (2)'!$B$35-'ia lốp (2)'!$B$36)/('ia lốp (2)'!$F$36-'ia lốp (2)'!$F$35)*('ia lốp (2)'!$F$36-'ia lốp (2)'!F24)+'ia lốp (2)'!$B$36),IF('ia lốp (2)'!F24&lt;'ia lốp (2)'!$F$37,(('ia lốp (2)'!$B$36-'ia lốp (2)'!$B$37)/('ia lốp (2)'!$F$37-'ia lốp (2)'!$F$36)*('ia lốp (2)'!$F$37-'ia lốp (2)'!F24)+'ia lốp (2)'!$B$37),IF('ia lốp (2)'!F24&lt;'ia lốp (2)'!$F$38,(('ia lốp (2)'!$B$37-'ia lốp (2)'!$B$38)/('ia lốp (2)'!$F$38-'ia lốp (2)'!$F$37)*('ia lốp (2)'!$F$38-'ia lốp (2)'!F24)+'ia lốp (2)'!$B$38),0)))))</f>
        <v>63.987499999999997</v>
      </c>
      <c r="M24" s="40">
        <f>IF(G24&lt;$G$34,100,IF(G24&lt;'ia lốp (2)'!$G$35,(('ia lốp (2)'!$B$34-'ia lốp (2)'!$B$35)/('ia lốp (2)'!$G$35-'ia lốp (2)'!$G$34)*('ia lốp (2)'!$G$35-'ia lốp (2)'!G24)+'ia lốp (2)'!$B$35),IF('ia lốp (2)'!G24&lt;'ia lốp (2)'!$G$36,(('ia lốp (2)'!$B$35-'ia lốp (2)'!$B$36)/('ia lốp (2)'!$G$36-'ia lốp (2)'!$G$35)*('ia lốp (2)'!$G$36-'ia lốp (2)'!G24)+'ia lốp (2)'!$B$36),IF('ia lốp (2)'!G24&lt;'ia lốp (2)'!$G$37,(('ia lốp (2)'!$B$36-'ia lốp (2)'!$B$37)/('ia lốp (2)'!$G$37-'ia lốp (2)'!$G$36)*('ia lốp (2)'!$G$37-'ia lốp (2)'!G24)+'ia lốp (2)'!$B$37),IF('ia lốp (2)'!G24&lt;'ia lốp (2)'!$G$38,(('ia lốp (2)'!$B$37-'ia lốp (2)'!$B$38)/('ia lốp (2)'!$G$38-'ia lốp (2)'!$G$37)*('ia lốp (2)'!$G$38-'ia lốp (2)'!G24)+'ia lốp (2)'!$B$38),0)))))</f>
        <v>98.364791666666662</v>
      </c>
      <c r="N24" s="40">
        <f>IF(H24&lt;$H$34,100,IF(H24&lt;'ia lốp (2)'!$H$35,(('ia lốp (2)'!$B$34-'ia lốp (2)'!$B$35)/('ia lốp (2)'!$H$35-'ia lốp (2)'!$H$34)*('ia lốp (2)'!$H$35-'ia lốp (2)'!H24)+'ia lốp (2)'!$B$35),IF('ia lốp (2)'!H24&lt;'ia lốp (2)'!$H$36,(('ia lốp (2)'!$B$35-'ia lốp (2)'!$B$36)/('ia lốp (2)'!$H$36-'ia lốp (2)'!$H$35)*('ia lốp (2)'!$H$36-'ia lốp (2)'!H24)+'ia lốp (2)'!$B$36),IF('ia lốp (2)'!H24&lt;'ia lốp (2)'!$H$37,(('ia lốp (2)'!$B$36-'ia lốp (2)'!$B$37)/('ia lốp (2)'!$H$37-'ia lốp (2)'!$H$36)*('ia lốp (2)'!$H$37-'ia lốp (2)'!H24)+'ia lốp (2)'!$B$37),IF('ia lốp (2)'!H24&lt;'ia lốp (2)'!$H$38,(('ia lốp (2)'!$B$37-'ia lốp (2)'!$B$38)/('ia lốp (2)'!$H$38-'ia lốp (2)'!$H$37)*('ia lốp (2)'!$H$38-'ia lốp (2)'!H24)+'ia lốp (2)'!$B$38),0)))))</f>
        <v>44.231250000000003</v>
      </c>
      <c r="O24" s="26">
        <v>100</v>
      </c>
      <c r="P24" s="26">
        <v>100</v>
      </c>
      <c r="Q24" s="42">
        <f t="shared" si="0"/>
        <v>61.35978333333334</v>
      </c>
    </row>
    <row r="25" spans="1:17" ht="16.8" x14ac:dyDescent="0.3">
      <c r="B25" s="23" t="s">
        <v>48</v>
      </c>
      <c r="C25" s="26">
        <v>49.701549999999997</v>
      </c>
      <c r="D25" s="26">
        <v>31.396449999999998</v>
      </c>
      <c r="E25" s="26">
        <v>23.0093</v>
      </c>
      <c r="F25" s="26">
        <v>0.46224999999999999</v>
      </c>
      <c r="G25" s="26">
        <v>2.0080999999999998</v>
      </c>
      <c r="H25" s="26">
        <v>0.35367500000000002</v>
      </c>
      <c r="I25" s="26">
        <v>0</v>
      </c>
      <c r="J25" s="40">
        <f>IF(D25&lt;$D$34,100,IF(D25&lt;'ia lốp (2)'!$D$35,(('ia lốp (2)'!$B$34-'ia lốp (2)'!$B$35)/('ia lốp (2)'!$D$35-'ia lốp (2)'!$D$34)*('ia lốp (2)'!$D$35-'ia lốp (2)'!D25)+'ia lốp (2)'!$B$35),IF('ia lốp (2)'!D25&lt;'ia lốp (2)'!$D$36,(('ia lốp (2)'!$B$35-'ia lốp (2)'!$B$36)/('ia lốp (2)'!$D$36-'ia lốp (2)'!$D$35)*('ia lốp (2)'!$D$36-'ia lốp (2)'!D25)+'ia lốp (2)'!$B$36),IF('ia lốp (2)'!D25&lt;'ia lốp (2)'!$D$37,(('ia lốp (2)'!$B$36-'ia lốp (2)'!$B$37)/('ia lốp (2)'!$D$37-'ia lốp (2)'!$D$36)*('ia lốp (2)'!$D$37-'ia lốp (2)'!D25)+'ia lốp (2)'!$B$37),IF('ia lốp (2)'!D25&lt;'ia lốp (2)'!$D$38,(('ia lốp (2)'!$B$37-'ia lốp (2)'!$B$38)/('ia lốp (2)'!$D$38-'ia lốp (2)'!$D$37)*('ia lốp (2)'!$D$38-'ia lốp (2)'!D25)+'ia lốp (2)'!$B$38),0)))))</f>
        <v>48.254437500000002</v>
      </c>
      <c r="K25" s="40">
        <f>IF(E25&lt;$E$34,100,IF(E25&lt;'ia lốp (2)'!$E$35,(('ia lốp (2)'!$B$34-'ia lốp (2)'!$B$35)/('ia lốp (2)'!$E$35-'ia lốp (2)'!$E$34)*('ia lốp (2)'!$E$35-'ia lốp (2)'!E25)+'ia lốp (2)'!$B$35),IF('ia lốp (2)'!E25&lt;'ia lốp (2)'!$E$36,(('ia lốp (2)'!$B$35-'ia lốp (2)'!$B$36)/('ia lốp (2)'!$E$36-'ia lốp (2)'!$E$35)*('ia lốp (2)'!$E$36-'ia lốp (2)'!E25)+'ia lốp (2)'!$B$36),IF('ia lốp (2)'!E25&lt;'ia lốp (2)'!$E$37,(('ia lốp (2)'!$B$36-'ia lốp (2)'!$B$37)/('ia lốp (2)'!$E$37-'ia lốp (2)'!$E$36)*('ia lốp (2)'!$E$37-'ia lốp (2)'!E25)+'ia lốp (2)'!$B$37),IF('ia lốp (2)'!E25&lt;'ia lốp (2)'!$E$38,(('ia lốp (2)'!$B$37-'ia lốp (2)'!$B$38)/('ia lốp (2)'!$E$38-'ia lốp (2)'!$E$37)*('ia lốp (2)'!$E$38-'ia lốp (2)'!E25)+'ia lốp (2)'!$B$38),0)))))</f>
        <v>29.976750000000003</v>
      </c>
      <c r="L25" s="40">
        <f>IF(F25&lt;$F$34,100,IF(F25&lt;'ia lốp (2)'!$F$35,(('ia lốp (2)'!$B$34-'ia lốp (2)'!$B$35)/('ia lốp (2)'!$F$35-'ia lốp (2)'!$F$34)*('ia lốp (2)'!$F$35-'ia lốp (2)'!F25)+'ia lốp (2)'!$B$35),IF('ia lốp (2)'!F25&lt;'ia lốp (2)'!$F$36,(('ia lốp (2)'!$B$35-'ia lốp (2)'!$B$36)/('ia lốp (2)'!$F$36-'ia lốp (2)'!$F$35)*('ia lốp (2)'!$F$36-'ia lốp (2)'!F25)+'ia lốp (2)'!$B$36),IF('ia lốp (2)'!F25&lt;'ia lốp (2)'!$F$37,(('ia lốp (2)'!$B$36-'ia lốp (2)'!$B$37)/('ia lốp (2)'!$F$37-'ia lốp (2)'!$F$36)*('ia lốp (2)'!$F$37-'ia lốp (2)'!F25)+'ia lốp (2)'!$B$37),IF('ia lốp (2)'!F25&lt;'ia lốp (2)'!$F$38,(('ia lốp (2)'!$B$37-'ia lốp (2)'!$B$38)/('ia lốp (2)'!$F$38-'ia lốp (2)'!$F$37)*('ia lốp (2)'!$F$38-'ia lốp (2)'!F25)+'ia lốp (2)'!$B$38),0)))))</f>
        <v>61.479166666666664</v>
      </c>
      <c r="M25" s="40">
        <f>IF(G25&lt;$G$34,100,IF(G25&lt;'ia lốp (2)'!$G$35,(('ia lốp (2)'!$B$34-'ia lốp (2)'!$B$35)/('ia lốp (2)'!$G$35-'ia lốp (2)'!$G$34)*('ia lốp (2)'!$G$35-'ia lốp (2)'!G25)+'ia lốp (2)'!$B$35),IF('ia lốp (2)'!G25&lt;'ia lốp (2)'!$G$36,(('ia lốp (2)'!$B$35-'ia lốp (2)'!$B$36)/('ia lốp (2)'!$G$36-'ia lốp (2)'!$G$35)*('ia lốp (2)'!$G$36-'ia lốp (2)'!G25)+'ia lốp (2)'!$B$36),IF('ia lốp (2)'!G25&lt;'ia lốp (2)'!$G$37,(('ia lốp (2)'!$B$36-'ia lốp (2)'!$B$37)/('ia lốp (2)'!$G$37-'ia lốp (2)'!$G$36)*('ia lốp (2)'!$G$37-'ia lốp (2)'!G25)+'ia lốp (2)'!$B$37),IF('ia lốp (2)'!G25&lt;'ia lốp (2)'!$G$38,(('ia lốp (2)'!$B$37-'ia lốp (2)'!$B$38)/('ia lốp (2)'!$G$38-'ia lốp (2)'!$G$37)*('ia lốp (2)'!$G$38-'ia lốp (2)'!G25)+'ia lốp (2)'!$B$38),0)))))</f>
        <v>99.932500000000005</v>
      </c>
      <c r="N25" s="40">
        <f>IF(H25&lt;$H$34,100,IF(H25&lt;'ia lốp (2)'!$H$35,(('ia lốp (2)'!$B$34-'ia lốp (2)'!$B$35)/('ia lốp (2)'!$H$35-'ia lốp (2)'!$H$34)*('ia lốp (2)'!$H$35-'ia lốp (2)'!H25)+'ia lốp (2)'!$B$35),IF('ia lốp (2)'!H25&lt;'ia lốp (2)'!$H$36,(('ia lốp (2)'!$B$35-'ia lốp (2)'!$B$36)/('ia lốp (2)'!$H$36-'ia lốp (2)'!$H$35)*('ia lốp (2)'!$H$36-'ia lốp (2)'!H25)+'ia lốp (2)'!$B$36),IF('ia lốp (2)'!H25&lt;'ia lốp (2)'!$H$37,(('ia lốp (2)'!$B$36-'ia lốp (2)'!$B$37)/('ia lốp (2)'!$H$37-'ia lốp (2)'!$H$36)*('ia lốp (2)'!$H$37-'ia lốp (2)'!H25)+'ia lốp (2)'!$B$37),IF('ia lốp (2)'!H25&lt;'ia lốp (2)'!$H$38,(('ia lốp (2)'!$B$37-'ia lốp (2)'!$B$38)/('ia lốp (2)'!$H$38-'ia lốp (2)'!$H$37)*('ia lốp (2)'!$H$38-'ia lốp (2)'!H25)+'ia lốp (2)'!$B$38),0)))))</f>
        <v>43.290624999999999</v>
      </c>
      <c r="O25" s="26">
        <v>100</v>
      </c>
      <c r="P25" s="26">
        <v>100</v>
      </c>
      <c r="Q25" s="42">
        <f t="shared" si="0"/>
        <v>56.58669583333333</v>
      </c>
    </row>
    <row r="26" spans="1:17" ht="16.8" x14ac:dyDescent="0.3">
      <c r="B26" s="23" t="s">
        <v>50</v>
      </c>
      <c r="C26" s="26">
        <v>54.589575000000004</v>
      </c>
      <c r="D26" s="26">
        <v>32.310200000000002</v>
      </c>
      <c r="E26" s="26">
        <v>21.357025</v>
      </c>
      <c r="F26" s="26">
        <v>0.53534999999999999</v>
      </c>
      <c r="G26" s="26">
        <v>2.4477749999999996</v>
      </c>
      <c r="H26" s="26">
        <v>0.39237499999999997</v>
      </c>
      <c r="I26" s="26">
        <v>0</v>
      </c>
      <c r="J26" s="40">
        <f>IF(D26&lt;$D$34,100,IF(D26&lt;'ia lốp (2)'!$D$35,(('ia lốp (2)'!$B$34-'ia lốp (2)'!$B$35)/('ia lốp (2)'!$D$35-'ia lốp (2)'!$D$34)*('ia lốp (2)'!$D$35-'ia lốp (2)'!D26)+'ia lốp (2)'!$B$35),IF('ia lốp (2)'!D26&lt;'ia lốp (2)'!$D$36,(('ia lốp (2)'!$B$35-'ia lốp (2)'!$B$36)/('ia lốp (2)'!$D$36-'ia lốp (2)'!$D$35)*('ia lốp (2)'!$D$36-'ia lốp (2)'!D26)+'ia lốp (2)'!$B$36),IF('ia lốp (2)'!D26&lt;'ia lốp (2)'!$D$37,(('ia lốp (2)'!$B$36-'ia lốp (2)'!$B$37)/('ia lốp (2)'!$D$37-'ia lốp (2)'!$D$36)*('ia lốp (2)'!$D$37-'ia lốp (2)'!D26)+'ia lốp (2)'!$B$37),IF('ia lốp (2)'!D26&lt;'ia lốp (2)'!$D$38,(('ia lốp (2)'!$B$37-'ia lốp (2)'!$B$38)/('ia lốp (2)'!$D$38-'ia lốp (2)'!$D$37)*('ia lốp (2)'!$D$38-'ia lốp (2)'!D26)+'ia lốp (2)'!$B$38),0)))))</f>
        <v>47.112249999999996</v>
      </c>
      <c r="K26" s="40">
        <f>IF(E26&lt;$E$34,100,IF(E26&lt;'ia lốp (2)'!$E$35,(('ia lốp (2)'!$B$34-'ia lốp (2)'!$B$35)/('ia lốp (2)'!$E$35-'ia lốp (2)'!$E$34)*('ia lốp (2)'!$E$35-'ia lốp (2)'!E26)+'ia lốp (2)'!$B$35),IF('ia lốp (2)'!E26&lt;'ia lốp (2)'!$E$36,(('ia lốp (2)'!$B$35-'ia lốp (2)'!$B$36)/('ia lốp (2)'!$E$36-'ia lốp (2)'!$E$35)*('ia lốp (2)'!$E$36-'ia lốp (2)'!E26)+'ia lốp (2)'!$B$36),IF('ia lốp (2)'!E26&lt;'ia lốp (2)'!$E$37,(('ia lốp (2)'!$B$36-'ia lốp (2)'!$B$37)/('ia lốp (2)'!$E$37-'ia lốp (2)'!$E$36)*('ia lốp (2)'!$E$37-'ia lốp (2)'!E26)+'ia lốp (2)'!$B$37),IF('ia lốp (2)'!E26&lt;'ia lốp (2)'!$E$38,(('ia lốp (2)'!$B$37-'ia lốp (2)'!$B$38)/('ia lốp (2)'!$E$38-'ia lốp (2)'!$E$37)*('ia lốp (2)'!$E$38-'ia lốp (2)'!E26)+'ia lốp (2)'!$B$38),0)))))</f>
        <v>34.107437500000003</v>
      </c>
      <c r="L26" s="40">
        <f>IF(F26&lt;$F$34,100,IF(F26&lt;'ia lốp (2)'!$F$35,(('ia lốp (2)'!$B$34-'ia lốp (2)'!$B$35)/('ia lốp (2)'!$F$35-'ia lốp (2)'!$F$34)*('ia lốp (2)'!$F$35-'ia lốp (2)'!F26)+'ia lốp (2)'!$B$35),IF('ia lốp (2)'!F26&lt;'ia lốp (2)'!$F$36,(('ia lốp (2)'!$B$35-'ia lốp (2)'!$B$36)/('ia lốp (2)'!$F$36-'ia lốp (2)'!$F$35)*('ia lốp (2)'!$F$36-'ia lốp (2)'!F26)+'ia lốp (2)'!$B$36),IF('ia lốp (2)'!F26&lt;'ia lốp (2)'!$F$37,(('ia lốp (2)'!$B$36-'ia lốp (2)'!$B$37)/('ia lốp (2)'!$F$37-'ia lốp (2)'!$F$36)*('ia lốp (2)'!$F$37-'ia lốp (2)'!F26)+'ia lốp (2)'!$B$37),IF('ia lốp (2)'!F26&lt;'ia lốp (2)'!$F$38,(('ia lốp (2)'!$B$37-'ia lốp (2)'!$B$38)/('ia lốp (2)'!$F$38-'ia lốp (2)'!$F$37)*('ia lốp (2)'!$F$38-'ia lốp (2)'!F26)+'ia lốp (2)'!$B$38),0)))))</f>
        <v>55.387500000000003</v>
      </c>
      <c r="M26" s="40">
        <f>IF(G26&lt;$G$34,100,IF(G26&lt;'ia lốp (2)'!$G$35,(('ia lốp (2)'!$B$34-'ia lốp (2)'!$B$35)/('ia lốp (2)'!$G$35-'ia lốp (2)'!$G$34)*('ia lốp (2)'!$G$35-'ia lốp (2)'!G26)+'ia lốp (2)'!$B$35),IF('ia lốp (2)'!G26&lt;'ia lốp (2)'!$G$36,(('ia lốp (2)'!$B$35-'ia lốp (2)'!$B$36)/('ia lốp (2)'!$G$36-'ia lốp (2)'!$G$35)*('ia lốp (2)'!$G$36-'ia lốp (2)'!G26)+'ia lốp (2)'!$B$36),IF('ia lốp (2)'!G26&lt;'ia lốp (2)'!$G$37,(('ia lốp (2)'!$B$36-'ia lốp (2)'!$B$37)/('ia lốp (2)'!$G$37-'ia lốp (2)'!$G$36)*('ia lốp (2)'!$G$37-'ia lốp (2)'!G26)+'ia lốp (2)'!$B$37),IF('ia lốp (2)'!G26&lt;'ia lốp (2)'!$G$38,(('ia lốp (2)'!$B$37-'ia lốp (2)'!$B$38)/('ia lốp (2)'!$G$38-'ia lốp (2)'!$G$37)*('ia lốp (2)'!$G$38-'ia lốp (2)'!G26)+'ia lốp (2)'!$B$38),0)))))</f>
        <v>96.268541666666664</v>
      </c>
      <c r="N26" s="40">
        <f>IF(H26&lt;$H$34,100,IF(H26&lt;'ia lốp (2)'!$H$35,(('ia lốp (2)'!$B$34-'ia lốp (2)'!$B$35)/('ia lốp (2)'!$H$35-'ia lốp (2)'!$H$34)*('ia lốp (2)'!$H$35-'ia lốp (2)'!H26)+'ia lốp (2)'!$B$35),IF('ia lốp (2)'!H26&lt;'ia lốp (2)'!$H$36,(('ia lốp (2)'!$B$35-'ia lốp (2)'!$B$36)/('ia lốp (2)'!$H$36-'ia lốp (2)'!$H$35)*('ia lốp (2)'!$H$36-'ia lốp (2)'!H26)+'ia lốp (2)'!$B$36),IF('ia lốp (2)'!H26&lt;'ia lốp (2)'!$H$37,(('ia lốp (2)'!$B$36-'ia lốp (2)'!$B$37)/('ia lốp (2)'!$H$37-'ia lốp (2)'!$H$36)*('ia lốp (2)'!$H$37-'ia lốp (2)'!H26)+'ia lốp (2)'!$B$37),IF('ia lốp (2)'!H26&lt;'ia lốp (2)'!$H$38,(('ia lốp (2)'!$B$37-'ia lốp (2)'!$B$38)/('ia lốp (2)'!$H$38-'ia lốp (2)'!$H$37)*('ia lốp (2)'!$H$38-'ia lốp (2)'!H26)+'ia lốp (2)'!$B$38),0)))))</f>
        <v>38.453125</v>
      </c>
      <c r="O26" s="26">
        <v>100</v>
      </c>
      <c r="P26" s="26">
        <v>100</v>
      </c>
      <c r="Q26" s="42">
        <f t="shared" si="0"/>
        <v>54.265770833333342</v>
      </c>
    </row>
    <row r="27" spans="1:17" x14ac:dyDescent="0.3">
      <c r="Q27" s="49">
        <f>AVERAGE(Q14:Q26)</f>
        <v>60.107941908323156</v>
      </c>
    </row>
    <row r="28" spans="1:17" x14ac:dyDescent="0.3">
      <c r="Q28" s="49">
        <f>MIN(Q14:Q26)</f>
        <v>53.171634424603177</v>
      </c>
    </row>
    <row r="29" spans="1:17" x14ac:dyDescent="0.3">
      <c r="Q29" s="49">
        <f>MAX(Q14:Q26)</f>
        <v>66.150666666666666</v>
      </c>
    </row>
    <row r="30" spans="1:17" ht="15" thickBot="1" x14ac:dyDescent="0.35"/>
    <row r="31" spans="1:17" ht="15" customHeight="1" thickBot="1" x14ac:dyDescent="0.35">
      <c r="A31" s="58" t="s">
        <v>61</v>
      </c>
      <c r="B31" s="58" t="s">
        <v>62</v>
      </c>
      <c r="C31" s="27"/>
      <c r="D31" s="27"/>
      <c r="E31" s="27"/>
      <c r="F31" s="27"/>
      <c r="G31" s="27"/>
      <c r="H31" s="27"/>
      <c r="I31" s="27"/>
      <c r="J31" s="28"/>
      <c r="K31" s="32" t="s">
        <v>63</v>
      </c>
      <c r="L31" s="33"/>
      <c r="M31" s="33"/>
      <c r="N31" s="33"/>
      <c r="O31" s="33"/>
      <c r="P31" s="33"/>
    </row>
    <row r="32" spans="1:17" ht="16.2" thickBot="1" x14ac:dyDescent="0.35">
      <c r="A32" s="59"/>
      <c r="B32" s="59"/>
      <c r="C32" s="37"/>
      <c r="D32" s="37"/>
      <c r="E32" s="37"/>
      <c r="F32" s="37"/>
      <c r="G32" s="37"/>
      <c r="H32" s="37"/>
      <c r="I32" s="37"/>
      <c r="J32" s="29" t="s">
        <v>64</v>
      </c>
      <c r="K32" s="29" t="s">
        <v>1</v>
      </c>
      <c r="L32" s="29" t="s">
        <v>65</v>
      </c>
      <c r="M32" s="29" t="s">
        <v>66</v>
      </c>
      <c r="N32" s="29" t="s">
        <v>67</v>
      </c>
      <c r="O32" s="29" t="s">
        <v>68</v>
      </c>
      <c r="P32" s="29" t="s">
        <v>69</v>
      </c>
    </row>
    <row r="33" spans="1:16" ht="19.8" thickBot="1" x14ac:dyDescent="0.45">
      <c r="A33" s="60"/>
      <c r="B33" s="60"/>
      <c r="C33" s="37"/>
      <c r="D33" s="24" t="s">
        <v>1</v>
      </c>
      <c r="E33" s="24" t="s">
        <v>2</v>
      </c>
      <c r="F33" s="24" t="s">
        <v>3</v>
      </c>
      <c r="G33" s="24" t="s">
        <v>4</v>
      </c>
      <c r="H33" s="24" t="s">
        <v>5</v>
      </c>
      <c r="I33" s="29"/>
      <c r="J33" s="29"/>
      <c r="K33" s="34" t="s">
        <v>70</v>
      </c>
      <c r="L33" s="35"/>
      <c r="M33" s="35"/>
      <c r="N33" s="35"/>
      <c r="O33" s="35"/>
      <c r="P33" s="36"/>
    </row>
    <row r="34" spans="1:16" ht="15" thickBot="1" x14ac:dyDescent="0.35">
      <c r="A34" s="30" t="s">
        <v>71</v>
      </c>
      <c r="B34" s="38">
        <v>100</v>
      </c>
      <c r="D34" s="39">
        <v>10</v>
      </c>
      <c r="E34" s="39">
        <v>4</v>
      </c>
      <c r="F34" s="39">
        <v>0.3</v>
      </c>
      <c r="G34" s="31">
        <v>2</v>
      </c>
      <c r="H34" s="31">
        <v>0.1</v>
      </c>
      <c r="I34" s="29"/>
      <c r="J34" s="31" t="s">
        <v>72</v>
      </c>
      <c r="K34" s="31" t="s">
        <v>73</v>
      </c>
      <c r="L34" s="31" t="s">
        <v>72</v>
      </c>
      <c r="M34" s="31" t="s">
        <v>74</v>
      </c>
      <c r="N34" s="31" t="s">
        <v>75</v>
      </c>
      <c r="O34" s="31" t="s">
        <v>76</v>
      </c>
      <c r="P34" s="31" t="s">
        <v>77</v>
      </c>
    </row>
    <row r="35" spans="1:16" ht="15" thickBot="1" x14ac:dyDescent="0.35">
      <c r="A35" s="30" t="s">
        <v>78</v>
      </c>
      <c r="B35" s="38">
        <v>75</v>
      </c>
      <c r="D35" s="39">
        <v>15</v>
      </c>
      <c r="E35" s="39">
        <v>6</v>
      </c>
      <c r="F35" s="39">
        <v>0.3</v>
      </c>
      <c r="G35" s="31">
        <v>5</v>
      </c>
      <c r="H35" s="31">
        <v>0.2</v>
      </c>
      <c r="I35" s="29"/>
      <c r="J35" s="31">
        <v>6</v>
      </c>
      <c r="K35" s="31">
        <v>15</v>
      </c>
      <c r="L35" s="31">
        <v>6</v>
      </c>
      <c r="M35" s="31">
        <v>0.3</v>
      </c>
      <c r="N35" s="31">
        <v>5</v>
      </c>
      <c r="O35" s="31" t="s">
        <v>79</v>
      </c>
      <c r="P35" s="31">
        <v>0.2</v>
      </c>
    </row>
    <row r="36" spans="1:16" ht="15" thickBot="1" x14ac:dyDescent="0.35">
      <c r="A36" s="30" t="s">
        <v>80</v>
      </c>
      <c r="B36" s="38">
        <v>50</v>
      </c>
      <c r="D36" s="39">
        <v>30</v>
      </c>
      <c r="E36" s="39">
        <v>15</v>
      </c>
      <c r="F36" s="39">
        <v>0.6</v>
      </c>
      <c r="G36" s="31">
        <v>10</v>
      </c>
      <c r="H36" s="31">
        <v>0.3</v>
      </c>
      <c r="I36" s="29"/>
      <c r="J36" s="31">
        <v>15</v>
      </c>
      <c r="K36" s="31">
        <v>30</v>
      </c>
      <c r="L36" s="31">
        <v>15</v>
      </c>
      <c r="M36" s="31">
        <v>0.6</v>
      </c>
      <c r="N36" s="31">
        <v>10</v>
      </c>
      <c r="O36" s="31" t="s">
        <v>79</v>
      </c>
      <c r="P36" s="31">
        <v>0.3</v>
      </c>
    </row>
    <row r="37" spans="1:16" ht="15" thickBot="1" x14ac:dyDescent="0.35">
      <c r="A37" s="30" t="s">
        <v>81</v>
      </c>
      <c r="B37" s="38">
        <v>25</v>
      </c>
      <c r="D37" s="39">
        <v>50</v>
      </c>
      <c r="E37" s="39">
        <v>25</v>
      </c>
      <c r="F37" s="39">
        <v>0.9</v>
      </c>
      <c r="G37" s="31">
        <v>15</v>
      </c>
      <c r="H37" s="31">
        <v>0.5</v>
      </c>
      <c r="I37" s="29"/>
      <c r="J37" s="31">
        <v>25</v>
      </c>
      <c r="K37" s="31">
        <v>50</v>
      </c>
      <c r="L37" s="31">
        <v>25</v>
      </c>
      <c r="M37" s="31">
        <v>0.9</v>
      </c>
      <c r="N37" s="31">
        <v>15</v>
      </c>
      <c r="O37" s="31" t="s">
        <v>79</v>
      </c>
      <c r="P37" s="31">
        <v>0.5</v>
      </c>
    </row>
    <row r="38" spans="1:16" ht="15" thickBot="1" x14ac:dyDescent="0.35">
      <c r="A38" s="30" t="s">
        <v>82</v>
      </c>
      <c r="B38" s="38">
        <v>10</v>
      </c>
      <c r="D38" s="39">
        <v>150</v>
      </c>
      <c r="E38" s="39">
        <v>50</v>
      </c>
      <c r="F38" s="39">
        <v>5</v>
      </c>
      <c r="G38" s="31">
        <v>15</v>
      </c>
      <c r="H38" s="31">
        <v>4</v>
      </c>
      <c r="I38" s="29"/>
      <c r="J38" s="31" t="s">
        <v>83</v>
      </c>
      <c r="K38" s="31" t="s">
        <v>84</v>
      </c>
      <c r="L38" s="31" t="s">
        <v>83</v>
      </c>
      <c r="M38" s="31" t="s">
        <v>85</v>
      </c>
      <c r="N38" s="31" t="s">
        <v>86</v>
      </c>
      <c r="O38" s="31" t="s">
        <v>87</v>
      </c>
      <c r="P38" s="31" t="s">
        <v>88</v>
      </c>
    </row>
    <row r="47" spans="1:16" ht="16.8" x14ac:dyDescent="0.3">
      <c r="C47" s="19">
        <v>33.075000000000003</v>
      </c>
      <c r="D47" s="19">
        <v>34.018999999999998</v>
      </c>
      <c r="E47" s="19">
        <v>35.751999999999995</v>
      </c>
      <c r="F47" s="17">
        <v>34.160000000000004</v>
      </c>
      <c r="G47" s="19">
        <v>33.548000000000002</v>
      </c>
      <c r="H47" s="19">
        <v>41.930999999999997</v>
      </c>
      <c r="I47" s="19">
        <v>38.274000000000008</v>
      </c>
      <c r="J47" s="19">
        <v>39.334999999999994</v>
      </c>
      <c r="K47" s="19">
        <v>46.917999999999999</v>
      </c>
      <c r="L47" s="19">
        <v>43.135000000000005</v>
      </c>
      <c r="M47" s="19">
        <v>44.818000000000005</v>
      </c>
      <c r="N47" s="19">
        <v>46.234000000000002</v>
      </c>
      <c r="O47" s="19">
        <v>50.781000000000006</v>
      </c>
    </row>
    <row r="48" spans="1:16" ht="16.8" x14ac:dyDescent="0.3">
      <c r="C48" s="19">
        <v>19.378</v>
      </c>
      <c r="D48" s="19">
        <v>17.667999999999999</v>
      </c>
      <c r="E48" s="19">
        <v>18.434000000000001</v>
      </c>
      <c r="F48" s="17">
        <v>20.265000000000001</v>
      </c>
      <c r="G48" s="19">
        <v>20.596</v>
      </c>
      <c r="H48" s="19">
        <v>24.496999999999996</v>
      </c>
      <c r="I48" s="19">
        <v>21.518999999999998</v>
      </c>
      <c r="J48" s="19">
        <v>24.958999999999996</v>
      </c>
      <c r="K48" s="19">
        <v>27.176000000000005</v>
      </c>
      <c r="L48" s="19">
        <v>24.352</v>
      </c>
      <c r="M48" s="19">
        <v>23.948999999999998</v>
      </c>
      <c r="N48" s="19">
        <v>29.206</v>
      </c>
      <c r="O48" s="19">
        <v>30.056000000000001</v>
      </c>
    </row>
    <row r="49" spans="3:15" ht="16.8" x14ac:dyDescent="0.3">
      <c r="C49" s="19">
        <v>13.013</v>
      </c>
      <c r="D49" s="19">
        <v>12.291</v>
      </c>
      <c r="E49" s="19">
        <v>14.355</v>
      </c>
      <c r="F49" s="17">
        <v>12.030000000000001</v>
      </c>
      <c r="G49" s="19">
        <v>14.528999999999996</v>
      </c>
      <c r="H49" s="19">
        <v>16.256999999999998</v>
      </c>
      <c r="I49" s="19">
        <v>14.914000000000001</v>
      </c>
      <c r="J49" s="19">
        <v>15.774999999999997</v>
      </c>
      <c r="K49" s="19">
        <v>17.91</v>
      </c>
      <c r="L49" s="19">
        <v>18.23</v>
      </c>
      <c r="M49" s="19">
        <v>16.512</v>
      </c>
      <c r="N49" s="19">
        <v>21.404</v>
      </c>
      <c r="O49" s="19">
        <v>19.867000000000001</v>
      </c>
    </row>
    <row r="50" spans="3:15" ht="16.8" x14ac:dyDescent="0.3">
      <c r="C50" s="19">
        <v>0.35400000000000004</v>
      </c>
      <c r="D50" s="19">
        <v>0.32100000000000001</v>
      </c>
      <c r="E50" s="19">
        <v>0.35199999999999998</v>
      </c>
      <c r="F50" s="17">
        <v>0.36</v>
      </c>
      <c r="G50" s="19">
        <v>0.36600000000000005</v>
      </c>
      <c r="H50" s="19">
        <v>0.61599999999999988</v>
      </c>
      <c r="I50" s="19">
        <v>0.39800000000000002</v>
      </c>
      <c r="J50" s="19">
        <v>0.40400000000000003</v>
      </c>
      <c r="K50" s="19">
        <v>0.46499999999999997</v>
      </c>
      <c r="L50" s="19">
        <v>0.44700000000000006</v>
      </c>
      <c r="M50" s="19">
        <v>0.40200000000000002</v>
      </c>
      <c r="N50" s="19">
        <v>0.43</v>
      </c>
      <c r="O50" s="19">
        <v>0.49800000000000005</v>
      </c>
    </row>
    <row r="51" spans="3:15" ht="16.8" x14ac:dyDescent="0.3">
      <c r="C51" s="19">
        <v>1.59</v>
      </c>
      <c r="D51" s="19">
        <v>1.6679999999999999</v>
      </c>
      <c r="E51" s="19">
        <v>1.6640000000000001</v>
      </c>
      <c r="F51" s="17">
        <v>1.4550000000000001</v>
      </c>
      <c r="G51" s="19">
        <v>1.6489999999999998</v>
      </c>
      <c r="H51" s="19">
        <v>2.2709999999999999</v>
      </c>
      <c r="I51" s="19">
        <v>1.677</v>
      </c>
      <c r="J51" s="19">
        <v>2.0179999999999998</v>
      </c>
      <c r="K51" s="19">
        <v>1.9289999999999998</v>
      </c>
      <c r="L51" s="19">
        <v>2.2359999999999998</v>
      </c>
      <c r="M51" s="19">
        <v>2.0430000000000001</v>
      </c>
      <c r="N51" s="19">
        <v>1.8679999999999999</v>
      </c>
      <c r="O51" s="19">
        <v>2.2769999999999997</v>
      </c>
    </row>
    <row r="52" spans="3:15" ht="16.8" x14ac:dyDescent="0.3">
      <c r="C52" s="19">
        <v>0.29899999999999999</v>
      </c>
      <c r="D52" s="19">
        <v>0.26900000000000002</v>
      </c>
      <c r="E52" s="19">
        <v>0.28000000000000003</v>
      </c>
      <c r="F52" s="17">
        <v>0.185</v>
      </c>
      <c r="G52" s="19">
        <v>0.17299999999999999</v>
      </c>
      <c r="H52" s="19">
        <v>0.38900000000000001</v>
      </c>
      <c r="I52" s="19">
        <v>0.251</v>
      </c>
      <c r="J52" s="19">
        <v>0.69</v>
      </c>
      <c r="K52" s="19">
        <v>0.33400000000000002</v>
      </c>
      <c r="L52" s="19">
        <v>0.20300000000000001</v>
      </c>
      <c r="M52" s="19">
        <v>0.32200000000000001</v>
      </c>
      <c r="N52" s="19">
        <v>0.32900000000000001</v>
      </c>
      <c r="O52" s="19">
        <v>0.36499999999999999</v>
      </c>
    </row>
    <row r="54" spans="3:15" x14ac:dyDescent="0.3">
      <c r="C54">
        <f>C47*1.075</f>
        <v>35.555624999999999</v>
      </c>
      <c r="D54">
        <f t="shared" ref="D54:O54" si="1">D47*1.075</f>
        <v>36.570425</v>
      </c>
      <c r="E54">
        <f t="shared" si="1"/>
        <v>38.433399999999992</v>
      </c>
      <c r="F54">
        <f t="shared" si="1"/>
        <v>36.722000000000001</v>
      </c>
      <c r="G54">
        <f t="shared" si="1"/>
        <v>36.064100000000003</v>
      </c>
      <c r="H54">
        <f t="shared" si="1"/>
        <v>45.075824999999995</v>
      </c>
      <c r="I54">
        <f t="shared" si="1"/>
        <v>41.14455000000001</v>
      </c>
      <c r="J54">
        <f t="shared" si="1"/>
        <v>42.285124999999994</v>
      </c>
      <c r="K54">
        <f t="shared" si="1"/>
        <v>50.43685</v>
      </c>
      <c r="L54">
        <f t="shared" si="1"/>
        <v>46.370125000000002</v>
      </c>
      <c r="M54">
        <f t="shared" si="1"/>
        <v>48.179350000000007</v>
      </c>
      <c r="N54">
        <f t="shared" si="1"/>
        <v>49.701549999999997</v>
      </c>
      <c r="O54">
        <f t="shared" si="1"/>
        <v>54.589575000000004</v>
      </c>
    </row>
    <row r="55" spans="3:15" x14ac:dyDescent="0.3">
      <c r="C55">
        <f t="shared" ref="C55:O59" si="2">C48*1.075</f>
        <v>20.83135</v>
      </c>
      <c r="D55">
        <f t="shared" si="2"/>
        <v>18.993099999999998</v>
      </c>
      <c r="E55">
        <f t="shared" si="2"/>
        <v>19.816549999999999</v>
      </c>
      <c r="F55">
        <f t="shared" si="2"/>
        <v>21.784875</v>
      </c>
      <c r="G55">
        <f t="shared" si="2"/>
        <v>22.140699999999999</v>
      </c>
      <c r="H55">
        <f t="shared" si="2"/>
        <v>26.334274999999995</v>
      </c>
      <c r="I55">
        <f t="shared" si="2"/>
        <v>23.132924999999997</v>
      </c>
      <c r="J55">
        <f t="shared" si="2"/>
        <v>26.830924999999993</v>
      </c>
      <c r="K55">
        <f t="shared" si="2"/>
        <v>29.214200000000005</v>
      </c>
      <c r="L55">
        <f t="shared" si="2"/>
        <v>26.1784</v>
      </c>
      <c r="M55">
        <f t="shared" si="2"/>
        <v>25.745174999999996</v>
      </c>
      <c r="N55">
        <f t="shared" si="2"/>
        <v>31.396449999999998</v>
      </c>
      <c r="O55">
        <f t="shared" si="2"/>
        <v>32.310200000000002</v>
      </c>
    </row>
    <row r="56" spans="3:15" x14ac:dyDescent="0.3">
      <c r="C56">
        <f t="shared" si="2"/>
        <v>13.988975</v>
      </c>
      <c r="D56">
        <f t="shared" si="2"/>
        <v>13.212825</v>
      </c>
      <c r="E56">
        <f t="shared" si="2"/>
        <v>15.431625</v>
      </c>
      <c r="F56">
        <f t="shared" si="2"/>
        <v>12.93225</v>
      </c>
      <c r="G56">
        <f t="shared" si="2"/>
        <v>15.618674999999996</v>
      </c>
      <c r="H56">
        <f t="shared" si="2"/>
        <v>17.476274999999998</v>
      </c>
      <c r="I56">
        <f t="shared" si="2"/>
        <v>16.032550000000001</v>
      </c>
      <c r="J56">
        <f t="shared" si="2"/>
        <v>16.958124999999995</v>
      </c>
      <c r="K56">
        <f t="shared" si="2"/>
        <v>19.253249999999998</v>
      </c>
      <c r="L56">
        <f t="shared" si="2"/>
        <v>19.597249999999999</v>
      </c>
      <c r="M56">
        <f t="shared" si="2"/>
        <v>17.750399999999999</v>
      </c>
      <c r="N56">
        <f t="shared" si="2"/>
        <v>23.0093</v>
      </c>
      <c r="O56">
        <f t="shared" si="2"/>
        <v>21.357025</v>
      </c>
    </row>
    <row r="57" spans="3:15" x14ac:dyDescent="0.3">
      <c r="C57">
        <f t="shared" si="2"/>
        <v>0.38055</v>
      </c>
      <c r="D57">
        <f t="shared" si="2"/>
        <v>0.34507500000000002</v>
      </c>
      <c r="E57">
        <f t="shared" si="2"/>
        <v>0.37839999999999996</v>
      </c>
      <c r="F57">
        <f t="shared" si="2"/>
        <v>0.38699999999999996</v>
      </c>
      <c r="G57">
        <f t="shared" si="2"/>
        <v>0.39345000000000002</v>
      </c>
      <c r="H57">
        <f t="shared" si="2"/>
        <v>0.6621999999999999</v>
      </c>
      <c r="I57">
        <f t="shared" si="2"/>
        <v>0.42785000000000001</v>
      </c>
      <c r="J57">
        <f t="shared" si="2"/>
        <v>0.43430000000000002</v>
      </c>
      <c r="K57">
        <f t="shared" si="2"/>
        <v>0.49987499999999996</v>
      </c>
      <c r="L57">
        <f t="shared" si="2"/>
        <v>0.48052500000000004</v>
      </c>
      <c r="M57">
        <f t="shared" si="2"/>
        <v>0.43215000000000003</v>
      </c>
      <c r="N57">
        <f t="shared" si="2"/>
        <v>0.46224999999999999</v>
      </c>
      <c r="O57">
        <f t="shared" si="2"/>
        <v>0.53534999999999999</v>
      </c>
    </row>
    <row r="58" spans="3:15" x14ac:dyDescent="0.3">
      <c r="C58">
        <f t="shared" si="2"/>
        <v>1.7092499999999999</v>
      </c>
      <c r="D58">
        <f t="shared" si="2"/>
        <v>1.7930999999999999</v>
      </c>
      <c r="E58">
        <f t="shared" si="2"/>
        <v>1.7888000000000002</v>
      </c>
      <c r="F58">
        <f t="shared" si="2"/>
        <v>1.564125</v>
      </c>
      <c r="G58">
        <f t="shared" si="2"/>
        <v>1.7726749999999998</v>
      </c>
      <c r="H58">
        <f t="shared" si="2"/>
        <v>2.441325</v>
      </c>
      <c r="I58">
        <f t="shared" si="2"/>
        <v>1.802775</v>
      </c>
      <c r="J58">
        <f t="shared" si="2"/>
        <v>2.1693499999999997</v>
      </c>
      <c r="K58">
        <f t="shared" si="2"/>
        <v>2.0736749999999997</v>
      </c>
      <c r="L58">
        <f t="shared" si="2"/>
        <v>2.4036999999999997</v>
      </c>
      <c r="M58">
        <f t="shared" si="2"/>
        <v>2.1962250000000001</v>
      </c>
      <c r="N58">
        <f t="shared" si="2"/>
        <v>2.0080999999999998</v>
      </c>
      <c r="O58">
        <f t="shared" si="2"/>
        <v>2.4477749999999996</v>
      </c>
    </row>
    <row r="59" spans="3:15" x14ac:dyDescent="0.3">
      <c r="C59">
        <f t="shared" si="2"/>
        <v>0.32142499999999996</v>
      </c>
      <c r="D59">
        <f t="shared" si="2"/>
        <v>0.28917500000000002</v>
      </c>
      <c r="E59">
        <f t="shared" si="2"/>
        <v>0.30099999999999999</v>
      </c>
      <c r="F59">
        <f t="shared" si="2"/>
        <v>0.198875</v>
      </c>
      <c r="G59">
        <f t="shared" si="2"/>
        <v>0.18597499999999997</v>
      </c>
      <c r="H59">
        <f t="shared" si="2"/>
        <v>0.41817500000000002</v>
      </c>
      <c r="I59">
        <f t="shared" si="2"/>
        <v>0.26982499999999998</v>
      </c>
      <c r="J59">
        <f t="shared" si="2"/>
        <v>0.74174999999999991</v>
      </c>
      <c r="K59">
        <f t="shared" si="2"/>
        <v>0.35904999999999998</v>
      </c>
      <c r="L59">
        <f t="shared" si="2"/>
        <v>0.218225</v>
      </c>
      <c r="M59">
        <f t="shared" si="2"/>
        <v>0.34615000000000001</v>
      </c>
      <c r="N59">
        <f t="shared" si="2"/>
        <v>0.35367500000000002</v>
      </c>
      <c r="O59">
        <f t="shared" si="2"/>
        <v>0.39237499999999997</v>
      </c>
    </row>
  </sheetData>
  <mergeCells count="2">
    <mergeCell ref="A31:A33"/>
    <mergeCell ref="B31:B3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9"/>
  <sheetViews>
    <sheetView topLeftCell="A13" workbookViewId="0">
      <selection activeCell="M29" sqref="M29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6" max="16" width="12.6640625" customWidth="1"/>
    <col min="17" max="17" width="17.5546875" customWidth="1"/>
  </cols>
  <sheetData>
    <row r="4" spans="2:17" ht="16.8" x14ac:dyDescent="0.3">
      <c r="B4" s="4"/>
      <c r="C4" s="43" t="s">
        <v>27</v>
      </c>
      <c r="D4" s="43" t="s">
        <v>29</v>
      </c>
      <c r="E4" s="43" t="s">
        <v>31</v>
      </c>
      <c r="F4" s="43" t="s">
        <v>33</v>
      </c>
      <c r="G4" s="43" t="s">
        <v>35</v>
      </c>
      <c r="H4" s="43" t="s">
        <v>37</v>
      </c>
      <c r="I4" s="43" t="s">
        <v>39</v>
      </c>
      <c r="J4" s="43" t="s">
        <v>41</v>
      </c>
      <c r="K4" s="43" t="s">
        <v>43</v>
      </c>
      <c r="L4" s="43" t="s">
        <v>45</v>
      </c>
      <c r="M4" s="43" t="s">
        <v>46</v>
      </c>
      <c r="N4" s="43" t="s">
        <v>48</v>
      </c>
      <c r="O4" s="43" t="s">
        <v>50</v>
      </c>
    </row>
    <row r="5" spans="2:17" x14ac:dyDescent="0.3">
      <c r="B5" t="s">
        <v>0</v>
      </c>
      <c r="C5">
        <v>38.400075000000001</v>
      </c>
      <c r="D5">
        <v>39.496059000000002</v>
      </c>
      <c r="E5">
        <v>41.508071999999991</v>
      </c>
      <c r="F5">
        <v>39.659760000000006</v>
      </c>
      <c r="G5">
        <v>38.949228000000005</v>
      </c>
      <c r="H5">
        <v>48.681891</v>
      </c>
      <c r="I5">
        <v>44.436114000000011</v>
      </c>
      <c r="J5">
        <v>45.667934999999993</v>
      </c>
      <c r="K5">
        <v>54.471798000000007</v>
      </c>
      <c r="L5">
        <v>50.079735000000007</v>
      </c>
      <c r="M5">
        <v>52.033698000000008</v>
      </c>
      <c r="N5">
        <v>53.677674000000003</v>
      </c>
      <c r="O5">
        <v>58.956741000000008</v>
      </c>
    </row>
    <row r="6" spans="2:17" x14ac:dyDescent="0.3">
      <c r="B6" t="s">
        <v>1</v>
      </c>
      <c r="C6">
        <v>22.497858000000001</v>
      </c>
      <c r="D6">
        <v>20.512547999999999</v>
      </c>
      <c r="E6">
        <v>21.401873999999999</v>
      </c>
      <c r="F6">
        <v>23.527665000000002</v>
      </c>
      <c r="G6">
        <v>23.911956</v>
      </c>
      <c r="H6">
        <v>28.441016999999995</v>
      </c>
      <c r="I6">
        <v>24.983559</v>
      </c>
      <c r="J6">
        <v>28.977398999999995</v>
      </c>
      <c r="K6">
        <v>31.551336000000006</v>
      </c>
      <c r="L6">
        <v>28.272672</v>
      </c>
      <c r="M6">
        <v>27.804788999999996</v>
      </c>
      <c r="N6">
        <v>33.908166000000001</v>
      </c>
      <c r="O6">
        <v>34.895016000000005</v>
      </c>
    </row>
    <row r="7" spans="2:17" x14ac:dyDescent="0.3">
      <c r="B7" t="s">
        <v>2</v>
      </c>
      <c r="C7">
        <v>15.108093</v>
      </c>
      <c r="D7">
        <v>14.269851000000001</v>
      </c>
      <c r="E7">
        <v>16.666155</v>
      </c>
      <c r="F7">
        <v>13.96683</v>
      </c>
      <c r="G7">
        <v>16.868168999999998</v>
      </c>
      <c r="H7">
        <v>18.874376999999999</v>
      </c>
      <c r="I7">
        <v>17.315154000000003</v>
      </c>
      <c r="J7">
        <v>18.314774999999997</v>
      </c>
      <c r="K7">
        <v>20.793509999999998</v>
      </c>
      <c r="L7">
        <v>21.165030000000002</v>
      </c>
      <c r="M7">
        <v>19.170432000000002</v>
      </c>
      <c r="N7">
        <v>24.850044</v>
      </c>
      <c r="O7">
        <v>23.065587000000001</v>
      </c>
    </row>
    <row r="8" spans="2:17" x14ac:dyDescent="0.3">
      <c r="B8" t="s">
        <v>3</v>
      </c>
      <c r="C8">
        <v>0.41099400000000003</v>
      </c>
      <c r="D8">
        <v>0.37268100000000004</v>
      </c>
      <c r="E8">
        <v>0.40867199999999998</v>
      </c>
      <c r="F8">
        <v>0.41796</v>
      </c>
      <c r="G8">
        <v>0.42492600000000003</v>
      </c>
      <c r="H8">
        <v>0.71517599999999992</v>
      </c>
      <c r="I8">
        <v>0.46207800000000004</v>
      </c>
      <c r="J8">
        <v>0.46904400000000007</v>
      </c>
      <c r="K8">
        <v>0.53986500000000004</v>
      </c>
      <c r="L8">
        <v>0.51896700000000007</v>
      </c>
      <c r="M8">
        <v>0.46672200000000008</v>
      </c>
      <c r="N8">
        <v>0.49923000000000001</v>
      </c>
      <c r="O8">
        <v>0.57817800000000008</v>
      </c>
    </row>
    <row r="9" spans="2:17" x14ac:dyDescent="0.3">
      <c r="B9" t="s">
        <v>4</v>
      </c>
      <c r="C9">
        <v>1.84599</v>
      </c>
      <c r="D9">
        <v>1.9365479999999999</v>
      </c>
      <c r="E9">
        <v>1.9319040000000003</v>
      </c>
      <c r="F9">
        <v>1.6892550000000002</v>
      </c>
      <c r="G9">
        <v>1.9144889999999999</v>
      </c>
      <c r="H9">
        <v>2.6366309999999999</v>
      </c>
      <c r="I9">
        <v>1.9469970000000001</v>
      </c>
      <c r="J9">
        <v>2.3428979999999999</v>
      </c>
      <c r="K9">
        <v>2.2395689999999999</v>
      </c>
      <c r="L9">
        <v>2.595996</v>
      </c>
      <c r="M9">
        <v>2.3719230000000002</v>
      </c>
      <c r="N9">
        <v>2.1687479999999999</v>
      </c>
      <c r="O9">
        <v>2.6435969999999998</v>
      </c>
    </row>
    <row r="10" spans="2:17" x14ac:dyDescent="0.3">
      <c r="B10" t="s">
        <v>5</v>
      </c>
      <c r="C10">
        <v>0.34713899999999998</v>
      </c>
      <c r="D10">
        <v>0.31230900000000006</v>
      </c>
      <c r="E10">
        <v>0.32508000000000004</v>
      </c>
      <c r="F10">
        <v>0.214785</v>
      </c>
      <c r="G10">
        <v>0.20085299999999998</v>
      </c>
      <c r="H10">
        <v>0.45162900000000006</v>
      </c>
      <c r="I10">
        <v>0.29141099999999998</v>
      </c>
      <c r="J10">
        <v>0.80108999999999997</v>
      </c>
      <c r="K10">
        <v>0.38777400000000001</v>
      </c>
      <c r="L10">
        <v>0.23568300000000003</v>
      </c>
      <c r="M10">
        <v>0.37384200000000006</v>
      </c>
      <c r="N10">
        <v>0.38196900000000006</v>
      </c>
      <c r="O10">
        <v>0.423765</v>
      </c>
    </row>
    <row r="13" spans="2:17" ht="19.2" x14ac:dyDescent="0.4">
      <c r="B13" s="4"/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23" t="s">
        <v>27</v>
      </c>
      <c r="C14">
        <v>38.400075000000001</v>
      </c>
      <c r="D14">
        <v>22.497858000000001</v>
      </c>
      <c r="E14">
        <v>15.108093</v>
      </c>
      <c r="F14">
        <v>0.41099400000000003</v>
      </c>
      <c r="G14">
        <v>1.84599</v>
      </c>
      <c r="H14">
        <v>0.34713899999999998</v>
      </c>
      <c r="I14" s="26">
        <v>0</v>
      </c>
      <c r="J14" s="40">
        <f>IF(D14&lt;$D$34,100,IF(D14&lt;'ia lốp (3)'!$D$35,(('ia lốp (3)'!$B$34-'ia lốp (3)'!$B$35)/('ia lốp (3)'!$D$35-'ia lốp (3)'!$D$34)*('ia lốp (3)'!$D$35-'ia lốp (3)'!D14)+'ia lốp (3)'!$B$35),IF('ia lốp (3)'!D14&lt;'ia lốp (3)'!$D$36,(('ia lốp (3)'!$B$35-'ia lốp (3)'!$B$36)/('ia lốp (3)'!$D$36-'ia lốp (3)'!$D$35)*('ia lốp (3)'!$D$36-'ia lốp (3)'!D14)+'ia lốp (3)'!$B$36),IF('ia lốp (3)'!D14&lt;'ia lốp (3)'!$D$37,(('ia lốp (3)'!$B$36-'ia lốp (3)'!$B$37)/('ia lốp (3)'!$D$37-'ia lốp (3)'!$D$36)*('ia lốp (3)'!$D$37-'ia lốp (3)'!D14)+'ia lốp (3)'!$B$37),IF('ia lốp (3)'!D14&lt;'ia lốp (3)'!$D$38,(('ia lốp (3)'!$B$37-'ia lốp (3)'!$B$38)/('ia lốp (3)'!$D$38-'ia lốp (3)'!$D$37)*('ia lốp (3)'!$D$38-'ia lốp (3)'!D14)+'ia lốp (3)'!$B$38),0)))))</f>
        <v>62.503569999999996</v>
      </c>
      <c r="K14" s="40">
        <f>IF(E14&lt;$E$34,100,IF(E14&lt;'ia lốp (3)'!$E$35,(('ia lốp (3)'!$B$34-'ia lốp (3)'!$B$35)/('ia lốp (3)'!$E$35-'ia lốp (3)'!$E$34)*('ia lốp (3)'!$E$35-'ia lốp (3)'!E14)+'ia lốp (3)'!$B$35),IF('ia lốp (3)'!E14&lt;'ia lốp (3)'!$E$36,(('ia lốp (3)'!$B$35-'ia lốp (3)'!$B$36)/('ia lốp (3)'!$E$36-'ia lốp (3)'!$E$35)*('ia lốp (3)'!$E$36-'ia lốp (3)'!E14)+'ia lốp (3)'!$B$36),IF('ia lốp (3)'!E14&lt;'ia lốp (3)'!$E$37,(('ia lốp (3)'!$B$36-'ia lốp (3)'!$B$37)/('ia lốp (3)'!$E$37-'ia lốp (3)'!$E$36)*('ia lốp (3)'!$E$37-'ia lốp (3)'!E14)+'ia lốp (3)'!$B$37),IF('ia lốp (3)'!E14&lt;'ia lốp (3)'!$E$38,(('ia lốp (3)'!$B$37-'ia lốp (3)'!$B$38)/('ia lốp (3)'!$E$38-'ia lốp (3)'!$E$37)*('ia lốp (3)'!$E$38-'ia lốp (3)'!E14)+'ia lốp (3)'!$B$38),0)))))</f>
        <v>49.729767500000001</v>
      </c>
      <c r="L14" s="40">
        <f>IF(F14&lt;$F$34,100,IF(F14&lt;'ia lốp (3)'!$F$35,(('ia lốp (3)'!$B$34-'ia lốp (3)'!$B$35)/('ia lốp (3)'!$F$35-'ia lốp (3)'!$F$34)*('ia lốp (3)'!$F$35-'ia lốp (3)'!F14)+'ia lốp (3)'!$B$35),IF('ia lốp (3)'!F14&lt;'ia lốp (3)'!$F$36,(('ia lốp (3)'!$B$35-'ia lốp (3)'!$B$36)/('ia lốp (3)'!$F$36-'ia lốp (3)'!$F$35)*('ia lốp (3)'!$F$36-'ia lốp (3)'!F14)+'ia lốp (3)'!$B$36),IF('ia lốp (3)'!F14&lt;'ia lốp (3)'!$F$37,(('ia lốp (3)'!$B$36-'ia lốp (3)'!$B$37)/('ia lốp (3)'!$F$37-'ia lốp (3)'!$F$36)*('ia lốp (3)'!$F$37-'ia lốp (3)'!F14)+'ia lốp (3)'!$B$37),IF('ia lốp (3)'!F14&lt;'ia lốp (3)'!$F$38,(('ia lốp (3)'!$B$37-'ia lốp (3)'!$B$38)/('ia lốp (3)'!$F$38-'ia lốp (3)'!$F$37)*('ia lốp (3)'!$F$38-'ia lốp (3)'!F14)+'ia lốp (3)'!$B$38),0)))))</f>
        <v>65.750500000000002</v>
      </c>
      <c r="M14" s="40">
        <f>IF(G14&lt;$G$34,100,IF(G14&lt;'ia lốp (3)'!$G$35,(('ia lốp (3)'!$B$34-'ia lốp (3)'!$B$35)/('ia lốp (3)'!$G$35-'ia lốp (3)'!$G$34)*('ia lốp (3)'!$G$35-'ia lốp (3)'!G14)+'ia lốp (3)'!$B$35),IF('ia lốp (3)'!G14&lt;'ia lốp (3)'!$G$36,(('ia lốp (3)'!$B$35-'ia lốp (3)'!$B$36)/('ia lốp (3)'!$G$36-'ia lốp (3)'!$G$35)*('ia lốp (3)'!$G$36-'ia lốp (3)'!G14)+'ia lốp (3)'!$B$36),IF('ia lốp (3)'!G14&lt;'ia lốp (3)'!$G$37,(('ia lốp (3)'!$B$36-'ia lốp (3)'!$B$37)/('ia lốp (3)'!$G$37-'ia lốp (3)'!$G$36)*('ia lốp (3)'!$G$37-'ia lốp (3)'!G14)+'ia lốp (3)'!$B$37),IF('ia lốp (3)'!G14&lt;'ia lốp (3)'!$G$38,(('ia lốp (3)'!$B$37-'ia lốp (3)'!$B$38)/('ia lốp (3)'!$G$38-'ia lốp (3)'!$G$37)*('ia lốp (3)'!$G$38-'ia lốp (3)'!G14)+'ia lốp (3)'!$B$38),0)))))</f>
        <v>100</v>
      </c>
      <c r="N14" s="40">
        <f>IF(H14&lt;$H$34,100,IF(H14&lt;'ia lốp (3)'!$H$35,(('ia lốp (3)'!$B$34-'ia lốp (3)'!$B$35)/('ia lốp (3)'!$H$35-'ia lốp (3)'!$H$34)*('ia lốp (3)'!$H$35-'ia lốp (3)'!H14)+'ia lốp (3)'!$B$35),IF('ia lốp (3)'!H14&lt;'ia lốp (3)'!$H$36,(('ia lốp (3)'!$B$35-'ia lốp (3)'!$B$36)/('ia lốp (3)'!$H$36-'ia lốp (3)'!$H$35)*('ia lốp (3)'!$H$36-'ia lốp (3)'!H14)+'ia lốp (3)'!$B$36),IF('ia lốp (3)'!H14&lt;'ia lốp (3)'!$H$37,(('ia lốp (3)'!$B$36-'ia lốp (3)'!$B$37)/('ia lốp (3)'!$H$37-'ia lốp (3)'!$H$36)*('ia lốp (3)'!$H$37-'ia lốp (3)'!H14)+'ia lốp (3)'!$B$37),IF('ia lốp (3)'!H14&lt;'ia lốp (3)'!$H$38,(('ia lốp (3)'!$B$37-'ia lốp (3)'!$B$38)/('ia lốp (3)'!$H$38-'ia lốp (3)'!$H$37)*('ia lốp (3)'!$H$38-'ia lốp (3)'!H14)+'ia lốp (3)'!$B$38),0)))))</f>
        <v>44.107624999999999</v>
      </c>
      <c r="O14" s="26">
        <v>100</v>
      </c>
      <c r="P14" s="26">
        <v>100</v>
      </c>
      <c r="Q14" s="42">
        <f>O14/100*P14/100*AVERAGE(J14:N14)</f>
        <v>64.418292499999993</v>
      </c>
    </row>
    <row r="15" spans="2:17" ht="16.8" x14ac:dyDescent="0.3">
      <c r="B15" s="23" t="s">
        <v>29</v>
      </c>
      <c r="C15">
        <v>39.496059000000002</v>
      </c>
      <c r="D15">
        <v>20.512547999999999</v>
      </c>
      <c r="E15">
        <v>14.269851000000001</v>
      </c>
      <c r="F15">
        <v>0.37268100000000004</v>
      </c>
      <c r="G15">
        <v>1.9365479999999999</v>
      </c>
      <c r="H15">
        <v>0.31230900000000006</v>
      </c>
      <c r="I15" s="26">
        <v>0</v>
      </c>
      <c r="J15" s="40">
        <f>IF(D15&lt;$D$34,100,IF(D15&lt;'ia lốp (3)'!$D$35,(('ia lốp (3)'!$B$34-'ia lốp (3)'!$B$35)/('ia lốp (3)'!$D$35-'ia lốp (3)'!$D$34)*('ia lốp (3)'!$D$35-'ia lốp (3)'!D15)+'ia lốp (3)'!$B$35),IF('ia lốp (3)'!D15&lt;'ia lốp (3)'!$D$36,(('ia lốp (3)'!$B$35-'ia lốp (3)'!$B$36)/('ia lốp (3)'!$D$36-'ia lốp (3)'!$D$35)*('ia lốp (3)'!$D$36-'ia lốp (3)'!D15)+'ia lốp (3)'!$B$36),IF('ia lốp (3)'!D15&lt;'ia lốp (3)'!$D$37,(('ia lốp (3)'!$B$36-'ia lốp (3)'!$B$37)/('ia lốp (3)'!$D$37-'ia lốp (3)'!$D$36)*('ia lốp (3)'!$D$37-'ia lốp (3)'!D15)+'ia lốp (3)'!$B$37),IF('ia lốp (3)'!D15&lt;'ia lốp (3)'!$D$38,(('ia lốp (3)'!$B$37-'ia lốp (3)'!$B$38)/('ia lốp (3)'!$D$38-'ia lốp (3)'!$D$37)*('ia lốp (3)'!$D$38-'ia lốp (3)'!D15)+'ia lốp (3)'!$B$38),0)))))</f>
        <v>65.812420000000003</v>
      </c>
      <c r="K15" s="40">
        <f>IF(E15&lt;$E$34,100,IF(E15&lt;'ia lốp (3)'!$E$35,(('ia lốp (3)'!$B$34-'ia lốp (3)'!$B$35)/('ia lốp (3)'!$E$35-'ia lốp (3)'!$E$34)*('ia lốp (3)'!$E$35-'ia lốp (3)'!E15)+'ia lốp (3)'!$B$35),IF('ia lốp (3)'!E15&lt;'ia lốp (3)'!$E$36,(('ia lốp (3)'!$B$35-'ia lốp (3)'!$B$36)/('ia lốp (3)'!$E$36-'ia lốp (3)'!$E$35)*('ia lốp (3)'!$E$36-'ia lốp (3)'!E15)+'ia lốp (3)'!$B$36),IF('ia lốp (3)'!E15&lt;'ia lốp (3)'!$E$37,(('ia lốp (3)'!$B$36-'ia lốp (3)'!$B$37)/('ia lốp (3)'!$E$37-'ia lốp (3)'!$E$36)*('ia lốp (3)'!$E$37-'ia lốp (3)'!E15)+'ia lốp (3)'!$B$37),IF('ia lốp (3)'!E15&lt;'ia lốp (3)'!$E$38,(('ia lốp (3)'!$B$37-'ia lốp (3)'!$B$38)/('ia lốp (3)'!$E$38-'ia lốp (3)'!$E$37)*('ia lốp (3)'!$E$38-'ia lốp (3)'!E15)+'ia lốp (3)'!$B$38),0)))))</f>
        <v>52.028191666666665</v>
      </c>
      <c r="L15" s="40">
        <f>IF(F15&lt;$F$34,100,IF(F15&lt;'ia lốp (3)'!$F$35,(('ia lốp (3)'!$B$34-'ia lốp (3)'!$B$35)/('ia lốp (3)'!$F$35-'ia lốp (3)'!$F$34)*('ia lốp (3)'!$F$35-'ia lốp (3)'!F15)+'ia lốp (3)'!$B$35),IF('ia lốp (3)'!F15&lt;'ia lốp (3)'!$F$36,(('ia lốp (3)'!$B$35-'ia lốp (3)'!$B$36)/('ia lốp (3)'!$F$36-'ia lốp (3)'!$F$35)*('ia lốp (3)'!$F$36-'ia lốp (3)'!F15)+'ia lốp (3)'!$B$36),IF('ia lốp (3)'!F15&lt;'ia lốp (3)'!$F$37,(('ia lốp (3)'!$B$36-'ia lốp (3)'!$B$37)/('ia lốp (3)'!$F$37-'ia lốp (3)'!$F$36)*('ia lốp (3)'!$F$37-'ia lốp (3)'!F15)+'ia lốp (3)'!$B$37),IF('ia lốp (3)'!F15&lt;'ia lốp (3)'!$F$38,(('ia lốp (3)'!$B$37-'ia lốp (3)'!$B$38)/('ia lốp (3)'!$F$38-'ia lốp (3)'!$F$37)*('ia lốp (3)'!$F$38-'ia lốp (3)'!F15)+'ia lốp (3)'!$B$38),0)))))</f>
        <v>68.943249999999992</v>
      </c>
      <c r="M15" s="40">
        <f>IF(G15&lt;$G$34,100,IF(G15&lt;'ia lốp (3)'!$G$35,(('ia lốp (3)'!$B$34-'ia lốp (3)'!$B$35)/('ia lốp (3)'!$G$35-'ia lốp (3)'!$G$34)*('ia lốp (3)'!$G$35-'ia lốp (3)'!G15)+'ia lốp (3)'!$B$35),IF('ia lốp (3)'!G15&lt;'ia lốp (3)'!$G$36,(('ia lốp (3)'!$B$35-'ia lốp (3)'!$B$36)/('ia lốp (3)'!$G$36-'ia lốp (3)'!$G$35)*('ia lốp (3)'!$G$36-'ia lốp (3)'!G15)+'ia lốp (3)'!$B$36),IF('ia lốp (3)'!G15&lt;'ia lốp (3)'!$G$37,(('ia lốp (3)'!$B$36-'ia lốp (3)'!$B$37)/('ia lốp (3)'!$G$37-'ia lốp (3)'!$G$36)*('ia lốp (3)'!$G$37-'ia lốp (3)'!G15)+'ia lốp (3)'!$B$37),IF('ia lốp (3)'!G15&lt;'ia lốp (3)'!$G$38,(('ia lốp (3)'!$B$37-'ia lốp (3)'!$B$38)/('ia lốp (3)'!$G$38-'ia lốp (3)'!$G$37)*('ia lốp (3)'!$G$38-'ia lốp (3)'!G15)+'ia lốp (3)'!$B$38),0)))))</f>
        <v>100</v>
      </c>
      <c r="N15" s="40">
        <f>IF(H15&lt;$H$34,100,IF(H15&lt;'ia lốp (3)'!$H$35,(('ia lốp (3)'!$B$34-'ia lốp (3)'!$B$35)/('ia lốp (3)'!$H$35-'ia lốp (3)'!$H$34)*('ia lốp (3)'!$H$35-'ia lốp (3)'!H15)+'ia lốp (3)'!$B$35),IF('ia lốp (3)'!H15&lt;'ia lốp (3)'!$H$36,(('ia lốp (3)'!$B$35-'ia lốp (3)'!$B$36)/('ia lốp (3)'!$H$36-'ia lốp (3)'!$H$35)*('ia lốp (3)'!$H$36-'ia lốp (3)'!H15)+'ia lốp (3)'!$B$36),IF('ia lốp (3)'!H15&lt;'ia lốp (3)'!$H$37,(('ia lốp (3)'!$B$36-'ia lốp (3)'!$B$37)/('ia lốp (3)'!$H$37-'ia lốp (3)'!$H$36)*('ia lốp (3)'!$H$37-'ia lốp (3)'!H15)+'ia lốp (3)'!$B$37),IF('ia lốp (3)'!H15&lt;'ia lốp (3)'!$H$38,(('ia lốp (3)'!$B$37-'ia lốp (3)'!$B$38)/('ia lốp (3)'!$H$38-'ia lốp (3)'!$H$37)*('ia lốp (3)'!$H$38-'ia lốp (3)'!H15)+'ia lốp (3)'!$B$38),0)))))</f>
        <v>48.46137499999999</v>
      </c>
      <c r="O15" s="26">
        <v>100</v>
      </c>
      <c r="P15" s="26">
        <v>100</v>
      </c>
      <c r="Q15" s="42">
        <f t="shared" ref="Q15:Q26" si="0">O15/100*P15/100*AVERAGE(J15:N15)</f>
        <v>67.049047333333334</v>
      </c>
    </row>
    <row r="16" spans="2:17" ht="16.8" x14ac:dyDescent="0.3">
      <c r="B16" s="23" t="s">
        <v>31</v>
      </c>
      <c r="C16">
        <v>41.508071999999991</v>
      </c>
      <c r="D16">
        <v>21.401873999999999</v>
      </c>
      <c r="E16">
        <v>16.666155</v>
      </c>
      <c r="F16">
        <v>0.40867199999999998</v>
      </c>
      <c r="G16">
        <v>1.9319040000000003</v>
      </c>
      <c r="H16">
        <v>0.32508000000000004</v>
      </c>
      <c r="I16" s="26">
        <v>0</v>
      </c>
      <c r="J16" s="40">
        <f>IF(D16&lt;$D$34,100,IF(D16&lt;'ia lốp (3)'!$D$35,(('ia lốp (3)'!$B$34-'ia lốp (3)'!$B$35)/('ia lốp (3)'!$D$35-'ia lốp (3)'!$D$34)*('ia lốp (3)'!$D$35-'ia lốp (3)'!D16)+'ia lốp (3)'!$B$35),IF('ia lốp (3)'!D16&lt;'ia lốp (3)'!$D$36,(('ia lốp (3)'!$B$35-'ia lốp (3)'!$B$36)/('ia lốp (3)'!$D$36-'ia lốp (3)'!$D$35)*('ia lốp (3)'!$D$36-'ia lốp (3)'!D16)+'ia lốp (3)'!$B$36),IF('ia lốp (3)'!D16&lt;'ia lốp (3)'!$D$37,(('ia lốp (3)'!$B$36-'ia lốp (3)'!$B$37)/('ia lốp (3)'!$D$37-'ia lốp (3)'!$D$36)*('ia lốp (3)'!$D$37-'ia lốp (3)'!D16)+'ia lốp (3)'!$B$37),IF('ia lốp (3)'!D16&lt;'ia lốp (3)'!$D$38,(('ia lốp (3)'!$B$37-'ia lốp (3)'!$B$38)/('ia lốp (3)'!$D$38-'ia lốp (3)'!$D$37)*('ia lốp (3)'!$D$38-'ia lốp (3)'!D16)+'ia lốp (3)'!$B$38),0)))))</f>
        <v>64.330209999999994</v>
      </c>
      <c r="K16" s="40">
        <f>IF(E16&lt;$E$34,100,IF(E16&lt;'ia lốp (3)'!$E$35,(('ia lốp (3)'!$B$34-'ia lốp (3)'!$B$35)/('ia lốp (3)'!$E$35-'ia lốp (3)'!$E$34)*('ia lốp (3)'!$E$35-'ia lốp (3)'!E16)+'ia lốp (3)'!$B$35),IF('ia lốp (3)'!E16&lt;'ia lốp (3)'!$E$36,(('ia lốp (3)'!$B$35-'ia lốp (3)'!$B$36)/('ia lốp (3)'!$E$36-'ia lốp (3)'!$E$35)*('ia lốp (3)'!$E$36-'ia lốp (3)'!E16)+'ia lốp (3)'!$B$36),IF('ia lốp (3)'!E16&lt;'ia lốp (3)'!$E$37,(('ia lốp (3)'!$B$36-'ia lốp (3)'!$B$37)/('ia lốp (3)'!$E$37-'ia lốp (3)'!$E$36)*('ia lốp (3)'!$E$37-'ia lốp (3)'!E16)+'ia lốp (3)'!$B$37),IF('ia lốp (3)'!E16&lt;'ia lốp (3)'!$E$38,(('ia lốp (3)'!$B$37-'ia lốp (3)'!$B$38)/('ia lốp (3)'!$E$38-'ia lốp (3)'!$E$37)*('ia lốp (3)'!$E$38-'ia lốp (3)'!E16)+'ia lốp (3)'!$B$38),0)))))</f>
        <v>45.834612499999999</v>
      </c>
      <c r="L16" s="40">
        <f>IF(F16&lt;$F$34,100,IF(F16&lt;'ia lốp (3)'!$F$35,(('ia lốp (3)'!$B$34-'ia lốp (3)'!$B$35)/('ia lốp (3)'!$F$35-'ia lốp (3)'!$F$34)*('ia lốp (3)'!$F$35-'ia lốp (3)'!F16)+'ia lốp (3)'!$B$35),IF('ia lốp (3)'!F16&lt;'ia lốp (3)'!$F$36,(('ia lốp (3)'!$B$35-'ia lốp (3)'!$B$36)/('ia lốp (3)'!$F$36-'ia lốp (3)'!$F$35)*('ia lốp (3)'!$F$36-'ia lốp (3)'!F16)+'ia lốp (3)'!$B$36),IF('ia lốp (3)'!F16&lt;'ia lốp (3)'!$F$37,(('ia lốp (3)'!$B$36-'ia lốp (3)'!$B$37)/('ia lốp (3)'!$F$37-'ia lốp (3)'!$F$36)*('ia lốp (3)'!$F$37-'ia lốp (3)'!F16)+'ia lốp (3)'!$B$37),IF('ia lốp (3)'!F16&lt;'ia lốp (3)'!$F$38,(('ia lốp (3)'!$B$37-'ia lốp (3)'!$B$38)/('ia lốp (3)'!$F$38-'ia lốp (3)'!$F$37)*('ia lốp (3)'!$F$38-'ia lốp (3)'!F16)+'ia lốp (3)'!$B$38),0)))))</f>
        <v>65.944000000000003</v>
      </c>
      <c r="M16" s="40">
        <f>IF(G16&lt;$G$34,100,IF(G16&lt;'ia lốp (3)'!$G$35,(('ia lốp (3)'!$B$34-'ia lốp (3)'!$B$35)/('ia lốp (3)'!$G$35-'ia lốp (3)'!$G$34)*('ia lốp (3)'!$G$35-'ia lốp (3)'!G16)+'ia lốp (3)'!$B$35),IF('ia lốp (3)'!G16&lt;'ia lốp (3)'!$G$36,(('ia lốp (3)'!$B$35-'ia lốp (3)'!$B$36)/('ia lốp (3)'!$G$36-'ia lốp (3)'!$G$35)*('ia lốp (3)'!$G$36-'ia lốp (3)'!G16)+'ia lốp (3)'!$B$36),IF('ia lốp (3)'!G16&lt;'ia lốp (3)'!$G$37,(('ia lốp (3)'!$B$36-'ia lốp (3)'!$B$37)/('ia lốp (3)'!$G$37-'ia lốp (3)'!$G$36)*('ia lốp (3)'!$G$37-'ia lốp (3)'!G16)+'ia lốp (3)'!$B$37),IF('ia lốp (3)'!G16&lt;'ia lốp (3)'!$G$38,(('ia lốp (3)'!$B$37-'ia lốp (3)'!$B$38)/('ia lốp (3)'!$G$38-'ia lốp (3)'!$G$37)*('ia lốp (3)'!$G$38-'ia lốp (3)'!G16)+'ia lốp (3)'!$B$38),0)))))</f>
        <v>100</v>
      </c>
      <c r="N16" s="40">
        <f>IF(H16&lt;$H$34,100,IF(H16&lt;'ia lốp (3)'!$H$35,(('ia lốp (3)'!$B$34-'ia lốp (3)'!$B$35)/('ia lốp (3)'!$H$35-'ia lốp (3)'!$H$34)*('ia lốp (3)'!$H$35-'ia lốp (3)'!H16)+'ia lốp (3)'!$B$35),IF('ia lốp (3)'!H16&lt;'ia lốp (3)'!$H$36,(('ia lốp (3)'!$B$35-'ia lốp (3)'!$B$36)/('ia lốp (3)'!$H$36-'ia lốp (3)'!$H$35)*('ia lốp (3)'!$H$36-'ia lốp (3)'!H16)+'ia lốp (3)'!$B$36),IF('ia lốp (3)'!H16&lt;'ia lốp (3)'!$H$37,(('ia lốp (3)'!$B$36-'ia lốp (3)'!$B$37)/('ia lốp (3)'!$H$37-'ia lốp (3)'!$H$36)*('ia lốp (3)'!$H$37-'ia lốp (3)'!H16)+'ia lốp (3)'!$B$37),IF('ia lốp (3)'!H16&lt;'ia lốp (3)'!$H$38,(('ia lốp (3)'!$B$37-'ia lốp (3)'!$B$38)/('ia lốp (3)'!$H$38-'ia lốp (3)'!$H$37)*('ia lốp (3)'!$H$38-'ia lốp (3)'!H16)+'ia lốp (3)'!$B$38),0)))))</f>
        <v>46.864999999999995</v>
      </c>
      <c r="O16" s="26">
        <v>100</v>
      </c>
      <c r="P16" s="26">
        <v>100</v>
      </c>
      <c r="Q16" s="42">
        <f t="shared" si="0"/>
        <v>64.594764499999997</v>
      </c>
    </row>
    <row r="17" spans="1:17" ht="16.8" x14ac:dyDescent="0.3">
      <c r="B17" s="23" t="s">
        <v>33</v>
      </c>
      <c r="C17">
        <v>39.659760000000006</v>
      </c>
      <c r="D17">
        <v>23.527665000000002</v>
      </c>
      <c r="E17">
        <v>13.96683</v>
      </c>
      <c r="F17">
        <v>0.41796</v>
      </c>
      <c r="G17">
        <v>1.6892550000000002</v>
      </c>
      <c r="H17">
        <v>0.214785</v>
      </c>
      <c r="I17" s="26">
        <v>0</v>
      </c>
      <c r="J17" s="40">
        <f>IF(D17&lt;$D$34,100,IF(D17&lt;'ia lốp (3)'!$D$35,(('ia lốp (3)'!$B$34-'ia lốp (3)'!$B$35)/('ia lốp (3)'!$D$35-'ia lốp (3)'!$D$34)*('ia lốp (3)'!$D$35-'ia lốp (3)'!D17)+'ia lốp (3)'!$B$35),IF('ia lốp (3)'!D17&lt;'ia lốp (3)'!$D$36,(('ia lốp (3)'!$B$35-'ia lốp (3)'!$B$36)/('ia lốp (3)'!$D$36-'ia lốp (3)'!$D$35)*('ia lốp (3)'!$D$36-'ia lốp (3)'!D17)+'ia lốp (3)'!$B$36),IF('ia lốp (3)'!D17&lt;'ia lốp (3)'!$D$37,(('ia lốp (3)'!$B$36-'ia lốp (3)'!$B$37)/('ia lốp (3)'!$D$37-'ia lốp (3)'!$D$36)*('ia lốp (3)'!$D$37-'ia lốp (3)'!D17)+'ia lốp (3)'!$B$37),IF('ia lốp (3)'!D17&lt;'ia lốp (3)'!$D$38,(('ia lốp (3)'!$B$37-'ia lốp (3)'!$B$38)/('ia lốp (3)'!$D$38-'ia lốp (3)'!$D$37)*('ia lốp (3)'!$D$38-'ia lốp (3)'!D17)+'ia lốp (3)'!$B$38),0)))))</f>
        <v>60.787224999999992</v>
      </c>
      <c r="K17" s="40">
        <f>IF(E17&lt;$E$34,100,IF(E17&lt;'ia lốp (3)'!$E$35,(('ia lốp (3)'!$B$34-'ia lốp (3)'!$B$35)/('ia lốp (3)'!$E$35-'ia lốp (3)'!$E$34)*('ia lốp (3)'!$E$35-'ia lốp (3)'!E17)+'ia lốp (3)'!$B$35),IF('ia lốp (3)'!E17&lt;'ia lốp (3)'!$E$36,(('ia lốp (3)'!$B$35-'ia lốp (3)'!$B$36)/('ia lốp (3)'!$E$36-'ia lốp (3)'!$E$35)*('ia lốp (3)'!$E$36-'ia lốp (3)'!E17)+'ia lốp (3)'!$B$36),IF('ia lốp (3)'!E17&lt;'ia lốp (3)'!$E$37,(('ia lốp (3)'!$B$36-'ia lốp (3)'!$B$37)/('ia lốp (3)'!$E$37-'ia lốp (3)'!$E$36)*('ia lốp (3)'!$E$37-'ia lốp (3)'!E17)+'ia lốp (3)'!$B$37),IF('ia lốp (3)'!E17&lt;'ia lốp (3)'!$E$38,(('ia lốp (3)'!$B$37-'ia lốp (3)'!$B$38)/('ia lốp (3)'!$E$38-'ia lốp (3)'!$E$37)*('ia lốp (3)'!$E$38-'ia lốp (3)'!E17)+'ia lốp (3)'!$B$38),0)))))</f>
        <v>52.869916666666668</v>
      </c>
      <c r="L17" s="40">
        <f>IF(F17&lt;$F$34,100,IF(F17&lt;'ia lốp (3)'!$F$35,(('ia lốp (3)'!$B$34-'ia lốp (3)'!$B$35)/('ia lốp (3)'!$F$35-'ia lốp (3)'!$F$34)*('ia lốp (3)'!$F$35-'ia lốp (3)'!F17)+'ia lốp (3)'!$B$35),IF('ia lốp (3)'!F17&lt;'ia lốp (3)'!$F$36,(('ia lốp (3)'!$B$35-'ia lốp (3)'!$B$36)/('ia lốp (3)'!$F$36-'ia lốp (3)'!$F$35)*('ia lốp (3)'!$F$36-'ia lốp (3)'!F17)+'ia lốp (3)'!$B$36),IF('ia lốp (3)'!F17&lt;'ia lốp (3)'!$F$37,(('ia lốp (3)'!$B$36-'ia lốp (3)'!$B$37)/('ia lốp (3)'!$F$37-'ia lốp (3)'!$F$36)*('ia lốp (3)'!$F$37-'ia lốp (3)'!F17)+'ia lốp (3)'!$B$37),IF('ia lốp (3)'!F17&lt;'ia lốp (3)'!$F$38,(('ia lốp (3)'!$B$37-'ia lốp (3)'!$B$38)/('ia lốp (3)'!$F$38-'ia lốp (3)'!$F$37)*('ia lốp (3)'!$F$38-'ia lốp (3)'!F17)+'ia lốp (3)'!$B$38),0)))))</f>
        <v>65.17</v>
      </c>
      <c r="M17" s="40">
        <f>IF(G17&lt;$G$34,100,IF(G17&lt;'ia lốp (3)'!$G$35,(('ia lốp (3)'!$B$34-'ia lốp (3)'!$B$35)/('ia lốp (3)'!$G$35-'ia lốp (3)'!$G$34)*('ia lốp (3)'!$G$35-'ia lốp (3)'!G17)+'ia lốp (3)'!$B$35),IF('ia lốp (3)'!G17&lt;'ia lốp (3)'!$G$36,(('ia lốp (3)'!$B$35-'ia lốp (3)'!$B$36)/('ia lốp (3)'!$G$36-'ia lốp (3)'!$G$35)*('ia lốp (3)'!$G$36-'ia lốp (3)'!G17)+'ia lốp (3)'!$B$36),IF('ia lốp (3)'!G17&lt;'ia lốp (3)'!$G$37,(('ia lốp (3)'!$B$36-'ia lốp (3)'!$B$37)/('ia lốp (3)'!$G$37-'ia lốp (3)'!$G$36)*('ia lốp (3)'!$G$37-'ia lốp (3)'!G17)+'ia lốp (3)'!$B$37),IF('ia lốp (3)'!G17&lt;'ia lốp (3)'!$G$38,(('ia lốp (3)'!$B$37-'ia lốp (3)'!$B$38)/('ia lốp (3)'!$G$38-'ia lốp (3)'!$G$37)*('ia lốp (3)'!$G$38-'ia lốp (3)'!G17)+'ia lốp (3)'!$B$38),0)))))</f>
        <v>100</v>
      </c>
      <c r="N17" s="40">
        <f>IF(H17&lt;$H$34,100,IF(H17&lt;'ia lốp (3)'!$H$35,(('ia lốp (3)'!$B$34-'ia lốp (3)'!$B$35)/('ia lốp (3)'!$H$35-'ia lốp (3)'!$H$34)*('ia lốp (3)'!$H$35-'ia lốp (3)'!H17)+'ia lốp (3)'!$B$35),IF('ia lốp (3)'!H17&lt;'ia lốp (3)'!$H$36,(('ia lốp (3)'!$B$35-'ia lốp (3)'!$B$36)/('ia lốp (3)'!$H$36-'ia lốp (3)'!$H$35)*('ia lốp (3)'!$H$36-'ia lốp (3)'!H17)+'ia lốp (3)'!$B$36),IF('ia lốp (3)'!H17&lt;'ia lốp (3)'!$H$37,(('ia lốp (3)'!$B$36-'ia lốp (3)'!$B$37)/('ia lốp (3)'!$H$37-'ia lốp (3)'!$H$36)*('ia lốp (3)'!$H$37-'ia lốp (3)'!H17)+'ia lốp (3)'!$B$37),IF('ia lốp (3)'!H17&lt;'ia lốp (3)'!$H$38,(('ia lốp (3)'!$B$37-'ia lốp (3)'!$B$38)/('ia lốp (3)'!$H$38-'ia lốp (3)'!$H$37)*('ia lốp (3)'!$H$38-'ia lốp (3)'!H17)+'ia lốp (3)'!$B$38),0)))))</f>
        <v>71.303750000000008</v>
      </c>
      <c r="O17" s="26">
        <v>100</v>
      </c>
      <c r="P17" s="26">
        <v>100</v>
      </c>
      <c r="Q17" s="42">
        <f t="shared" si="0"/>
        <v>70.026178333333334</v>
      </c>
    </row>
    <row r="18" spans="1:17" ht="16.8" x14ac:dyDescent="0.3">
      <c r="B18" s="23" t="s">
        <v>35</v>
      </c>
      <c r="C18">
        <v>38.949228000000005</v>
      </c>
      <c r="D18">
        <v>23.911956</v>
      </c>
      <c r="E18">
        <v>16.868168999999998</v>
      </c>
      <c r="F18">
        <v>0.42492600000000003</v>
      </c>
      <c r="G18">
        <v>1.9144889999999999</v>
      </c>
      <c r="H18">
        <v>0.20085299999999998</v>
      </c>
      <c r="I18" s="26">
        <v>0</v>
      </c>
      <c r="J18" s="40">
        <f>IF(D18&lt;$D$34,100,IF(D18&lt;'ia lốp (3)'!$D$35,(('ia lốp (3)'!$B$34-'ia lốp (3)'!$B$35)/('ia lốp (3)'!$D$35-'ia lốp (3)'!$D$34)*('ia lốp (3)'!$D$35-'ia lốp (3)'!D18)+'ia lốp (3)'!$B$35),IF('ia lốp (3)'!D18&lt;'ia lốp (3)'!$D$36,(('ia lốp (3)'!$B$35-'ia lốp (3)'!$B$36)/('ia lốp (3)'!$D$36-'ia lốp (3)'!$D$35)*('ia lốp (3)'!$D$36-'ia lốp (3)'!D18)+'ia lốp (3)'!$B$36),IF('ia lốp (3)'!D18&lt;'ia lốp (3)'!$D$37,(('ia lốp (3)'!$B$36-'ia lốp (3)'!$B$37)/('ia lốp (3)'!$D$37-'ia lốp (3)'!$D$36)*('ia lốp (3)'!$D$37-'ia lốp (3)'!D18)+'ia lốp (3)'!$B$37),IF('ia lốp (3)'!D18&lt;'ia lốp (3)'!$D$38,(('ia lốp (3)'!$B$37-'ia lốp (3)'!$B$38)/('ia lốp (3)'!$D$38-'ia lốp (3)'!$D$37)*('ia lốp (3)'!$D$38-'ia lốp (3)'!D18)+'ia lốp (3)'!$B$38),0)))))</f>
        <v>60.146740000000001</v>
      </c>
      <c r="K18" s="40">
        <f>IF(E18&lt;$E$34,100,IF(E18&lt;'ia lốp (3)'!$E$35,(('ia lốp (3)'!$B$34-'ia lốp (3)'!$B$35)/('ia lốp (3)'!$E$35-'ia lốp (3)'!$E$34)*('ia lốp (3)'!$E$35-'ia lốp (3)'!E18)+'ia lốp (3)'!$B$35),IF('ia lốp (3)'!E18&lt;'ia lốp (3)'!$E$36,(('ia lốp (3)'!$B$35-'ia lốp (3)'!$B$36)/('ia lốp (3)'!$E$36-'ia lốp (3)'!$E$35)*('ia lốp (3)'!$E$36-'ia lốp (3)'!E18)+'ia lốp (3)'!$B$36),IF('ia lốp (3)'!E18&lt;'ia lốp (3)'!$E$37,(('ia lốp (3)'!$B$36-'ia lốp (3)'!$B$37)/('ia lốp (3)'!$E$37-'ia lốp (3)'!$E$36)*('ia lốp (3)'!$E$37-'ia lốp (3)'!E18)+'ia lốp (3)'!$B$37),IF('ia lốp (3)'!E18&lt;'ia lốp (3)'!$E$38,(('ia lốp (3)'!$B$37-'ia lốp (3)'!$B$38)/('ia lốp (3)'!$E$38-'ia lốp (3)'!$E$37)*('ia lốp (3)'!$E$38-'ia lốp (3)'!E18)+'ia lốp (3)'!$B$38),0)))))</f>
        <v>45.329577500000006</v>
      </c>
      <c r="L18" s="40">
        <f>IF(F18&lt;$F$34,100,IF(F18&lt;'ia lốp (3)'!$F$35,(('ia lốp (3)'!$B$34-'ia lốp (3)'!$B$35)/('ia lốp (3)'!$F$35-'ia lốp (3)'!$F$34)*('ia lốp (3)'!$F$35-'ia lốp (3)'!F18)+'ia lốp (3)'!$B$35),IF('ia lốp (3)'!F18&lt;'ia lốp (3)'!$F$36,(('ia lốp (3)'!$B$35-'ia lốp (3)'!$B$36)/('ia lốp (3)'!$F$36-'ia lốp (3)'!$F$35)*('ia lốp (3)'!$F$36-'ia lốp (3)'!F18)+'ia lốp (3)'!$B$36),IF('ia lốp (3)'!F18&lt;'ia lốp (3)'!$F$37,(('ia lốp (3)'!$B$36-'ia lốp (3)'!$B$37)/('ia lốp (3)'!$F$37-'ia lốp (3)'!$F$36)*('ia lốp (3)'!$F$37-'ia lốp (3)'!F18)+'ia lốp (3)'!$B$37),IF('ia lốp (3)'!F18&lt;'ia lốp (3)'!$F$38,(('ia lốp (3)'!$B$37-'ia lốp (3)'!$B$38)/('ia lốp (3)'!$F$38-'ia lốp (3)'!$F$37)*('ia lốp (3)'!$F$38-'ia lốp (3)'!F18)+'ia lốp (3)'!$B$38),0)))))</f>
        <v>64.589500000000001</v>
      </c>
      <c r="M18" s="40">
        <f>IF(G18&lt;$G$34,100,IF(G18&lt;'ia lốp (3)'!$G$35,(('ia lốp (3)'!$B$34-'ia lốp (3)'!$B$35)/('ia lốp (3)'!$G$35-'ia lốp (3)'!$G$34)*('ia lốp (3)'!$G$35-'ia lốp (3)'!G18)+'ia lốp (3)'!$B$35),IF('ia lốp (3)'!G18&lt;'ia lốp (3)'!$G$36,(('ia lốp (3)'!$B$35-'ia lốp (3)'!$B$36)/('ia lốp (3)'!$G$36-'ia lốp (3)'!$G$35)*('ia lốp (3)'!$G$36-'ia lốp (3)'!G18)+'ia lốp (3)'!$B$36),IF('ia lốp (3)'!G18&lt;'ia lốp (3)'!$G$37,(('ia lốp (3)'!$B$36-'ia lốp (3)'!$B$37)/('ia lốp (3)'!$G$37-'ia lốp (3)'!$G$36)*('ia lốp (3)'!$G$37-'ia lốp (3)'!G18)+'ia lốp (3)'!$B$37),IF('ia lốp (3)'!G18&lt;'ia lốp (3)'!$G$38,(('ia lốp (3)'!$B$37-'ia lốp (3)'!$B$38)/('ia lốp (3)'!$G$38-'ia lốp (3)'!$G$37)*('ia lốp (3)'!$G$38-'ia lốp (3)'!G18)+'ia lốp (3)'!$B$38),0)))))</f>
        <v>100</v>
      </c>
      <c r="N18" s="40">
        <f>IF(H18&lt;$H$34,100,IF(H18&lt;'ia lốp (3)'!$H$35,(('ia lốp (3)'!$B$34-'ia lốp (3)'!$B$35)/('ia lốp (3)'!$H$35-'ia lốp (3)'!$H$34)*('ia lốp (3)'!$H$35-'ia lốp (3)'!H18)+'ia lốp (3)'!$B$35),IF('ia lốp (3)'!H18&lt;'ia lốp (3)'!$H$36,(('ia lốp (3)'!$B$35-'ia lốp (3)'!$B$36)/('ia lốp (3)'!$H$36-'ia lốp (3)'!$H$35)*('ia lốp (3)'!$H$36-'ia lốp (3)'!H18)+'ia lốp (3)'!$B$36),IF('ia lốp (3)'!H18&lt;'ia lốp (3)'!$H$37,(('ia lốp (3)'!$B$36-'ia lốp (3)'!$B$37)/('ia lốp (3)'!$H$37-'ia lốp (3)'!$H$36)*('ia lốp (3)'!$H$37-'ia lốp (3)'!H18)+'ia lốp (3)'!$B$37),IF('ia lốp (3)'!H18&lt;'ia lốp (3)'!$H$38,(('ia lốp (3)'!$B$37-'ia lốp (3)'!$B$38)/('ia lốp (3)'!$H$38-'ia lốp (3)'!$H$37)*('ia lốp (3)'!$H$38-'ia lốp (3)'!H18)+'ia lốp (3)'!$B$38),0)))))</f>
        <v>74.786750000000012</v>
      </c>
      <c r="O18" s="26">
        <v>100</v>
      </c>
      <c r="P18" s="26">
        <v>100</v>
      </c>
      <c r="Q18" s="42">
        <f t="shared" si="0"/>
        <v>68.970513499999996</v>
      </c>
    </row>
    <row r="19" spans="1:17" ht="16.8" x14ac:dyDescent="0.3">
      <c r="B19" s="23" t="s">
        <v>37</v>
      </c>
      <c r="C19">
        <v>48.681891</v>
      </c>
      <c r="D19">
        <v>28.441016999999995</v>
      </c>
      <c r="E19">
        <v>18.874376999999999</v>
      </c>
      <c r="F19">
        <v>0.71517599999999992</v>
      </c>
      <c r="G19">
        <v>2.6366309999999999</v>
      </c>
      <c r="H19">
        <v>0.45162900000000006</v>
      </c>
      <c r="I19" s="26">
        <v>0</v>
      </c>
      <c r="J19" s="40">
        <f>IF(D19&lt;$D$34,100,IF(D19&lt;'ia lốp (3)'!$D$35,(('ia lốp (3)'!$B$34-'ia lốp (3)'!$B$35)/('ia lốp (3)'!$D$35-'ia lốp (3)'!$D$34)*('ia lốp (3)'!$D$35-'ia lốp (3)'!D19)+'ia lốp (3)'!$B$35),IF('ia lốp (3)'!D19&lt;'ia lốp (3)'!$D$36,(('ia lốp (3)'!$B$35-'ia lốp (3)'!$B$36)/('ia lốp (3)'!$D$36-'ia lốp (3)'!$D$35)*('ia lốp (3)'!$D$36-'ia lốp (3)'!D19)+'ia lốp (3)'!$B$36),IF('ia lốp (3)'!D19&lt;'ia lốp (3)'!$D$37,(('ia lốp (3)'!$B$36-'ia lốp (3)'!$B$37)/('ia lốp (3)'!$D$37-'ia lốp (3)'!$D$36)*('ia lốp (3)'!$D$37-'ia lốp (3)'!D19)+'ia lốp (3)'!$B$37),IF('ia lốp (3)'!D19&lt;'ia lốp (3)'!$D$38,(('ia lốp (3)'!$B$37-'ia lốp (3)'!$B$38)/('ia lốp (3)'!$D$38-'ia lốp (3)'!$D$37)*('ia lốp (3)'!$D$38-'ia lốp (3)'!D19)+'ia lốp (3)'!$B$38),0)))))</f>
        <v>52.598305000000011</v>
      </c>
      <c r="K19" s="40">
        <f>IF(E19&lt;$E$34,100,IF(E19&lt;'ia lốp (3)'!$E$35,(('ia lốp (3)'!$B$34-'ia lốp (3)'!$B$35)/('ia lốp (3)'!$E$35-'ia lốp (3)'!$E$34)*('ia lốp (3)'!$E$35-'ia lốp (3)'!E19)+'ia lốp (3)'!$B$35),IF('ia lốp (3)'!E19&lt;'ia lốp (3)'!$E$36,(('ia lốp (3)'!$B$35-'ia lốp (3)'!$B$36)/('ia lốp (3)'!$E$36-'ia lốp (3)'!$E$35)*('ia lốp (3)'!$E$36-'ia lốp (3)'!E19)+'ia lốp (3)'!$B$36),IF('ia lốp (3)'!E19&lt;'ia lốp (3)'!$E$37,(('ia lốp (3)'!$B$36-'ia lốp (3)'!$B$37)/('ia lốp (3)'!$E$37-'ia lốp (3)'!$E$36)*('ia lốp (3)'!$E$37-'ia lốp (3)'!E19)+'ia lốp (3)'!$B$37),IF('ia lốp (3)'!E19&lt;'ia lốp (3)'!$E$38,(('ia lốp (3)'!$B$37-'ia lốp (3)'!$B$38)/('ia lốp (3)'!$E$38-'ia lốp (3)'!$E$37)*('ia lốp (3)'!$E$38-'ia lốp (3)'!E19)+'ia lốp (3)'!$B$38),0)))))</f>
        <v>40.314057500000004</v>
      </c>
      <c r="L19" s="40">
        <f>IF(F19&lt;$F$34,100,IF(F19&lt;'ia lốp (3)'!$F$35,(('ia lốp (3)'!$B$34-'ia lốp (3)'!$B$35)/('ia lốp (3)'!$F$35-'ia lốp (3)'!$F$34)*('ia lốp (3)'!$F$35-'ia lốp (3)'!F19)+'ia lốp (3)'!$B$35),IF('ia lốp (3)'!F19&lt;'ia lốp (3)'!$F$36,(('ia lốp (3)'!$B$35-'ia lốp (3)'!$B$36)/('ia lốp (3)'!$F$36-'ia lốp (3)'!$F$35)*('ia lốp (3)'!$F$36-'ia lốp (3)'!F19)+'ia lốp (3)'!$B$36),IF('ia lốp (3)'!F19&lt;'ia lốp (3)'!$F$37,(('ia lốp (3)'!$B$36-'ia lốp (3)'!$B$37)/('ia lốp (3)'!$F$37-'ia lốp (3)'!$F$36)*('ia lốp (3)'!$F$37-'ia lốp (3)'!F19)+'ia lốp (3)'!$B$37),IF('ia lốp (3)'!F19&lt;'ia lốp (3)'!$F$38,(('ia lốp (3)'!$B$37-'ia lốp (3)'!$B$38)/('ia lốp (3)'!$F$38-'ia lốp (3)'!$F$37)*('ia lốp (3)'!$F$38-'ia lốp (3)'!F19)+'ia lốp (3)'!$B$38),0)))))</f>
        <v>40.402000000000001</v>
      </c>
      <c r="M19" s="40">
        <f>IF(G19&lt;$G$34,100,IF(G19&lt;'ia lốp (3)'!$G$35,(('ia lốp (3)'!$B$34-'ia lốp (3)'!$B$35)/('ia lốp (3)'!$G$35-'ia lốp (3)'!$G$34)*('ia lốp (3)'!$G$35-'ia lốp (3)'!G19)+'ia lốp (3)'!$B$35),IF('ia lốp (3)'!G19&lt;'ia lốp (3)'!$G$36,(('ia lốp (3)'!$B$35-'ia lốp (3)'!$B$36)/('ia lốp (3)'!$G$36-'ia lốp (3)'!$G$35)*('ia lốp (3)'!$G$36-'ia lốp (3)'!G19)+'ia lốp (3)'!$B$36),IF('ia lốp (3)'!G19&lt;'ia lốp (3)'!$G$37,(('ia lốp (3)'!$B$36-'ia lốp (3)'!$B$37)/('ia lốp (3)'!$G$37-'ia lốp (3)'!$G$36)*('ia lốp (3)'!$G$37-'ia lốp (3)'!G19)+'ia lốp (3)'!$B$37),IF('ia lốp (3)'!G19&lt;'ia lốp (3)'!$G$38,(('ia lốp (3)'!$B$37-'ia lốp (3)'!$B$38)/('ia lốp (3)'!$G$38-'ia lốp (3)'!$G$37)*('ia lốp (3)'!$G$38-'ia lốp (3)'!G19)+'ia lốp (3)'!$B$38),0)))))</f>
        <v>94.694741666666673</v>
      </c>
      <c r="N19" s="40">
        <f>IF(H19&lt;$H$34,100,IF(H19&lt;'ia lốp (3)'!$H$35,(('ia lốp (3)'!$B$34-'ia lốp (3)'!$B$35)/('ia lốp (3)'!$H$35-'ia lốp (3)'!$H$34)*('ia lốp (3)'!$H$35-'ia lốp (3)'!H19)+'ia lốp (3)'!$B$35),IF('ia lốp (3)'!H19&lt;'ia lốp (3)'!$H$36,(('ia lốp (3)'!$B$35-'ia lốp (3)'!$B$36)/('ia lốp (3)'!$H$36-'ia lốp (3)'!$H$35)*('ia lốp (3)'!$H$36-'ia lốp (3)'!H19)+'ia lốp (3)'!$B$36),IF('ia lốp (3)'!H19&lt;'ia lốp (3)'!$H$37,(('ia lốp (3)'!$B$36-'ia lốp (3)'!$B$37)/('ia lốp (3)'!$H$37-'ia lốp (3)'!$H$36)*('ia lốp (3)'!$H$37-'ia lốp (3)'!H19)+'ia lốp (3)'!$B$37),IF('ia lốp (3)'!H19&lt;'ia lốp (3)'!$H$38,(('ia lốp (3)'!$B$37-'ia lốp (3)'!$B$38)/('ia lốp (3)'!$H$38-'ia lốp (3)'!$H$37)*('ia lốp (3)'!$H$38-'ia lốp (3)'!H19)+'ia lốp (3)'!$B$38),0)))))</f>
        <v>31.046374999999991</v>
      </c>
      <c r="O19" s="26">
        <v>100</v>
      </c>
      <c r="P19" s="26">
        <v>100</v>
      </c>
      <c r="Q19" s="42">
        <f t="shared" si="0"/>
        <v>51.81109583333334</v>
      </c>
    </row>
    <row r="20" spans="1:17" ht="16.8" x14ac:dyDescent="0.3">
      <c r="B20" s="23" t="s">
        <v>39</v>
      </c>
      <c r="C20">
        <v>44.436114000000011</v>
      </c>
      <c r="D20">
        <v>24.983559</v>
      </c>
      <c r="E20">
        <v>17.315154000000003</v>
      </c>
      <c r="F20">
        <v>0.46207800000000004</v>
      </c>
      <c r="G20">
        <v>1.9469970000000001</v>
      </c>
      <c r="H20">
        <v>0.29141099999999998</v>
      </c>
      <c r="I20" s="26">
        <v>0</v>
      </c>
      <c r="J20" s="40">
        <f>IF(D20&lt;$D$34,100,IF(D20&lt;'ia lốp (3)'!$D$35,(('ia lốp (3)'!$B$34-'ia lốp (3)'!$B$35)/('ia lốp (3)'!$D$35-'ia lốp (3)'!$D$34)*('ia lốp (3)'!$D$35-'ia lốp (3)'!D20)+'ia lốp (3)'!$B$35),IF('ia lốp (3)'!D20&lt;'ia lốp (3)'!$D$36,(('ia lốp (3)'!$B$35-'ia lốp (3)'!$B$36)/('ia lốp (3)'!$D$36-'ia lốp (3)'!$D$35)*('ia lốp (3)'!$D$36-'ia lốp (3)'!D20)+'ia lốp (3)'!$B$36),IF('ia lốp (3)'!D20&lt;'ia lốp (3)'!$D$37,(('ia lốp (3)'!$B$36-'ia lốp (3)'!$B$37)/('ia lốp (3)'!$D$37-'ia lốp (3)'!$D$36)*('ia lốp (3)'!$D$37-'ia lốp (3)'!D20)+'ia lốp (3)'!$B$37),IF('ia lốp (3)'!D20&lt;'ia lốp (3)'!$D$38,(('ia lốp (3)'!$B$37-'ia lốp (3)'!$B$38)/('ia lốp (3)'!$D$38-'ia lốp (3)'!$D$37)*('ia lốp (3)'!$D$38-'ia lốp (3)'!D20)+'ia lốp (3)'!$B$38),0)))))</f>
        <v>58.360735000000005</v>
      </c>
      <c r="K20" s="40">
        <f>IF(E20&lt;$E$34,100,IF(E20&lt;'ia lốp (3)'!$E$35,(('ia lốp (3)'!$B$34-'ia lốp (3)'!$B$35)/('ia lốp (3)'!$E$35-'ia lốp (3)'!$E$34)*('ia lốp (3)'!$E$35-'ia lốp (3)'!E20)+'ia lốp (3)'!$B$35),IF('ia lốp (3)'!E20&lt;'ia lốp (3)'!$E$36,(('ia lốp (3)'!$B$35-'ia lốp (3)'!$B$36)/('ia lốp (3)'!$E$36-'ia lốp (3)'!$E$35)*('ia lốp (3)'!$E$36-'ia lốp (3)'!E20)+'ia lốp (3)'!$B$36),IF('ia lốp (3)'!E20&lt;'ia lốp (3)'!$E$37,(('ia lốp (3)'!$B$36-'ia lốp (3)'!$B$37)/('ia lốp (3)'!$E$37-'ia lốp (3)'!$E$36)*('ia lốp (3)'!$E$37-'ia lốp (3)'!E20)+'ia lốp (3)'!$B$37),IF('ia lốp (3)'!E20&lt;'ia lốp (3)'!$E$38,(('ia lốp (3)'!$B$37-'ia lốp (3)'!$B$38)/('ia lốp (3)'!$E$38-'ia lốp (3)'!$E$37)*('ia lốp (3)'!$E$38-'ia lốp (3)'!E20)+'ia lốp (3)'!$B$38),0)))))</f>
        <v>44.21211499999999</v>
      </c>
      <c r="L20" s="40">
        <f>IF(F20&lt;$F$34,100,IF(F20&lt;'ia lốp (3)'!$F$35,(('ia lốp (3)'!$B$34-'ia lốp (3)'!$B$35)/('ia lốp (3)'!$F$35-'ia lốp (3)'!$F$34)*('ia lốp (3)'!$F$35-'ia lốp (3)'!F20)+'ia lốp (3)'!$B$35),IF('ia lốp (3)'!F20&lt;'ia lốp (3)'!$F$36,(('ia lốp (3)'!$B$35-'ia lốp (3)'!$B$36)/('ia lốp (3)'!$F$36-'ia lốp (3)'!$F$35)*('ia lốp (3)'!$F$36-'ia lốp (3)'!F20)+'ia lốp (3)'!$B$36),IF('ia lốp (3)'!F20&lt;'ia lốp (3)'!$F$37,(('ia lốp (3)'!$B$36-'ia lốp (3)'!$B$37)/('ia lốp (3)'!$F$37-'ia lốp (3)'!$F$36)*('ia lốp (3)'!$F$37-'ia lốp (3)'!F20)+'ia lốp (3)'!$B$37),IF('ia lốp (3)'!F20&lt;'ia lốp (3)'!$F$38,(('ia lốp (3)'!$B$37-'ia lốp (3)'!$B$38)/('ia lốp (3)'!$F$38-'ia lốp (3)'!$F$37)*('ia lốp (3)'!$F$38-'ia lốp (3)'!F20)+'ia lốp (3)'!$B$38),0)))))</f>
        <v>61.493499999999997</v>
      </c>
      <c r="M20" s="40">
        <f>IF(G20&lt;$G$34,100,IF(G20&lt;'ia lốp (3)'!$G$35,(('ia lốp (3)'!$B$34-'ia lốp (3)'!$B$35)/('ia lốp (3)'!$G$35-'ia lốp (3)'!$G$34)*('ia lốp (3)'!$G$35-'ia lốp (3)'!G20)+'ia lốp (3)'!$B$35),IF('ia lốp (3)'!G20&lt;'ia lốp (3)'!$G$36,(('ia lốp (3)'!$B$35-'ia lốp (3)'!$B$36)/('ia lốp (3)'!$G$36-'ia lốp (3)'!$G$35)*('ia lốp (3)'!$G$36-'ia lốp (3)'!G20)+'ia lốp (3)'!$B$36),IF('ia lốp (3)'!G20&lt;'ia lốp (3)'!$G$37,(('ia lốp (3)'!$B$36-'ia lốp (3)'!$B$37)/('ia lốp (3)'!$G$37-'ia lốp (3)'!$G$36)*('ia lốp (3)'!$G$37-'ia lốp (3)'!G20)+'ia lốp (3)'!$B$37),IF('ia lốp (3)'!G20&lt;'ia lốp (3)'!$G$38,(('ia lốp (3)'!$B$37-'ia lốp (3)'!$B$38)/('ia lốp (3)'!$G$38-'ia lốp (3)'!$G$37)*('ia lốp (3)'!$G$38-'ia lốp (3)'!G20)+'ia lốp (3)'!$B$38),0)))))</f>
        <v>100</v>
      </c>
      <c r="N20" s="40">
        <f>IF(H20&lt;$H$34,100,IF(H20&lt;'ia lốp (3)'!$H$35,(('ia lốp (3)'!$B$34-'ia lốp (3)'!$B$35)/('ia lốp (3)'!$H$35-'ia lốp (3)'!$H$34)*('ia lốp (3)'!$H$35-'ia lốp (3)'!H20)+'ia lốp (3)'!$B$35),IF('ia lốp (3)'!H20&lt;'ia lốp (3)'!$H$36,(('ia lốp (3)'!$B$35-'ia lốp (3)'!$B$36)/('ia lốp (3)'!$H$36-'ia lốp (3)'!$H$35)*('ia lốp (3)'!$H$36-'ia lốp (3)'!H20)+'ia lốp (3)'!$B$36),IF('ia lốp (3)'!H20&lt;'ia lốp (3)'!$H$37,(('ia lốp (3)'!$B$36-'ia lốp (3)'!$B$37)/('ia lốp (3)'!$H$37-'ia lốp (3)'!$H$36)*('ia lốp (3)'!$H$37-'ia lốp (3)'!H20)+'ia lốp (3)'!$B$37),IF('ia lốp (3)'!H20&lt;'ia lốp (3)'!$H$38,(('ia lốp (3)'!$B$37-'ia lốp (3)'!$B$38)/('ia lốp (3)'!$H$38-'ia lốp (3)'!$H$37)*('ia lốp (3)'!$H$38-'ia lốp (3)'!H20)+'ia lốp (3)'!$B$38),0)))))</f>
        <v>52.147250000000007</v>
      </c>
      <c r="O20" s="26">
        <v>100</v>
      </c>
      <c r="P20" s="26">
        <v>100</v>
      </c>
      <c r="Q20" s="42">
        <f t="shared" si="0"/>
        <v>63.242719999999998</v>
      </c>
    </row>
    <row r="21" spans="1:17" ht="16.8" x14ac:dyDescent="0.3">
      <c r="B21" s="23" t="s">
        <v>41</v>
      </c>
      <c r="C21">
        <v>45.667934999999993</v>
      </c>
      <c r="D21">
        <v>28.977398999999995</v>
      </c>
      <c r="E21">
        <v>18.314774999999997</v>
      </c>
      <c r="F21">
        <v>0.46904400000000007</v>
      </c>
      <c r="G21">
        <v>2.3428979999999999</v>
      </c>
      <c r="H21">
        <v>0.80108999999999997</v>
      </c>
      <c r="I21" s="26">
        <v>0</v>
      </c>
      <c r="J21" s="40">
        <f>IF(D21&lt;$D$34,100,IF(D21&lt;'ia lốp (3)'!$D$35,(('ia lốp (3)'!$B$34-'ia lốp (3)'!$B$35)/('ia lốp (3)'!$D$35-'ia lốp (3)'!$D$34)*('ia lốp (3)'!$D$35-'ia lốp (3)'!D21)+'ia lốp (3)'!$B$35),IF('ia lốp (3)'!D21&lt;'ia lốp (3)'!$D$36,(('ia lốp (3)'!$B$35-'ia lốp (3)'!$B$36)/('ia lốp (3)'!$D$36-'ia lốp (3)'!$D$35)*('ia lốp (3)'!$D$36-'ia lốp (3)'!D21)+'ia lốp (3)'!$B$36),IF('ia lốp (3)'!D21&lt;'ia lốp (3)'!$D$37,(('ia lốp (3)'!$B$36-'ia lốp (3)'!$B$37)/('ia lốp (3)'!$D$37-'ia lốp (3)'!$D$36)*('ia lốp (3)'!$D$37-'ia lốp (3)'!D21)+'ia lốp (3)'!$B$37),IF('ia lốp (3)'!D21&lt;'ia lốp (3)'!$D$38,(('ia lốp (3)'!$B$37-'ia lốp (3)'!$B$38)/('ia lốp (3)'!$D$38-'ia lốp (3)'!$D$37)*('ia lốp (3)'!$D$38-'ia lốp (3)'!D21)+'ia lốp (3)'!$B$38),0)))))</f>
        <v>51.704335000000007</v>
      </c>
      <c r="K21" s="40">
        <f>IF(E21&lt;$E$34,100,IF(E21&lt;'ia lốp (3)'!$E$35,(('ia lốp (3)'!$B$34-'ia lốp (3)'!$B$35)/('ia lốp (3)'!$E$35-'ia lốp (3)'!$E$34)*('ia lốp (3)'!$E$35-'ia lốp (3)'!E21)+'ia lốp (3)'!$B$35),IF('ia lốp (3)'!E21&lt;'ia lốp (3)'!$E$36,(('ia lốp (3)'!$B$35-'ia lốp (3)'!$B$36)/('ia lốp (3)'!$E$36-'ia lốp (3)'!$E$35)*('ia lốp (3)'!$E$36-'ia lốp (3)'!E21)+'ia lốp (3)'!$B$36),IF('ia lốp (3)'!E21&lt;'ia lốp (3)'!$E$37,(('ia lốp (3)'!$B$36-'ia lốp (3)'!$B$37)/('ia lốp (3)'!$E$37-'ia lốp (3)'!$E$36)*('ia lốp (3)'!$E$37-'ia lốp (3)'!E21)+'ia lốp (3)'!$B$37),IF('ia lốp (3)'!E21&lt;'ia lốp (3)'!$E$38,(('ia lốp (3)'!$B$37-'ia lốp (3)'!$B$38)/('ia lốp (3)'!$E$38-'ia lốp (3)'!$E$37)*('ia lốp (3)'!$E$38-'ia lốp (3)'!E21)+'ia lốp (3)'!$B$38),0)))))</f>
        <v>41.713062500000007</v>
      </c>
      <c r="L21" s="40">
        <f>IF(F21&lt;$F$34,100,IF(F21&lt;'ia lốp (3)'!$F$35,(('ia lốp (3)'!$B$34-'ia lốp (3)'!$B$35)/('ia lốp (3)'!$F$35-'ia lốp (3)'!$F$34)*('ia lốp (3)'!$F$35-'ia lốp (3)'!F21)+'ia lốp (3)'!$B$35),IF('ia lốp (3)'!F21&lt;'ia lốp (3)'!$F$36,(('ia lốp (3)'!$B$35-'ia lốp (3)'!$B$36)/('ia lốp (3)'!$F$36-'ia lốp (3)'!$F$35)*('ia lốp (3)'!$F$36-'ia lốp (3)'!F21)+'ia lốp (3)'!$B$36),IF('ia lốp (3)'!F21&lt;'ia lốp (3)'!$F$37,(('ia lốp (3)'!$B$36-'ia lốp (3)'!$B$37)/('ia lốp (3)'!$F$37-'ia lốp (3)'!$F$36)*('ia lốp (3)'!$F$37-'ia lốp (3)'!F21)+'ia lốp (3)'!$B$37),IF('ia lốp (3)'!F21&lt;'ia lốp (3)'!$F$38,(('ia lốp (3)'!$B$37-'ia lốp (3)'!$B$38)/('ia lốp (3)'!$F$38-'ia lốp (3)'!$F$37)*('ia lốp (3)'!$F$38-'ia lốp (3)'!F21)+'ia lốp (3)'!$B$38),0)))))</f>
        <v>60.912999999999997</v>
      </c>
      <c r="M21" s="40">
        <f>IF(G21&lt;$G$34,100,IF(G21&lt;'ia lốp (3)'!$G$35,(('ia lốp (3)'!$B$34-'ia lốp (3)'!$B$35)/('ia lốp (3)'!$G$35-'ia lốp (3)'!$G$34)*('ia lốp (3)'!$G$35-'ia lốp (3)'!G21)+'ia lốp (3)'!$B$35),IF('ia lốp (3)'!G21&lt;'ia lốp (3)'!$G$36,(('ia lốp (3)'!$B$35-'ia lốp (3)'!$B$36)/('ia lốp (3)'!$G$36-'ia lốp (3)'!$G$35)*('ia lốp (3)'!$G$36-'ia lốp (3)'!G21)+'ia lốp (3)'!$B$36),IF('ia lốp (3)'!G21&lt;'ia lốp (3)'!$G$37,(('ia lốp (3)'!$B$36-'ia lốp (3)'!$B$37)/('ia lốp (3)'!$G$37-'ia lốp (3)'!$G$36)*('ia lốp (3)'!$G$37-'ia lốp (3)'!G21)+'ia lốp (3)'!$B$37),IF('ia lốp (3)'!G21&lt;'ia lốp (3)'!$G$38,(('ia lốp (3)'!$B$37-'ia lốp (3)'!$B$38)/('ia lốp (3)'!$G$38-'ia lốp (3)'!$G$37)*('ia lốp (3)'!$G$38-'ia lốp (3)'!G21)+'ia lốp (3)'!$B$38),0)))))</f>
        <v>97.142516666666666</v>
      </c>
      <c r="N21" s="40">
        <f>IF(H21&lt;$H$34,100,IF(H21&lt;'ia lốp (3)'!$H$35,(('ia lốp (3)'!$B$34-'ia lốp (3)'!$B$35)/('ia lốp (3)'!$H$35-'ia lốp (3)'!$H$34)*('ia lốp (3)'!$H$35-'ia lốp (3)'!H21)+'ia lốp (3)'!$B$35),IF('ia lốp (3)'!H21&lt;'ia lốp (3)'!$H$36,(('ia lốp (3)'!$B$35-'ia lốp (3)'!$B$36)/('ia lốp (3)'!$H$36-'ia lốp (3)'!$H$35)*('ia lốp (3)'!$H$36-'ia lốp (3)'!H21)+'ia lốp (3)'!$B$36),IF('ia lốp (3)'!H21&lt;'ia lốp (3)'!$H$37,(('ia lốp (3)'!$B$36-'ia lốp (3)'!$B$37)/('ia lốp (3)'!$H$37-'ia lốp (3)'!$H$36)*('ia lốp (3)'!$H$37-'ia lốp (3)'!H21)+'ia lốp (3)'!$B$37),IF('ia lốp (3)'!H21&lt;'ia lốp (3)'!$H$38,(('ia lốp (3)'!$B$37-'ia lốp (3)'!$B$38)/('ia lốp (3)'!$H$38-'ia lốp (3)'!$H$37)*('ia lốp (3)'!$H$38-'ia lốp (3)'!H21)+'ia lốp (3)'!$B$38),0)))))</f>
        <v>23.709614285714288</v>
      </c>
      <c r="O21" s="26">
        <v>100</v>
      </c>
      <c r="P21" s="26">
        <v>100</v>
      </c>
      <c r="Q21" s="42">
        <f t="shared" si="0"/>
        <v>55.03650569047619</v>
      </c>
    </row>
    <row r="22" spans="1:17" ht="16.8" x14ac:dyDescent="0.3">
      <c r="B22" s="23" t="s">
        <v>43</v>
      </c>
      <c r="C22">
        <v>54.471798000000007</v>
      </c>
      <c r="D22">
        <v>31.551336000000006</v>
      </c>
      <c r="E22">
        <v>20.793509999999998</v>
      </c>
      <c r="F22">
        <v>0.53986500000000004</v>
      </c>
      <c r="G22">
        <v>2.2395689999999999</v>
      </c>
      <c r="H22">
        <v>0.38777400000000001</v>
      </c>
      <c r="I22" s="26">
        <v>0</v>
      </c>
      <c r="J22" s="40">
        <f>IF(D22&lt;$D$34,100,IF(D22&lt;'ia lốp (3)'!$D$35,(('ia lốp (3)'!$B$34-'ia lốp (3)'!$B$35)/('ia lốp (3)'!$D$35-'ia lốp (3)'!$D$34)*('ia lốp (3)'!$D$35-'ia lốp (3)'!D22)+'ia lốp (3)'!$B$35),IF('ia lốp (3)'!D22&lt;'ia lốp (3)'!$D$36,(('ia lốp (3)'!$B$35-'ia lốp (3)'!$B$36)/('ia lốp (3)'!$D$36-'ia lốp (3)'!$D$35)*('ia lốp (3)'!$D$36-'ia lốp (3)'!D22)+'ia lốp (3)'!$B$36),IF('ia lốp (3)'!D22&lt;'ia lốp (3)'!$D$37,(('ia lốp (3)'!$B$36-'ia lốp (3)'!$B$37)/('ia lốp (3)'!$D$37-'ia lốp (3)'!$D$36)*('ia lốp (3)'!$D$37-'ia lốp (3)'!D22)+'ia lốp (3)'!$B$37),IF('ia lốp (3)'!D22&lt;'ia lốp (3)'!$D$38,(('ia lốp (3)'!$B$37-'ia lốp (3)'!$B$38)/('ia lốp (3)'!$D$38-'ia lốp (3)'!$D$37)*('ia lốp (3)'!$D$38-'ia lốp (3)'!D22)+'ia lốp (3)'!$B$38),0)))))</f>
        <v>48.060829999999996</v>
      </c>
      <c r="K22" s="40">
        <f>IF(E22&lt;$E$34,100,IF(E22&lt;'ia lốp (3)'!$E$35,(('ia lốp (3)'!$B$34-'ia lốp (3)'!$B$35)/('ia lốp (3)'!$E$35-'ia lốp (3)'!$E$34)*('ia lốp (3)'!$E$35-'ia lốp (3)'!E22)+'ia lốp (3)'!$B$35),IF('ia lốp (3)'!E22&lt;'ia lốp (3)'!$E$36,(('ia lốp (3)'!$B$35-'ia lốp (3)'!$B$36)/('ia lốp (3)'!$E$36-'ia lốp (3)'!$E$35)*('ia lốp (3)'!$E$36-'ia lốp (3)'!E22)+'ia lốp (3)'!$B$36),IF('ia lốp (3)'!E22&lt;'ia lốp (3)'!$E$37,(('ia lốp (3)'!$B$36-'ia lốp (3)'!$B$37)/('ia lốp (3)'!$E$37-'ia lốp (3)'!$E$36)*('ia lốp (3)'!$E$37-'ia lốp (3)'!E22)+'ia lốp (3)'!$B$37),IF('ia lốp (3)'!E22&lt;'ia lốp (3)'!$E$38,(('ia lốp (3)'!$B$37-'ia lốp (3)'!$B$38)/('ia lốp (3)'!$E$38-'ia lốp (3)'!$E$37)*('ia lốp (3)'!$E$38-'ia lốp (3)'!E22)+'ia lốp (3)'!$B$38),0)))))</f>
        <v>35.516225000000006</v>
      </c>
      <c r="L22" s="40">
        <f>IF(F22&lt;$F$34,100,IF(F22&lt;'ia lốp (3)'!$F$35,(('ia lốp (3)'!$B$34-'ia lốp (3)'!$B$35)/('ia lốp (3)'!$F$35-'ia lốp (3)'!$F$34)*('ia lốp (3)'!$F$35-'ia lốp (3)'!F22)+'ia lốp (3)'!$B$35),IF('ia lốp (3)'!F22&lt;'ia lốp (3)'!$F$36,(('ia lốp (3)'!$B$35-'ia lốp (3)'!$B$36)/('ia lốp (3)'!$F$36-'ia lốp (3)'!$F$35)*('ia lốp (3)'!$F$36-'ia lốp (3)'!F22)+'ia lốp (3)'!$B$36),IF('ia lốp (3)'!F22&lt;'ia lốp (3)'!$F$37,(('ia lốp (3)'!$B$36-'ia lốp (3)'!$B$37)/('ia lốp (3)'!$F$37-'ia lốp (3)'!$F$36)*('ia lốp (3)'!$F$37-'ia lốp (3)'!F22)+'ia lốp (3)'!$B$37),IF('ia lốp (3)'!F22&lt;'ia lốp (3)'!$F$38,(('ia lốp (3)'!$B$37-'ia lốp (3)'!$B$38)/('ia lốp (3)'!$F$38-'ia lốp (3)'!$F$37)*('ia lốp (3)'!$F$38-'ia lốp (3)'!F22)+'ia lốp (3)'!$B$38),0)))))</f>
        <v>55.011249999999997</v>
      </c>
      <c r="M22" s="40">
        <f>IF(G22&lt;$G$34,100,IF(G22&lt;'ia lốp (3)'!$G$35,(('ia lốp (3)'!$B$34-'ia lốp (3)'!$B$35)/('ia lốp (3)'!$G$35-'ia lốp (3)'!$G$34)*('ia lốp (3)'!$G$35-'ia lốp (3)'!G22)+'ia lốp (3)'!$B$35),IF('ia lốp (3)'!G22&lt;'ia lốp (3)'!$G$36,(('ia lốp (3)'!$B$35-'ia lốp (3)'!$B$36)/('ia lốp (3)'!$G$36-'ia lốp (3)'!$G$35)*('ia lốp (3)'!$G$36-'ia lốp (3)'!G22)+'ia lốp (3)'!$B$36),IF('ia lốp (3)'!G22&lt;'ia lốp (3)'!$G$37,(('ia lốp (3)'!$B$36-'ia lốp (3)'!$B$37)/('ia lốp (3)'!$G$37-'ia lốp (3)'!$G$36)*('ia lốp (3)'!$G$37-'ia lốp (3)'!G22)+'ia lốp (3)'!$B$37),IF('ia lốp (3)'!G22&lt;'ia lốp (3)'!$G$38,(('ia lốp (3)'!$B$37-'ia lốp (3)'!$B$38)/('ia lốp (3)'!$G$38-'ia lốp (3)'!$G$37)*('ia lốp (3)'!$G$38-'ia lốp (3)'!G22)+'ia lốp (3)'!$B$38),0)))))</f>
        <v>98.003591666666665</v>
      </c>
      <c r="N22" s="40">
        <f>IF(H22&lt;$H$34,100,IF(H22&lt;'ia lốp (3)'!$H$35,(('ia lốp (3)'!$B$34-'ia lốp (3)'!$B$35)/('ia lốp (3)'!$H$35-'ia lốp (3)'!$H$34)*('ia lốp (3)'!$H$35-'ia lốp (3)'!H22)+'ia lốp (3)'!$B$35),IF('ia lốp (3)'!H22&lt;'ia lốp (3)'!$H$36,(('ia lốp (3)'!$B$35-'ia lốp (3)'!$B$36)/('ia lốp (3)'!$H$36-'ia lốp (3)'!$H$35)*('ia lốp (3)'!$H$36-'ia lốp (3)'!H22)+'ia lốp (3)'!$B$36),IF('ia lốp (3)'!H22&lt;'ia lốp (3)'!$H$37,(('ia lốp (3)'!$B$36-'ia lốp (3)'!$B$37)/('ia lốp (3)'!$H$37-'ia lốp (3)'!$H$36)*('ia lốp (3)'!$H$37-'ia lốp (3)'!H22)+'ia lốp (3)'!$B$37),IF('ia lốp (3)'!H22&lt;'ia lốp (3)'!$H$38,(('ia lốp (3)'!$B$37-'ia lốp (3)'!$B$38)/('ia lốp (3)'!$H$38-'ia lốp (3)'!$H$37)*('ia lốp (3)'!$H$38-'ia lốp (3)'!H22)+'ia lốp (3)'!$B$38),0)))))</f>
        <v>39.02825</v>
      </c>
      <c r="O22" s="26">
        <v>100</v>
      </c>
      <c r="P22" s="26">
        <v>100</v>
      </c>
      <c r="Q22" s="42">
        <f t="shared" si="0"/>
        <v>55.124029333333326</v>
      </c>
    </row>
    <row r="23" spans="1:17" ht="16.8" x14ac:dyDescent="0.3">
      <c r="B23" s="23" t="s">
        <v>45</v>
      </c>
      <c r="C23">
        <v>50.079735000000007</v>
      </c>
      <c r="D23">
        <v>28.272672</v>
      </c>
      <c r="E23">
        <v>21.165030000000002</v>
      </c>
      <c r="F23">
        <v>0.51896700000000007</v>
      </c>
      <c r="G23">
        <v>2.595996</v>
      </c>
      <c r="H23">
        <v>0.23568300000000003</v>
      </c>
      <c r="I23" s="26">
        <v>0</v>
      </c>
      <c r="J23" s="40">
        <f>IF(D23&lt;$D$34,100,IF(D23&lt;'ia lốp (3)'!$D$35,(('ia lốp (3)'!$B$34-'ia lốp (3)'!$B$35)/('ia lốp (3)'!$D$35-'ia lốp (3)'!$D$34)*('ia lốp (3)'!$D$35-'ia lốp (3)'!D23)+'ia lốp (3)'!$B$35),IF('ia lốp (3)'!D23&lt;'ia lốp (3)'!$D$36,(('ia lốp (3)'!$B$35-'ia lốp (3)'!$B$36)/('ia lốp (3)'!$D$36-'ia lốp (3)'!$D$35)*('ia lốp (3)'!$D$36-'ia lốp (3)'!D23)+'ia lốp (3)'!$B$36),IF('ia lốp (3)'!D23&lt;'ia lốp (3)'!$D$37,(('ia lốp (3)'!$B$36-'ia lốp (3)'!$B$37)/('ia lốp (3)'!$D$37-'ia lốp (3)'!$D$36)*('ia lốp (3)'!$D$37-'ia lốp (3)'!D23)+'ia lốp (3)'!$B$37),IF('ia lốp (3)'!D23&lt;'ia lốp (3)'!$D$38,(('ia lốp (3)'!$B$37-'ia lốp (3)'!$B$38)/('ia lốp (3)'!$D$38-'ia lốp (3)'!$D$37)*('ia lốp (3)'!$D$38-'ia lốp (3)'!D23)+'ia lốp (3)'!$B$38),0)))))</f>
        <v>52.878880000000002</v>
      </c>
      <c r="K23" s="40">
        <f>IF(E23&lt;$E$34,100,IF(E23&lt;'ia lốp (3)'!$E$35,(('ia lốp (3)'!$B$34-'ia lốp (3)'!$B$35)/('ia lốp (3)'!$E$35-'ia lốp (3)'!$E$34)*('ia lốp (3)'!$E$35-'ia lốp (3)'!E23)+'ia lốp (3)'!$B$35),IF('ia lốp (3)'!E23&lt;'ia lốp (3)'!$E$36,(('ia lốp (3)'!$B$35-'ia lốp (3)'!$B$36)/('ia lốp (3)'!$E$36-'ia lốp (3)'!$E$35)*('ia lốp (3)'!$E$36-'ia lốp (3)'!E23)+'ia lốp (3)'!$B$36),IF('ia lốp (3)'!E23&lt;'ia lốp (3)'!$E$37,(('ia lốp (3)'!$B$36-'ia lốp (3)'!$B$37)/('ia lốp (3)'!$E$37-'ia lốp (3)'!$E$36)*('ia lốp (3)'!$E$37-'ia lốp (3)'!E23)+'ia lốp (3)'!$B$37),IF('ia lốp (3)'!E23&lt;'ia lốp (3)'!$E$38,(('ia lốp (3)'!$B$37-'ia lốp (3)'!$B$38)/('ia lốp (3)'!$E$38-'ia lốp (3)'!$E$37)*('ia lốp (3)'!$E$38-'ia lốp (3)'!E23)+'ia lốp (3)'!$B$38),0)))))</f>
        <v>34.587424999999996</v>
      </c>
      <c r="L23" s="40">
        <f>IF(F23&lt;$F$34,100,IF(F23&lt;'ia lốp (3)'!$F$35,(('ia lốp (3)'!$B$34-'ia lốp (3)'!$B$35)/('ia lốp (3)'!$F$35-'ia lốp (3)'!$F$34)*('ia lốp (3)'!$F$35-'ia lốp (3)'!F23)+'ia lốp (3)'!$B$35),IF('ia lốp (3)'!F23&lt;'ia lốp (3)'!$F$36,(('ia lốp (3)'!$B$35-'ia lốp (3)'!$B$36)/('ia lốp (3)'!$F$36-'ia lốp (3)'!$F$35)*('ia lốp (3)'!$F$36-'ia lốp (3)'!F23)+'ia lốp (3)'!$B$36),IF('ia lốp (3)'!F23&lt;'ia lốp (3)'!$F$37,(('ia lốp (3)'!$B$36-'ia lốp (3)'!$B$37)/('ia lốp (3)'!$F$37-'ia lốp (3)'!$F$36)*('ia lốp (3)'!$F$37-'ia lốp (3)'!F23)+'ia lốp (3)'!$B$37),IF('ia lốp (3)'!F23&lt;'ia lốp (3)'!$F$38,(('ia lốp (3)'!$B$37-'ia lốp (3)'!$B$38)/('ia lốp (3)'!$F$38-'ia lốp (3)'!$F$37)*('ia lốp (3)'!$F$38-'ia lốp (3)'!F23)+'ia lốp (3)'!$B$38),0)))))</f>
        <v>56.752749999999992</v>
      </c>
      <c r="M23" s="40">
        <f>IF(G23&lt;$G$34,100,IF(G23&lt;'ia lốp (3)'!$G$35,(('ia lốp (3)'!$B$34-'ia lốp (3)'!$B$35)/('ia lốp (3)'!$G$35-'ia lốp (3)'!$G$34)*('ia lốp (3)'!$G$35-'ia lốp (3)'!G23)+'ia lốp (3)'!$B$35),IF('ia lốp (3)'!G23&lt;'ia lốp (3)'!$G$36,(('ia lốp (3)'!$B$35-'ia lốp (3)'!$B$36)/('ia lốp (3)'!$G$36-'ia lốp (3)'!$G$35)*('ia lốp (3)'!$G$36-'ia lốp (3)'!G23)+'ia lốp (3)'!$B$36),IF('ia lốp (3)'!G23&lt;'ia lốp (3)'!$G$37,(('ia lốp (3)'!$B$36-'ia lốp (3)'!$B$37)/('ia lốp (3)'!$G$37-'ia lốp (3)'!$G$36)*('ia lốp (3)'!$G$37-'ia lốp (3)'!G23)+'ia lốp (3)'!$B$37),IF('ia lốp (3)'!G23&lt;'ia lốp (3)'!$G$38,(('ia lốp (3)'!$B$37-'ia lốp (3)'!$B$38)/('ia lốp (3)'!$G$38-'ia lốp (3)'!$G$37)*('ia lốp (3)'!$G$38-'ia lốp (3)'!G23)+'ia lốp (3)'!$B$38),0)))))</f>
        <v>95.033366666666666</v>
      </c>
      <c r="N23" s="40">
        <f>IF(H23&lt;$H$34,100,IF(H23&lt;'ia lốp (3)'!$H$35,(('ia lốp (3)'!$B$34-'ia lốp (3)'!$B$35)/('ia lốp (3)'!$H$35-'ia lốp (3)'!$H$34)*('ia lốp (3)'!$H$35-'ia lốp (3)'!H23)+'ia lốp (3)'!$B$35),IF('ia lốp (3)'!H23&lt;'ia lốp (3)'!$H$36,(('ia lốp (3)'!$B$35-'ia lốp (3)'!$B$36)/('ia lốp (3)'!$H$36-'ia lốp (3)'!$H$35)*('ia lốp (3)'!$H$36-'ia lốp (3)'!H23)+'ia lốp (3)'!$B$36),IF('ia lốp (3)'!H23&lt;'ia lốp (3)'!$H$37,(('ia lốp (3)'!$B$36-'ia lốp (3)'!$B$37)/('ia lốp (3)'!$H$37-'ia lốp (3)'!$H$36)*('ia lốp (3)'!$H$37-'ia lốp (3)'!H23)+'ia lốp (3)'!$B$37),IF('ia lốp (3)'!H23&lt;'ia lốp (3)'!$H$38,(('ia lốp (3)'!$B$37-'ia lốp (3)'!$B$38)/('ia lốp (3)'!$H$38-'ia lốp (3)'!$H$37)*('ia lốp (3)'!$H$38-'ia lốp (3)'!H23)+'ia lốp (3)'!$B$38),0)))))</f>
        <v>66.079250000000002</v>
      </c>
      <c r="O23" s="26">
        <v>100</v>
      </c>
      <c r="P23" s="26">
        <v>100</v>
      </c>
      <c r="Q23" s="42">
        <f t="shared" si="0"/>
        <v>61.066334333333337</v>
      </c>
    </row>
    <row r="24" spans="1:17" ht="16.8" x14ac:dyDescent="0.3">
      <c r="B24" s="23" t="s">
        <v>46</v>
      </c>
      <c r="C24">
        <v>52.033698000000008</v>
      </c>
      <c r="D24">
        <v>27.804788999999996</v>
      </c>
      <c r="E24">
        <v>19.170432000000002</v>
      </c>
      <c r="F24">
        <v>0.46672200000000008</v>
      </c>
      <c r="G24">
        <v>2.3719230000000002</v>
      </c>
      <c r="H24">
        <v>0.37384200000000006</v>
      </c>
      <c r="I24" s="26">
        <v>0</v>
      </c>
      <c r="J24" s="40">
        <f>IF(D24&lt;$D$34,100,IF(D24&lt;'ia lốp (3)'!$D$35,(('ia lốp (3)'!$B$34-'ia lốp (3)'!$B$35)/('ia lốp (3)'!$D$35-'ia lốp (3)'!$D$34)*('ia lốp (3)'!$D$35-'ia lốp (3)'!D24)+'ia lốp (3)'!$B$35),IF('ia lốp (3)'!D24&lt;'ia lốp (3)'!$D$36,(('ia lốp (3)'!$B$35-'ia lốp (3)'!$B$36)/('ia lốp (3)'!$D$36-'ia lốp (3)'!$D$35)*('ia lốp (3)'!$D$36-'ia lốp (3)'!D24)+'ia lốp (3)'!$B$36),IF('ia lốp (3)'!D24&lt;'ia lốp (3)'!$D$37,(('ia lốp (3)'!$B$36-'ia lốp (3)'!$B$37)/('ia lốp (3)'!$D$37-'ia lốp (3)'!$D$36)*('ia lốp (3)'!$D$37-'ia lốp (3)'!D24)+'ia lốp (3)'!$B$37),IF('ia lốp (3)'!D24&lt;'ia lốp (3)'!$D$38,(('ia lốp (3)'!$B$37-'ia lốp (3)'!$B$38)/('ia lốp (3)'!$D$38-'ia lốp (3)'!$D$37)*('ia lốp (3)'!$D$38-'ia lốp (3)'!D24)+'ia lốp (3)'!$B$38),0)))))</f>
        <v>53.658685000000006</v>
      </c>
      <c r="K24" s="40">
        <f>IF(E24&lt;$E$34,100,IF(E24&lt;'ia lốp (3)'!$E$35,(('ia lốp (3)'!$B$34-'ia lốp (3)'!$B$35)/('ia lốp (3)'!$E$35-'ia lốp (3)'!$E$34)*('ia lốp (3)'!$E$35-'ia lốp (3)'!E24)+'ia lốp (3)'!$B$35),IF('ia lốp (3)'!E24&lt;'ia lốp (3)'!$E$36,(('ia lốp (3)'!$B$35-'ia lốp (3)'!$B$36)/('ia lốp (3)'!$E$36-'ia lốp (3)'!$E$35)*('ia lốp (3)'!$E$36-'ia lốp (3)'!E24)+'ia lốp (3)'!$B$36),IF('ia lốp (3)'!E24&lt;'ia lốp (3)'!$E$37,(('ia lốp (3)'!$B$36-'ia lốp (3)'!$B$37)/('ia lốp (3)'!$E$37-'ia lốp (3)'!$E$36)*('ia lốp (3)'!$E$37-'ia lốp (3)'!E24)+'ia lốp (3)'!$B$37),IF('ia lốp (3)'!E24&lt;'ia lốp (3)'!$E$38,(('ia lốp (3)'!$B$37-'ia lốp (3)'!$B$38)/('ia lốp (3)'!$E$38-'ia lốp (3)'!$E$37)*('ia lốp (3)'!$E$38-'ia lốp (3)'!E24)+'ia lốp (3)'!$B$38),0)))))</f>
        <v>39.573919999999994</v>
      </c>
      <c r="L24" s="40">
        <f>IF(F24&lt;$F$34,100,IF(F24&lt;'ia lốp (3)'!$F$35,(('ia lốp (3)'!$B$34-'ia lốp (3)'!$B$35)/('ia lốp (3)'!$F$35-'ia lốp (3)'!$F$34)*('ia lốp (3)'!$F$35-'ia lốp (3)'!F24)+'ia lốp (3)'!$B$35),IF('ia lốp (3)'!F24&lt;'ia lốp (3)'!$F$36,(('ia lốp (3)'!$B$35-'ia lốp (3)'!$B$36)/('ia lốp (3)'!$F$36-'ia lốp (3)'!$F$35)*('ia lốp (3)'!$F$36-'ia lốp (3)'!F24)+'ia lốp (3)'!$B$36),IF('ia lốp (3)'!F24&lt;'ia lốp (3)'!$F$37,(('ia lốp (3)'!$B$36-'ia lốp (3)'!$B$37)/('ia lốp (3)'!$F$37-'ia lốp (3)'!$F$36)*('ia lốp (3)'!$F$37-'ia lốp (3)'!F24)+'ia lốp (3)'!$B$37),IF('ia lốp (3)'!F24&lt;'ia lốp (3)'!$F$38,(('ia lốp (3)'!$B$37-'ia lốp (3)'!$B$38)/('ia lốp (3)'!$F$38-'ia lốp (3)'!$F$37)*('ia lốp (3)'!$F$38-'ia lốp (3)'!F24)+'ia lốp (3)'!$B$38),0)))))</f>
        <v>61.106499999999997</v>
      </c>
      <c r="M24" s="40">
        <f>IF(G24&lt;$G$34,100,IF(G24&lt;'ia lốp (3)'!$G$35,(('ia lốp (3)'!$B$34-'ia lốp (3)'!$B$35)/('ia lốp (3)'!$G$35-'ia lốp (3)'!$G$34)*('ia lốp (3)'!$G$35-'ia lốp (3)'!G24)+'ia lốp (3)'!$B$35),IF('ia lốp (3)'!G24&lt;'ia lốp (3)'!$G$36,(('ia lốp (3)'!$B$35-'ia lốp (3)'!$B$36)/('ia lốp (3)'!$G$36-'ia lốp (3)'!$G$35)*('ia lốp (3)'!$G$36-'ia lốp (3)'!G24)+'ia lốp (3)'!$B$36),IF('ia lốp (3)'!G24&lt;'ia lốp (3)'!$G$37,(('ia lốp (3)'!$B$36-'ia lốp (3)'!$B$37)/('ia lốp (3)'!$G$37-'ia lốp (3)'!$G$36)*('ia lốp (3)'!$G$37-'ia lốp (3)'!G24)+'ia lốp (3)'!$B$37),IF('ia lốp (3)'!G24&lt;'ia lốp (3)'!$G$38,(('ia lốp (3)'!$B$37-'ia lốp (3)'!$B$38)/('ia lốp (3)'!$G$38-'ia lốp (3)'!$G$37)*('ia lốp (3)'!$G$38-'ia lốp (3)'!G24)+'ia lốp (3)'!$B$38),0)))))</f>
        <v>96.900641666666672</v>
      </c>
      <c r="N24" s="40">
        <f>IF(H24&lt;$H$34,100,IF(H24&lt;'ia lốp (3)'!$H$35,(('ia lốp (3)'!$B$34-'ia lốp (3)'!$B$35)/('ia lốp (3)'!$H$35-'ia lốp (3)'!$H$34)*('ia lốp (3)'!$H$35-'ia lốp (3)'!H24)+'ia lốp (3)'!$B$35),IF('ia lốp (3)'!H24&lt;'ia lốp (3)'!$H$36,(('ia lốp (3)'!$B$35-'ia lốp (3)'!$B$36)/('ia lốp (3)'!$H$36-'ia lốp (3)'!$H$35)*('ia lốp (3)'!$H$36-'ia lốp (3)'!H24)+'ia lốp (3)'!$B$36),IF('ia lốp (3)'!H24&lt;'ia lốp (3)'!$H$37,(('ia lốp (3)'!$B$36-'ia lốp (3)'!$B$37)/('ia lốp (3)'!$H$37-'ia lốp (3)'!$H$36)*('ia lốp (3)'!$H$37-'ia lốp (3)'!H24)+'ia lốp (3)'!$B$37),IF('ia lốp (3)'!H24&lt;'ia lốp (3)'!$H$38,(('ia lốp (3)'!$B$37-'ia lốp (3)'!$B$38)/('ia lốp (3)'!$H$38-'ia lốp (3)'!$H$37)*('ia lốp (3)'!$H$38-'ia lốp (3)'!H24)+'ia lốp (3)'!$B$38),0)))))</f>
        <v>40.769749999999988</v>
      </c>
      <c r="O24" s="26">
        <v>100</v>
      </c>
      <c r="P24" s="26">
        <v>100</v>
      </c>
      <c r="Q24" s="42">
        <f t="shared" si="0"/>
        <v>58.401899333333333</v>
      </c>
    </row>
    <row r="25" spans="1:17" ht="16.8" x14ac:dyDescent="0.3">
      <c r="B25" s="23" t="s">
        <v>48</v>
      </c>
      <c r="C25">
        <v>53.677674000000003</v>
      </c>
      <c r="D25">
        <v>33.908166000000001</v>
      </c>
      <c r="E25">
        <v>24.850044</v>
      </c>
      <c r="F25">
        <v>0.49923000000000001</v>
      </c>
      <c r="G25">
        <v>2.1687479999999999</v>
      </c>
      <c r="H25">
        <v>0.38196900000000006</v>
      </c>
      <c r="I25" s="26">
        <v>0</v>
      </c>
      <c r="J25" s="40">
        <f>IF(D25&lt;$D$34,100,IF(D25&lt;'ia lốp (3)'!$D$35,(('ia lốp (3)'!$B$34-'ia lốp (3)'!$B$35)/('ia lốp (3)'!$D$35-'ia lốp (3)'!$D$34)*('ia lốp (3)'!$D$35-'ia lốp (3)'!D25)+'ia lốp (3)'!$B$35),IF('ia lốp (3)'!D25&lt;'ia lốp (3)'!$D$36,(('ia lốp (3)'!$B$35-'ia lốp (3)'!$B$36)/('ia lốp (3)'!$D$36-'ia lốp (3)'!$D$35)*('ia lốp (3)'!$D$36-'ia lốp (3)'!D25)+'ia lốp (3)'!$B$36),IF('ia lốp (3)'!D25&lt;'ia lốp (3)'!$D$37,(('ia lốp (3)'!$B$36-'ia lốp (3)'!$B$37)/('ia lốp (3)'!$D$37-'ia lốp (3)'!$D$36)*('ia lốp (3)'!$D$37-'ia lốp (3)'!D25)+'ia lốp (3)'!$B$37),IF('ia lốp (3)'!D25&lt;'ia lốp (3)'!$D$38,(('ia lốp (3)'!$B$37-'ia lốp (3)'!$B$38)/('ia lốp (3)'!$D$38-'ia lốp (3)'!$D$37)*('ia lốp (3)'!$D$38-'ia lốp (3)'!D25)+'ia lốp (3)'!$B$38),0)))))</f>
        <v>45.1147925</v>
      </c>
      <c r="K25" s="40">
        <f>IF(E25&lt;$E$34,100,IF(E25&lt;'ia lốp (3)'!$E$35,(('ia lốp (3)'!$B$34-'ia lốp (3)'!$B$35)/('ia lốp (3)'!$E$35-'ia lốp (3)'!$E$34)*('ia lốp (3)'!$E$35-'ia lốp (3)'!E25)+'ia lốp (3)'!$B$35),IF('ia lốp (3)'!E25&lt;'ia lốp (3)'!$E$36,(('ia lốp (3)'!$B$35-'ia lốp (3)'!$B$36)/('ia lốp (3)'!$E$36-'ia lốp (3)'!$E$35)*('ia lốp (3)'!$E$36-'ia lốp (3)'!E25)+'ia lốp (3)'!$B$36),IF('ia lốp (3)'!E25&lt;'ia lốp (3)'!$E$37,(('ia lốp (3)'!$B$36-'ia lốp (3)'!$B$37)/('ia lốp (3)'!$E$37-'ia lốp (3)'!$E$36)*('ia lốp (3)'!$E$37-'ia lốp (3)'!E25)+'ia lốp (3)'!$B$37),IF('ia lốp (3)'!E25&lt;'ia lốp (3)'!$E$38,(('ia lốp (3)'!$B$37-'ia lốp (3)'!$B$38)/('ia lốp (3)'!$E$38-'ia lốp (3)'!$E$37)*('ia lốp (3)'!$E$38-'ia lốp (3)'!E25)+'ia lốp (3)'!$B$38),0)))))</f>
        <v>25.374890000000001</v>
      </c>
      <c r="L25" s="40">
        <f>IF(F25&lt;$F$34,100,IF(F25&lt;'ia lốp (3)'!$F$35,(('ia lốp (3)'!$B$34-'ia lốp (3)'!$B$35)/('ia lốp (3)'!$F$35-'ia lốp (3)'!$F$34)*('ia lốp (3)'!$F$35-'ia lốp (3)'!F25)+'ia lốp (3)'!$B$35),IF('ia lốp (3)'!F25&lt;'ia lốp (3)'!$F$36,(('ia lốp (3)'!$B$35-'ia lốp (3)'!$B$36)/('ia lốp (3)'!$F$36-'ia lốp (3)'!$F$35)*('ia lốp (3)'!$F$36-'ia lốp (3)'!F25)+'ia lốp (3)'!$B$36),IF('ia lốp (3)'!F25&lt;'ia lốp (3)'!$F$37,(('ia lốp (3)'!$B$36-'ia lốp (3)'!$B$37)/('ia lốp (3)'!$F$37-'ia lốp (3)'!$F$36)*('ia lốp (3)'!$F$37-'ia lốp (3)'!F25)+'ia lốp (3)'!$B$37),IF('ia lốp (3)'!F25&lt;'ia lốp (3)'!$F$38,(('ia lốp (3)'!$B$37-'ia lốp (3)'!$B$38)/('ia lốp (3)'!$F$38-'ia lốp (3)'!$F$37)*('ia lốp (3)'!$F$38-'ia lốp (3)'!F25)+'ia lốp (3)'!$B$38),0)))))</f>
        <v>58.397500000000001</v>
      </c>
      <c r="M25" s="40">
        <f>IF(G25&lt;$G$34,100,IF(G25&lt;'ia lốp (3)'!$G$35,(('ia lốp (3)'!$B$34-'ia lốp (3)'!$B$35)/('ia lốp (3)'!$G$35-'ia lốp (3)'!$G$34)*('ia lốp (3)'!$G$35-'ia lốp (3)'!G25)+'ia lốp (3)'!$B$35),IF('ia lốp (3)'!G25&lt;'ia lốp (3)'!$G$36,(('ia lốp (3)'!$B$35-'ia lốp (3)'!$B$36)/('ia lốp (3)'!$G$36-'ia lốp (3)'!$G$35)*('ia lốp (3)'!$G$36-'ia lốp (3)'!G25)+'ia lốp (3)'!$B$36),IF('ia lốp (3)'!G25&lt;'ia lốp (3)'!$G$37,(('ia lốp (3)'!$B$36-'ia lốp (3)'!$B$37)/('ia lốp (3)'!$G$37-'ia lốp (3)'!$G$36)*('ia lốp (3)'!$G$37-'ia lốp (3)'!G25)+'ia lốp (3)'!$B$37),IF('ia lốp (3)'!G25&lt;'ia lốp (3)'!$G$38,(('ia lốp (3)'!$B$37-'ia lốp (3)'!$B$38)/('ia lốp (3)'!$G$38-'ia lốp (3)'!$G$37)*('ia lốp (3)'!$G$38-'ia lốp (3)'!G25)+'ia lốp (3)'!$B$38),0)))))</f>
        <v>98.593766666666667</v>
      </c>
      <c r="N25" s="40">
        <f>IF(H25&lt;$H$34,100,IF(H25&lt;'ia lốp (3)'!$H$35,(('ia lốp (3)'!$B$34-'ia lốp (3)'!$B$35)/('ia lốp (3)'!$H$35-'ia lốp (3)'!$H$34)*('ia lốp (3)'!$H$35-'ia lốp (3)'!H25)+'ia lốp (3)'!$B$35),IF('ia lốp (3)'!H25&lt;'ia lốp (3)'!$H$36,(('ia lốp (3)'!$B$35-'ia lốp (3)'!$B$36)/('ia lốp (3)'!$H$36-'ia lốp (3)'!$H$35)*('ia lốp (3)'!$H$36-'ia lốp (3)'!H25)+'ia lốp (3)'!$B$36),IF('ia lốp (3)'!H25&lt;'ia lốp (3)'!$H$37,(('ia lốp (3)'!$B$36-'ia lốp (3)'!$B$37)/('ia lốp (3)'!$H$37-'ia lốp (3)'!$H$36)*('ia lốp (3)'!$H$37-'ia lốp (3)'!H25)+'ia lốp (3)'!$B$37),IF('ia lốp (3)'!H25&lt;'ia lốp (3)'!$H$38,(('ia lốp (3)'!$B$37-'ia lốp (3)'!$B$38)/('ia lốp (3)'!$H$38-'ia lốp (3)'!$H$37)*('ia lốp (3)'!$H$38-'ia lốp (3)'!H25)+'ia lốp (3)'!$B$38),0)))))</f>
        <v>39.753874999999994</v>
      </c>
      <c r="O25" s="26">
        <v>100</v>
      </c>
      <c r="P25" s="26">
        <v>100</v>
      </c>
      <c r="Q25" s="42">
        <f t="shared" si="0"/>
        <v>53.446964833333332</v>
      </c>
    </row>
    <row r="26" spans="1:17" ht="16.8" x14ac:dyDescent="0.3">
      <c r="B26" s="23" t="s">
        <v>50</v>
      </c>
      <c r="C26">
        <v>58.956741000000008</v>
      </c>
      <c r="D26">
        <v>34.895016000000005</v>
      </c>
      <c r="E26">
        <v>23.065587000000001</v>
      </c>
      <c r="F26">
        <v>0.57817800000000008</v>
      </c>
      <c r="G26">
        <v>2.6435969999999998</v>
      </c>
      <c r="H26">
        <v>0.423765</v>
      </c>
      <c r="I26" s="26">
        <v>0</v>
      </c>
      <c r="J26" s="40">
        <f>IF(D26&lt;$D$34,100,IF(D26&lt;'ia lốp (3)'!$D$35,(('ia lốp (3)'!$B$34-'ia lốp (3)'!$B$35)/('ia lốp (3)'!$D$35-'ia lốp (3)'!$D$34)*('ia lốp (3)'!$D$35-'ia lốp (3)'!D26)+'ia lốp (3)'!$B$35),IF('ia lốp (3)'!D26&lt;'ia lốp (3)'!$D$36,(('ia lốp (3)'!$B$35-'ia lốp (3)'!$B$36)/('ia lốp (3)'!$D$36-'ia lốp (3)'!$D$35)*('ia lốp (3)'!$D$36-'ia lốp (3)'!D26)+'ia lốp (3)'!$B$36),IF('ia lốp (3)'!D26&lt;'ia lốp (3)'!$D$37,(('ia lốp (3)'!$B$36-'ia lốp (3)'!$B$37)/('ia lốp (3)'!$D$37-'ia lốp (3)'!$D$36)*('ia lốp (3)'!$D$37-'ia lốp (3)'!D26)+'ia lốp (3)'!$B$37),IF('ia lốp (3)'!D26&lt;'ia lốp (3)'!$D$38,(('ia lốp (3)'!$B$37-'ia lốp (3)'!$B$38)/('ia lốp (3)'!$D$38-'ia lốp (3)'!$D$37)*('ia lốp (3)'!$D$38-'ia lốp (3)'!D26)+'ia lốp (3)'!$B$38),0)))))</f>
        <v>43.881229999999995</v>
      </c>
      <c r="K26" s="40">
        <f>IF(E26&lt;$E$34,100,IF(E26&lt;'ia lốp (3)'!$E$35,(('ia lốp (3)'!$B$34-'ia lốp (3)'!$B$35)/('ia lốp (3)'!$E$35-'ia lốp (3)'!$E$34)*('ia lốp (3)'!$E$35-'ia lốp (3)'!E26)+'ia lốp (3)'!$B$35),IF('ia lốp (3)'!E26&lt;'ia lốp (3)'!$E$36,(('ia lốp (3)'!$B$35-'ia lốp (3)'!$B$36)/('ia lốp (3)'!$E$36-'ia lốp (3)'!$E$35)*('ia lốp (3)'!$E$36-'ia lốp (3)'!E26)+'ia lốp (3)'!$B$36),IF('ia lốp (3)'!E26&lt;'ia lốp (3)'!$E$37,(('ia lốp (3)'!$B$36-'ia lốp (3)'!$B$37)/('ia lốp (3)'!$E$37-'ia lốp (3)'!$E$36)*('ia lốp (3)'!$E$37-'ia lốp (3)'!E26)+'ia lốp (3)'!$B$37),IF('ia lốp (3)'!E26&lt;'ia lốp (3)'!$E$38,(('ia lốp (3)'!$B$37-'ia lốp (3)'!$B$38)/('ia lốp (3)'!$E$38-'ia lốp (3)'!$E$37)*('ia lốp (3)'!$E$38-'ia lốp (3)'!E26)+'ia lốp (3)'!$B$38),0)))))</f>
        <v>29.836032499999998</v>
      </c>
      <c r="L26" s="40">
        <f>IF(F26&lt;$F$34,100,IF(F26&lt;'ia lốp (3)'!$F$35,(('ia lốp (3)'!$B$34-'ia lốp (3)'!$B$35)/('ia lốp (3)'!$F$35-'ia lốp (3)'!$F$34)*('ia lốp (3)'!$F$35-'ia lốp (3)'!F26)+'ia lốp (3)'!$B$35),IF('ia lốp (3)'!F26&lt;'ia lốp (3)'!$F$36,(('ia lốp (3)'!$B$35-'ia lốp (3)'!$B$36)/('ia lốp (3)'!$F$36-'ia lốp (3)'!$F$35)*('ia lốp (3)'!$F$36-'ia lốp (3)'!F26)+'ia lốp (3)'!$B$36),IF('ia lốp (3)'!F26&lt;'ia lốp (3)'!$F$37,(('ia lốp (3)'!$B$36-'ia lốp (3)'!$B$37)/('ia lốp (3)'!$F$37-'ia lốp (3)'!$F$36)*('ia lốp (3)'!$F$37-'ia lốp (3)'!F26)+'ia lốp (3)'!$B$37),IF('ia lốp (3)'!F26&lt;'ia lốp (3)'!$F$38,(('ia lốp (3)'!$B$37-'ia lốp (3)'!$B$38)/('ia lốp (3)'!$F$38-'ia lốp (3)'!$F$37)*('ia lốp (3)'!$F$38-'ia lốp (3)'!F26)+'ia lốp (3)'!$B$38),0)))))</f>
        <v>51.818499999999993</v>
      </c>
      <c r="M26" s="40">
        <f>IF(G26&lt;$G$34,100,IF(G26&lt;'ia lốp (3)'!$G$35,(('ia lốp (3)'!$B$34-'ia lốp (3)'!$B$35)/('ia lốp (3)'!$G$35-'ia lốp (3)'!$G$34)*('ia lốp (3)'!$G$35-'ia lốp (3)'!G26)+'ia lốp (3)'!$B$35),IF('ia lốp (3)'!G26&lt;'ia lốp (3)'!$G$36,(('ia lốp (3)'!$B$35-'ia lốp (3)'!$B$36)/('ia lốp (3)'!$G$36-'ia lốp (3)'!$G$35)*('ia lốp (3)'!$G$36-'ia lốp (3)'!G26)+'ia lốp (3)'!$B$36),IF('ia lốp (3)'!G26&lt;'ia lốp (3)'!$G$37,(('ia lốp (3)'!$B$36-'ia lốp (3)'!$B$37)/('ia lốp (3)'!$G$37-'ia lốp (3)'!$G$36)*('ia lốp (3)'!$G$37-'ia lốp (3)'!G26)+'ia lốp (3)'!$B$37),IF('ia lốp (3)'!G26&lt;'ia lốp (3)'!$G$38,(('ia lốp (3)'!$B$37-'ia lốp (3)'!$B$38)/('ia lốp (3)'!$G$38-'ia lốp (3)'!$G$37)*('ia lốp (3)'!$G$38-'ia lốp (3)'!G26)+'ia lốp (3)'!$B$38),0)))))</f>
        <v>94.636691666666678</v>
      </c>
      <c r="N26" s="40">
        <f>IF(H26&lt;$H$34,100,IF(H26&lt;'ia lốp (3)'!$H$35,(('ia lốp (3)'!$B$34-'ia lốp (3)'!$B$35)/('ia lốp (3)'!$H$35-'ia lốp (3)'!$H$34)*('ia lốp (3)'!$H$35-'ia lốp (3)'!H26)+'ia lốp (3)'!$B$35),IF('ia lốp (3)'!H26&lt;'ia lốp (3)'!$H$36,(('ia lốp (3)'!$B$35-'ia lốp (3)'!$B$36)/('ia lốp (3)'!$H$36-'ia lốp (3)'!$H$35)*('ia lốp (3)'!$H$36-'ia lốp (3)'!H26)+'ia lốp (3)'!$B$36),IF('ia lốp (3)'!H26&lt;'ia lốp (3)'!$H$37,(('ia lốp (3)'!$B$36-'ia lốp (3)'!$B$37)/('ia lốp (3)'!$H$37-'ia lốp (3)'!$H$36)*('ia lốp (3)'!$H$37-'ia lốp (3)'!H26)+'ia lốp (3)'!$B$37),IF('ia lốp (3)'!H26&lt;'ia lốp (3)'!$H$38,(('ia lốp (3)'!$B$37-'ia lốp (3)'!$B$38)/('ia lốp (3)'!$H$38-'ia lốp (3)'!$H$37)*('ia lốp (3)'!$H$38-'ia lốp (3)'!H26)+'ia lốp (3)'!$B$38),0)))))</f>
        <v>34.529375000000002</v>
      </c>
      <c r="O26" s="26">
        <v>100</v>
      </c>
      <c r="P26" s="26">
        <v>100</v>
      </c>
      <c r="Q26" s="42">
        <f t="shared" si="0"/>
        <v>50.940365833333331</v>
      </c>
    </row>
    <row r="27" spans="1:17" x14ac:dyDescent="0.3">
      <c r="Q27" s="49">
        <f>AVERAGE(Q14:Q26)</f>
        <v>60.317593181318678</v>
      </c>
    </row>
    <row r="28" spans="1:17" x14ac:dyDescent="0.3">
      <c r="Q28" s="49">
        <f>MIN(Q14:Q26)</f>
        <v>50.940365833333331</v>
      </c>
    </row>
    <row r="29" spans="1:17" x14ac:dyDescent="0.3">
      <c r="Q29" s="49">
        <f>MAX(Q14:Q26)</f>
        <v>70.026178333333334</v>
      </c>
    </row>
    <row r="30" spans="1:17" ht="15" thickBot="1" x14ac:dyDescent="0.35"/>
    <row r="31" spans="1:17" ht="15" customHeight="1" thickBot="1" x14ac:dyDescent="0.35">
      <c r="A31" s="58" t="s">
        <v>61</v>
      </c>
      <c r="B31" s="58" t="s">
        <v>62</v>
      </c>
      <c r="C31" s="27"/>
      <c r="D31" s="27"/>
      <c r="E31" s="27"/>
      <c r="F31" s="27"/>
      <c r="G31" s="27"/>
      <c r="H31" s="27"/>
      <c r="I31" s="27"/>
      <c r="J31" s="28"/>
      <c r="K31" s="32" t="s">
        <v>63</v>
      </c>
      <c r="L31" s="33"/>
      <c r="M31" s="33"/>
      <c r="N31" s="33"/>
      <c r="O31" s="33"/>
      <c r="P31" s="33"/>
    </row>
    <row r="32" spans="1:17" ht="16.2" thickBot="1" x14ac:dyDescent="0.35">
      <c r="A32" s="59"/>
      <c r="B32" s="59"/>
      <c r="C32" s="37"/>
      <c r="D32" s="37"/>
      <c r="E32" s="37"/>
      <c r="F32" s="37"/>
      <c r="G32" s="37"/>
      <c r="H32" s="37"/>
      <c r="I32" s="37"/>
      <c r="J32" s="29" t="s">
        <v>64</v>
      </c>
      <c r="K32" s="29" t="s">
        <v>1</v>
      </c>
      <c r="L32" s="29" t="s">
        <v>65</v>
      </c>
      <c r="M32" s="29" t="s">
        <v>66</v>
      </c>
      <c r="N32" s="29" t="s">
        <v>67</v>
      </c>
      <c r="O32" s="29" t="s">
        <v>68</v>
      </c>
      <c r="P32" s="29" t="s">
        <v>69</v>
      </c>
    </row>
    <row r="33" spans="1:16" ht="19.8" thickBot="1" x14ac:dyDescent="0.45">
      <c r="A33" s="60"/>
      <c r="B33" s="60"/>
      <c r="C33" s="37"/>
      <c r="D33" s="24" t="s">
        <v>1</v>
      </c>
      <c r="E33" s="24" t="s">
        <v>2</v>
      </c>
      <c r="F33" s="24" t="s">
        <v>3</v>
      </c>
      <c r="G33" s="24" t="s">
        <v>4</v>
      </c>
      <c r="H33" s="24" t="s">
        <v>5</v>
      </c>
      <c r="I33" s="29"/>
      <c r="J33" s="29"/>
      <c r="K33" s="34" t="s">
        <v>70</v>
      </c>
      <c r="L33" s="35"/>
      <c r="M33" s="35"/>
      <c r="N33" s="35"/>
      <c r="O33" s="35"/>
      <c r="P33" s="36"/>
    </row>
    <row r="34" spans="1:16" ht="15" thickBot="1" x14ac:dyDescent="0.35">
      <c r="A34" s="30" t="s">
        <v>71</v>
      </c>
      <c r="B34" s="38">
        <v>100</v>
      </c>
      <c r="D34" s="39">
        <v>10</v>
      </c>
      <c r="E34" s="39">
        <v>4</v>
      </c>
      <c r="F34" s="39">
        <v>0.3</v>
      </c>
      <c r="G34" s="31">
        <v>2</v>
      </c>
      <c r="H34" s="31">
        <v>0.1</v>
      </c>
      <c r="I34" s="29"/>
      <c r="J34" s="31" t="s">
        <v>72</v>
      </c>
      <c r="K34" s="31" t="s">
        <v>73</v>
      </c>
      <c r="L34" s="31" t="s">
        <v>72</v>
      </c>
      <c r="M34" s="31" t="s">
        <v>74</v>
      </c>
      <c r="N34" s="31" t="s">
        <v>75</v>
      </c>
      <c r="O34" s="31" t="s">
        <v>76</v>
      </c>
      <c r="P34" s="31" t="s">
        <v>77</v>
      </c>
    </row>
    <row r="35" spans="1:16" ht="15" thickBot="1" x14ac:dyDescent="0.35">
      <c r="A35" s="30" t="s">
        <v>78</v>
      </c>
      <c r="B35" s="38">
        <v>75</v>
      </c>
      <c r="D35" s="39">
        <v>15</v>
      </c>
      <c r="E35" s="39">
        <v>6</v>
      </c>
      <c r="F35" s="39">
        <v>0.3</v>
      </c>
      <c r="G35" s="31">
        <v>5</v>
      </c>
      <c r="H35" s="31">
        <v>0.2</v>
      </c>
      <c r="I35" s="29"/>
      <c r="J35" s="31">
        <v>6</v>
      </c>
      <c r="K35" s="31">
        <v>15</v>
      </c>
      <c r="L35" s="31">
        <v>6</v>
      </c>
      <c r="M35" s="31">
        <v>0.3</v>
      </c>
      <c r="N35" s="31">
        <v>5</v>
      </c>
      <c r="O35" s="31" t="s">
        <v>79</v>
      </c>
      <c r="P35" s="31">
        <v>0.2</v>
      </c>
    </row>
    <row r="36" spans="1:16" ht="15" thickBot="1" x14ac:dyDescent="0.35">
      <c r="A36" s="30" t="s">
        <v>80</v>
      </c>
      <c r="B36" s="38">
        <v>50</v>
      </c>
      <c r="D36" s="39">
        <v>30</v>
      </c>
      <c r="E36" s="39">
        <v>15</v>
      </c>
      <c r="F36" s="39">
        <v>0.6</v>
      </c>
      <c r="G36" s="31">
        <v>10</v>
      </c>
      <c r="H36" s="31">
        <v>0.3</v>
      </c>
      <c r="I36" s="29"/>
      <c r="J36" s="31">
        <v>15</v>
      </c>
      <c r="K36" s="31">
        <v>30</v>
      </c>
      <c r="L36" s="31">
        <v>15</v>
      </c>
      <c r="M36" s="31">
        <v>0.6</v>
      </c>
      <c r="N36" s="31">
        <v>10</v>
      </c>
      <c r="O36" s="31" t="s">
        <v>79</v>
      </c>
      <c r="P36" s="31">
        <v>0.3</v>
      </c>
    </row>
    <row r="37" spans="1:16" ht="15" thickBot="1" x14ac:dyDescent="0.35">
      <c r="A37" s="30" t="s">
        <v>81</v>
      </c>
      <c r="B37" s="38">
        <v>25</v>
      </c>
      <c r="D37" s="39">
        <v>50</v>
      </c>
      <c r="E37" s="39">
        <v>25</v>
      </c>
      <c r="F37" s="39">
        <v>0.9</v>
      </c>
      <c r="G37" s="31">
        <v>15</v>
      </c>
      <c r="H37" s="31">
        <v>0.5</v>
      </c>
      <c r="I37" s="29"/>
      <c r="J37" s="31">
        <v>25</v>
      </c>
      <c r="K37" s="31">
        <v>50</v>
      </c>
      <c r="L37" s="31">
        <v>25</v>
      </c>
      <c r="M37" s="31">
        <v>0.9</v>
      </c>
      <c r="N37" s="31">
        <v>15</v>
      </c>
      <c r="O37" s="31" t="s">
        <v>79</v>
      </c>
      <c r="P37" s="31">
        <v>0.5</v>
      </c>
    </row>
    <row r="38" spans="1:16" ht="15" thickBot="1" x14ac:dyDescent="0.35">
      <c r="A38" s="30" t="s">
        <v>82</v>
      </c>
      <c r="B38" s="38">
        <v>10</v>
      </c>
      <c r="D38" s="39">
        <v>150</v>
      </c>
      <c r="E38" s="39">
        <v>50</v>
      </c>
      <c r="F38" s="39">
        <v>5</v>
      </c>
      <c r="G38" s="31">
        <v>15</v>
      </c>
      <c r="H38" s="31">
        <v>4</v>
      </c>
      <c r="I38" s="29"/>
      <c r="J38" s="31" t="s">
        <v>83</v>
      </c>
      <c r="K38" s="31" t="s">
        <v>84</v>
      </c>
      <c r="L38" s="31" t="s">
        <v>83</v>
      </c>
      <c r="M38" s="31" t="s">
        <v>85</v>
      </c>
      <c r="N38" s="31" t="s">
        <v>86</v>
      </c>
      <c r="O38" s="31" t="s">
        <v>87</v>
      </c>
      <c r="P38" s="31" t="s">
        <v>88</v>
      </c>
    </row>
    <row r="47" spans="1:16" ht="16.8" x14ac:dyDescent="0.3">
      <c r="C47" s="19">
        <v>35.555624999999999</v>
      </c>
      <c r="D47" s="19">
        <v>36.570425</v>
      </c>
      <c r="E47" s="19">
        <v>38.433399999999992</v>
      </c>
      <c r="F47" s="17">
        <v>36.722000000000001</v>
      </c>
      <c r="G47" s="19">
        <v>36.064100000000003</v>
      </c>
      <c r="H47" s="19">
        <v>45.075824999999995</v>
      </c>
      <c r="I47" s="19">
        <v>41.14455000000001</v>
      </c>
      <c r="J47" s="19">
        <v>42.285124999999994</v>
      </c>
      <c r="K47" s="19">
        <v>50.43685</v>
      </c>
      <c r="L47" s="19">
        <v>46.370125000000002</v>
      </c>
      <c r="M47" s="19">
        <v>48.179350000000007</v>
      </c>
      <c r="N47" s="19">
        <v>49.701549999999997</v>
      </c>
      <c r="O47" s="19">
        <v>54.589575000000004</v>
      </c>
    </row>
    <row r="48" spans="1:16" ht="16.8" x14ac:dyDescent="0.3">
      <c r="C48" s="19">
        <v>20.83135</v>
      </c>
      <c r="D48" s="19">
        <v>18.993099999999998</v>
      </c>
      <c r="E48" s="19">
        <v>19.816549999999999</v>
      </c>
      <c r="F48" s="17">
        <v>21.784875</v>
      </c>
      <c r="G48" s="19">
        <v>22.140699999999999</v>
      </c>
      <c r="H48" s="19">
        <v>26.334274999999995</v>
      </c>
      <c r="I48" s="19">
        <v>23.132924999999997</v>
      </c>
      <c r="J48" s="19">
        <v>26.830924999999993</v>
      </c>
      <c r="K48" s="19">
        <v>29.214200000000005</v>
      </c>
      <c r="L48" s="19">
        <v>26.1784</v>
      </c>
      <c r="M48" s="19">
        <v>25.745174999999996</v>
      </c>
      <c r="N48" s="19">
        <v>31.396449999999998</v>
      </c>
      <c r="O48" s="19">
        <v>32.310200000000002</v>
      </c>
    </row>
    <row r="49" spans="3:15" ht="16.8" x14ac:dyDescent="0.3">
      <c r="C49" s="19">
        <v>13.988975</v>
      </c>
      <c r="D49" s="19">
        <v>13.212825</v>
      </c>
      <c r="E49" s="19">
        <v>15.431625</v>
      </c>
      <c r="F49" s="17">
        <v>12.93225</v>
      </c>
      <c r="G49" s="19">
        <v>15.618674999999996</v>
      </c>
      <c r="H49" s="19">
        <v>17.476274999999998</v>
      </c>
      <c r="I49" s="19">
        <v>16.032550000000001</v>
      </c>
      <c r="J49" s="19">
        <v>16.958124999999995</v>
      </c>
      <c r="K49" s="19">
        <v>19.253249999999998</v>
      </c>
      <c r="L49" s="19">
        <v>19.597249999999999</v>
      </c>
      <c r="M49" s="19">
        <v>17.750399999999999</v>
      </c>
      <c r="N49" s="19">
        <v>23.0093</v>
      </c>
      <c r="O49" s="19">
        <v>21.357025</v>
      </c>
    </row>
    <row r="50" spans="3:15" ht="16.8" x14ac:dyDescent="0.3">
      <c r="C50" s="19">
        <v>0.38055</v>
      </c>
      <c r="D50" s="19">
        <v>0.34507500000000002</v>
      </c>
      <c r="E50" s="19">
        <v>0.37839999999999996</v>
      </c>
      <c r="F50" s="17">
        <v>0.38699999999999996</v>
      </c>
      <c r="G50" s="19">
        <v>0.39345000000000002</v>
      </c>
      <c r="H50" s="19">
        <v>0.6621999999999999</v>
      </c>
      <c r="I50" s="19">
        <v>0.42785000000000001</v>
      </c>
      <c r="J50" s="19">
        <v>0.43430000000000002</v>
      </c>
      <c r="K50" s="19">
        <v>0.49987499999999996</v>
      </c>
      <c r="L50" s="19">
        <v>0.48052500000000004</v>
      </c>
      <c r="M50" s="19">
        <v>0.43215000000000003</v>
      </c>
      <c r="N50" s="19">
        <v>0.46224999999999999</v>
      </c>
      <c r="O50" s="19">
        <v>0.53534999999999999</v>
      </c>
    </row>
    <row r="51" spans="3:15" ht="16.8" x14ac:dyDescent="0.3">
      <c r="C51" s="19">
        <v>1.7092499999999999</v>
      </c>
      <c r="D51" s="19">
        <v>1.7930999999999999</v>
      </c>
      <c r="E51" s="19">
        <v>1.7888000000000002</v>
      </c>
      <c r="F51" s="17">
        <v>1.564125</v>
      </c>
      <c r="G51" s="19">
        <v>1.7726749999999998</v>
      </c>
      <c r="H51" s="19">
        <v>2.441325</v>
      </c>
      <c r="I51" s="19">
        <v>1.802775</v>
      </c>
      <c r="J51" s="19">
        <v>2.1693499999999997</v>
      </c>
      <c r="K51" s="19">
        <v>2.0736749999999997</v>
      </c>
      <c r="L51" s="19">
        <v>2.4036999999999997</v>
      </c>
      <c r="M51" s="19">
        <v>2.1962250000000001</v>
      </c>
      <c r="N51" s="19">
        <v>2.0080999999999998</v>
      </c>
      <c r="O51" s="19">
        <v>2.4477749999999996</v>
      </c>
    </row>
    <row r="52" spans="3:15" ht="16.8" x14ac:dyDescent="0.3">
      <c r="C52" s="19">
        <v>0.32142499999999996</v>
      </c>
      <c r="D52" s="19">
        <v>0.28917500000000002</v>
      </c>
      <c r="E52" s="19">
        <v>0.30099999999999999</v>
      </c>
      <c r="F52" s="17">
        <v>0.198875</v>
      </c>
      <c r="G52" s="19">
        <v>0.18597499999999997</v>
      </c>
      <c r="H52" s="19">
        <v>0.41817500000000002</v>
      </c>
      <c r="I52" s="19">
        <v>0.26982499999999998</v>
      </c>
      <c r="J52" s="19">
        <v>0.74174999999999991</v>
      </c>
      <c r="K52" s="19">
        <v>0.35904999999999998</v>
      </c>
      <c r="L52" s="19">
        <v>0.218225</v>
      </c>
      <c r="M52" s="19">
        <v>0.34615000000000001</v>
      </c>
      <c r="N52" s="19">
        <v>0.35367500000000002</v>
      </c>
      <c r="O52" s="19">
        <v>0.39237499999999997</v>
      </c>
    </row>
    <row r="54" spans="3:15" x14ac:dyDescent="0.3">
      <c r="C54">
        <f>C47*1.08</f>
        <v>38.400075000000001</v>
      </c>
      <c r="D54">
        <f t="shared" ref="D54:O54" si="1">D47*1.08</f>
        <v>39.496059000000002</v>
      </c>
      <c r="E54">
        <f t="shared" si="1"/>
        <v>41.508071999999991</v>
      </c>
      <c r="F54">
        <f t="shared" si="1"/>
        <v>39.659760000000006</v>
      </c>
      <c r="G54">
        <f t="shared" si="1"/>
        <v>38.949228000000005</v>
      </c>
      <c r="H54">
        <f t="shared" si="1"/>
        <v>48.681891</v>
      </c>
      <c r="I54">
        <f t="shared" si="1"/>
        <v>44.436114000000011</v>
      </c>
      <c r="J54">
        <f t="shared" si="1"/>
        <v>45.667934999999993</v>
      </c>
      <c r="K54">
        <f t="shared" si="1"/>
        <v>54.471798000000007</v>
      </c>
      <c r="L54">
        <f t="shared" si="1"/>
        <v>50.079735000000007</v>
      </c>
      <c r="M54">
        <f t="shared" si="1"/>
        <v>52.033698000000008</v>
      </c>
      <c r="N54">
        <f t="shared" si="1"/>
        <v>53.677674000000003</v>
      </c>
      <c r="O54">
        <f t="shared" si="1"/>
        <v>58.956741000000008</v>
      </c>
    </row>
    <row r="55" spans="3:15" x14ac:dyDescent="0.3">
      <c r="C55">
        <f t="shared" ref="C55:O59" si="2">C48*1.08</f>
        <v>22.497858000000001</v>
      </c>
      <c r="D55">
        <f t="shared" si="2"/>
        <v>20.512547999999999</v>
      </c>
      <c r="E55">
        <f t="shared" si="2"/>
        <v>21.401873999999999</v>
      </c>
      <c r="F55">
        <f t="shared" si="2"/>
        <v>23.527665000000002</v>
      </c>
      <c r="G55">
        <f t="shared" si="2"/>
        <v>23.911956</v>
      </c>
      <c r="H55">
        <f t="shared" si="2"/>
        <v>28.441016999999995</v>
      </c>
      <c r="I55">
        <f t="shared" si="2"/>
        <v>24.983559</v>
      </c>
      <c r="J55">
        <f t="shared" si="2"/>
        <v>28.977398999999995</v>
      </c>
      <c r="K55">
        <f t="shared" si="2"/>
        <v>31.551336000000006</v>
      </c>
      <c r="L55">
        <f t="shared" si="2"/>
        <v>28.272672</v>
      </c>
      <c r="M55">
        <f t="shared" si="2"/>
        <v>27.804788999999996</v>
      </c>
      <c r="N55">
        <f t="shared" si="2"/>
        <v>33.908166000000001</v>
      </c>
      <c r="O55">
        <f t="shared" si="2"/>
        <v>34.895016000000005</v>
      </c>
    </row>
    <row r="56" spans="3:15" x14ac:dyDescent="0.3">
      <c r="C56">
        <f t="shared" si="2"/>
        <v>15.108093</v>
      </c>
      <c r="D56">
        <f t="shared" si="2"/>
        <v>14.269851000000001</v>
      </c>
      <c r="E56">
        <f t="shared" si="2"/>
        <v>16.666155</v>
      </c>
      <c r="F56">
        <f t="shared" si="2"/>
        <v>13.96683</v>
      </c>
      <c r="G56">
        <f t="shared" si="2"/>
        <v>16.868168999999998</v>
      </c>
      <c r="H56">
        <f t="shared" si="2"/>
        <v>18.874376999999999</v>
      </c>
      <c r="I56">
        <f t="shared" si="2"/>
        <v>17.315154000000003</v>
      </c>
      <c r="J56">
        <f t="shared" si="2"/>
        <v>18.314774999999997</v>
      </c>
      <c r="K56">
        <f t="shared" si="2"/>
        <v>20.793509999999998</v>
      </c>
      <c r="L56">
        <f t="shared" si="2"/>
        <v>21.165030000000002</v>
      </c>
      <c r="M56">
        <f t="shared" si="2"/>
        <v>19.170432000000002</v>
      </c>
      <c r="N56">
        <f t="shared" si="2"/>
        <v>24.850044</v>
      </c>
      <c r="O56">
        <f t="shared" si="2"/>
        <v>23.065587000000001</v>
      </c>
    </row>
    <row r="57" spans="3:15" x14ac:dyDescent="0.3">
      <c r="C57">
        <f t="shared" si="2"/>
        <v>0.41099400000000003</v>
      </c>
      <c r="D57">
        <f t="shared" si="2"/>
        <v>0.37268100000000004</v>
      </c>
      <c r="E57">
        <f t="shared" si="2"/>
        <v>0.40867199999999998</v>
      </c>
      <c r="F57">
        <f t="shared" si="2"/>
        <v>0.41796</v>
      </c>
      <c r="G57">
        <f t="shared" si="2"/>
        <v>0.42492600000000003</v>
      </c>
      <c r="H57">
        <f t="shared" si="2"/>
        <v>0.71517599999999992</v>
      </c>
      <c r="I57">
        <f t="shared" si="2"/>
        <v>0.46207800000000004</v>
      </c>
      <c r="J57">
        <f t="shared" si="2"/>
        <v>0.46904400000000007</v>
      </c>
      <c r="K57">
        <f t="shared" si="2"/>
        <v>0.53986500000000004</v>
      </c>
      <c r="L57">
        <f t="shared" si="2"/>
        <v>0.51896700000000007</v>
      </c>
      <c r="M57">
        <f t="shared" si="2"/>
        <v>0.46672200000000008</v>
      </c>
      <c r="N57">
        <f t="shared" si="2"/>
        <v>0.49923000000000001</v>
      </c>
      <c r="O57">
        <f t="shared" si="2"/>
        <v>0.57817800000000008</v>
      </c>
    </row>
    <row r="58" spans="3:15" x14ac:dyDescent="0.3">
      <c r="C58">
        <f t="shared" si="2"/>
        <v>1.84599</v>
      </c>
      <c r="D58">
        <f t="shared" si="2"/>
        <v>1.9365479999999999</v>
      </c>
      <c r="E58">
        <f t="shared" si="2"/>
        <v>1.9319040000000003</v>
      </c>
      <c r="F58">
        <f t="shared" si="2"/>
        <v>1.6892550000000002</v>
      </c>
      <c r="G58">
        <f t="shared" si="2"/>
        <v>1.9144889999999999</v>
      </c>
      <c r="H58">
        <f t="shared" si="2"/>
        <v>2.6366309999999999</v>
      </c>
      <c r="I58">
        <f t="shared" si="2"/>
        <v>1.9469970000000001</v>
      </c>
      <c r="J58">
        <f t="shared" si="2"/>
        <v>2.3428979999999999</v>
      </c>
      <c r="K58">
        <f t="shared" si="2"/>
        <v>2.2395689999999999</v>
      </c>
      <c r="L58">
        <f t="shared" si="2"/>
        <v>2.595996</v>
      </c>
      <c r="M58">
        <f t="shared" si="2"/>
        <v>2.3719230000000002</v>
      </c>
      <c r="N58">
        <f t="shared" si="2"/>
        <v>2.1687479999999999</v>
      </c>
      <c r="O58">
        <f t="shared" si="2"/>
        <v>2.6435969999999998</v>
      </c>
    </row>
    <row r="59" spans="3:15" x14ac:dyDescent="0.3">
      <c r="C59">
        <f t="shared" si="2"/>
        <v>0.34713899999999998</v>
      </c>
      <c r="D59">
        <f t="shared" si="2"/>
        <v>0.31230900000000006</v>
      </c>
      <c r="E59">
        <f t="shared" si="2"/>
        <v>0.32508000000000004</v>
      </c>
      <c r="F59">
        <f t="shared" si="2"/>
        <v>0.214785</v>
      </c>
      <c r="G59">
        <f t="shared" si="2"/>
        <v>0.20085299999999998</v>
      </c>
      <c r="H59">
        <f t="shared" si="2"/>
        <v>0.45162900000000006</v>
      </c>
      <c r="I59">
        <f t="shared" si="2"/>
        <v>0.29141099999999998</v>
      </c>
      <c r="J59">
        <f t="shared" si="2"/>
        <v>0.80108999999999997</v>
      </c>
      <c r="K59">
        <f t="shared" si="2"/>
        <v>0.38777400000000001</v>
      </c>
      <c r="L59">
        <f t="shared" si="2"/>
        <v>0.23568300000000003</v>
      </c>
      <c r="M59">
        <f t="shared" si="2"/>
        <v>0.37384200000000006</v>
      </c>
      <c r="N59">
        <f t="shared" si="2"/>
        <v>0.38196900000000006</v>
      </c>
      <c r="O59">
        <f t="shared" si="2"/>
        <v>0.423765</v>
      </c>
    </row>
  </sheetData>
  <mergeCells count="2">
    <mergeCell ref="A31:A33"/>
    <mergeCell ref="B31:B3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2"/>
  <sheetViews>
    <sheetView topLeftCell="A10" workbookViewId="0">
      <selection activeCell="J32" sqref="J32"/>
    </sheetView>
  </sheetViews>
  <sheetFormatPr defaultRowHeight="14.4" x14ac:dyDescent="0.3"/>
  <cols>
    <col min="4" max="4" width="9.33203125" bestFit="1" customWidth="1"/>
    <col min="8" max="8" width="10.88671875" customWidth="1"/>
    <col min="9" max="9" width="10.5546875" customWidth="1"/>
    <col min="10" max="10" width="12" bestFit="1" customWidth="1"/>
    <col min="11" max="13" width="12.88671875" customWidth="1"/>
    <col min="14" max="14" width="16.88671875" customWidth="1"/>
    <col min="15" max="15" width="12.109375" customWidth="1"/>
    <col min="17" max="17" width="17.5546875" customWidth="1"/>
  </cols>
  <sheetData>
    <row r="4" spans="2:17" ht="16.8" x14ac:dyDescent="0.3">
      <c r="B4" s="44"/>
      <c r="C4" s="45" t="s">
        <v>90</v>
      </c>
      <c r="D4" s="45" t="s">
        <v>91</v>
      </c>
      <c r="E4" s="45" t="s">
        <v>92</v>
      </c>
      <c r="F4" s="45" t="s">
        <v>93</v>
      </c>
      <c r="G4" s="45" t="s">
        <v>94</v>
      </c>
      <c r="H4" s="45" t="s">
        <v>95</v>
      </c>
      <c r="I4" s="45" t="s">
        <v>96</v>
      </c>
      <c r="J4" s="45" t="s">
        <v>97</v>
      </c>
      <c r="K4" s="45" t="s">
        <v>98</v>
      </c>
      <c r="L4" s="45" t="s">
        <v>99</v>
      </c>
      <c r="M4" s="45" t="s">
        <v>100</v>
      </c>
      <c r="N4" s="45" t="s">
        <v>101</v>
      </c>
      <c r="O4" s="45" t="s">
        <v>102</v>
      </c>
    </row>
    <row r="5" spans="2:17" ht="16.8" x14ac:dyDescent="0.3">
      <c r="B5" s="46" t="s">
        <v>0</v>
      </c>
      <c r="C5" s="47">
        <v>35.156666666666673</v>
      </c>
      <c r="D5" s="47">
        <v>33.529166666666661</v>
      </c>
      <c r="E5" s="47">
        <v>36.639166666666675</v>
      </c>
      <c r="F5" s="47">
        <v>37.916666666666671</v>
      </c>
      <c r="G5" s="47">
        <v>33.54666666666666</v>
      </c>
      <c r="H5" s="47">
        <v>41.919999999999995</v>
      </c>
      <c r="I5" s="47">
        <v>39.245000000000005</v>
      </c>
      <c r="J5" s="47">
        <v>41.474166666666669</v>
      </c>
      <c r="K5" s="47">
        <v>46.887499999999996</v>
      </c>
      <c r="L5" s="47">
        <v>44.241666666666674</v>
      </c>
      <c r="M5" s="47">
        <v>46.094166666666666</v>
      </c>
      <c r="N5" s="47">
        <v>46.259166666666665</v>
      </c>
      <c r="O5" s="47">
        <v>51.134999999999998</v>
      </c>
    </row>
    <row r="6" spans="2:17" ht="16.8" x14ac:dyDescent="0.3">
      <c r="B6" s="46" t="s">
        <v>1</v>
      </c>
      <c r="C6" s="47">
        <v>18.8475</v>
      </c>
      <c r="D6" s="47">
        <v>19.048333333333336</v>
      </c>
      <c r="E6" s="47">
        <v>19.217500000000001</v>
      </c>
      <c r="F6" s="47">
        <v>19.055</v>
      </c>
      <c r="G6" s="47">
        <v>20.216666666666669</v>
      </c>
      <c r="H6" s="47">
        <v>25.252500000000001</v>
      </c>
      <c r="I6" s="47">
        <v>21.92</v>
      </c>
      <c r="J6" s="47">
        <v>23.621666666666666</v>
      </c>
      <c r="K6" s="47">
        <v>26.71916666666667</v>
      </c>
      <c r="L6" s="47">
        <v>23.761666666666667</v>
      </c>
      <c r="M6" s="47">
        <v>24.283333333333331</v>
      </c>
      <c r="N6" s="47">
        <v>29.348333333333333</v>
      </c>
      <c r="O6" s="47">
        <v>30.477500000000003</v>
      </c>
    </row>
    <row r="7" spans="2:17" ht="16.8" x14ac:dyDescent="0.3">
      <c r="B7" s="46" t="s">
        <v>2</v>
      </c>
      <c r="C7" s="47">
        <v>13.264166666666666</v>
      </c>
      <c r="D7" s="47">
        <v>12.785000000000002</v>
      </c>
      <c r="E7" s="47">
        <v>13.686666666666667</v>
      </c>
      <c r="F7" s="47">
        <v>14.504999999999997</v>
      </c>
      <c r="G7" s="47">
        <v>13.829166666666666</v>
      </c>
      <c r="H7" s="47">
        <v>15.71</v>
      </c>
      <c r="I7" s="47">
        <v>15.530833333333334</v>
      </c>
      <c r="J7" s="47">
        <v>16.890833333333333</v>
      </c>
      <c r="K7" s="47">
        <v>18.201666666666664</v>
      </c>
      <c r="L7" s="47">
        <v>18.247499999999999</v>
      </c>
      <c r="M7" s="47">
        <v>16.933333333333334</v>
      </c>
      <c r="N7" s="47">
        <v>20.710833333333333</v>
      </c>
      <c r="O7" s="47">
        <v>19.360833333333332</v>
      </c>
    </row>
    <row r="8" spans="2:17" ht="16.8" x14ac:dyDescent="0.3">
      <c r="B8" s="48" t="s">
        <v>3</v>
      </c>
      <c r="C8" s="47">
        <v>0.3520833333333333</v>
      </c>
      <c r="D8" s="47">
        <v>0.32400000000000001</v>
      </c>
      <c r="E8" s="47">
        <v>0.35749999999999998</v>
      </c>
      <c r="F8" s="47">
        <v>0.37508333333333338</v>
      </c>
      <c r="G8" s="47">
        <v>0.35633333333333334</v>
      </c>
      <c r="H8" s="47">
        <v>0.61383333333333334</v>
      </c>
      <c r="I8" s="47">
        <v>0.39166666666666666</v>
      </c>
      <c r="J8" s="47">
        <v>0.41533333333333333</v>
      </c>
      <c r="K8" s="47">
        <v>0.46366666666666667</v>
      </c>
      <c r="L8" s="47">
        <v>0.45250000000000007</v>
      </c>
      <c r="M8" s="47">
        <v>0.39958333333333335</v>
      </c>
      <c r="N8" s="47">
        <v>0.4552500000000001</v>
      </c>
      <c r="O8" s="47">
        <v>0.53466666666666662</v>
      </c>
    </row>
    <row r="9" spans="2:17" ht="16.8" x14ac:dyDescent="0.3">
      <c r="B9" s="48" t="s">
        <v>4</v>
      </c>
      <c r="C9" s="47">
        <v>1.633416666666667</v>
      </c>
      <c r="D9" s="47">
        <v>1.6575833333333332</v>
      </c>
      <c r="E9" s="47">
        <v>1.5849999999999997</v>
      </c>
      <c r="F9" s="47">
        <v>1.6714166666666666</v>
      </c>
      <c r="G9" s="47">
        <v>1.69675</v>
      </c>
      <c r="H9" s="47">
        <v>2.0905</v>
      </c>
      <c r="I9" s="47">
        <v>1.6555</v>
      </c>
      <c r="J9" s="47">
        <v>2.1052500000000003</v>
      </c>
      <c r="K9" s="47">
        <v>1.9189166666666664</v>
      </c>
      <c r="L9" s="47">
        <v>2.2940833333333335</v>
      </c>
      <c r="M9" s="47">
        <v>2.0445833333333332</v>
      </c>
      <c r="N9" s="47">
        <v>1.9141666666666668</v>
      </c>
      <c r="O9" s="47">
        <v>2.2705833333333341</v>
      </c>
    </row>
    <row r="10" spans="2:17" ht="16.8" x14ac:dyDescent="0.3">
      <c r="B10" s="48" t="s">
        <v>5</v>
      </c>
      <c r="C10" s="47">
        <v>0.69041666666666668</v>
      </c>
      <c r="D10" s="47">
        <v>0.66633333333333333</v>
      </c>
      <c r="E10" s="47">
        <v>0.6639166666666666</v>
      </c>
      <c r="F10" s="47">
        <v>0.60383333333333333</v>
      </c>
      <c r="G10" s="47">
        <v>0.56325000000000003</v>
      </c>
      <c r="H10" s="47">
        <v>0.87458333333333327</v>
      </c>
      <c r="I10" s="47">
        <v>0.67966666666666675</v>
      </c>
      <c r="J10" s="47">
        <v>0.72800000000000009</v>
      </c>
      <c r="K10" s="47">
        <v>0.91649999999999998</v>
      </c>
      <c r="L10" s="47">
        <v>0.56525000000000003</v>
      </c>
      <c r="M10" s="47">
        <v>0.73150000000000004</v>
      </c>
      <c r="N10" s="47">
        <v>0.78291666666666682</v>
      </c>
      <c r="O10" s="47">
        <v>0.90649999999999997</v>
      </c>
    </row>
    <row r="13" spans="2:17" ht="19.2" x14ac:dyDescent="0.4">
      <c r="B13" s="44"/>
      <c r="C13" s="46" t="s">
        <v>0</v>
      </c>
      <c r="D13" s="46" t="s">
        <v>1</v>
      </c>
      <c r="E13" s="46" t="s">
        <v>2</v>
      </c>
      <c r="F13" s="48" t="s">
        <v>3</v>
      </c>
      <c r="G13" s="48" t="s">
        <v>4</v>
      </c>
      <c r="H13" s="48" t="s">
        <v>5</v>
      </c>
      <c r="I13" s="25" t="s">
        <v>58</v>
      </c>
      <c r="J13" s="25" t="s">
        <v>53</v>
      </c>
      <c r="K13" s="25" t="s">
        <v>54</v>
      </c>
      <c r="L13" s="25" t="s">
        <v>55</v>
      </c>
      <c r="M13" s="25" t="s">
        <v>57</v>
      </c>
      <c r="N13" s="25" t="s">
        <v>56</v>
      </c>
      <c r="O13" s="25" t="s">
        <v>59</v>
      </c>
      <c r="P13" s="25" t="s">
        <v>60</v>
      </c>
      <c r="Q13" s="41" t="s">
        <v>89</v>
      </c>
    </row>
    <row r="14" spans="2:17" ht="16.8" x14ac:dyDescent="0.3">
      <c r="B14" s="45" t="s">
        <v>90</v>
      </c>
      <c r="C14" s="47">
        <v>35.156666666666673</v>
      </c>
      <c r="D14" s="47">
        <v>18.8475</v>
      </c>
      <c r="E14" s="47">
        <v>13.264166666666666</v>
      </c>
      <c r="F14" s="47">
        <v>0.3520833333333333</v>
      </c>
      <c r="G14" s="47">
        <v>1.633416666666667</v>
      </c>
      <c r="H14" s="47">
        <v>0.69041666666666668</v>
      </c>
      <c r="I14" s="26">
        <v>0</v>
      </c>
      <c r="J14" s="40">
        <f>IF(D14&lt;$D$48,100,IF(D14&lt;'sông ba'!$D$49,(('sông ba'!$B$48-'sông ba'!$B$49)/('sông ba'!$D$49-'sông ba'!$D$48)*('sông ba'!$D$49-'sông ba'!D14)+'sông ba'!$B$49),IF('sông ba'!D14&lt;'sông ba'!$D$50,(('sông ba'!$B$49-'sông ba'!$B$50)/('sông ba'!$D$50-'sông ba'!$D$49)*('sông ba'!$D$50-'sông ba'!D14)+'sông ba'!$B$50),IF('sông ba'!D14&lt;'sông ba'!$D$51,(('sông ba'!$B$50-'sông ba'!$B$51)/('sông ba'!$D$51-'sông ba'!$D$50)*('sông ba'!$D$51-'sông ba'!D14)+'sông ba'!$B$51),IF('sông ba'!D14&lt;'sông ba'!$D$52,(('sông ba'!$B$51-'sông ba'!$B$52)/('sông ba'!$D$52-'sông ba'!$D$51)*('sông ba'!$D$52-'sông ba'!D14)+'sông ba'!$B$52),0)))))</f>
        <v>68.587500000000006</v>
      </c>
      <c r="K14" s="40">
        <f>IF(E14&lt;$E$48,100,IF(E14&lt;'sông ba'!$E$49,(('sông ba'!$B$48-'sông ba'!$B$49)/('sông ba'!$E$49-'sông ba'!$E$48)*('sông ba'!$E$49-'sông ba'!E14)+'sông ba'!$B$49),IF('sông ba'!E14&lt;'sông ba'!$E$50,(('sông ba'!$B$49-'sông ba'!$B$50)/('sông ba'!$E$50-'sông ba'!$E$49)*('sông ba'!$E$50-'sông ba'!E14)+'sông ba'!$B$50),IF('sông ba'!E14&lt;'sông ba'!$E$51,(('sông ba'!$B$50-'sông ba'!$B$51)/('sông ba'!$E$51-'sông ba'!$E$50)*('sông ba'!$E$51-'sông ba'!E14)+'sông ba'!$B$51),IF('sông ba'!E14&lt;'sông ba'!$E$52,(('sông ba'!$B$51-'sông ba'!$B$52)/('sông ba'!$E$52-'sông ba'!$E$51)*('sông ba'!$E$52-'sông ba'!E14)+'sông ba'!$B$52),0)))))</f>
        <v>54.82175925925926</v>
      </c>
      <c r="L14" s="40">
        <f>IF(F14&lt;$F$48,100,IF(F14&lt;'sông ba'!$F$49,(('sông ba'!$B$48-'sông ba'!$B$49)/('sông ba'!$F$49-'sông ba'!$F$48)*('sông ba'!$F$49-'sông ba'!F14)+'sông ba'!$B$49),IF('sông ba'!F14&lt;'sông ba'!$F$50,(('sông ba'!$B$49-'sông ba'!$B$50)/('sông ba'!$F$50-'sông ba'!$F$49)*('sông ba'!$F$50-'sông ba'!F14)+'sông ba'!$B$50),IF('sông ba'!F14&lt;'sông ba'!$F$51,(('sông ba'!$B$50-'sông ba'!$B$51)/('sông ba'!$F$51-'sông ba'!$F$50)*('sông ba'!$F$51-'sông ba'!F14)+'sông ba'!$B$51),IF('sông ba'!F14&lt;'sông ba'!$F$52,(('sông ba'!$B$51-'sông ba'!$B$52)/('sông ba'!$F$52-'sông ba'!$F$51)*('sông ba'!$F$52-'sông ba'!F14)+'sông ba'!$B$52),0)))))</f>
        <v>70.659722222222229</v>
      </c>
      <c r="M14" s="40">
        <f>IF(G14&lt;$G$48,100,IF(G14&lt;'sông ba'!$G$49,(('sông ba'!$B$48-'sông ba'!$B$49)/('sông ba'!$G$49-'sông ba'!$G$48)*('sông ba'!$G$49-'sông ba'!G14)+'sông ba'!$B$49),IF('sông ba'!G14&lt;'sông ba'!$G$50,(('sông ba'!$B$49-'sông ba'!$B$50)/('sông ba'!$G$50-'sông ba'!$G$49)*('sông ba'!$G$50-'sông ba'!G14)+'sông ba'!$B$50),IF('sông ba'!G14&lt;'sông ba'!$G$51,(('sông ba'!$B$50-'sông ba'!$B$51)/('sông ba'!$G$51-'sông ba'!$G$50)*('sông ba'!$G$51-'sông ba'!G14)+'sông ba'!$B$51),IF('sông ba'!G14&lt;'sông ba'!$G$52,(('sông ba'!$B$51-'sông ba'!$B$52)/('sông ba'!$G$52-'sông ba'!$G$51)*('sông ba'!$G$52-'sông ba'!G14)+'sông ba'!$B$52),0)))))</f>
        <v>100</v>
      </c>
      <c r="N14" s="40">
        <f>IF(H14&lt;$H$48,100,IF(H14&lt;'sông ba'!$H$49,(('sông ba'!$B$48-'sông ba'!$B$49)/('sông ba'!$H$49-'sông ba'!$H$48)*('sông ba'!$H$49-'sông ba'!H14)+'sông ba'!$B$49),IF('sông ba'!H14&lt;'sông ba'!$H$50,(('sông ba'!$B$49-'sông ba'!$B$50)/('sông ba'!$H$50-'sông ba'!$H$49)*('sông ba'!$H$50-'sông ba'!H14)+'sông ba'!$B$50),IF('sông ba'!H14&lt;'sông ba'!$H$51,(('sông ba'!$B$50-'sông ba'!$B$51)/('sông ba'!$H$51-'sông ba'!$H$50)*('sông ba'!$H$51-'sông ba'!H14)+'sông ba'!$B$51),IF('sông ba'!H14&lt;'sông ba'!$H$52,(('sông ba'!$B$51-'sông ba'!$B$52)/('sông ba'!$H$52-'sông ba'!$H$51)*('sông ba'!$H$52-'sông ba'!H14)+'sông ba'!$B$52),0)))))</f>
        <v>24.18392857142857</v>
      </c>
      <c r="O14" s="26">
        <v>100</v>
      </c>
      <c r="P14" s="26">
        <v>100</v>
      </c>
      <c r="Q14" s="42">
        <f>O14/100*P14/100*AVERAGE(J14:N14)</f>
        <v>63.650582010582013</v>
      </c>
    </row>
    <row r="15" spans="2:17" ht="16.8" x14ac:dyDescent="0.3">
      <c r="B15" s="45" t="s">
        <v>91</v>
      </c>
      <c r="C15" s="47">
        <v>33.529166666666661</v>
      </c>
      <c r="D15" s="47">
        <v>19.048333333333336</v>
      </c>
      <c r="E15" s="47">
        <v>12.785000000000002</v>
      </c>
      <c r="F15" s="47">
        <v>0.32400000000000001</v>
      </c>
      <c r="G15" s="47">
        <v>1.6575833333333332</v>
      </c>
      <c r="H15" s="47">
        <v>0.66633333333333333</v>
      </c>
      <c r="I15" s="26">
        <v>0</v>
      </c>
      <c r="J15" s="40">
        <f>IF(D15&lt;$D$48,100,IF(D15&lt;'sông ba'!$D$49,(('sông ba'!$B$48-'sông ba'!$B$49)/('sông ba'!$D$49-'sông ba'!$D$48)*('sông ba'!$D$49-'sông ba'!D15)+'sông ba'!$B$49),IF('sông ba'!D15&lt;'sông ba'!$D$50,(('sông ba'!$B$49-'sông ba'!$B$50)/('sông ba'!$D$50-'sông ba'!$D$49)*('sông ba'!$D$50-'sông ba'!D15)+'sông ba'!$B$50),IF('sông ba'!D15&lt;'sông ba'!$D$51,(('sông ba'!$B$50-'sông ba'!$B$51)/('sông ba'!$D$51-'sông ba'!$D$50)*('sông ba'!$D$51-'sông ba'!D15)+'sông ba'!$B$51),IF('sông ba'!D15&lt;'sông ba'!$D$52,(('sông ba'!$B$51-'sông ba'!$B$52)/('sông ba'!$D$52-'sông ba'!$D$51)*('sông ba'!$D$52-'sông ba'!D15)+'sông ba'!$B$52),0)))))</f>
        <v>68.25277777777778</v>
      </c>
      <c r="K15" s="40">
        <f>IF(E15&lt;$E$48,100,IF(E15&lt;'sông ba'!$E$49,(('sông ba'!$B$48-'sông ba'!$B$49)/('sông ba'!$E$49-'sông ba'!$E$48)*('sông ba'!$E$49-'sông ba'!E15)+'sông ba'!$B$49),IF('sông ba'!E15&lt;'sông ba'!$E$50,(('sông ba'!$B$49-'sông ba'!$B$50)/('sông ba'!$E$50-'sông ba'!$E$49)*('sông ba'!$E$50-'sông ba'!E15)+'sông ba'!$B$50),IF('sông ba'!E15&lt;'sông ba'!$E$51,(('sông ba'!$B$50-'sông ba'!$B$51)/('sông ba'!$E$51-'sông ba'!$E$50)*('sông ba'!$E$51-'sông ba'!E15)+'sông ba'!$B$51),IF('sông ba'!E15&lt;'sông ba'!$E$52,(('sông ba'!$B$51-'sông ba'!$B$52)/('sông ba'!$E$52-'sông ba'!$E$51)*('sông ba'!$E$52-'sông ba'!E15)+'sông ba'!$B$52),0)))))</f>
        <v>56.152777777777771</v>
      </c>
      <c r="L15" s="40">
        <f>IF(F15&lt;$F$48,100,IF(F15&lt;'sông ba'!$F$49,(('sông ba'!$B$48-'sông ba'!$B$49)/('sông ba'!$F$49-'sông ba'!$F$48)*('sông ba'!$F$49-'sông ba'!F15)+'sông ba'!$B$49),IF('sông ba'!F15&lt;'sông ba'!$F$50,(('sông ba'!$B$49-'sông ba'!$B$50)/('sông ba'!$F$50-'sông ba'!$F$49)*('sông ba'!$F$50-'sông ba'!F15)+'sông ba'!$B$50),IF('sông ba'!F15&lt;'sông ba'!$F$51,(('sông ba'!$B$50-'sông ba'!$B$51)/('sông ba'!$F$51-'sông ba'!$F$50)*('sông ba'!$F$51-'sông ba'!F15)+'sông ba'!$B$51),IF('sông ba'!F15&lt;'sông ba'!$F$52,(('sông ba'!$B$51-'sông ba'!$B$52)/('sông ba'!$F$52-'sông ba'!$F$51)*('sông ba'!$F$52-'sông ba'!F15)+'sông ba'!$B$52),0)))))</f>
        <v>73</v>
      </c>
      <c r="M15" s="40">
        <f>IF(G15&lt;$G$48,100,IF(G15&lt;'sông ba'!$G$49,(('sông ba'!$B$48-'sông ba'!$B$49)/('sông ba'!$G$49-'sông ba'!$G$48)*('sông ba'!$G$49-'sông ba'!G15)+'sông ba'!$B$49),IF('sông ba'!G15&lt;'sông ba'!$G$50,(('sông ba'!$B$49-'sông ba'!$B$50)/('sông ba'!$G$50-'sông ba'!$G$49)*('sông ba'!$G$50-'sông ba'!G15)+'sông ba'!$B$50),IF('sông ba'!G15&lt;'sông ba'!$G$51,(('sông ba'!$B$50-'sông ba'!$B$51)/('sông ba'!$G$51-'sông ba'!$G$50)*('sông ba'!$G$51-'sông ba'!G15)+'sông ba'!$B$51),IF('sông ba'!G15&lt;'sông ba'!$G$52,(('sông ba'!$B$51-'sông ba'!$B$52)/('sông ba'!$G$52-'sông ba'!$G$51)*('sông ba'!$G$52-'sông ba'!G15)+'sông ba'!$B$52),0)))))</f>
        <v>100</v>
      </c>
      <c r="N15" s="40">
        <f>IF(H15&lt;$H$48,100,IF(H15&lt;'sông ba'!$H$49,(('sông ba'!$B$48-'sông ba'!$B$49)/('sông ba'!$H$49-'sông ba'!$H$48)*('sông ba'!$H$49-'sông ba'!H15)+'sông ba'!$B$49),IF('sông ba'!H15&lt;'sông ba'!$H$50,(('sông ba'!$B$49-'sông ba'!$B$50)/('sông ba'!$H$50-'sông ba'!$H$49)*('sông ba'!$H$50-'sông ba'!H15)+'sông ba'!$B$50),IF('sông ba'!H15&lt;'sông ba'!$H$51,(('sông ba'!$B$50-'sông ba'!$B$51)/('sông ba'!$H$51-'sông ba'!$H$50)*('sông ba'!$H$51-'sông ba'!H15)+'sông ba'!$B$51),IF('sông ba'!H15&lt;'sông ba'!$H$52,(('sông ba'!$B$51-'sông ba'!$B$52)/('sông ba'!$H$52-'sông ba'!$H$51)*('sông ba'!$H$52-'sông ba'!H15)+'sông ba'!$B$52),0)))))</f>
        <v>24.287142857142857</v>
      </c>
      <c r="O15" s="26">
        <v>100</v>
      </c>
      <c r="P15" s="26">
        <v>100</v>
      </c>
      <c r="Q15" s="42">
        <f t="shared" ref="Q15:Q26" si="0">O15/100*P15/100*AVERAGE(J15:N15)</f>
        <v>64.338539682539675</v>
      </c>
    </row>
    <row r="16" spans="2:17" ht="16.8" x14ac:dyDescent="0.3">
      <c r="B16" s="45" t="s">
        <v>92</v>
      </c>
      <c r="C16" s="47">
        <v>36.639166666666675</v>
      </c>
      <c r="D16" s="47">
        <v>19.217500000000001</v>
      </c>
      <c r="E16" s="47">
        <v>13.686666666666667</v>
      </c>
      <c r="F16" s="47">
        <v>0.35749999999999998</v>
      </c>
      <c r="G16" s="47">
        <v>1.5849999999999997</v>
      </c>
      <c r="H16" s="47">
        <v>0.6639166666666666</v>
      </c>
      <c r="I16" s="26">
        <v>0</v>
      </c>
      <c r="J16" s="40">
        <f>IF(D16&lt;$D$48,100,IF(D16&lt;'sông ba'!$D$49,(('sông ba'!$B$48-'sông ba'!$B$49)/('sông ba'!$D$49-'sông ba'!$D$48)*('sông ba'!$D$49-'sông ba'!D16)+'sông ba'!$B$49),IF('sông ba'!D16&lt;'sông ba'!$D$50,(('sông ba'!$B$49-'sông ba'!$B$50)/('sông ba'!$D$50-'sông ba'!$D$49)*('sông ba'!$D$50-'sông ba'!D16)+'sông ba'!$B$50),IF('sông ba'!D16&lt;'sông ba'!$D$51,(('sông ba'!$B$50-'sông ba'!$B$51)/('sông ba'!$D$51-'sông ba'!$D$50)*('sông ba'!$D$51-'sông ba'!D16)+'sông ba'!$B$51),IF('sông ba'!D16&lt;'sông ba'!$D$52,(('sông ba'!$B$51-'sông ba'!$B$52)/('sông ba'!$D$52-'sông ba'!$D$51)*('sông ba'!$D$52-'sông ba'!D16)+'sông ba'!$B$52),0)))))</f>
        <v>67.970833333333331</v>
      </c>
      <c r="K16" s="40">
        <f>IF(E16&lt;$E$48,100,IF(E16&lt;'sông ba'!$E$49,(('sông ba'!$B$48-'sông ba'!$B$49)/('sông ba'!$E$49-'sông ba'!$E$48)*('sông ba'!$E$49-'sông ba'!E16)+'sông ba'!$B$49),IF('sông ba'!E16&lt;'sông ba'!$E$50,(('sông ba'!$B$49-'sông ba'!$B$50)/('sông ba'!$E$50-'sông ba'!$E$49)*('sông ba'!$E$50-'sông ba'!E16)+'sông ba'!$B$50),IF('sông ba'!E16&lt;'sông ba'!$E$51,(('sông ba'!$B$50-'sông ba'!$B$51)/('sông ba'!$E$51-'sông ba'!$E$50)*('sông ba'!$E$51-'sông ba'!E16)+'sông ba'!$B$51),IF('sông ba'!E16&lt;'sông ba'!$E$52,(('sông ba'!$B$51-'sông ba'!$B$52)/('sông ba'!$E$52-'sông ba'!$E$51)*('sông ba'!$E$52-'sông ba'!E16)+'sông ba'!$B$52),0)))))</f>
        <v>53.648148148148145</v>
      </c>
      <c r="L16" s="40">
        <f>IF(F16&lt;$F$48,100,IF(F16&lt;'sông ba'!$F$49,(('sông ba'!$B$48-'sông ba'!$B$49)/('sông ba'!$F$49-'sông ba'!$F$48)*('sông ba'!$F$49-'sông ba'!F16)+'sông ba'!$B$49),IF('sông ba'!F16&lt;'sông ba'!$F$50,(('sông ba'!$B$49-'sông ba'!$B$50)/('sông ba'!$F$50-'sông ba'!$F$49)*('sông ba'!$F$50-'sông ba'!F16)+'sông ba'!$B$50),IF('sông ba'!F16&lt;'sông ba'!$F$51,(('sông ba'!$B$50-'sông ba'!$B$51)/('sông ba'!$F$51-'sông ba'!$F$50)*('sông ba'!$F$51-'sông ba'!F16)+'sông ba'!$B$51),IF('sông ba'!F16&lt;'sông ba'!$F$52,(('sông ba'!$B$51-'sông ba'!$B$52)/('sông ba'!$F$52-'sông ba'!$F$51)*('sông ba'!$F$52-'sông ba'!F16)+'sông ba'!$B$52),0)))))</f>
        <v>70.208333333333343</v>
      </c>
      <c r="M16" s="40">
        <f>IF(G16&lt;$G$48,100,IF(G16&lt;'sông ba'!$G$49,(('sông ba'!$B$48-'sông ba'!$B$49)/('sông ba'!$G$49-'sông ba'!$G$48)*('sông ba'!$G$49-'sông ba'!G16)+'sông ba'!$B$49),IF('sông ba'!G16&lt;'sông ba'!$G$50,(('sông ba'!$B$49-'sông ba'!$B$50)/('sông ba'!$G$50-'sông ba'!$G$49)*('sông ba'!$G$50-'sông ba'!G16)+'sông ba'!$B$50),IF('sông ba'!G16&lt;'sông ba'!$G$51,(('sông ba'!$B$50-'sông ba'!$B$51)/('sông ba'!$G$51-'sông ba'!$G$50)*('sông ba'!$G$51-'sông ba'!G16)+'sông ba'!$B$51),IF('sông ba'!G16&lt;'sông ba'!$G$52,(('sông ba'!$B$51-'sông ba'!$B$52)/('sông ba'!$G$52-'sông ba'!$G$51)*('sông ba'!$G$52-'sông ba'!G16)+'sông ba'!$B$52),0)))))</f>
        <v>100</v>
      </c>
      <c r="N16" s="40">
        <f>IF(H16&lt;$H$48,100,IF(H16&lt;'sông ba'!$H$49,(('sông ba'!$B$48-'sông ba'!$B$49)/('sông ba'!$H$49-'sông ba'!$H$48)*('sông ba'!$H$49-'sông ba'!H16)+'sông ba'!$B$49),IF('sông ba'!H16&lt;'sông ba'!$H$50,(('sông ba'!$B$49-'sông ba'!$B$50)/('sông ba'!$H$50-'sông ba'!$H$49)*('sông ba'!$H$50-'sông ba'!H16)+'sông ba'!$B$50),IF('sông ba'!H16&lt;'sông ba'!$H$51,(('sông ba'!$B$50-'sông ba'!$B$51)/('sông ba'!$H$51-'sông ba'!$H$50)*('sông ba'!$H$51-'sông ba'!H16)+'sông ba'!$B$51),IF('sông ba'!H16&lt;'sông ba'!$H$52,(('sông ba'!$B$51-'sông ba'!$B$52)/('sông ba'!$H$52-'sông ba'!$H$51)*('sông ba'!$H$52-'sông ba'!H16)+'sông ba'!$B$52),0)))))</f>
        <v>24.297499999999999</v>
      </c>
      <c r="O16" s="26">
        <v>100</v>
      </c>
      <c r="P16" s="26">
        <v>100</v>
      </c>
      <c r="Q16" s="42">
        <f t="shared" si="0"/>
        <v>63.224962962962969</v>
      </c>
    </row>
    <row r="17" spans="2:17" ht="16.8" x14ac:dyDescent="0.3">
      <c r="B17" s="45" t="s">
        <v>93</v>
      </c>
      <c r="C17" s="47">
        <v>37.916666666666671</v>
      </c>
      <c r="D17" s="47">
        <v>19.055</v>
      </c>
      <c r="E17" s="47">
        <v>14.504999999999997</v>
      </c>
      <c r="F17" s="47">
        <v>0.37508333333333338</v>
      </c>
      <c r="G17" s="47">
        <v>1.6714166666666666</v>
      </c>
      <c r="H17" s="47">
        <v>0.60383333333333333</v>
      </c>
      <c r="I17" s="26">
        <v>0</v>
      </c>
      <c r="J17" s="40">
        <f>IF(D17&lt;$D$48,100,IF(D17&lt;'sông ba'!$D$49,(('sông ba'!$B$48-'sông ba'!$B$49)/('sông ba'!$D$49-'sông ba'!$D$48)*('sông ba'!$D$49-'sông ba'!D17)+'sông ba'!$B$49),IF('sông ba'!D17&lt;'sông ba'!$D$50,(('sông ba'!$B$49-'sông ba'!$B$50)/('sông ba'!$D$50-'sông ba'!$D$49)*('sông ba'!$D$50-'sông ba'!D17)+'sông ba'!$B$50),IF('sông ba'!D17&lt;'sông ba'!$D$51,(('sông ba'!$B$50-'sông ba'!$B$51)/('sông ba'!$D$51-'sông ba'!$D$50)*('sông ba'!$D$51-'sông ba'!D17)+'sông ba'!$B$51),IF('sông ba'!D17&lt;'sông ba'!$D$52,(('sông ba'!$B$51-'sông ba'!$B$52)/('sông ba'!$D$52-'sông ba'!$D$51)*('sông ba'!$D$52-'sông ba'!D17)+'sông ba'!$B$52),0)))))</f>
        <v>68.241666666666674</v>
      </c>
      <c r="K17" s="40">
        <f>IF(E17&lt;$E$48,100,IF(E17&lt;'sông ba'!$E$49,(('sông ba'!$B$48-'sông ba'!$B$49)/('sông ba'!$E$49-'sông ba'!$E$48)*('sông ba'!$E$49-'sông ba'!E17)+'sông ba'!$B$49),IF('sông ba'!E17&lt;'sông ba'!$E$50,(('sông ba'!$B$49-'sông ba'!$B$50)/('sông ba'!$E$50-'sông ba'!$E$49)*('sông ba'!$E$50-'sông ba'!E17)+'sông ba'!$B$50),IF('sông ba'!E17&lt;'sông ba'!$E$51,(('sông ba'!$B$50-'sông ba'!$B$51)/('sông ba'!$E$51-'sông ba'!$E$50)*('sông ba'!$E$51-'sông ba'!E17)+'sông ba'!$B$51),IF('sông ba'!E17&lt;'sông ba'!$E$52,(('sông ba'!$B$51-'sông ba'!$B$52)/('sông ba'!$E$52-'sông ba'!$E$51)*('sông ba'!$E$52-'sông ba'!E17)+'sông ba'!$B$52),0)))))</f>
        <v>51.375000000000007</v>
      </c>
      <c r="L17" s="40">
        <f>IF(F17&lt;$F$48,100,IF(F17&lt;'sông ba'!$F$49,(('sông ba'!$B$48-'sông ba'!$B$49)/('sông ba'!$F$49-'sông ba'!$F$48)*('sông ba'!$F$49-'sông ba'!F17)+'sông ba'!$B$49),IF('sông ba'!F17&lt;'sông ba'!$F$50,(('sông ba'!$B$49-'sông ba'!$B$50)/('sông ba'!$F$50-'sông ba'!$F$49)*('sông ba'!$F$50-'sông ba'!F17)+'sông ba'!$B$50),IF('sông ba'!F17&lt;'sông ba'!$F$51,(('sông ba'!$B$50-'sông ba'!$B$51)/('sông ba'!$F$51-'sông ba'!$F$50)*('sông ba'!$F$51-'sông ba'!F17)+'sông ba'!$B$51),IF('sông ba'!F17&lt;'sông ba'!$F$52,(('sông ba'!$B$51-'sông ba'!$B$52)/('sông ba'!$F$52-'sông ba'!$F$51)*('sông ba'!$F$52-'sông ba'!F17)+'sông ba'!$B$52),0)))))</f>
        <v>68.743055555555557</v>
      </c>
      <c r="M17" s="40">
        <f>IF(G17&lt;$G$48,100,IF(G17&lt;'sông ba'!$G$49,(('sông ba'!$B$48-'sông ba'!$B$49)/('sông ba'!$G$49-'sông ba'!$G$48)*('sông ba'!$G$49-'sông ba'!G17)+'sông ba'!$B$49),IF('sông ba'!G17&lt;'sông ba'!$G$50,(('sông ba'!$B$49-'sông ba'!$B$50)/('sông ba'!$G$50-'sông ba'!$G$49)*('sông ba'!$G$50-'sông ba'!G17)+'sông ba'!$B$50),IF('sông ba'!G17&lt;'sông ba'!$G$51,(('sông ba'!$B$50-'sông ba'!$B$51)/('sông ba'!$G$51-'sông ba'!$G$50)*('sông ba'!$G$51-'sông ba'!G17)+'sông ba'!$B$51),IF('sông ba'!G17&lt;'sông ba'!$G$52,(('sông ba'!$B$51-'sông ba'!$B$52)/('sông ba'!$G$52-'sông ba'!$G$51)*('sông ba'!$G$52-'sông ba'!G17)+'sông ba'!$B$52),0)))))</f>
        <v>100</v>
      </c>
      <c r="N17" s="40">
        <f>IF(H17&lt;$H$48,100,IF(H17&lt;'sông ba'!$H$49,(('sông ba'!$B$48-'sông ba'!$B$49)/('sông ba'!$H$49-'sông ba'!$H$48)*('sông ba'!$H$49-'sông ba'!H17)+'sông ba'!$B$49),IF('sông ba'!H17&lt;'sông ba'!$H$50,(('sông ba'!$B$49-'sông ba'!$B$50)/('sông ba'!$H$50-'sông ba'!$H$49)*('sông ba'!$H$50-'sông ba'!H17)+'sông ba'!$B$50),IF('sông ba'!H17&lt;'sông ba'!$H$51,(('sông ba'!$B$50-'sông ba'!$B$51)/('sông ba'!$H$51-'sông ba'!$H$50)*('sông ba'!$H$51-'sông ba'!H17)+'sông ba'!$B$51),IF('sông ba'!H17&lt;'sông ba'!$H$52,(('sông ba'!$B$51-'sông ba'!$B$52)/('sông ba'!$H$52-'sông ba'!$H$51)*('sông ba'!$H$52-'sông ba'!H17)+'sông ba'!$B$52),0)))))</f>
        <v>24.555</v>
      </c>
      <c r="O17" s="26">
        <v>100</v>
      </c>
      <c r="P17" s="26">
        <v>100</v>
      </c>
      <c r="Q17" s="42">
        <f t="shared" si="0"/>
        <v>62.582944444444443</v>
      </c>
    </row>
    <row r="18" spans="2:17" ht="16.8" x14ac:dyDescent="0.3">
      <c r="B18" s="45" t="s">
        <v>94</v>
      </c>
      <c r="C18" s="47">
        <v>33.54666666666666</v>
      </c>
      <c r="D18" s="47">
        <v>20.216666666666669</v>
      </c>
      <c r="E18" s="47">
        <v>13.829166666666666</v>
      </c>
      <c r="F18" s="47">
        <v>0.35633333333333334</v>
      </c>
      <c r="G18" s="47">
        <v>1.69675</v>
      </c>
      <c r="H18" s="47">
        <v>0.56325000000000003</v>
      </c>
      <c r="I18" s="26">
        <v>0</v>
      </c>
      <c r="J18" s="40">
        <f>IF(D18&lt;$D$48,100,IF(D18&lt;'sông ba'!$D$49,(('sông ba'!$B$48-'sông ba'!$B$49)/('sông ba'!$D$49-'sông ba'!$D$48)*('sông ba'!$D$49-'sông ba'!D18)+'sông ba'!$B$49),IF('sông ba'!D18&lt;'sông ba'!$D$50,(('sông ba'!$B$49-'sông ba'!$B$50)/('sông ba'!$D$50-'sông ba'!$D$49)*('sông ba'!$D$50-'sông ba'!D18)+'sông ba'!$B$50),IF('sông ba'!D18&lt;'sông ba'!$D$51,(('sông ba'!$B$50-'sông ba'!$B$51)/('sông ba'!$D$51-'sông ba'!$D$50)*('sông ba'!$D$51-'sông ba'!D18)+'sông ba'!$B$51),IF('sông ba'!D18&lt;'sông ba'!$D$52,(('sông ba'!$B$51-'sông ba'!$B$52)/('sông ba'!$D$52-'sông ba'!$D$51)*('sông ba'!$D$52-'sông ba'!D18)+'sông ba'!$B$52),0)))))</f>
        <v>66.305555555555557</v>
      </c>
      <c r="K18" s="40">
        <f>IF(E18&lt;$E$48,100,IF(E18&lt;'sông ba'!$E$49,(('sông ba'!$B$48-'sông ba'!$B$49)/('sông ba'!$E$49-'sông ba'!$E$48)*('sông ba'!$E$49-'sông ba'!E18)+'sông ba'!$B$49),IF('sông ba'!E18&lt;'sông ba'!$E$50,(('sông ba'!$B$49-'sông ba'!$B$50)/('sông ba'!$E$50-'sông ba'!$E$49)*('sông ba'!$E$50-'sông ba'!E18)+'sông ba'!$B$50),IF('sông ba'!E18&lt;'sông ba'!$E$51,(('sông ba'!$B$50-'sông ba'!$B$51)/('sông ba'!$E$51-'sông ba'!$E$50)*('sông ba'!$E$51-'sông ba'!E18)+'sông ba'!$B$51),IF('sông ba'!E18&lt;'sông ba'!$E$52,(('sông ba'!$B$51-'sông ba'!$B$52)/('sông ba'!$E$52-'sông ba'!$E$51)*('sông ba'!$E$52-'sông ba'!E18)+'sông ba'!$B$52),0)))))</f>
        <v>53.252314814814817</v>
      </c>
      <c r="L18" s="40">
        <f>IF(F18&lt;$F$48,100,IF(F18&lt;'sông ba'!$F$49,(('sông ba'!$B$48-'sông ba'!$B$49)/('sông ba'!$F$49-'sông ba'!$F$48)*('sông ba'!$F$49-'sông ba'!F18)+'sông ba'!$B$49),IF('sông ba'!F18&lt;'sông ba'!$F$50,(('sông ba'!$B$49-'sông ba'!$B$50)/('sông ba'!$F$50-'sông ba'!$F$49)*('sông ba'!$F$50-'sông ba'!F18)+'sông ba'!$B$50),IF('sông ba'!F18&lt;'sông ba'!$F$51,(('sông ba'!$B$50-'sông ba'!$B$51)/('sông ba'!$F$51-'sông ba'!$F$50)*('sông ba'!$F$51-'sông ba'!F18)+'sông ba'!$B$51),IF('sông ba'!F18&lt;'sông ba'!$F$52,(('sông ba'!$B$51-'sông ba'!$B$52)/('sông ba'!$F$52-'sông ba'!$F$51)*('sông ba'!$F$52-'sông ba'!F18)+'sông ba'!$B$52),0)))))</f>
        <v>70.305555555555557</v>
      </c>
      <c r="M18" s="40">
        <f>IF(G18&lt;$G$48,100,IF(G18&lt;'sông ba'!$G$49,(('sông ba'!$B$48-'sông ba'!$B$49)/('sông ba'!$G$49-'sông ba'!$G$48)*('sông ba'!$G$49-'sông ba'!G18)+'sông ba'!$B$49),IF('sông ba'!G18&lt;'sông ba'!$G$50,(('sông ba'!$B$49-'sông ba'!$B$50)/('sông ba'!$G$50-'sông ba'!$G$49)*('sông ba'!$G$50-'sông ba'!G18)+'sông ba'!$B$50),IF('sông ba'!G18&lt;'sông ba'!$G$51,(('sông ba'!$B$50-'sông ba'!$B$51)/('sông ba'!$G$51-'sông ba'!$G$50)*('sông ba'!$G$51-'sông ba'!G18)+'sông ba'!$B$51),IF('sông ba'!G18&lt;'sông ba'!$G$52,(('sông ba'!$B$51-'sông ba'!$B$52)/('sông ba'!$G$52-'sông ba'!$G$51)*('sông ba'!$G$52-'sông ba'!G18)+'sông ba'!$B$52),0)))))</f>
        <v>100</v>
      </c>
      <c r="N18" s="40">
        <f>IF(H18&lt;$H$48,100,IF(H18&lt;'sông ba'!$H$49,(('sông ba'!$B$48-'sông ba'!$B$49)/('sông ba'!$H$49-'sông ba'!$H$48)*('sông ba'!$H$49-'sông ba'!H18)+'sông ba'!$B$49),IF('sông ba'!H18&lt;'sông ba'!$H$50,(('sông ba'!$B$49-'sông ba'!$B$50)/('sông ba'!$H$50-'sông ba'!$H$49)*('sông ba'!$H$50-'sông ba'!H18)+'sông ba'!$B$50),IF('sông ba'!H18&lt;'sông ba'!$H$51,(('sông ba'!$B$50-'sông ba'!$B$51)/('sông ba'!$H$51-'sông ba'!$H$50)*('sông ba'!$H$51-'sông ba'!H18)+'sông ba'!$B$51),IF('sông ba'!H18&lt;'sông ba'!$H$52,(('sông ba'!$B$51-'sông ba'!$B$52)/('sông ba'!$H$52-'sông ba'!$H$51)*('sông ba'!$H$52-'sông ba'!H18)+'sông ba'!$B$52),0)))))</f>
        <v>24.728928571428568</v>
      </c>
      <c r="O18" s="26">
        <v>100</v>
      </c>
      <c r="P18" s="26">
        <v>100</v>
      </c>
      <c r="Q18" s="42">
        <f t="shared" si="0"/>
        <v>62.918470899470904</v>
      </c>
    </row>
    <row r="19" spans="2:17" ht="16.8" x14ac:dyDescent="0.3">
      <c r="B19" s="45" t="s">
        <v>95</v>
      </c>
      <c r="C19" s="47">
        <v>41.919999999999995</v>
      </c>
      <c r="D19" s="47">
        <v>25.252500000000001</v>
      </c>
      <c r="E19" s="47">
        <v>15.71</v>
      </c>
      <c r="F19" s="47">
        <v>0.61383333333333334</v>
      </c>
      <c r="G19" s="47">
        <v>2.0905</v>
      </c>
      <c r="H19" s="47">
        <v>0.87458333333333327</v>
      </c>
      <c r="I19" s="26">
        <v>0</v>
      </c>
      <c r="J19" s="40">
        <f>IF(D19&lt;$D$48,100,IF(D19&lt;'sông ba'!$D$49,(('sông ba'!$B$48-'sông ba'!$B$49)/('sông ba'!$D$49-'sông ba'!$D$48)*('sông ba'!$D$49-'sông ba'!D19)+'sông ba'!$B$49),IF('sông ba'!D19&lt;'sông ba'!$D$50,(('sông ba'!$B$49-'sông ba'!$B$50)/('sông ba'!$D$50-'sông ba'!$D$49)*('sông ba'!$D$50-'sông ba'!D19)+'sông ba'!$B$50),IF('sông ba'!D19&lt;'sông ba'!$D$51,(('sông ba'!$B$50-'sông ba'!$B$51)/('sông ba'!$D$51-'sông ba'!$D$50)*('sông ba'!$D$51-'sông ba'!D19)+'sông ba'!$B$51),IF('sông ba'!D19&lt;'sông ba'!$D$52,(('sông ba'!$B$51-'sông ba'!$B$52)/('sông ba'!$D$52-'sông ba'!$D$51)*('sông ba'!$D$52-'sông ba'!D19)+'sông ba'!$B$52),0)))))</f>
        <v>57.912499999999994</v>
      </c>
      <c r="K19" s="40">
        <f>IF(E19&lt;$E$48,100,IF(E19&lt;'sông ba'!$E$49,(('sông ba'!$B$48-'sông ba'!$B$49)/('sông ba'!$E$49-'sông ba'!$E$48)*('sông ba'!$E$49-'sông ba'!E19)+'sông ba'!$B$49),IF('sông ba'!E19&lt;'sông ba'!$E$50,(('sông ba'!$B$49-'sông ba'!$B$50)/('sông ba'!$E$50-'sông ba'!$E$49)*('sông ba'!$E$50-'sông ba'!E19)+'sông ba'!$B$50),IF('sông ba'!E19&lt;'sông ba'!$E$51,(('sông ba'!$B$50-'sông ba'!$B$51)/('sông ba'!$E$51-'sông ba'!$E$50)*('sông ba'!$E$51-'sông ba'!E19)+'sông ba'!$B$51),IF('sông ba'!E19&lt;'sông ba'!$E$52,(('sông ba'!$B$51-'sông ba'!$B$52)/('sông ba'!$E$52-'sông ba'!$E$51)*('sông ba'!$E$52-'sông ba'!E19)+'sông ba'!$B$52),0)))))</f>
        <v>48.224999999999994</v>
      </c>
      <c r="L19" s="40">
        <f>IF(F19&lt;$F$48,100,IF(F19&lt;'sông ba'!$F$49,(('sông ba'!$B$48-'sông ba'!$B$49)/('sông ba'!$F$49-'sông ba'!$F$48)*('sông ba'!$F$49-'sông ba'!F19)+'sông ba'!$B$49),IF('sông ba'!F19&lt;'sông ba'!$F$50,(('sông ba'!$B$49-'sông ba'!$B$50)/('sông ba'!$F$50-'sông ba'!$F$49)*('sông ba'!$F$50-'sông ba'!F19)+'sông ba'!$B$50),IF('sông ba'!F19&lt;'sông ba'!$F$51,(('sông ba'!$B$50-'sông ba'!$B$51)/('sông ba'!$F$51-'sông ba'!$F$50)*('sông ba'!$F$51-'sông ba'!F19)+'sông ba'!$B$51),IF('sông ba'!F19&lt;'sông ba'!$F$52,(('sông ba'!$B$51-'sông ba'!$B$52)/('sông ba'!$F$52-'sông ba'!$F$51)*('sông ba'!$F$52-'sông ba'!F19)+'sông ba'!$B$52),0)))))</f>
        <v>48.847222222222214</v>
      </c>
      <c r="M19" s="40">
        <f>IF(G19&lt;$G$48,100,IF(G19&lt;'sông ba'!$G$49,(('sông ba'!$B$48-'sông ba'!$B$49)/('sông ba'!$G$49-'sông ba'!$G$48)*('sông ba'!$G$49-'sông ba'!G19)+'sông ba'!$B$49),IF('sông ba'!G19&lt;'sông ba'!$G$50,(('sông ba'!$B$49-'sông ba'!$B$50)/('sông ba'!$G$50-'sông ba'!$G$49)*('sông ba'!$G$50-'sông ba'!G19)+'sông ba'!$B$50),IF('sông ba'!G19&lt;'sông ba'!$G$51,(('sông ba'!$B$50-'sông ba'!$B$51)/('sông ba'!$G$51-'sông ba'!$G$50)*('sông ba'!$G$51-'sông ba'!G19)+'sông ba'!$B$51),IF('sông ba'!G19&lt;'sông ba'!$G$52,(('sông ba'!$B$51-'sông ba'!$B$52)/('sông ba'!$G$52-'sông ba'!$G$51)*('sông ba'!$G$52-'sông ba'!G19)+'sông ba'!$B$52),0)))))</f>
        <v>99.245833333333337</v>
      </c>
      <c r="N19" s="40">
        <f>IF(H19&lt;$H$48,100,IF(H19&lt;'sông ba'!$H$49,(('sông ba'!$B$48-'sông ba'!$B$49)/('sông ba'!$H$49-'sông ba'!$H$48)*('sông ba'!$H$49-'sông ba'!H19)+'sông ba'!$B$49),IF('sông ba'!H19&lt;'sông ba'!$H$50,(('sông ba'!$B$49-'sông ba'!$B$50)/('sông ba'!$H$50-'sông ba'!$H$49)*('sông ba'!$H$50-'sông ba'!H19)+'sông ba'!$B$50),IF('sông ba'!H19&lt;'sông ba'!$H$51,(('sông ba'!$B$50-'sông ba'!$B$51)/('sông ba'!$H$51-'sông ba'!$H$50)*('sông ba'!$H$51-'sông ba'!H19)+'sông ba'!$B$51),IF('sông ba'!H19&lt;'sông ba'!$H$52,(('sông ba'!$B$51-'sông ba'!$B$52)/('sông ba'!$H$52-'sông ba'!$H$51)*('sông ba'!$H$52-'sông ba'!H19)+'sông ba'!$B$52),0)))))</f>
        <v>23.394642857142856</v>
      </c>
      <c r="O19" s="26">
        <v>100</v>
      </c>
      <c r="P19" s="26">
        <v>100</v>
      </c>
      <c r="Q19" s="51">
        <f t="shared" si="0"/>
        <v>55.525039682539685</v>
      </c>
    </row>
    <row r="20" spans="2:17" ht="16.8" x14ac:dyDescent="0.3">
      <c r="B20" s="45" t="s">
        <v>96</v>
      </c>
      <c r="C20" s="47">
        <v>39.245000000000005</v>
      </c>
      <c r="D20" s="47">
        <v>21.92</v>
      </c>
      <c r="E20" s="47">
        <v>15.530833333333334</v>
      </c>
      <c r="F20" s="47">
        <v>0.39166666666666666</v>
      </c>
      <c r="G20" s="47">
        <v>1.6555</v>
      </c>
      <c r="H20" s="47">
        <v>0.67966666666666675</v>
      </c>
      <c r="I20" s="26">
        <v>0</v>
      </c>
      <c r="J20" s="40">
        <f>IF(D20&lt;$D$48,100,IF(D20&lt;'sông ba'!$D$49,(('sông ba'!$B$48-'sông ba'!$B$49)/('sông ba'!$D$49-'sông ba'!$D$48)*('sông ba'!$D$49-'sông ba'!D20)+'sông ba'!$B$49),IF('sông ba'!D20&lt;'sông ba'!$D$50,(('sông ba'!$B$49-'sông ba'!$B$50)/('sông ba'!$D$50-'sông ba'!$D$49)*('sông ba'!$D$50-'sông ba'!D20)+'sông ba'!$B$50),IF('sông ba'!D20&lt;'sông ba'!$D$51,(('sông ba'!$B$50-'sông ba'!$B$51)/('sông ba'!$D$51-'sông ba'!$D$50)*('sông ba'!$D$51-'sông ba'!D20)+'sông ba'!$B$51),IF('sông ba'!D20&lt;'sông ba'!$D$52,(('sông ba'!$B$51-'sông ba'!$B$52)/('sông ba'!$D$52-'sông ba'!$D$51)*('sông ba'!$D$52-'sông ba'!D20)+'sông ba'!$B$52),0)))))</f>
        <v>63.466666666666669</v>
      </c>
      <c r="K20" s="40">
        <f>IF(E20&lt;$E$48,100,IF(E20&lt;'sông ba'!$E$49,(('sông ba'!$B$48-'sông ba'!$B$49)/('sông ba'!$E$49-'sông ba'!$E$48)*('sông ba'!$E$49-'sông ba'!E20)+'sông ba'!$B$49),IF('sông ba'!E20&lt;'sông ba'!$E$50,(('sông ba'!$B$49-'sông ba'!$B$50)/('sông ba'!$E$50-'sông ba'!$E$49)*('sông ba'!$E$50-'sông ba'!E20)+'sông ba'!$B$50),IF('sông ba'!E20&lt;'sông ba'!$E$51,(('sông ba'!$B$50-'sông ba'!$B$51)/('sông ba'!$E$51-'sông ba'!$E$50)*('sông ba'!$E$51-'sông ba'!E20)+'sông ba'!$B$51),IF('sông ba'!E20&lt;'sông ba'!$E$52,(('sông ba'!$B$51-'sông ba'!$B$52)/('sông ba'!$E$52-'sông ba'!$E$51)*('sông ba'!$E$52-'sông ba'!E20)+'sông ba'!$B$52),0)))))</f>
        <v>48.672916666666666</v>
      </c>
      <c r="L20" s="40">
        <f>IF(F20&lt;$F$48,100,IF(F20&lt;'sông ba'!$F$49,(('sông ba'!$B$48-'sông ba'!$B$49)/('sông ba'!$F$49-'sông ba'!$F$48)*('sông ba'!$F$49-'sông ba'!F20)+'sông ba'!$B$49),IF('sông ba'!F20&lt;'sông ba'!$F$50,(('sông ba'!$B$49-'sông ba'!$B$50)/('sông ba'!$F$50-'sông ba'!$F$49)*('sông ba'!$F$50-'sông ba'!F20)+'sông ba'!$B$50),IF('sông ba'!F20&lt;'sông ba'!$F$51,(('sông ba'!$B$50-'sông ba'!$B$51)/('sông ba'!$F$51-'sông ba'!$F$50)*('sông ba'!$F$51-'sông ba'!F20)+'sông ba'!$B$51),IF('sông ba'!F20&lt;'sông ba'!$F$52,(('sông ba'!$B$51-'sông ba'!$B$52)/('sông ba'!$F$52-'sông ba'!$F$51)*('sông ba'!$F$52-'sông ba'!F20)+'sông ba'!$B$52),0)))))</f>
        <v>67.361111111111114</v>
      </c>
      <c r="M20" s="40">
        <f>IF(G20&lt;$G$48,100,IF(G20&lt;'sông ba'!$G$49,(('sông ba'!$B$48-'sông ba'!$B$49)/('sông ba'!$G$49-'sông ba'!$G$48)*('sông ba'!$G$49-'sông ba'!G20)+'sông ba'!$B$49),IF('sông ba'!G20&lt;'sông ba'!$G$50,(('sông ba'!$B$49-'sông ba'!$B$50)/('sông ba'!$G$50-'sông ba'!$G$49)*('sông ba'!$G$50-'sông ba'!G20)+'sông ba'!$B$50),IF('sông ba'!G20&lt;'sông ba'!$G$51,(('sông ba'!$B$50-'sông ba'!$B$51)/('sông ba'!$G$51-'sông ba'!$G$50)*('sông ba'!$G$51-'sông ba'!G20)+'sông ba'!$B$51),IF('sông ba'!G20&lt;'sông ba'!$G$52,(('sông ba'!$B$51-'sông ba'!$B$52)/('sông ba'!$G$52-'sông ba'!$G$51)*('sông ba'!$G$52-'sông ba'!G20)+'sông ba'!$B$52),0)))))</f>
        <v>100</v>
      </c>
      <c r="N20" s="40">
        <f>IF(H20&lt;$H$48,100,IF(H20&lt;'sông ba'!$H$49,(('sông ba'!$B$48-'sông ba'!$B$49)/('sông ba'!$H$49-'sông ba'!$H$48)*('sông ba'!$H$49-'sông ba'!H20)+'sông ba'!$B$49),IF('sông ba'!H20&lt;'sông ba'!$H$50,(('sông ba'!$B$49-'sông ba'!$B$50)/('sông ba'!$H$50-'sông ba'!$H$49)*('sông ba'!$H$50-'sông ba'!H20)+'sông ba'!$B$50),IF('sông ba'!H20&lt;'sông ba'!$H$51,(('sông ba'!$B$50-'sông ba'!$B$51)/('sông ba'!$H$51-'sông ba'!$H$50)*('sông ba'!$H$51-'sông ba'!H20)+'sông ba'!$B$51),IF('sông ba'!H20&lt;'sông ba'!$H$52,(('sông ba'!$B$51-'sông ba'!$B$52)/('sông ba'!$H$52-'sông ba'!$H$51)*('sông ba'!$H$52-'sông ba'!H20)+'sông ba'!$B$52),0)))))</f>
        <v>24.229999999999997</v>
      </c>
      <c r="O20" s="26">
        <v>100</v>
      </c>
      <c r="P20" s="26">
        <v>100</v>
      </c>
      <c r="Q20" s="42">
        <f t="shared" si="0"/>
        <v>60.746138888888893</v>
      </c>
    </row>
    <row r="21" spans="2:17" ht="16.8" x14ac:dyDescent="0.3">
      <c r="B21" s="45" t="s">
        <v>97</v>
      </c>
      <c r="C21" s="47">
        <v>41.474166666666669</v>
      </c>
      <c r="D21" s="47">
        <v>23.621666666666666</v>
      </c>
      <c r="E21" s="47">
        <v>16.890833333333333</v>
      </c>
      <c r="F21" s="47">
        <v>0.41533333333333333</v>
      </c>
      <c r="G21" s="47">
        <v>2.1052500000000003</v>
      </c>
      <c r="H21" s="47">
        <v>0.72800000000000009</v>
      </c>
      <c r="I21" s="26">
        <v>0</v>
      </c>
      <c r="J21" s="40">
        <f>IF(D21&lt;$D$48,100,IF(D21&lt;'sông ba'!$D$49,(('sông ba'!$B$48-'sông ba'!$B$49)/('sông ba'!$D$49-'sông ba'!$D$48)*('sông ba'!$D$49-'sông ba'!D21)+'sông ba'!$B$49),IF('sông ba'!D21&lt;'sông ba'!$D$50,(('sông ba'!$B$49-'sông ba'!$B$50)/('sông ba'!$D$50-'sông ba'!$D$49)*('sông ba'!$D$50-'sông ba'!D21)+'sông ba'!$B$50),IF('sông ba'!D21&lt;'sông ba'!$D$51,(('sông ba'!$B$50-'sông ba'!$B$51)/('sông ba'!$D$51-'sông ba'!$D$50)*('sông ba'!$D$51-'sông ba'!D21)+'sông ba'!$B$51),IF('sông ba'!D21&lt;'sông ba'!$D$52,(('sông ba'!$B$51-'sông ba'!$B$52)/('sông ba'!$D$52-'sông ba'!$D$51)*('sông ba'!$D$52-'sông ba'!D21)+'sông ba'!$B$52),0)))))</f>
        <v>60.63055555555556</v>
      </c>
      <c r="K21" s="40">
        <f>IF(E21&lt;$E$48,100,IF(E21&lt;'sông ba'!$E$49,(('sông ba'!$B$48-'sông ba'!$B$49)/('sông ba'!$E$49-'sông ba'!$E$48)*('sông ba'!$E$49-'sông ba'!E21)+'sông ba'!$B$49),IF('sông ba'!E21&lt;'sông ba'!$E$50,(('sông ba'!$B$49-'sông ba'!$B$50)/('sông ba'!$E$50-'sông ba'!$E$49)*('sông ba'!$E$50-'sông ba'!E21)+'sông ba'!$B$50),IF('sông ba'!E21&lt;'sông ba'!$E$51,(('sông ba'!$B$50-'sông ba'!$B$51)/('sông ba'!$E$51-'sông ba'!$E$50)*('sông ba'!$E$51-'sông ba'!E21)+'sông ba'!$B$51),IF('sông ba'!E21&lt;'sông ba'!$E$52,(('sông ba'!$B$51-'sông ba'!$B$52)/('sông ba'!$E$52-'sông ba'!$E$51)*('sông ba'!$E$52-'sông ba'!E21)+'sông ba'!$B$52),0)))))</f>
        <v>45.272916666666667</v>
      </c>
      <c r="L21" s="40">
        <f>IF(F21&lt;$F$48,100,IF(F21&lt;'sông ba'!$F$49,(('sông ba'!$B$48-'sông ba'!$B$49)/('sông ba'!$F$49-'sông ba'!$F$48)*('sông ba'!$F$49-'sông ba'!F21)+'sông ba'!$B$49),IF('sông ba'!F21&lt;'sông ba'!$F$50,(('sông ba'!$B$49-'sông ba'!$B$50)/('sông ba'!$F$50-'sông ba'!$F$49)*('sông ba'!$F$50-'sông ba'!F21)+'sông ba'!$B$50),IF('sông ba'!F21&lt;'sông ba'!$F$51,(('sông ba'!$B$50-'sông ba'!$B$51)/('sông ba'!$F$51-'sông ba'!$F$50)*('sông ba'!$F$51-'sông ba'!F21)+'sông ba'!$B$51),IF('sông ba'!F21&lt;'sông ba'!$F$52,(('sông ba'!$B$51-'sông ba'!$B$52)/('sông ba'!$F$52-'sông ba'!$F$51)*('sông ba'!$F$52-'sông ba'!F21)+'sông ba'!$B$52),0)))))</f>
        <v>65.388888888888886</v>
      </c>
      <c r="M21" s="40">
        <f>IF(G21&lt;$G$48,100,IF(G21&lt;'sông ba'!$G$49,(('sông ba'!$B$48-'sông ba'!$B$49)/('sông ba'!$G$49-'sông ba'!$G$48)*('sông ba'!$G$49-'sông ba'!G21)+'sông ba'!$B$49),IF('sông ba'!G21&lt;'sông ba'!$G$50,(('sông ba'!$B$49-'sông ba'!$B$50)/('sông ba'!$G$50-'sông ba'!$G$49)*('sông ba'!$G$50-'sông ba'!G21)+'sông ba'!$B$50),IF('sông ba'!G21&lt;'sông ba'!$G$51,(('sông ba'!$B$50-'sông ba'!$B$51)/('sông ba'!$G$51-'sông ba'!$G$50)*('sông ba'!$G$51-'sông ba'!G21)+'sông ba'!$B$51),IF('sông ba'!G21&lt;'sông ba'!$G$52,(('sông ba'!$B$51-'sông ba'!$B$52)/('sông ba'!$G$52-'sông ba'!$G$51)*('sông ba'!$G$52-'sông ba'!G21)+'sông ba'!$B$52),0)))))</f>
        <v>99.122916666666669</v>
      </c>
      <c r="N21" s="40">
        <f>IF(H21&lt;$H$48,100,IF(H21&lt;'sông ba'!$H$49,(('sông ba'!$B$48-'sông ba'!$B$49)/('sông ba'!$H$49-'sông ba'!$H$48)*('sông ba'!$H$49-'sông ba'!H21)+'sông ba'!$B$49),IF('sông ba'!H21&lt;'sông ba'!$H$50,(('sông ba'!$B$49-'sông ba'!$B$50)/('sông ba'!$H$50-'sông ba'!$H$49)*('sông ba'!$H$50-'sông ba'!H21)+'sông ba'!$B$50),IF('sông ba'!H21&lt;'sông ba'!$H$51,(('sông ba'!$B$50-'sông ba'!$B$51)/('sông ba'!$H$51-'sông ba'!$H$50)*('sông ba'!$H$51-'sông ba'!H21)+'sông ba'!$B$51),IF('sông ba'!H21&lt;'sông ba'!$H$52,(('sông ba'!$B$51-'sông ba'!$B$52)/('sông ba'!$H$52-'sông ba'!$H$51)*('sông ba'!$H$52-'sông ba'!H21)+'sông ba'!$B$52),0)))))</f>
        <v>24.022857142857141</v>
      </c>
      <c r="O21" s="26">
        <v>100</v>
      </c>
      <c r="P21" s="26">
        <v>100</v>
      </c>
      <c r="Q21" s="42">
        <f t="shared" si="0"/>
        <v>58.887626984126982</v>
      </c>
    </row>
    <row r="22" spans="2:17" ht="16.8" x14ac:dyDescent="0.3">
      <c r="B22" s="45" t="s">
        <v>98</v>
      </c>
      <c r="C22" s="47">
        <v>46.887499999999996</v>
      </c>
      <c r="D22" s="47">
        <v>26.71916666666667</v>
      </c>
      <c r="E22" s="47">
        <v>18.201666666666664</v>
      </c>
      <c r="F22" s="47">
        <v>0.46366666666666667</v>
      </c>
      <c r="G22" s="47">
        <v>1.9189166666666664</v>
      </c>
      <c r="H22" s="47">
        <v>0.91649999999999998</v>
      </c>
      <c r="I22" s="26">
        <v>0</v>
      </c>
      <c r="J22" s="40">
        <f>IF(D22&lt;$D$48,100,IF(D22&lt;'sông ba'!$D$49,(('sông ba'!$B$48-'sông ba'!$B$49)/('sông ba'!$D$49-'sông ba'!$D$48)*('sông ba'!$D$49-'sông ba'!D22)+'sông ba'!$B$49),IF('sông ba'!D22&lt;'sông ba'!$D$50,(('sông ba'!$B$49-'sông ba'!$B$50)/('sông ba'!$D$50-'sông ba'!$D$49)*('sông ba'!$D$50-'sông ba'!D22)+'sông ba'!$B$50),IF('sông ba'!D22&lt;'sông ba'!$D$51,(('sông ba'!$B$50-'sông ba'!$B$51)/('sông ba'!$D$51-'sông ba'!$D$50)*('sông ba'!$D$51-'sông ba'!D22)+'sông ba'!$B$51),IF('sông ba'!D22&lt;'sông ba'!$D$52,(('sông ba'!$B$51-'sông ba'!$B$52)/('sông ba'!$D$52-'sông ba'!$D$51)*('sông ba'!$D$52-'sông ba'!D22)+'sông ba'!$B$52),0)))))</f>
        <v>55.468055555555551</v>
      </c>
      <c r="K22" s="40">
        <f>IF(E22&lt;$E$48,100,IF(E22&lt;'sông ba'!$E$49,(('sông ba'!$B$48-'sông ba'!$B$49)/('sông ba'!$E$49-'sông ba'!$E$48)*('sông ba'!$E$49-'sông ba'!E22)+'sông ba'!$B$49),IF('sông ba'!E22&lt;'sông ba'!$E$50,(('sông ba'!$B$49-'sông ba'!$B$50)/('sông ba'!$E$50-'sông ba'!$E$49)*('sông ba'!$E$50-'sông ba'!E22)+'sông ba'!$B$50),IF('sông ba'!E22&lt;'sông ba'!$E$51,(('sông ba'!$B$50-'sông ba'!$B$51)/('sông ba'!$E$51-'sông ba'!$E$50)*('sông ba'!$E$51-'sông ba'!E22)+'sông ba'!$B$51),IF('sông ba'!E22&lt;'sông ba'!$E$52,(('sông ba'!$B$51-'sông ba'!$B$52)/('sông ba'!$E$52-'sông ba'!$E$51)*('sông ba'!$E$52-'sông ba'!E22)+'sông ba'!$B$52),0)))))</f>
        <v>41.995833333333337</v>
      </c>
      <c r="L22" s="40">
        <f>IF(F22&lt;$F$48,100,IF(F22&lt;'sông ba'!$F$49,(('sông ba'!$B$48-'sông ba'!$B$49)/('sông ba'!$F$49-'sông ba'!$F$48)*('sông ba'!$F$49-'sông ba'!F22)+'sông ba'!$B$49),IF('sông ba'!F22&lt;'sông ba'!$F$50,(('sông ba'!$B$49-'sông ba'!$B$50)/('sông ba'!$F$50-'sông ba'!$F$49)*('sông ba'!$F$50-'sông ba'!F22)+'sông ba'!$B$50),IF('sông ba'!F22&lt;'sông ba'!$F$51,(('sông ba'!$B$50-'sông ba'!$B$51)/('sông ba'!$F$51-'sông ba'!$F$50)*('sông ba'!$F$51-'sông ba'!F22)+'sông ba'!$B$51),IF('sông ba'!F22&lt;'sông ba'!$F$52,(('sông ba'!$B$51-'sông ba'!$B$52)/('sông ba'!$F$52-'sông ba'!$F$51)*('sông ba'!$F$52-'sông ba'!F22)+'sông ba'!$B$52),0)))))</f>
        <v>61.361111111111114</v>
      </c>
      <c r="M22" s="40">
        <f>IF(G22&lt;$G$48,100,IF(G22&lt;'sông ba'!$G$49,(('sông ba'!$B$48-'sông ba'!$B$49)/('sông ba'!$G$49-'sông ba'!$G$48)*('sông ba'!$G$49-'sông ba'!G22)+'sông ba'!$B$49),IF('sông ba'!G22&lt;'sông ba'!$G$50,(('sông ba'!$B$49-'sông ba'!$B$50)/('sông ba'!$G$50-'sông ba'!$G$49)*('sông ba'!$G$50-'sông ba'!G22)+'sông ba'!$B$50),IF('sông ba'!G22&lt;'sông ba'!$G$51,(('sông ba'!$B$50-'sông ba'!$B$51)/('sông ba'!$G$51-'sông ba'!$G$50)*('sông ba'!$G$51-'sông ba'!G22)+'sông ba'!$B$51),IF('sông ba'!G22&lt;'sông ba'!$G$52,(('sông ba'!$B$51-'sông ba'!$B$52)/('sông ba'!$G$52-'sông ba'!$G$51)*('sông ba'!$G$52-'sông ba'!G22)+'sông ba'!$B$52),0)))))</f>
        <v>100</v>
      </c>
      <c r="N22" s="40">
        <f>IF(H22&lt;$H$48,100,IF(H22&lt;'sông ba'!$H$49,(('sông ba'!$B$48-'sông ba'!$B$49)/('sông ba'!$H$49-'sông ba'!$H$48)*('sông ba'!$H$49-'sông ba'!H22)+'sông ba'!$B$49),IF('sông ba'!H22&lt;'sông ba'!$H$50,(('sông ba'!$B$49-'sông ba'!$B$50)/('sông ba'!$H$50-'sông ba'!$H$49)*('sông ba'!$H$50-'sông ba'!H22)+'sông ba'!$B$50),IF('sông ba'!H22&lt;'sông ba'!$H$51,(('sông ba'!$B$50-'sông ba'!$B$51)/('sông ba'!$H$51-'sông ba'!$H$50)*('sông ba'!$H$51-'sông ba'!H22)+'sông ba'!$B$51),IF('sông ba'!H22&lt;'sông ba'!$H$52,(('sông ba'!$B$51-'sông ba'!$B$52)/('sông ba'!$H$52-'sông ba'!$H$51)*('sông ba'!$H$52-'sông ba'!H22)+'sông ba'!$B$52),0)))))</f>
        <v>23.215</v>
      </c>
      <c r="O22" s="26">
        <v>100</v>
      </c>
      <c r="P22" s="26">
        <v>100</v>
      </c>
      <c r="Q22" s="42">
        <f t="shared" si="0"/>
        <v>56.407999999999994</v>
      </c>
    </row>
    <row r="23" spans="2:17" ht="16.8" x14ac:dyDescent="0.3">
      <c r="B23" s="45" t="s">
        <v>99</v>
      </c>
      <c r="C23" s="47">
        <v>44.241666666666674</v>
      </c>
      <c r="D23" s="47">
        <v>23.761666666666667</v>
      </c>
      <c r="E23" s="47">
        <v>18.247499999999999</v>
      </c>
      <c r="F23" s="47">
        <v>0.45250000000000007</v>
      </c>
      <c r="G23" s="47">
        <v>2.2940833333333335</v>
      </c>
      <c r="H23" s="47">
        <v>0.56525000000000003</v>
      </c>
      <c r="I23" s="26">
        <v>0</v>
      </c>
      <c r="J23" s="40">
        <f>IF(D23&lt;$D$48,100,IF(D23&lt;'sông ba'!$D$49,(('sông ba'!$B$48-'sông ba'!$B$49)/('sông ba'!$D$49-'sông ba'!$D$48)*('sông ba'!$D$49-'sông ba'!D23)+'sông ba'!$B$49),IF('sông ba'!D23&lt;'sông ba'!$D$50,(('sông ba'!$B$49-'sông ba'!$B$50)/('sông ba'!$D$50-'sông ba'!$D$49)*('sông ba'!$D$50-'sông ba'!D23)+'sông ba'!$B$50),IF('sông ba'!D23&lt;'sông ba'!$D$51,(('sông ba'!$B$50-'sông ba'!$B$51)/('sông ba'!$D$51-'sông ba'!$D$50)*('sông ba'!$D$51-'sông ba'!D23)+'sông ba'!$B$51),IF('sông ba'!D23&lt;'sông ba'!$D$52,(('sông ba'!$B$51-'sông ba'!$B$52)/('sông ba'!$D$52-'sông ba'!$D$51)*('sông ba'!$D$52-'sông ba'!D23)+'sông ba'!$B$52),0)))))</f>
        <v>60.397222222222226</v>
      </c>
      <c r="K23" s="40">
        <f>IF(E23&lt;$E$48,100,IF(E23&lt;'sông ba'!$E$49,(('sông ba'!$B$48-'sông ba'!$B$49)/('sông ba'!$E$49-'sông ba'!$E$48)*('sông ba'!$E$49-'sông ba'!E23)+'sông ba'!$B$49),IF('sông ba'!E23&lt;'sông ba'!$E$50,(('sông ba'!$B$49-'sông ba'!$B$50)/('sông ba'!$E$50-'sông ba'!$E$49)*('sông ba'!$E$50-'sông ba'!E23)+'sông ba'!$B$50),IF('sông ba'!E23&lt;'sông ba'!$E$51,(('sông ba'!$B$50-'sông ba'!$B$51)/('sông ba'!$E$51-'sông ba'!$E$50)*('sông ba'!$E$51-'sông ba'!E23)+'sông ba'!$B$51),IF('sông ba'!E23&lt;'sông ba'!$E$52,(('sông ba'!$B$51-'sông ba'!$B$52)/('sông ba'!$E$52-'sông ba'!$E$51)*('sông ba'!$E$52-'sông ba'!E23)+'sông ba'!$B$52),0)))))</f>
        <v>41.881250000000001</v>
      </c>
      <c r="L23" s="40">
        <f>IF(F23&lt;$F$48,100,IF(F23&lt;'sông ba'!$F$49,(('sông ba'!$B$48-'sông ba'!$B$49)/('sông ba'!$F$49-'sông ba'!$F$48)*('sông ba'!$F$49-'sông ba'!F23)+'sông ba'!$B$49),IF('sông ba'!F23&lt;'sông ba'!$F$50,(('sông ba'!$B$49-'sông ba'!$B$50)/('sông ba'!$F$50-'sông ba'!$F$49)*('sông ba'!$F$50-'sông ba'!F23)+'sông ba'!$B$50),IF('sông ba'!F23&lt;'sông ba'!$F$51,(('sông ba'!$B$50-'sông ba'!$B$51)/('sông ba'!$F$51-'sông ba'!$F$50)*('sông ba'!$F$51-'sông ba'!F23)+'sông ba'!$B$51),IF('sông ba'!F23&lt;'sông ba'!$F$52,(('sông ba'!$B$51-'sông ba'!$B$52)/('sông ba'!$F$52-'sông ba'!$F$51)*('sông ba'!$F$52-'sông ba'!F23)+'sông ba'!$B$52),0)))))</f>
        <v>62.291666666666657</v>
      </c>
      <c r="M23" s="40">
        <f>IF(G23&lt;$G$48,100,IF(G23&lt;'sông ba'!$G$49,(('sông ba'!$B$48-'sông ba'!$B$49)/('sông ba'!$G$49-'sông ba'!$G$48)*('sông ba'!$G$49-'sông ba'!G23)+'sông ba'!$B$49),IF('sông ba'!G23&lt;'sông ba'!$G$50,(('sông ba'!$B$49-'sông ba'!$B$50)/('sông ba'!$G$50-'sông ba'!$G$49)*('sông ba'!$G$50-'sông ba'!G23)+'sông ba'!$B$50),IF('sông ba'!G23&lt;'sông ba'!$G$51,(('sông ba'!$B$50-'sông ba'!$B$51)/('sông ba'!$G$51-'sông ba'!$G$50)*('sông ba'!$G$51-'sông ba'!G23)+'sông ba'!$B$51),IF('sông ba'!G23&lt;'sông ba'!$G$52,(('sông ba'!$B$51-'sông ba'!$B$52)/('sông ba'!$G$52-'sông ba'!$G$51)*('sông ba'!$G$52-'sông ba'!G23)+'sông ba'!$B$52),0)))))</f>
        <v>97.549305555555549</v>
      </c>
      <c r="N23" s="40">
        <f>IF(H23&lt;$H$48,100,IF(H23&lt;'sông ba'!$H$49,(('sông ba'!$B$48-'sông ba'!$B$49)/('sông ba'!$H$49-'sông ba'!$H$48)*('sông ba'!$H$49-'sông ba'!H23)+'sông ba'!$B$49),IF('sông ba'!H23&lt;'sông ba'!$H$50,(('sông ba'!$B$49-'sông ba'!$B$50)/('sông ba'!$H$50-'sông ba'!$H$49)*('sông ba'!$H$50-'sông ba'!H23)+'sông ba'!$B$50),IF('sông ba'!H23&lt;'sông ba'!$H$51,(('sông ba'!$B$50-'sông ba'!$B$51)/('sông ba'!$H$51-'sông ba'!$H$50)*('sông ba'!$H$51-'sông ba'!H23)+'sông ba'!$B$51),IF('sông ba'!H23&lt;'sông ba'!$H$52,(('sông ba'!$B$51-'sông ba'!$B$52)/('sông ba'!$H$52-'sông ba'!$H$51)*('sông ba'!$H$52-'sông ba'!H23)+'sông ba'!$B$52),0)))))</f>
        <v>24.720357142857143</v>
      </c>
      <c r="O23" s="26">
        <v>100</v>
      </c>
      <c r="P23" s="26">
        <v>100</v>
      </c>
      <c r="Q23" s="42">
        <f t="shared" si="0"/>
        <v>57.367960317460316</v>
      </c>
    </row>
    <row r="24" spans="2:17" ht="16.8" x14ac:dyDescent="0.3">
      <c r="B24" s="45" t="s">
        <v>100</v>
      </c>
      <c r="C24" s="47">
        <v>46.094166666666666</v>
      </c>
      <c r="D24" s="47">
        <v>24.283333333333331</v>
      </c>
      <c r="E24" s="47">
        <v>16.933333333333334</v>
      </c>
      <c r="F24" s="47">
        <v>0.39958333333333335</v>
      </c>
      <c r="G24" s="47">
        <v>2.0445833333333332</v>
      </c>
      <c r="H24" s="47">
        <v>0.73150000000000004</v>
      </c>
      <c r="I24" s="26">
        <v>0</v>
      </c>
      <c r="J24" s="40">
        <f>IF(D24&lt;$D$48,100,IF(D24&lt;'sông ba'!$D$49,(('sông ba'!$B$48-'sông ba'!$B$49)/('sông ba'!$D$49-'sông ba'!$D$48)*('sông ba'!$D$49-'sông ba'!D24)+'sông ba'!$B$49),IF('sông ba'!D24&lt;'sông ba'!$D$50,(('sông ba'!$B$49-'sông ba'!$B$50)/('sông ba'!$D$50-'sông ba'!$D$49)*('sông ba'!$D$50-'sông ba'!D24)+'sông ba'!$B$50),IF('sông ba'!D24&lt;'sông ba'!$D$51,(('sông ba'!$B$50-'sông ba'!$B$51)/('sông ba'!$D$51-'sông ba'!$D$50)*('sông ba'!$D$51-'sông ba'!D24)+'sông ba'!$B$51),IF('sông ba'!D24&lt;'sông ba'!$D$52,(('sông ba'!$B$51-'sông ba'!$B$52)/('sông ba'!$D$52-'sông ba'!$D$51)*('sông ba'!$D$52-'sông ba'!D24)+'sông ba'!$B$52),0)))))</f>
        <v>59.527777777777786</v>
      </c>
      <c r="K24" s="40">
        <f>IF(E24&lt;$E$48,100,IF(E24&lt;'sông ba'!$E$49,(('sông ba'!$B$48-'sông ba'!$B$49)/('sông ba'!$E$49-'sông ba'!$E$48)*('sông ba'!$E$49-'sông ba'!E24)+'sông ba'!$B$49),IF('sông ba'!E24&lt;'sông ba'!$E$50,(('sông ba'!$B$49-'sông ba'!$B$50)/('sông ba'!$E$50-'sông ba'!$E$49)*('sông ba'!$E$50-'sông ba'!E24)+'sông ba'!$B$50),IF('sông ba'!E24&lt;'sông ba'!$E$51,(('sông ba'!$B$50-'sông ba'!$B$51)/('sông ba'!$E$51-'sông ba'!$E$50)*('sông ba'!$E$51-'sông ba'!E24)+'sông ba'!$B$51),IF('sông ba'!E24&lt;'sông ba'!$E$52,(('sông ba'!$B$51-'sông ba'!$B$52)/('sông ba'!$E$52-'sông ba'!$E$51)*('sông ba'!$E$52-'sông ba'!E24)+'sông ba'!$B$52),0)))))</f>
        <v>45.166666666666664</v>
      </c>
      <c r="L24" s="40">
        <f>IF(F24&lt;$F$48,100,IF(F24&lt;'sông ba'!$F$49,(('sông ba'!$B$48-'sông ba'!$B$49)/('sông ba'!$F$49-'sông ba'!$F$48)*('sông ba'!$F$49-'sông ba'!F24)+'sông ba'!$B$49),IF('sông ba'!F24&lt;'sông ba'!$F$50,(('sông ba'!$B$49-'sông ba'!$B$50)/('sông ba'!$F$50-'sông ba'!$F$49)*('sông ba'!$F$50-'sông ba'!F24)+'sông ba'!$B$50),IF('sông ba'!F24&lt;'sông ba'!$F$51,(('sông ba'!$B$50-'sông ba'!$B$51)/('sông ba'!$F$51-'sông ba'!$F$50)*('sông ba'!$F$51-'sông ba'!F24)+'sông ba'!$B$51),IF('sông ba'!F24&lt;'sông ba'!$F$52,(('sông ba'!$B$51-'sông ba'!$B$52)/('sông ba'!$F$52-'sông ba'!$F$51)*('sông ba'!$F$52-'sông ba'!F24)+'sông ba'!$B$52),0)))))</f>
        <v>66.701388888888886</v>
      </c>
      <c r="M24" s="40">
        <f>IF(G24&lt;$G$48,100,IF(G24&lt;'sông ba'!$G$49,(('sông ba'!$B$48-'sông ba'!$B$49)/('sông ba'!$G$49-'sông ba'!$G$48)*('sông ba'!$G$49-'sông ba'!G24)+'sông ba'!$B$49),IF('sông ba'!G24&lt;'sông ba'!$G$50,(('sông ba'!$B$49-'sông ba'!$B$50)/('sông ba'!$G$50-'sông ba'!$G$49)*('sông ba'!$G$50-'sông ba'!G24)+'sông ba'!$B$50),IF('sông ba'!G24&lt;'sông ba'!$G$51,(('sông ba'!$B$50-'sông ba'!$B$51)/('sông ba'!$G$51-'sông ba'!$G$50)*('sông ba'!$G$51-'sông ba'!G24)+'sông ba'!$B$51),IF('sông ba'!G24&lt;'sông ba'!$G$52,(('sông ba'!$B$51-'sông ba'!$B$52)/('sông ba'!$G$52-'sông ba'!$G$51)*('sông ba'!$G$52-'sông ba'!G24)+'sông ba'!$B$52),0)))))</f>
        <v>99.628472222222229</v>
      </c>
      <c r="N24" s="40">
        <f>IF(H24&lt;$H$48,100,IF(H24&lt;'sông ba'!$H$49,(('sông ba'!$B$48-'sông ba'!$B$49)/('sông ba'!$H$49-'sông ba'!$H$48)*('sông ba'!$H$49-'sông ba'!H24)+'sông ba'!$B$49),IF('sông ba'!H24&lt;'sông ba'!$H$50,(('sông ba'!$B$49-'sông ba'!$B$50)/('sông ba'!$H$50-'sông ba'!$H$49)*('sông ba'!$H$50-'sông ba'!H24)+'sông ba'!$B$50),IF('sông ba'!H24&lt;'sông ba'!$H$51,(('sông ba'!$B$50-'sông ba'!$B$51)/('sông ba'!$H$51-'sông ba'!$H$50)*('sông ba'!$H$51-'sông ba'!H24)+'sông ba'!$B$51),IF('sông ba'!H24&lt;'sông ba'!$H$52,(('sông ba'!$B$51-'sông ba'!$B$52)/('sông ba'!$H$52-'sông ba'!$H$51)*('sông ba'!$H$52-'sông ba'!H24)+'sông ba'!$B$52),0)))))</f>
        <v>24.007857142857141</v>
      </c>
      <c r="O24" s="26">
        <v>100</v>
      </c>
      <c r="P24" s="26">
        <v>100</v>
      </c>
      <c r="Q24" s="42">
        <f t="shared" si="0"/>
        <v>59.006432539682535</v>
      </c>
    </row>
    <row r="25" spans="2:17" ht="16.8" x14ac:dyDescent="0.3">
      <c r="B25" s="45" t="s">
        <v>101</v>
      </c>
      <c r="C25" s="47">
        <v>46.259166666666665</v>
      </c>
      <c r="D25" s="47">
        <v>29.348333333333333</v>
      </c>
      <c r="E25" s="47">
        <v>20.710833333333333</v>
      </c>
      <c r="F25" s="47">
        <v>0.4552500000000001</v>
      </c>
      <c r="G25" s="47">
        <v>1.9141666666666668</v>
      </c>
      <c r="H25" s="47">
        <v>0.78291666666666682</v>
      </c>
      <c r="I25" s="26">
        <v>0</v>
      </c>
      <c r="J25" s="40">
        <f>IF(D25&lt;$D$48,100,IF(D25&lt;'sông ba'!$D$49,(('sông ba'!$B$48-'sông ba'!$B$49)/('sông ba'!$D$49-'sông ba'!$D$48)*('sông ba'!$D$49-'sông ba'!D25)+'sông ba'!$B$49),IF('sông ba'!D25&lt;'sông ba'!$D$50,(('sông ba'!$B$49-'sông ba'!$B$50)/('sông ba'!$D$50-'sông ba'!$D$49)*('sông ba'!$D$50-'sông ba'!D25)+'sông ba'!$B$50),IF('sông ba'!D25&lt;'sông ba'!$D$51,(('sông ba'!$B$50-'sông ba'!$B$51)/('sông ba'!$D$51-'sông ba'!$D$50)*('sông ba'!$D$51-'sông ba'!D25)+'sông ba'!$B$51),IF('sông ba'!D25&lt;'sông ba'!$D$52,(('sông ba'!$B$51-'sông ba'!$B$52)/('sông ba'!$D$52-'sông ba'!$D$51)*('sông ba'!$D$52-'sông ba'!D25)+'sông ba'!$B$52),0)))))</f>
        <v>51.086111111111109</v>
      </c>
      <c r="K25" s="40">
        <f>IF(E25&lt;$E$48,100,IF(E25&lt;'sông ba'!$E$49,(('sông ba'!$B$48-'sông ba'!$B$49)/('sông ba'!$E$49-'sông ba'!$E$48)*('sông ba'!$E$49-'sông ba'!E25)+'sông ba'!$B$49),IF('sông ba'!E25&lt;'sông ba'!$E$50,(('sông ba'!$B$49-'sông ba'!$B$50)/('sông ba'!$E$50-'sông ba'!$E$49)*('sông ba'!$E$50-'sông ba'!E25)+'sông ba'!$B$50),IF('sông ba'!E25&lt;'sông ba'!$E$51,(('sông ba'!$B$50-'sông ba'!$B$51)/('sông ba'!$E$51-'sông ba'!$E$50)*('sông ba'!$E$51-'sông ba'!E25)+'sông ba'!$B$51),IF('sông ba'!E25&lt;'sông ba'!$E$52,(('sông ba'!$B$51-'sông ba'!$B$52)/('sông ba'!$E$52-'sông ba'!$E$51)*('sông ba'!$E$52-'sông ba'!E25)+'sông ba'!$B$52),0)))))</f>
        <v>35.722916666666663</v>
      </c>
      <c r="L25" s="40">
        <f>IF(F25&lt;$F$48,100,IF(F25&lt;'sông ba'!$F$49,(('sông ba'!$B$48-'sông ba'!$B$49)/('sông ba'!$F$49-'sông ba'!$F$48)*('sông ba'!$F$49-'sông ba'!F25)+'sông ba'!$B$49),IF('sông ba'!F25&lt;'sông ba'!$F$50,(('sông ba'!$B$49-'sông ba'!$B$50)/('sông ba'!$F$50-'sông ba'!$F$49)*('sông ba'!$F$50-'sông ba'!F25)+'sông ba'!$B$50),IF('sông ba'!F25&lt;'sông ba'!$F$51,(('sông ba'!$B$50-'sông ba'!$B$51)/('sông ba'!$F$51-'sông ba'!$F$50)*('sông ba'!$F$51-'sông ba'!F25)+'sông ba'!$B$51),IF('sông ba'!F25&lt;'sông ba'!$F$52,(('sông ba'!$B$51-'sông ba'!$B$52)/('sông ba'!$F$52-'sông ba'!$F$51)*('sông ba'!$F$52-'sông ba'!F25)+'sông ba'!$B$52),0)))))</f>
        <v>62.062499999999993</v>
      </c>
      <c r="M25" s="40">
        <f>IF(G25&lt;$G$48,100,IF(G25&lt;'sông ba'!$G$49,(('sông ba'!$B$48-'sông ba'!$B$49)/('sông ba'!$G$49-'sông ba'!$G$48)*('sông ba'!$G$49-'sông ba'!G25)+'sông ba'!$B$49),IF('sông ba'!G25&lt;'sông ba'!$G$50,(('sông ba'!$B$49-'sông ba'!$B$50)/('sông ba'!$G$50-'sông ba'!$G$49)*('sông ba'!$G$50-'sông ba'!G25)+'sông ba'!$B$50),IF('sông ba'!G25&lt;'sông ba'!$G$51,(('sông ba'!$B$50-'sông ba'!$B$51)/('sông ba'!$G$51-'sông ba'!$G$50)*('sông ba'!$G$51-'sông ba'!G25)+'sông ba'!$B$51),IF('sông ba'!G25&lt;'sông ba'!$G$52,(('sông ba'!$B$51-'sông ba'!$B$52)/('sông ba'!$G$52-'sông ba'!$G$51)*('sông ba'!$G$52-'sông ba'!G25)+'sông ba'!$B$52),0)))))</f>
        <v>100</v>
      </c>
      <c r="N25" s="40">
        <f>IF(H25&lt;$H$48,100,IF(H25&lt;'sông ba'!$H$49,(('sông ba'!$B$48-'sông ba'!$B$49)/('sông ba'!$H$49-'sông ba'!$H$48)*('sông ba'!$H$49-'sông ba'!H25)+'sông ba'!$B$49),IF('sông ba'!H25&lt;'sông ba'!$H$50,(('sông ba'!$B$49-'sông ba'!$B$50)/('sông ba'!$H$50-'sông ba'!$H$49)*('sông ba'!$H$50-'sông ba'!H25)+'sông ba'!$B$50),IF('sông ba'!H25&lt;'sông ba'!$H$51,(('sông ba'!$B$50-'sông ba'!$B$51)/('sông ba'!$H$51-'sông ba'!$H$50)*('sông ba'!$H$51-'sông ba'!H25)+'sông ba'!$B$51),IF('sông ba'!H25&lt;'sông ba'!$H$52,(('sông ba'!$B$51-'sông ba'!$B$52)/('sông ba'!$H$52-'sông ba'!$H$51)*('sông ba'!$H$52-'sông ba'!H25)+'sông ba'!$B$52),0)))))</f>
        <v>23.787499999999998</v>
      </c>
      <c r="O25" s="26">
        <v>100</v>
      </c>
      <c r="P25" s="26">
        <v>100</v>
      </c>
      <c r="Q25" s="51">
        <f t="shared" si="0"/>
        <v>54.531805555555557</v>
      </c>
    </row>
    <row r="26" spans="2:17" ht="16.8" x14ac:dyDescent="0.3">
      <c r="B26" s="45" t="s">
        <v>102</v>
      </c>
      <c r="C26" s="47">
        <v>51.134999999999998</v>
      </c>
      <c r="D26" s="47">
        <v>30.477500000000003</v>
      </c>
      <c r="E26" s="47">
        <v>19.360833333333332</v>
      </c>
      <c r="F26" s="47">
        <v>0.53466666666666662</v>
      </c>
      <c r="G26" s="47">
        <v>2.2705833333333341</v>
      </c>
      <c r="H26" s="47">
        <v>0.90649999999999997</v>
      </c>
      <c r="I26" s="26">
        <v>0</v>
      </c>
      <c r="J26" s="40">
        <f>IF(D26&lt;$D$48,100,IF(D26&lt;'sông ba'!$D$49,(('sông ba'!$B$48-'sông ba'!$B$49)/('sông ba'!$D$49-'sông ba'!$D$48)*('sông ba'!$D$49-'sông ba'!D26)+'sông ba'!$B$49),IF('sông ba'!D26&lt;'sông ba'!$D$50,(('sông ba'!$B$49-'sông ba'!$B$50)/('sông ba'!$D$50-'sông ba'!$D$49)*('sông ba'!$D$50-'sông ba'!D26)+'sông ba'!$B$50),IF('sông ba'!D26&lt;'sông ba'!$D$51,(('sông ba'!$B$50-'sông ba'!$B$51)/('sông ba'!$D$51-'sông ba'!$D$50)*('sông ba'!$D$51-'sông ba'!D26)+'sông ba'!$B$51),IF('sông ba'!D26&lt;'sông ba'!$D$52,(('sông ba'!$B$51-'sông ba'!$B$52)/('sông ba'!$D$52-'sông ba'!$D$51)*('sông ba'!$D$52-'sông ba'!D26)+'sông ba'!$B$52),0)))))</f>
        <v>49.403124999999996</v>
      </c>
      <c r="K26" s="40">
        <f>IF(E26&lt;$E$48,100,IF(E26&lt;'sông ba'!$E$49,(('sông ba'!$B$48-'sông ba'!$B$49)/('sông ba'!$E$49-'sông ba'!$E$48)*('sông ba'!$E$49-'sông ba'!E26)+'sông ba'!$B$49),IF('sông ba'!E26&lt;'sông ba'!$E$50,(('sông ba'!$B$49-'sông ba'!$B$50)/('sông ba'!$E$50-'sông ba'!$E$49)*('sông ba'!$E$50-'sông ba'!E26)+'sông ba'!$B$50),IF('sông ba'!E26&lt;'sông ba'!$E$51,(('sông ba'!$B$50-'sông ba'!$B$51)/('sông ba'!$E$51-'sông ba'!$E$50)*('sông ba'!$E$51-'sông ba'!E26)+'sông ba'!$B$51),IF('sông ba'!E26&lt;'sông ba'!$E$52,(('sông ba'!$B$51-'sông ba'!$B$52)/('sông ba'!$E$52-'sông ba'!$E$51)*('sông ba'!$E$52-'sông ba'!E26)+'sông ba'!$B$52),0)))))</f>
        <v>39.09791666666667</v>
      </c>
      <c r="L26" s="40">
        <f>IF(F26&lt;$F$48,100,IF(F26&lt;'sông ba'!$F$49,(('sông ba'!$B$48-'sông ba'!$B$49)/('sông ba'!$F$49-'sông ba'!$F$48)*('sông ba'!$F$49-'sông ba'!F26)+'sông ba'!$B$49),IF('sông ba'!F26&lt;'sông ba'!$F$50,(('sông ba'!$B$49-'sông ba'!$B$50)/('sông ba'!$F$50-'sông ba'!$F$49)*('sông ba'!$F$50-'sông ba'!F26)+'sông ba'!$B$50),IF('sông ba'!F26&lt;'sông ba'!$F$51,(('sông ba'!$B$50-'sông ba'!$B$51)/('sông ba'!$F$51-'sông ba'!$F$50)*('sông ba'!$F$51-'sông ba'!F26)+'sông ba'!$B$51),IF('sông ba'!F26&lt;'sông ba'!$F$52,(('sông ba'!$B$51-'sông ba'!$B$52)/('sông ba'!$F$52-'sông ba'!$F$51)*('sông ba'!$F$52-'sông ba'!F26)+'sông ba'!$B$52),0)))))</f>
        <v>55.444444444444443</v>
      </c>
      <c r="M26" s="40">
        <f>IF(G26&lt;$G$48,100,IF(G26&lt;'sông ba'!$G$49,(('sông ba'!$B$48-'sông ba'!$B$49)/('sông ba'!$G$49-'sông ba'!$G$48)*('sông ba'!$G$49-'sông ba'!G26)+'sông ba'!$B$49),IF('sông ba'!G26&lt;'sông ba'!$G$50,(('sông ba'!$B$49-'sông ba'!$B$50)/('sông ba'!$G$50-'sông ba'!$G$49)*('sông ba'!$G$50-'sông ba'!G26)+'sông ba'!$B$50),IF('sông ba'!G26&lt;'sông ba'!$G$51,(('sông ba'!$B$50-'sông ba'!$B$51)/('sông ba'!$G$51-'sông ba'!$G$50)*('sông ba'!$G$51-'sông ba'!G26)+'sông ba'!$B$51),IF('sông ba'!G26&lt;'sông ba'!$G$52,(('sông ba'!$B$51-'sông ba'!$B$52)/('sông ba'!$G$52-'sông ba'!$G$51)*('sông ba'!$G$52-'sông ba'!G26)+'sông ba'!$B$52),0)))))</f>
        <v>97.745138888888889</v>
      </c>
      <c r="N26" s="40">
        <f>IF(H26&lt;$H$48,100,IF(H26&lt;'sông ba'!$H$49,(('sông ba'!$B$48-'sông ba'!$B$49)/('sông ba'!$H$49-'sông ba'!$H$48)*('sông ba'!$H$49-'sông ba'!H26)+'sông ba'!$B$49),IF('sông ba'!H26&lt;'sông ba'!$H$50,(('sông ba'!$B$49-'sông ba'!$B$50)/('sông ba'!$H$50-'sông ba'!$H$49)*('sông ba'!$H$50-'sông ba'!H26)+'sông ba'!$B$50),IF('sông ba'!H26&lt;'sông ba'!$H$51,(('sông ba'!$B$50-'sông ba'!$B$51)/('sông ba'!$H$51-'sông ba'!$H$50)*('sông ba'!$H$51-'sông ba'!H26)+'sông ba'!$B$51),IF('sông ba'!H26&lt;'sông ba'!$H$52,(('sông ba'!$B$51-'sông ba'!$B$52)/('sông ba'!$H$52-'sông ba'!$H$51)*('sông ba'!$H$52-'sông ba'!H26)+'sông ba'!$B$52),0)))))</f>
        <v>23.257857142857141</v>
      </c>
      <c r="O26" s="26">
        <v>100</v>
      </c>
      <c r="P26" s="26">
        <v>100</v>
      </c>
      <c r="Q26" s="51">
        <f t="shared" si="0"/>
        <v>52.989696428571428</v>
      </c>
    </row>
    <row r="27" spans="2:17" x14ac:dyDescent="0.3">
      <c r="Q27" s="49">
        <f>AVERAGE(Q14:Q26)</f>
        <v>59.398323107448114</v>
      </c>
    </row>
    <row r="28" spans="2:17" x14ac:dyDescent="0.3">
      <c r="Q28" s="49">
        <f>MIN(Q14:Q26)</f>
        <v>52.989696428571428</v>
      </c>
    </row>
    <row r="29" spans="2:17" x14ac:dyDescent="0.3">
      <c r="Q29" s="49">
        <f>MAX(Q14:Q26)</f>
        <v>64.338539682539675</v>
      </c>
    </row>
    <row r="44" spans="1:16" ht="15" thickBot="1" x14ac:dyDescent="0.35"/>
    <row r="45" spans="1:16" ht="15" customHeight="1" thickBot="1" x14ac:dyDescent="0.35">
      <c r="A45" s="58" t="s">
        <v>61</v>
      </c>
      <c r="B45" s="58" t="s">
        <v>62</v>
      </c>
      <c r="C45" s="27"/>
      <c r="D45" s="27"/>
      <c r="E45" s="27"/>
      <c r="F45" s="27"/>
      <c r="G45" s="27"/>
      <c r="H45" s="27"/>
      <c r="I45" s="27"/>
      <c r="J45" s="28"/>
      <c r="K45" s="32" t="s">
        <v>63</v>
      </c>
      <c r="L45" s="33"/>
      <c r="M45" s="33"/>
      <c r="N45" s="33"/>
      <c r="O45" s="33"/>
      <c r="P45" s="33"/>
    </row>
    <row r="46" spans="1:16" ht="16.2" thickBot="1" x14ac:dyDescent="0.35">
      <c r="A46" s="59"/>
      <c r="B46" s="59"/>
      <c r="C46" s="37"/>
      <c r="D46" s="37"/>
      <c r="E46" s="37"/>
      <c r="F46" s="37"/>
      <c r="G46" s="37"/>
      <c r="H46" s="37"/>
      <c r="I46" s="37"/>
      <c r="J46" s="29" t="s">
        <v>64</v>
      </c>
      <c r="K46" s="29" t="s">
        <v>1</v>
      </c>
      <c r="L46" s="29" t="s">
        <v>65</v>
      </c>
      <c r="M46" s="29" t="s">
        <v>66</v>
      </c>
      <c r="N46" s="29" t="s">
        <v>67</v>
      </c>
      <c r="O46" s="29" t="s">
        <v>68</v>
      </c>
      <c r="P46" s="29" t="s">
        <v>69</v>
      </c>
    </row>
    <row r="47" spans="1:16" ht="19.8" thickBot="1" x14ac:dyDescent="0.45">
      <c r="A47" s="60"/>
      <c r="B47" s="60"/>
      <c r="C47" s="37"/>
      <c r="D47" s="24" t="s">
        <v>1</v>
      </c>
      <c r="E47" s="24" t="s">
        <v>2</v>
      </c>
      <c r="F47" s="24" t="s">
        <v>3</v>
      </c>
      <c r="G47" s="24" t="s">
        <v>4</v>
      </c>
      <c r="H47" s="24" t="s">
        <v>5</v>
      </c>
      <c r="I47" s="29"/>
      <c r="J47" s="29"/>
      <c r="K47" s="34" t="s">
        <v>70</v>
      </c>
      <c r="L47" s="35"/>
      <c r="M47" s="35"/>
      <c r="N47" s="35"/>
      <c r="O47" s="35"/>
      <c r="P47" s="36"/>
    </row>
    <row r="48" spans="1:16" ht="15" thickBot="1" x14ac:dyDescent="0.35">
      <c r="A48" s="30" t="s">
        <v>71</v>
      </c>
      <c r="B48" s="38">
        <v>100</v>
      </c>
      <c r="D48" s="39">
        <v>10</v>
      </c>
      <c r="E48" s="39">
        <v>4</v>
      </c>
      <c r="F48" s="39">
        <v>0.3</v>
      </c>
      <c r="G48" s="31">
        <v>2</v>
      </c>
      <c r="H48" s="31">
        <v>0.1</v>
      </c>
      <c r="I48" s="29"/>
      <c r="J48" s="31" t="s">
        <v>72</v>
      </c>
      <c r="K48" s="31" t="s">
        <v>73</v>
      </c>
      <c r="L48" s="31" t="s">
        <v>72</v>
      </c>
      <c r="M48" s="31" t="s">
        <v>74</v>
      </c>
      <c r="N48" s="31" t="s">
        <v>75</v>
      </c>
      <c r="O48" s="31" t="s">
        <v>76</v>
      </c>
      <c r="P48" s="31" t="s">
        <v>77</v>
      </c>
    </row>
    <row r="49" spans="1:16" ht="15" thickBot="1" x14ac:dyDescent="0.35">
      <c r="A49" s="30" t="s">
        <v>78</v>
      </c>
      <c r="B49" s="38">
        <v>75</v>
      </c>
      <c r="D49" s="39">
        <v>15</v>
      </c>
      <c r="E49" s="39">
        <v>6</v>
      </c>
      <c r="F49" s="39">
        <v>0.3</v>
      </c>
      <c r="G49" s="31">
        <v>5</v>
      </c>
      <c r="H49" s="31">
        <v>0.2</v>
      </c>
      <c r="I49" s="29"/>
      <c r="J49" s="31">
        <v>6</v>
      </c>
      <c r="K49" s="31">
        <v>15</v>
      </c>
      <c r="L49" s="31">
        <v>6</v>
      </c>
      <c r="M49" s="31">
        <v>0.3</v>
      </c>
      <c r="N49" s="31">
        <v>5</v>
      </c>
      <c r="O49" s="31" t="s">
        <v>79</v>
      </c>
      <c r="P49" s="31">
        <v>0.2</v>
      </c>
    </row>
    <row r="50" spans="1:16" ht="15" thickBot="1" x14ac:dyDescent="0.35">
      <c r="A50" s="30" t="s">
        <v>80</v>
      </c>
      <c r="B50" s="38">
        <v>50</v>
      </c>
      <c r="D50" s="39">
        <v>30</v>
      </c>
      <c r="E50" s="39">
        <v>15</v>
      </c>
      <c r="F50" s="39">
        <v>0.6</v>
      </c>
      <c r="G50" s="31">
        <v>10</v>
      </c>
      <c r="H50" s="31">
        <v>0.3</v>
      </c>
      <c r="I50" s="29"/>
      <c r="J50" s="31">
        <v>15</v>
      </c>
      <c r="K50" s="31">
        <v>30</v>
      </c>
      <c r="L50" s="31">
        <v>15</v>
      </c>
      <c r="M50" s="31">
        <v>0.6</v>
      </c>
      <c r="N50" s="31">
        <v>10</v>
      </c>
      <c r="O50" s="31" t="s">
        <v>79</v>
      </c>
      <c r="P50" s="31">
        <v>0.3</v>
      </c>
    </row>
    <row r="51" spans="1:16" ht="15" thickBot="1" x14ac:dyDescent="0.35">
      <c r="A51" s="30" t="s">
        <v>81</v>
      </c>
      <c r="B51" s="38">
        <v>25</v>
      </c>
      <c r="D51" s="39">
        <v>50</v>
      </c>
      <c r="E51" s="39">
        <v>25</v>
      </c>
      <c r="F51" s="39">
        <v>0.9</v>
      </c>
      <c r="G51" s="31">
        <v>15</v>
      </c>
      <c r="H51" s="31">
        <v>0.5</v>
      </c>
      <c r="I51" s="29"/>
      <c r="J51" s="31">
        <v>25</v>
      </c>
      <c r="K51" s="31">
        <v>50</v>
      </c>
      <c r="L51" s="31">
        <v>25</v>
      </c>
      <c r="M51" s="31">
        <v>0.9</v>
      </c>
      <c r="N51" s="31">
        <v>15</v>
      </c>
      <c r="O51" s="31" t="s">
        <v>79</v>
      </c>
      <c r="P51" s="31">
        <v>0.5</v>
      </c>
    </row>
    <row r="52" spans="1:16" ht="15" thickBot="1" x14ac:dyDescent="0.35">
      <c r="A52" s="30" t="s">
        <v>82</v>
      </c>
      <c r="B52" s="38">
        <v>10</v>
      </c>
      <c r="D52" s="39">
        <v>150</v>
      </c>
      <c r="E52" s="39">
        <v>50</v>
      </c>
      <c r="F52" s="39">
        <v>5</v>
      </c>
      <c r="G52" s="31">
        <v>15</v>
      </c>
      <c r="H52" s="31">
        <v>4</v>
      </c>
      <c r="I52" s="29"/>
      <c r="J52" s="31" t="s">
        <v>83</v>
      </c>
      <c r="K52" s="31" t="s">
        <v>84</v>
      </c>
      <c r="L52" s="31" t="s">
        <v>83</v>
      </c>
      <c r="M52" s="31" t="s">
        <v>85</v>
      </c>
      <c r="N52" s="31" t="s">
        <v>86</v>
      </c>
      <c r="O52" s="31" t="s">
        <v>87</v>
      </c>
      <c r="P52" s="31" t="s">
        <v>88</v>
      </c>
    </row>
  </sheetData>
  <mergeCells count="2">
    <mergeCell ref="A45:A47"/>
    <mergeCell ref="B45:B4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NGÀY</vt:lpstr>
      <vt:lpstr>VỊ TRÍ</vt:lpstr>
      <vt:lpstr>KQPT_NM</vt:lpstr>
      <vt:lpstr>Sheet1</vt:lpstr>
      <vt:lpstr>ia lốp</vt:lpstr>
      <vt:lpstr>ia lốp (2)</vt:lpstr>
      <vt:lpstr>ia lốp (3)</vt:lpstr>
      <vt:lpstr>sông ba</vt:lpstr>
      <vt:lpstr>sông ba (2)</vt:lpstr>
      <vt:lpstr>sông ba (3)</vt:lpstr>
      <vt:lpstr>SS1</vt:lpstr>
      <vt:lpstr>SS2</vt:lpstr>
      <vt:lpstr>SS3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2021-07-25T15:52:53Z</dcterms:modified>
</cp:coreProperties>
</file>